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1월\"/>
    </mc:Choice>
  </mc:AlternateContent>
  <xr:revisionPtr revIDLastSave="0" documentId="13_ncr:1_{028556EA-0F26-4D2D-9504-5A534C007BA0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명단'!$A$13:$R$57</definedName>
    <definedName name="_xlnm._FilterDatabase" localSheetId="7" hidden="1">'급감속과다 명단'!$A$13:$K$13</definedName>
    <definedName name="_xlnm._FilterDatabase" localSheetId="4" hidden="1">운전자별!$A$4:$BR$86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운전자별!$A$1:$R$86</definedName>
    <definedName name="_xlnm.Print_Area" localSheetId="1">종합!$A$1:$L$175</definedName>
    <definedName name="_xlnm.Print_Area" localSheetId="3">차량별!$A$1:$T$52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7" i="12" l="1"/>
  <c r="J167" i="12"/>
  <c r="I167" i="12"/>
  <c r="G167" i="12"/>
  <c r="F167" i="12"/>
  <c r="E167" i="12"/>
  <c r="D167" i="12"/>
  <c r="J166" i="12"/>
  <c r="I166" i="12"/>
  <c r="H166" i="12"/>
  <c r="G166" i="12"/>
  <c r="F166" i="12"/>
  <c r="E166" i="12"/>
  <c r="D166" i="12"/>
  <c r="J165" i="12"/>
  <c r="I165" i="12"/>
  <c r="H165" i="12"/>
  <c r="G165" i="12"/>
  <c r="F165" i="12"/>
  <c r="E165" i="12"/>
  <c r="D165" i="12"/>
  <c r="J164" i="12"/>
  <c r="I164" i="12"/>
  <c r="H164" i="12"/>
  <c r="G164" i="12"/>
  <c r="F164" i="12"/>
  <c r="E164" i="12"/>
  <c r="D164" i="12"/>
  <c r="J163" i="12"/>
  <c r="I163" i="12"/>
  <c r="H163" i="12"/>
  <c r="G163" i="12"/>
  <c r="F163" i="12"/>
  <c r="E163" i="12"/>
  <c r="D163" i="12"/>
  <c r="J162" i="12"/>
  <c r="I162" i="12"/>
  <c r="H162" i="12"/>
  <c r="G162" i="12"/>
  <c r="F162" i="12"/>
  <c r="E162" i="12"/>
  <c r="D162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B6" i="60" l="1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26" i="60"/>
  <c r="B27" i="60"/>
  <c r="B28" i="60"/>
  <c r="B29" i="60"/>
  <c r="B30" i="60"/>
  <c r="B31" i="60"/>
  <c r="B32" i="60"/>
  <c r="B33" i="60"/>
  <c r="B34" i="60"/>
  <c r="B35" i="60"/>
  <c r="B36" i="60"/>
  <c r="B37" i="60"/>
  <c r="B38" i="60"/>
  <c r="B39" i="60"/>
  <c r="B40" i="60"/>
  <c r="B41" i="60"/>
  <c r="B42" i="60"/>
  <c r="B43" i="60"/>
  <c r="B44" i="60"/>
  <c r="B45" i="60"/>
  <c r="B46" i="60"/>
  <c r="B47" i="60"/>
  <c r="B48" i="60"/>
  <c r="B49" i="60"/>
  <c r="B50" i="60"/>
  <c r="B51" i="60"/>
  <c r="B52" i="60"/>
  <c r="B5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F50" i="60" l="1"/>
  <c r="F46" i="60"/>
  <c r="F42" i="60"/>
  <c r="F38" i="60"/>
  <c r="F39" i="60"/>
  <c r="F27" i="60"/>
  <c r="F11" i="60"/>
  <c r="F31" i="60"/>
  <c r="F35" i="60"/>
  <c r="F19" i="60"/>
  <c r="F15" i="60"/>
  <c r="F47" i="60"/>
  <c r="F43" i="60"/>
  <c r="F28" i="60"/>
  <c r="F24" i="60"/>
  <c r="F20" i="60"/>
  <c r="F16" i="60"/>
  <c r="F32" i="60"/>
  <c r="F12" i="60"/>
  <c r="F51" i="60"/>
  <c r="F23" i="60"/>
  <c r="F49" i="60"/>
  <c r="F45" i="60"/>
  <c r="F41" i="60"/>
  <c r="F37" i="60"/>
  <c r="F33" i="60"/>
  <c r="F29" i="60"/>
  <c r="F25" i="60"/>
  <c r="F21" i="60"/>
  <c r="F17" i="60"/>
  <c r="F13" i="60"/>
  <c r="F34" i="60"/>
  <c r="F30" i="60"/>
  <c r="F26" i="60"/>
  <c r="F22" i="60"/>
  <c r="F18" i="60"/>
  <c r="F14" i="60"/>
  <c r="F52" i="60"/>
  <c r="F48" i="60"/>
  <c r="F44" i="60"/>
  <c r="F40" i="60"/>
  <c r="F36" i="60"/>
  <c r="J59" i="12" a="1"/>
  <c r="J59" i="12" l="1"/>
  <c r="B166" i="12" l="1"/>
  <c r="B167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62" i="12" l="1"/>
  <c r="B163" i="12" l="1"/>
  <c r="B164" i="12"/>
  <c r="B165" i="12"/>
  <c r="J10" i="12" l="1"/>
  <c r="J35" i="12" s="1"/>
  <c r="N59" i="12" a="1"/>
  <c r="D59" i="12" a="1"/>
  <c r="F59" i="12" a="1"/>
  <c r="I59" i="12" a="1"/>
  <c r="G59" i="12" a="1"/>
  <c r="E59" i="12" a="1"/>
  <c r="H59" i="12" a="1"/>
  <c r="N59" i="12" l="1"/>
  <c r="K59" i="12" s="1" a="1"/>
  <c r="K59" i="12" s="1"/>
  <c r="E59" i="12"/>
  <c r="F59" i="12"/>
  <c r="G59" i="12"/>
  <c r="D59" i="12"/>
  <c r="I59" i="12"/>
  <c r="H5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<sst xmlns="http://schemas.openxmlformats.org/spreadsheetml/2006/main" count="3096" uniqueCount="570">
  <si>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</si>
  <si>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</si>
  <si>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</si>
  <si>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</si>
  <si>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</si>
  <si>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</si>
  <si>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</si>
  <si>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</si>
  <si>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</si>
  <si>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</si>
  <si>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</si>
  <si>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</si>
  <si>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</si>
  <si>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</si>
  <si>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</si>
  <si>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</si>
  <si>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</si>
  <si>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</si>
  <si>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</si>
  <si>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</si>
  <si>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</si>
  <si>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</si>
  <si>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</si>
  <si>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</si>
  <si>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</si>
  <si>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</si>
  <si>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</si>
  <si>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</si>
  <si>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</si>
  <si>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</si>
  <si>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</si>
  <si>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</si>
  <si>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</si>
  <si>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</si>
  <si>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</si>
  <si>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</si>
  <si>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</si>
  <si>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</si>
  <si>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</si>
  <si>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</si>
  <si>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</si>
  <si>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</si>
  <si>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</si>
  <si>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</si>
  <si>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</si>
  <si>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</si>
  <si>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</si>
  <si>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</si>
  <si>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</si>
  <si>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</si>
  <si>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</si>
  <si>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</si>
  <si>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</si>
  <si>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</si>
  <si>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</si>
  <si>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</si>
  <si>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</si>
  <si>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</si>
  <si>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</si>
  <si>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</si>
  <si>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</si>
  <si>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</si>
  <si>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</si>
  <si>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</si>
  <si>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</si>
  <si>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</si>
  <si>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</si>
  <si>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</si>
  <si>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</si>
  <si>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</si>
  <si>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</si>
  <si>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</si>
  <si>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</si>
  <si>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</si>
  <si>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</si>
  <si>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</si>
  <si>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</si>
  <si>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</si>
  <si>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</si>
  <si>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</si>
  <si>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</si>
  <si>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</si>
  <si>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</si>
  <si>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</si>
  <si>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</si>
  <si>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</si>
  <si>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</si>
  <si>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</si>
  <si>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</si>
  <si>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</si>
  <si>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</si>
  <si>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</si>
  <si>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</si>
  <si>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</si>
  <si>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</si>
  <si>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</si>
  <si>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</si>
  <si>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</si>
  <si>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</si>
  <si>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</si>
  <si>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</si>
  <si>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</si>
  <si>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</si>
  <si>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</si>
  <si>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</si>
  <si>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</si>
  <si>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</si>
  <si>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</si>
  <si>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</si>
  <si>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</si>
  <si>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</si>
  <si>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</si>
  <si>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</si>
  <si>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</si>
  <si>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</si>
  <si>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</si>
  <si>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</si>
  <si>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도영운수</t>
  </si>
  <si>
    <t>35</t>
  </si>
  <si>
    <t>523</t>
  </si>
  <si>
    <t>55</t>
  </si>
  <si>
    <t>65</t>
  </si>
  <si>
    <t>65-1</t>
  </si>
  <si>
    <t>순환46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</si>
  <si>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</si>
  <si>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</si>
  <si>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</si>
  <si>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</si>
  <si>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</si>
  <si>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</si>
  <si>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</si>
  <si>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</si>
  <si>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</si>
  <si>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</si>
  <si>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</si>
  <si>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</si>
  <si>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</si>
  <si>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</si>
  <si>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</si>
  <si>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</si>
  <si>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</si>
  <si>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</si>
  <si>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</si>
  <si>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</si>
  <si>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</si>
  <si>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</si>
  <si>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</si>
  <si>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</si>
  <si>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</si>
  <si>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</si>
  <si>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</si>
  <si>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</si>
  <si>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</si>
  <si>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</si>
  <si>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</si>
  <si>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</si>
  <si>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</si>
  <si>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</si>
  <si>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</si>
  <si>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</si>
  <si>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</si>
  <si>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</si>
  <si>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</si>
  <si>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</si>
  <si>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</si>
  <si>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</si>
  <si>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</si>
  <si>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</si>
  <si>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</si>
  <si>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</si>
  <si>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최대주행거리</t>
  </si>
  <si>
    <t>[TIP!!] 특별관리 운행사원 관리하려면?</t>
  </si>
  <si>
    <t>도영운수</t>
    <phoneticPr fontId="2" type="noConversion"/>
  </si>
  <si>
    <t>70바3902</t>
  </si>
  <si>
    <t>3535</t>
  </si>
  <si>
    <t>71바5852</t>
  </si>
  <si>
    <t>71바5853</t>
  </si>
  <si>
    <t>71바5854</t>
  </si>
  <si>
    <t>71바5855</t>
  </si>
  <si>
    <t>71바5861</t>
  </si>
  <si>
    <t>71바5864</t>
  </si>
  <si>
    <t>71바5865</t>
  </si>
  <si>
    <t>71바5876</t>
  </si>
  <si>
    <t>71바5886</t>
  </si>
  <si>
    <t>도영운수35C1</t>
  </si>
  <si>
    <t>75아1051</t>
  </si>
  <si>
    <t>70바3901</t>
  </si>
  <si>
    <t>중형</t>
  </si>
  <si>
    <t>523523</t>
  </si>
  <si>
    <t>도영운수523D2</t>
  </si>
  <si>
    <t>70바3907</t>
  </si>
  <si>
    <t>70바3910</t>
  </si>
  <si>
    <t>70바3911</t>
  </si>
  <si>
    <t>71바5859</t>
  </si>
  <si>
    <t>도영운수523C1</t>
  </si>
  <si>
    <t>71바5862</t>
  </si>
  <si>
    <t>71바5863</t>
  </si>
  <si>
    <t>71바5884</t>
  </si>
  <si>
    <t>71바5894</t>
  </si>
  <si>
    <t>70바3906</t>
  </si>
  <si>
    <t>5555</t>
  </si>
  <si>
    <t>71바5880</t>
  </si>
  <si>
    <t>71바5897</t>
  </si>
  <si>
    <t>도영운수55B1</t>
  </si>
  <si>
    <t>71바5898</t>
  </si>
  <si>
    <t>71바5900</t>
  </si>
  <si>
    <t>71바5877</t>
  </si>
  <si>
    <t>6565</t>
  </si>
  <si>
    <t>71바5878</t>
  </si>
  <si>
    <t>71바5879</t>
  </si>
  <si>
    <t>71바5885</t>
  </si>
  <si>
    <t>71바5887</t>
  </si>
  <si>
    <t>71바5888</t>
  </si>
  <si>
    <t>도영운수65C1</t>
  </si>
  <si>
    <t>75아1109</t>
  </si>
  <si>
    <t>71바5860</t>
  </si>
  <si>
    <t>71바5882</t>
  </si>
  <si>
    <t>71바5883</t>
  </si>
  <si>
    <t>71바5889</t>
  </si>
  <si>
    <t>71바5893</t>
  </si>
  <si>
    <t>71바5896</t>
  </si>
  <si>
    <t>순환46순환46</t>
  </si>
  <si>
    <t>71바5856</t>
  </si>
  <si>
    <t>김명석</t>
  </si>
  <si>
    <t>김봉환</t>
  </si>
  <si>
    <t>김상용</t>
  </si>
  <si>
    <t>김영복</t>
  </si>
  <si>
    <t>김재형</t>
  </si>
  <si>
    <t>김정식</t>
  </si>
  <si>
    <t>김종광</t>
  </si>
  <si>
    <t>김진욱</t>
  </si>
  <si>
    <t>나인웅</t>
  </si>
  <si>
    <t>박갑수</t>
  </si>
  <si>
    <t>박기철</t>
  </si>
  <si>
    <t>박상선</t>
  </si>
  <si>
    <t>박용이</t>
  </si>
  <si>
    <t>박이락</t>
  </si>
  <si>
    <t>박주원</t>
  </si>
  <si>
    <t>백운상</t>
  </si>
  <si>
    <t>백진경</t>
  </si>
  <si>
    <t>손이성</t>
  </si>
  <si>
    <t>송인관</t>
  </si>
  <si>
    <t>송정환</t>
  </si>
  <si>
    <t>심준섭</t>
  </si>
  <si>
    <t>안정원</t>
  </si>
  <si>
    <t>양금수</t>
  </si>
  <si>
    <t>옥현준</t>
  </si>
  <si>
    <t>우용일</t>
  </si>
  <si>
    <t>유영근</t>
  </si>
  <si>
    <t>유재옥</t>
  </si>
  <si>
    <t>이광철</t>
  </si>
  <si>
    <t>이기훈</t>
  </si>
  <si>
    <t>이배환</t>
  </si>
  <si>
    <t>이병창</t>
  </si>
  <si>
    <t>이석규</t>
  </si>
  <si>
    <t>이승기</t>
  </si>
  <si>
    <t>이영선</t>
  </si>
  <si>
    <t>이진호</t>
  </si>
  <si>
    <t>이태현</t>
  </si>
  <si>
    <t>이한승</t>
  </si>
  <si>
    <t>인명호</t>
  </si>
  <si>
    <t>임계주</t>
  </si>
  <si>
    <t>장권순</t>
  </si>
  <si>
    <t>전성일</t>
  </si>
  <si>
    <t>전용범</t>
  </si>
  <si>
    <t>정원</t>
  </si>
  <si>
    <t>정진권</t>
  </si>
  <si>
    <t>정현수</t>
  </si>
  <si>
    <t>정흥복</t>
  </si>
  <si>
    <t>조성환</t>
  </si>
  <si>
    <t>지형도</t>
  </si>
  <si>
    <t>최순경</t>
  </si>
  <si>
    <t>최순철</t>
  </si>
  <si>
    <t>최우영</t>
  </si>
  <si>
    <t>최재덕</t>
  </si>
  <si>
    <t>한재성</t>
  </si>
  <si>
    <t>홍형표</t>
  </si>
  <si>
    <t>황교민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</si>
  <si>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</si>
  <si>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</si>
  <si>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</si>
  <si>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도영운수35C2</t>
  </si>
  <si>
    <t>도영운수35D1</t>
  </si>
  <si>
    <t>도영운수55C1</t>
  </si>
  <si>
    <t>도영운수65F1</t>
  </si>
  <si>
    <t>도영운수순환46F1</t>
  </si>
  <si>
    <t>정해원</t>
  </si>
  <si>
    <t>홍승철</t>
  </si>
  <si>
    <t>71바5858</t>
  </si>
  <si>
    <t>71바5890</t>
  </si>
  <si>
    <t>하덕용</t>
  </si>
  <si>
    <t>지은우</t>
  </si>
  <si>
    <t>도영운수35D3</t>
  </si>
  <si>
    <t>정정훈</t>
  </si>
  <si>
    <t>0%(0명)</t>
  </si>
  <si>
    <t>인천전체</t>
  </si>
  <si>
    <t>개선율(유카전)</t>
  </si>
  <si>
    <t>도영운수35F2</t>
  </si>
  <si>
    <t>도영운수523F2</t>
  </si>
  <si>
    <t>도영운수523F1</t>
  </si>
  <si>
    <t>도영운수55F1</t>
  </si>
  <si>
    <t>도영운수65F2</t>
  </si>
  <si>
    <t>도영운수65F4</t>
  </si>
  <si>
    <t>도영운수65F3</t>
  </si>
  <si>
    <t>65-165-1</t>
  </si>
  <si>
    <t>도영운수65-1D2</t>
  </si>
  <si>
    <t>도영운수65-1F2</t>
  </si>
  <si>
    <t>도영운수65-1F3</t>
  </si>
  <si>
    <t>도영운수65-1F4</t>
  </si>
  <si>
    <t>도영운수65-1F1</t>
  </si>
  <si>
    <t>도영운수65-1D1</t>
  </si>
  <si>
    <t>김정광</t>
  </si>
  <si>
    <t xml:space="preserve"> </t>
    <phoneticPr fontId="2" type="noConversion"/>
  </si>
  <si>
    <t>순위</t>
  </si>
  <si>
    <t>70바3908</t>
  </si>
  <si>
    <t>김충호</t>
  </si>
  <si>
    <t>유형우</t>
  </si>
  <si>
    <t>유형표</t>
  </si>
  <si>
    <t>정국채</t>
  </si>
  <si>
    <t>주인식</t>
  </si>
  <si>
    <t>D</t>
    <phoneticPr fontId="2" type="noConversion"/>
  </si>
  <si>
    <t>▲</t>
  </si>
  <si>
    <t>도영운수35F1</t>
  </si>
  <si>
    <t>=</t>
  </si>
  <si>
    <t>도영운수35D4</t>
  </si>
  <si>
    <t>71바5866</t>
  </si>
  <si>
    <t>71바5875</t>
  </si>
  <si>
    <t>도영운수35F3</t>
  </si>
  <si>
    <t>도영운수35D2</t>
  </si>
  <si>
    <t>도영운수523D1</t>
  </si>
  <si>
    <t>70바3909</t>
  </si>
  <si>
    <t>도영운수523C2</t>
  </si>
  <si>
    <t>도영운수523B1</t>
  </si>
  <si>
    <t>도영운수523B2</t>
  </si>
  <si>
    <t>도영운수65F5</t>
  </si>
  <si>
    <t>71바5891</t>
  </si>
  <si>
    <t>도영운수65-1F5</t>
  </si>
  <si>
    <t>71바5895</t>
  </si>
  <si>
    <t>김상영</t>
  </si>
  <si>
    <t>김연수</t>
  </si>
  <si>
    <t>박재현</t>
  </si>
  <si>
    <t>박재형</t>
  </si>
  <si>
    <t>심재룡</t>
  </si>
  <si>
    <t>이승재</t>
  </si>
  <si>
    <t>전영화</t>
  </si>
  <si>
    <t>최교식</t>
  </si>
  <si>
    <t>도영운수35C3</t>
  </si>
  <si>
    <t>▽</t>
  </si>
  <si>
    <t>도영운수35A1</t>
  </si>
  <si>
    <t>도영운수523C3</t>
  </si>
  <si>
    <t>도영운수523F3</t>
  </si>
  <si>
    <t>도영운수523A1</t>
  </si>
  <si>
    <t>도영운수55C2</t>
  </si>
  <si>
    <t>도영운수55C3</t>
  </si>
  <si>
    <t>도영운수55B2</t>
  </si>
  <si>
    <t>도영운수55A1</t>
  </si>
  <si>
    <t>NEW</t>
  </si>
  <si>
    <t>new</t>
  </si>
  <si>
    <t>김광진</t>
  </si>
  <si>
    <t>박세환</t>
  </si>
  <si>
    <t>박영배</t>
  </si>
  <si>
    <t>이택영</t>
  </si>
  <si>
    <t>조승행</t>
  </si>
  <si>
    <t>최현</t>
  </si>
  <si>
    <t>14%(1명)</t>
  </si>
  <si>
    <t>18%(2명)</t>
  </si>
  <si>
    <t>27%(3명)</t>
  </si>
  <si>
    <t>71%(5명)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</si>
  <si>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</si>
  <si>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</si>
  <si>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</si>
  <si>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</si>
  <si>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</si>
  <si>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</si>
  <si>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</si>
  <si>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523523C</t>
  </si>
  <si>
    <t>523523F</t>
  </si>
  <si>
    <t>3535B</t>
  </si>
  <si>
    <t>6565C</t>
  </si>
  <si>
    <t>523523S</t>
  </si>
  <si>
    <t>도영운수523S1</t>
  </si>
  <si>
    <t>523523B</t>
  </si>
  <si>
    <t>도영운수523F4</t>
  </si>
  <si>
    <t>-</t>
  </si>
  <si>
    <t>3535D</t>
  </si>
  <si>
    <t>3535C</t>
  </si>
  <si>
    <t>5555S</t>
  </si>
  <si>
    <t>도영운수55S1</t>
  </si>
  <si>
    <t>523523D</t>
  </si>
  <si>
    <t>도영운수523D4</t>
  </si>
  <si>
    <t>3535F</t>
  </si>
  <si>
    <t>65-165-1A</t>
  </si>
  <si>
    <t>도영운수65-1A1</t>
  </si>
  <si>
    <t>도영운수523B3</t>
  </si>
  <si>
    <t>도영운수65A1</t>
  </si>
  <si>
    <t>3535A</t>
  </si>
  <si>
    <t>도영운수35A3</t>
  </si>
  <si>
    <t>6565F</t>
  </si>
  <si>
    <t>5555A</t>
  </si>
  <si>
    <t>65-165-1F</t>
  </si>
  <si>
    <t>도영운수35B3</t>
  </si>
  <si>
    <t>도영운수35A2</t>
  </si>
  <si>
    <t>3535S</t>
  </si>
  <si>
    <t>도영운수35S1</t>
  </si>
  <si>
    <t>523523A</t>
  </si>
  <si>
    <t>5555B</t>
  </si>
  <si>
    <t>도영운수35B2</t>
  </si>
  <si>
    <t>도영운수523D3</t>
  </si>
  <si>
    <t>6565D</t>
  </si>
  <si>
    <t>도영운수65D1</t>
  </si>
  <si>
    <t>도영운수35F5</t>
  </si>
  <si>
    <t>도영운수65D2</t>
  </si>
  <si>
    <t>5555D</t>
  </si>
  <si>
    <t>5555F</t>
  </si>
  <si>
    <t>도영운수55F2</t>
  </si>
  <si>
    <t>5555C</t>
  </si>
  <si>
    <t>도영운수523F5</t>
  </si>
  <si>
    <t>65-165-1D</t>
  </si>
  <si>
    <t>도영운수35D5</t>
  </si>
  <si>
    <t>도영운수35B1</t>
  </si>
  <si>
    <t>도영운수523D5</t>
  </si>
  <si>
    <t>도영운수55D1</t>
  </si>
  <si>
    <t>도영운수35F4</t>
  </si>
  <si>
    <t>24위/(32개사)</t>
  </si>
  <si>
    <t>대비</t>
  </si>
  <si>
    <t>도영운수55C4</t>
  </si>
  <si>
    <t>봉은순</t>
  </si>
  <si>
    <t>도영운수523D7</t>
  </si>
  <si>
    <t>도영운수55F3</t>
  </si>
  <si>
    <t>이양세</t>
  </si>
  <si>
    <t>도영운수523D8</t>
  </si>
  <si>
    <t>도영운수65-1D3</t>
  </si>
  <si>
    <t>25'01</t>
  </si>
  <si>
    <t>분석기간: 25.01.01~25.01.31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</si>
  <si>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</si>
  <si>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</si>
  <si>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</si>
  <si>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</si>
  <si>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</si>
  <si>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</si>
  <si>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</si>
  <si>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</si>
  <si>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</si>
  <si>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</si>
  <si>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</si>
  <si>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</si>
  <si>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</si>
  <si>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5%(4명)</t>
  </si>
  <si>
    <t>12%(10명)</t>
  </si>
  <si>
    <t>15%(13명)</t>
  </si>
  <si>
    <t>13%(11명)</t>
  </si>
  <si>
    <t>27%(21명)</t>
  </si>
  <si>
    <t>29%(23명)</t>
  </si>
  <si>
    <t>8%(1명)</t>
  </si>
  <si>
    <t>57%(4명)</t>
  </si>
  <si>
    <t>31%(4명)</t>
  </si>
  <si>
    <t>11%(1명)</t>
  </si>
  <si>
    <t>38%(5명)</t>
  </si>
  <si>
    <t>33%(3명)</t>
  </si>
  <si>
    <t>23%(3명)</t>
  </si>
  <si>
    <t>56%(5명)</t>
  </si>
  <si>
    <t>100%(1명)</t>
  </si>
  <si>
    <t>도영운수35C4</t>
  </si>
  <si>
    <t>도영운수523A3</t>
  </si>
  <si>
    <t>도영운수523A2</t>
  </si>
  <si>
    <t>도영운수65B1</t>
  </si>
  <si>
    <t>71바5881</t>
  </si>
  <si>
    <t>도영운수65-1C1</t>
  </si>
  <si>
    <t>506546537.155</t>
  </si>
  <si>
    <t>50634051287.298</t>
  </si>
  <si>
    <t>50651153754.735</t>
  </si>
  <si>
    <t>50643122281.184</t>
  </si>
  <si>
    <t>5063054635.961</t>
  </si>
  <si>
    <t>5067751478.039</t>
  </si>
  <si>
    <t>5066269881.973</t>
  </si>
  <si>
    <t>5063292624.832</t>
  </si>
  <si>
    <t>50699262256.258</t>
  </si>
  <si>
    <t>50617115795.741</t>
  </si>
  <si>
    <t>50656892659.721</t>
  </si>
  <si>
    <t>5061929267.134</t>
  </si>
  <si>
    <t>50674752594.226</t>
  </si>
  <si>
    <t>5063341809.044</t>
  </si>
  <si>
    <t>506651436.999</t>
  </si>
  <si>
    <t>도영운수523S2</t>
  </si>
  <si>
    <t>5069247508.824</t>
  </si>
  <si>
    <t>50689082512.99</t>
  </si>
  <si>
    <t>50657431142.666</t>
  </si>
  <si>
    <t>5069715588.145</t>
  </si>
  <si>
    <t>도영운수523A4</t>
  </si>
  <si>
    <t>50611702885.98</t>
  </si>
  <si>
    <t>50672781680.344</t>
  </si>
  <si>
    <t>50632342036.619</t>
  </si>
  <si>
    <t>50671345695.898</t>
  </si>
  <si>
    <t>50616791574.527</t>
  </si>
  <si>
    <t>5064138413.3</t>
  </si>
  <si>
    <t>6565A</t>
  </si>
  <si>
    <t>50614072688.3</t>
  </si>
  <si>
    <t>5061588396.59</t>
  </si>
  <si>
    <t>50631176199.165</t>
  </si>
  <si>
    <t>50640972479.704</t>
  </si>
  <si>
    <t>도영운수55B3</t>
  </si>
  <si>
    <t>5069919273.253</t>
  </si>
  <si>
    <t>도영운수55B4</t>
  </si>
  <si>
    <t>50647622393.334</t>
  </si>
  <si>
    <t>506104820.055</t>
  </si>
  <si>
    <t>50626122571.854</t>
  </si>
  <si>
    <t>5064283228.475</t>
  </si>
  <si>
    <t>도영운수65F6</t>
  </si>
  <si>
    <t>5068328236.649</t>
  </si>
  <si>
    <t>도영운수55D4</t>
  </si>
  <si>
    <t>50612451147.154</t>
  </si>
  <si>
    <t>도영운수55D2</t>
  </si>
  <si>
    <t>50663341450.549</t>
  </si>
  <si>
    <t>5066907312.761</t>
  </si>
  <si>
    <t>5063463307.324</t>
  </si>
  <si>
    <t>5067101535.347</t>
  </si>
  <si>
    <t>도영운수523B4</t>
  </si>
  <si>
    <t>50644664078.487</t>
  </si>
  <si>
    <t>5061167120.312</t>
  </si>
  <si>
    <t>50670631184.148</t>
  </si>
  <si>
    <t>5065082274.608</t>
  </si>
  <si>
    <t>50618033263.125</t>
  </si>
  <si>
    <t>5069046278.114</t>
  </si>
  <si>
    <t>50655336426.946</t>
  </si>
  <si>
    <t>50613492781.688</t>
  </si>
  <si>
    <t>50633851166.515</t>
  </si>
  <si>
    <t>50614062603.444</t>
  </si>
  <si>
    <t>5062661662.9</t>
  </si>
  <si>
    <t>50635821.392</t>
  </si>
  <si>
    <t>50625763265.735</t>
  </si>
  <si>
    <t>50635982401.918</t>
  </si>
  <si>
    <t>5063923629.162</t>
  </si>
  <si>
    <t>50692702158.096</t>
  </si>
  <si>
    <t>도영운수523B5</t>
  </si>
  <si>
    <t>5066338581.813</t>
  </si>
  <si>
    <t>50611781678.47</t>
  </si>
  <si>
    <t>65-165-1C</t>
  </si>
  <si>
    <t>도영운수65-1C3</t>
  </si>
  <si>
    <t>50632182037.294</t>
  </si>
  <si>
    <t>50699743047.8</t>
  </si>
  <si>
    <t>506864782.596</t>
  </si>
  <si>
    <t>50637871571.933</t>
  </si>
  <si>
    <t>50669982609.709</t>
  </si>
  <si>
    <t>506469514.78</t>
  </si>
  <si>
    <t>50659705065.331</t>
  </si>
  <si>
    <t>50654802319.233</t>
  </si>
  <si>
    <t>50685552031.664</t>
  </si>
  <si>
    <t>50670452544.464</t>
  </si>
  <si>
    <t>50649942672.837</t>
  </si>
  <si>
    <t>도영운수65-1C2</t>
  </si>
  <si>
    <t>5069993422.482</t>
  </si>
  <si>
    <t>도영운수55D3</t>
  </si>
  <si>
    <t>50645616348.726</t>
  </si>
  <si>
    <t>50639212185.46</t>
  </si>
  <si>
    <t>5061001810.172</t>
  </si>
  <si>
    <t>50669242437.681</t>
  </si>
  <si>
    <t>50685411969.186</t>
  </si>
  <si>
    <t>506992726.518</t>
  </si>
  <si>
    <t>50650116336.998</t>
  </si>
  <si>
    <t>5065173136.393</t>
  </si>
  <si>
    <t>6565B</t>
  </si>
  <si>
    <t>50661912592.218</t>
  </si>
  <si>
    <t>50636022445.292</t>
  </si>
  <si>
    <t>50698802019.741</t>
  </si>
  <si>
    <t>50619453002.305</t>
  </si>
  <si>
    <t>[25년 02월] 특별관리 운행사원 명단</t>
  </si>
  <si>
    <t>사원님, 2월에는 꼭 "C등급" 이상 달성 바랍니다.</t>
  </si>
  <si>
    <t>[25.01월 D,F 등급 운행사원]</t>
  </si>
  <si>
    <t>2월 한달간, 연비등급관리 대장에 서명할 수 있도록 적극 활용하십시오.</t>
  </si>
  <si>
    <t>[25년 2월] 급감속관리 명단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</si>
</sst>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2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19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177" fontId="42" fillId="0" borderId="23" xfId="1" applyNumberFormat="1" applyFont="1" applyBorder="1" applyAlignment="1">
      <alignment horizontal="center" vertical="center" wrapText="1"/>
    </xf>
    <xf numFmtId="178" fontId="42" fillId="0" borderId="23" xfId="2" applyNumberFormat="1" applyFont="1" applyBorder="1" applyAlignment="1">
      <alignment horizontal="right" vertical="center" wrapText="1"/>
    </xf>
    <xf numFmtId="10" fontId="43" fillId="10" borderId="23" xfId="2" applyNumberFormat="1" applyFont="1" applyFill="1" applyBorder="1" applyAlignment="1">
      <alignment horizontal="center" vertical="center" wrapText="1"/>
    </xf>
    <xf numFmtId="178" fontId="43" fillId="0" borderId="24" xfId="2" applyNumberFormat="1" applyFont="1" applyBorder="1" applyAlignment="1">
      <alignment horizontal="right" vertical="center"/>
    </xf>
    <xf numFmtId="0" fontId="41" fillId="9" borderId="25" xfId="0" applyFont="1" applyFill="1" applyBorder="1" applyAlignment="1">
      <alignment horizontal="center" vertical="center"/>
    </xf>
    <xf numFmtId="10" fontId="42" fillId="0" borderId="26" xfId="2" applyNumberFormat="1" applyFont="1" applyBorder="1" applyAlignment="1">
      <alignment horizontal="center" vertical="center" wrapText="1"/>
    </xf>
    <xf numFmtId="177" fontId="42" fillId="0" borderId="28" xfId="1" applyNumberFormat="1" applyFont="1" applyBorder="1" applyAlignment="1">
      <alignment horizontal="center" vertical="center" wrapText="1"/>
    </xf>
    <xf numFmtId="177" fontId="43" fillId="10" borderId="28" xfId="1" applyNumberFormat="1" applyFont="1" applyFill="1" applyBorder="1" applyAlignment="1">
      <alignment horizontal="center" vertical="center" wrapText="1"/>
    </xf>
    <xf numFmtId="9" fontId="43" fillId="0" borderId="29" xfId="2" applyFont="1" applyBorder="1" applyAlignment="1">
      <alignment horizontal="center" vertical="center"/>
    </xf>
    <xf numFmtId="0" fontId="41" fillId="9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10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9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10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9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10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9" borderId="39" xfId="0" applyFont="1" applyFill="1" applyBorder="1" applyAlignment="1">
      <alignment horizontal="center" vertical="center"/>
    </xf>
    <xf numFmtId="177" fontId="45" fillId="6" borderId="40" xfId="1" applyNumberFormat="1" applyFont="1" applyFill="1" applyBorder="1" applyAlignment="1">
      <alignment horizontal="center" vertical="center" wrapText="1"/>
    </xf>
    <xf numFmtId="177" fontId="45" fillId="10" borderId="40" xfId="1" applyNumberFormat="1" applyFont="1" applyFill="1" applyBorder="1" applyAlignment="1">
      <alignment horizontal="center" vertical="center" wrapText="1"/>
    </xf>
    <xf numFmtId="0" fontId="41" fillId="6" borderId="41" xfId="0" applyFont="1" applyFill="1" applyBorder="1" applyAlignment="1">
      <alignment horizontal="center" vertical="center"/>
    </xf>
    <xf numFmtId="0" fontId="41" fillId="9" borderId="44" xfId="0" applyFont="1" applyFill="1" applyBorder="1" applyAlignment="1">
      <alignment horizontal="center" vertical="center"/>
    </xf>
    <xf numFmtId="0" fontId="41" fillId="10" borderId="45" xfId="0" applyFont="1" applyFill="1" applyBorder="1" applyAlignment="1">
      <alignment horizontal="center" vertical="center" wrapText="1"/>
    </xf>
    <xf numFmtId="0" fontId="41" fillId="10" borderId="46" xfId="0" applyFont="1" applyFill="1" applyBorder="1" applyAlignment="1">
      <alignment horizontal="center" vertical="center" wrapText="1"/>
    </xf>
    <xf numFmtId="0" fontId="57" fillId="9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9" borderId="47" xfId="0" applyFont="1" applyFill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193" fontId="41" fillId="9" borderId="27" xfId="0" applyNumberFormat="1" applyFont="1" applyFill="1" applyBorder="1" applyAlignment="1">
      <alignment horizontal="center" vertical="center"/>
    </xf>
    <xf numFmtId="194" fontId="41" fillId="9" borderId="22" xfId="0" applyNumberFormat="1" applyFont="1" applyFill="1" applyBorder="1" applyAlignment="1">
      <alignment horizontal="center" vertical="center"/>
    </xf>
    <xf numFmtId="9" fontId="79" fillId="0" borderId="24" xfId="2" applyFont="1" applyBorder="1" applyAlignment="1">
      <alignment horizontal="center" vertical="center"/>
    </xf>
    <xf numFmtId="0" fontId="78" fillId="9" borderId="22" xfId="0" applyFont="1" applyFill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9" fillId="2" borderId="0" xfId="568" applyFont="1" applyFill="1">
      <alignment vertical="center"/>
    </xf>
    <xf numFmtId="0" fontId="3" fillId="2" borderId="0" xfId="568" applyFill="1">
      <alignment vertical="center"/>
    </xf>
    <xf numFmtId="0" fontId="69" fillId="0" borderId="0" xfId="568" applyFont="1">
      <alignment vertical="center"/>
    </xf>
    <xf numFmtId="0" fontId="70" fillId="0" borderId="0" xfId="568" applyFont="1">
      <alignment vertical="center"/>
    </xf>
    <xf numFmtId="49" fontId="10" fillId="0" borderId="0" xfId="0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9" fontId="66" fillId="15" borderId="0" xfId="563" applyFont="1" applyFill="1" applyBorder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right" vertical="center"/>
    </xf>
    <xf numFmtId="49" fontId="80" fillId="15" borderId="0" xfId="562" applyNumberFormat="1" applyFont="1" applyFill="1" applyAlignment="1">
      <alignment horizontal="center" vertical="center" wrapText="1"/>
    </xf>
    <xf numFmtId="191" fontId="80" fillId="16" borderId="0" xfId="562" applyNumberFormat="1" applyFont="1" applyFill="1" applyAlignment="1">
      <alignment horizontal="right" vertical="center"/>
    </xf>
    <xf numFmtId="188" fontId="29" fillId="0" borderId="0" xfId="2" applyNumberFormat="1" applyFont="1">
      <alignment vertical="center"/>
    </xf>
    <xf numFmtId="0" fontId="50" fillId="13" borderId="0" xfId="0" applyFont="1" applyFill="1" applyAlignment="1">
      <alignment horizontal="center" vertical="center"/>
    </xf>
    <xf numFmtId="187" fontId="53" fillId="10" borderId="50" xfId="2" applyNumberFormat="1" applyFont="1" applyFill="1" applyBorder="1" applyAlignment="1">
      <alignment horizontal="centerContinuous" vertical="center"/>
    </xf>
    <xf numFmtId="187" fontId="53" fillId="10" borderId="51" xfId="2" applyNumberFormat="1" applyFont="1" applyFill="1" applyBorder="1" applyAlignment="1">
      <alignment horizontal="centerContinuous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76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1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6" fillId="15" borderId="0" xfId="569" applyFont="1" applyFill="1" applyBorder="1" applyAlignment="1">
      <alignment horizontal="center" vertical="center" wrapText="1"/>
    </xf>
    <xf numFmtId="49" fontId="66" fillId="15" borderId="0" xfId="568" applyNumberFormat="1" applyFont="1" applyFill="1" applyAlignment="1">
      <alignment horizontal="center" vertical="center" wrapText="1"/>
    </xf>
    <xf numFmtId="49" fontId="74" fillId="15" borderId="0" xfId="568" applyNumberFormat="1" applyFont="1" applyFill="1" applyAlignment="1">
      <alignment horizontal="center" vertical="center" wrapText="1"/>
    </xf>
    <xf numFmtId="180" fontId="61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5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4" fillId="16" borderId="0" xfId="568" applyNumberFormat="1" applyFont="1" applyFill="1" applyAlignment="1">
      <alignment horizontal="right" vertical="center"/>
    </xf>
    <xf numFmtId="41" fontId="29" fillId="0" borderId="0" xfId="1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185" fontId="38" fillId="13" borderId="0" xfId="1" applyNumberFormat="1" applyFont="1" applyFill="1" applyBorder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195" fontId="81" fillId="16" borderId="0" xfId="562" applyNumberFormat="1" applyFont="1" applyFill="1" applyAlignment="1">
      <alignment horizontal="left" vertical="center"/>
    </xf>
    <xf numFmtId="195" fontId="81" fillId="0" borderId="0" xfId="562" applyNumberFormat="1" applyFont="1" applyAlignment="1">
      <alignment horizontal="left" vertical="center"/>
    </xf>
  </cellXfs>
  <cellStyles count="571">
    <cellStyle name="나쁨 2" xfId="570" xr:uid="{65DEFE6F-A610-431C-B9A3-A25B836C0623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57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도영운수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D7F-4B70-96FC-70394A6AFF9D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DB3-46AF-AF42-902C2DA9F8C9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8847-440F-ACB6-14C1BD5189C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4266-4EBC-BC4B-467FC4BB315C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E0E5-41A7-A79C-5C981D423ADC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4955-4D80-82EE-FED04D79016E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6329-4675-B5E2-AC037C5F5973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AD80-4146-8966-8D2B07461BBD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CBA8-475F-9CCD-0EF1EA759E89}"/>
              </c:ext>
            </c:extLst>
          </c:dPt>
          <c:dPt>
            <c:idx val="1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CBA8-475F-9CCD-0EF1EA759E8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종합!$H$11:$H$23</c:f>
              <c:strCache>
                <c:ptCount val="13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</c:strCache>
            </c:strRef>
          </c:cat>
          <c:val>
            <c:numRef>
              <c:f>종합!$J$11:$J$23</c:f>
              <c:numCache>
                <c:formatCode>_-* #,##0.00_-;\-* #,##0.00_-;_-* "-"_-;_-@_-</c:formatCode>
                <c:ptCount val="13"/>
                <c:pt idx="0">
                  <c:v>1.8754618208813343</c:v>
                </c:pt>
                <c:pt idx="1">
                  <c:v>2.3251460337144465</c:v>
                </c:pt>
                <c:pt idx="2">
                  <c:v>2.2721994571414852</c:v>
                </c:pt>
                <c:pt idx="3">
                  <c:v>2.2176999283533205</c:v>
                </c:pt>
                <c:pt idx="4">
                  <c:v>2.1497397069835276</c:v>
                </c:pt>
                <c:pt idx="5">
                  <c:v>2.0287702194557915</c:v>
                </c:pt>
                <c:pt idx="6">
                  <c:v>1.9533315662221871</c:v>
                </c:pt>
                <c:pt idx="7">
                  <c:v>1.8895845695927642</c:v>
                </c:pt>
                <c:pt idx="8">
                  <c:v>1.9045496191313613</c:v>
                </c:pt>
                <c:pt idx="9">
                  <c:v>2.0082869527244931</c:v>
                </c:pt>
                <c:pt idx="10">
                  <c:v>2.0262809279660021</c:v>
                </c:pt>
                <c:pt idx="11">
                  <c:v>2.0133228469146629</c:v>
                </c:pt>
                <c:pt idx="12">
                  <c:v>2.0260738824757967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1.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종합!$H$37:$H$42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종합!$N$31:$N$36</c:f>
              <c:numCache>
                <c:formatCode>0%</c:formatCode>
                <c:ptCount val="6"/>
                <c:pt idx="0">
                  <c:v>4.6511627906976744E-2</c:v>
                </c:pt>
                <c:pt idx="1">
                  <c:v>0.11627906976744186</c:v>
                </c:pt>
                <c:pt idx="2">
                  <c:v>0.15116279069767441</c:v>
                </c:pt>
                <c:pt idx="3">
                  <c:v>0.12790697674418605</c:v>
                </c:pt>
                <c:pt idx="4">
                  <c:v>0.26744186046511625</c:v>
                </c:pt>
                <c:pt idx="5">
                  <c:v>0.29069767441860467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55 </c:v>
                </c:pt>
                <c:pt idx="1">
                  <c:v> 523 </c:v>
                </c:pt>
                <c:pt idx="2">
                  <c:v> 35 </c:v>
                </c:pt>
                <c:pt idx="3">
                  <c:v> 65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0.14285714285714285</c:v>
                </c:pt>
                <c:pt idx="1">
                  <c:v>0.18181818181818182</c:v>
                </c:pt>
                <c:pt idx="2">
                  <c:v>0.23076923076923078</c:v>
                </c:pt>
                <c:pt idx="3">
                  <c:v>0.7142857142857143</c:v>
                </c:pt>
                <c:pt idx="4">
                  <c:v>0.55555555555555558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55 </c:v>
                </c:pt>
                <c:pt idx="1">
                  <c:v> 523 </c:v>
                </c:pt>
                <c:pt idx="2">
                  <c:v> 35 </c:v>
                </c:pt>
                <c:pt idx="3">
                  <c:v> 65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0.14285714285714285</c:v>
                </c:pt>
                <c:pt idx="1">
                  <c:v>0.27272727272727271</c:v>
                </c:pt>
                <c:pt idx="2">
                  <c:v>0.38461538461538464</c:v>
                </c:pt>
                <c:pt idx="3">
                  <c:v>0</c:v>
                </c:pt>
                <c:pt idx="4">
                  <c:v>0.33333333333333331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55 </c:v>
                </c:pt>
                <c:pt idx="1">
                  <c:v> 523 </c:v>
                </c:pt>
                <c:pt idx="2">
                  <c:v> 35 </c:v>
                </c:pt>
                <c:pt idx="3">
                  <c:v> 65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0.5714285714285714</c:v>
                </c:pt>
                <c:pt idx="1">
                  <c:v>0.27272727272727271</c:v>
                </c:pt>
                <c:pt idx="2">
                  <c:v>0.30769230769230771</c:v>
                </c:pt>
                <c:pt idx="3">
                  <c:v>0.14285714285714285</c:v>
                </c:pt>
                <c:pt idx="4">
                  <c:v>0.1111111111111111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55 </c:v>
                </c:pt>
                <c:pt idx="1">
                  <c:v> 523 </c:v>
                </c:pt>
                <c:pt idx="2">
                  <c:v> 35 </c:v>
                </c:pt>
                <c:pt idx="3">
                  <c:v> 65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0.14285714285714285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55 </c:v>
                </c:pt>
                <c:pt idx="1">
                  <c:v> 523 </c:v>
                </c:pt>
                <c:pt idx="2">
                  <c:v> 35 </c:v>
                </c:pt>
                <c:pt idx="3">
                  <c:v> 65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0.14285714285714285</c:v>
                </c:pt>
                <c:pt idx="1">
                  <c:v>0.27272727272727271</c:v>
                </c:pt>
                <c:pt idx="2">
                  <c:v>7.6923076923076927E-2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55 </c:v>
                </c:pt>
                <c:pt idx="1">
                  <c:v> 523 </c:v>
                </c:pt>
                <c:pt idx="2">
                  <c:v> 35 </c:v>
                </c:pt>
                <c:pt idx="3">
                  <c:v> 65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55 </c:v>
                </c:pt>
                <c:pt idx="1">
                  <c:v> 523 </c:v>
                </c:pt>
                <c:pt idx="2">
                  <c:v> 35 </c:v>
                </c:pt>
                <c:pt idx="3">
                  <c:v> 65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종합!$M$74:$P$74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173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1098177</xdr:colOff>
      <xdr:row>25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34</xdr:row>
      <xdr:rowOff>0</xdr:rowOff>
    </xdr:from>
    <xdr:to>
      <xdr:col>6</xdr:col>
      <xdr:colOff>790016</xdr:colOff>
      <xdr:row>42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61</xdr:row>
      <xdr:rowOff>303679</xdr:rowOff>
    </xdr:from>
    <xdr:to>
      <xdr:col>10</xdr:col>
      <xdr:colOff>829235</xdr:colOff>
      <xdr:row>70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63</xdr:row>
      <xdr:rowOff>145773</xdr:rowOff>
    </xdr:from>
    <xdr:to>
      <xdr:col>10</xdr:col>
      <xdr:colOff>794931</xdr:colOff>
      <xdr:row>68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34</xdr:row>
      <xdr:rowOff>33618</xdr:rowOff>
    </xdr:from>
    <xdr:to>
      <xdr:col>6</xdr:col>
      <xdr:colOff>761218</xdr:colOff>
      <xdr:row>34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210236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526678</xdr:colOff>
      <xdr:row>14</xdr:row>
      <xdr:rowOff>246529</xdr:rowOff>
    </xdr:from>
    <xdr:to>
      <xdr:col>6</xdr:col>
      <xdr:colOff>638737</xdr:colOff>
      <xdr:row>15</xdr:row>
      <xdr:rowOff>67235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6B2920A7-76A2-48CE-A4F4-8F6F69E87D81}"/>
            </a:ext>
          </a:extLst>
        </xdr:cNvPr>
        <xdr:cNvCxnSpPr/>
      </xdr:nvCxnSpPr>
      <xdr:spPr>
        <a:xfrm flipV="1">
          <a:off x="5053854" y="4762500"/>
          <a:ext cx="112059" cy="1120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598393</xdr:colOff>
      <xdr:row>13</xdr:row>
      <xdr:rowOff>273423</xdr:rowOff>
    </xdr:from>
    <xdr:to>
      <xdr:col>6</xdr:col>
      <xdr:colOff>755280</xdr:colOff>
      <xdr:row>14</xdr:row>
      <xdr:rowOff>271182</xdr:rowOff>
    </xdr:to>
    <xdr:sp macro="" textlink="$K$22">
      <xdr:nvSpPr>
        <xdr:cNvPr id="12" name="TextBox 11">
          <a:extLst>
            <a:ext uri="{FF2B5EF4-FFF2-40B4-BE49-F238E27FC236}">
              <a16:creationId xmlns:a16="http://schemas.microsoft.com/office/drawing/2014/main" id="{51ECE228-42FD-4862-B163-DB5FF2B69A87}"/>
            </a:ext>
          </a:extLst>
        </xdr:cNvPr>
        <xdr:cNvSpPr txBox="1"/>
      </xdr:nvSpPr>
      <xdr:spPr>
        <a:xfrm>
          <a:off x="4251511" y="4498041"/>
          <a:ext cx="1030945" cy="28911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E7C6C5D-0C72-4EC8-90C6-D8F925F964F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-0.6%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168089</xdr:colOff>
      <xdr:row>15</xdr:row>
      <xdr:rowOff>44823</xdr:rowOff>
    </xdr:from>
    <xdr:to>
      <xdr:col>6</xdr:col>
      <xdr:colOff>280148</xdr:colOff>
      <xdr:row>15</xdr:row>
      <xdr:rowOff>112058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4FC61CD9-C34F-4D0B-9D71-432636E9F8EB}"/>
            </a:ext>
          </a:extLst>
        </xdr:cNvPr>
        <xdr:cNvCxnSpPr/>
      </xdr:nvCxnSpPr>
      <xdr:spPr>
        <a:xfrm>
          <a:off x="4695265" y="4852147"/>
          <a:ext cx="112059" cy="6723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369794</xdr:colOff>
      <xdr:row>13</xdr:row>
      <xdr:rowOff>224118</xdr:rowOff>
    </xdr:from>
    <xdr:to>
      <xdr:col>6</xdr:col>
      <xdr:colOff>1019738</xdr:colOff>
      <xdr:row>14</xdr:row>
      <xdr:rowOff>221877</xdr:rowOff>
    </xdr:to>
    <xdr:sp macro="" textlink="$K$23">
      <xdr:nvSpPr>
        <xdr:cNvPr id="18" name="TextBox 17">
          <a:extLst>
            <a:ext uri="{FF2B5EF4-FFF2-40B4-BE49-F238E27FC236}">
              <a16:creationId xmlns:a16="http://schemas.microsoft.com/office/drawing/2014/main" id="{F98F3268-8799-42D3-A73E-74873DCF421B}"/>
            </a:ext>
          </a:extLst>
        </xdr:cNvPr>
        <xdr:cNvSpPr txBox="1"/>
      </xdr:nvSpPr>
      <xdr:spPr>
        <a:xfrm>
          <a:off x="4896970" y="4448736"/>
          <a:ext cx="649944" cy="28911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9F26D0-1782-443D-B814-55E05B962DA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F2777B0-7524-4A6C-AEBE-5E0EEB879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7BDA8C21-148D-44F0-A2DD-934C95E2B258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98AA184-335C-4E36-B28E-310F7B6B8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7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8" style="4" customWidth="1"/>
    <col min="8" max="8" width="19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110</v>
      </c>
      <c r="C2" s="57"/>
      <c r="D2" s="57"/>
      <c r="E2" s="57"/>
      <c r="F2" s="57"/>
      <c r="G2" s="57"/>
      <c r="H2" s="57"/>
      <c r="I2" s="57"/>
      <c r="J2" s="57"/>
      <c r="K2" s="65" t="s">
        <v>433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112</v>
      </c>
      <c r="C4" s="314" t="s">
        <v>38</v>
      </c>
      <c r="D4" s="314"/>
      <c r="E4" s="62" t="s">
        <v>111</v>
      </c>
      <c r="F4" s="62" t="s">
        <v>64</v>
      </c>
      <c r="G4" s="271" t="s">
        <v>114</v>
      </c>
      <c r="H4" s="38"/>
      <c r="I4" s="38"/>
      <c r="J4" s="97" t="s">
        <v>35</v>
      </c>
      <c r="K4" s="97" t="s">
        <v>36</v>
      </c>
    </row>
    <row r="5" spans="1:28" ht="48.75" customHeight="1">
      <c r="B5" s="64" t="s">
        <v>432</v>
      </c>
      <c r="C5" s="315" t="s">
        <v>172</v>
      </c>
      <c r="D5" s="315"/>
      <c r="E5" s="63">
        <v>6</v>
      </c>
      <c r="F5" s="64">
        <v>51</v>
      </c>
      <c r="G5" s="94" t="s">
        <v>67</v>
      </c>
      <c r="H5" s="38"/>
      <c r="I5" s="38"/>
      <c r="J5" s="96" t="s">
        <v>50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302"/>
    </row>
    <row r="7" spans="1:28" ht="16.5" customHeight="1">
      <c r="B7" s="52" t="s">
        <v>128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3"/>
      <c r="P9" s="313"/>
    </row>
    <row r="10" spans="1:28" ht="23.25" customHeight="1" thickBot="1">
      <c r="G10" s="6"/>
      <c r="H10" s="198" t="s">
        <v>91</v>
      </c>
      <c r="I10" s="199" t="s">
        <v>92</v>
      </c>
      <c r="J10" s="200" t="str">
        <f>C5</f>
        <v>도영운수</v>
      </c>
      <c r="K10" s="201" t="s">
        <v>93</v>
      </c>
      <c r="X10" s="302"/>
      <c r="Z10" s="39"/>
      <c r="AA10" s="39"/>
      <c r="AB10" s="39"/>
    </row>
    <row r="11" spans="1:28" ht="23.25" customHeight="1" thickTop="1">
      <c r="G11" s="6"/>
      <c r="H11" s="234" t="s">
        <v>444</v>
      </c>
      <c r="I11" s="195">
        <v>2.0099999999999998</v>
      </c>
      <c r="J11" s="196">
        <v>1.8754618208813343</v>
      </c>
      <c r="K11" s="197"/>
      <c r="M11" s="2"/>
      <c r="Y11" s="270"/>
      <c r="Z11" s="252"/>
      <c r="AA11" s="239"/>
      <c r="AB11" s="39"/>
    </row>
    <row r="12" spans="1:28" ht="23.25" customHeight="1">
      <c r="G12" s="6"/>
      <c r="H12" s="235" t="s">
        <v>445</v>
      </c>
      <c r="I12" s="189">
        <v>2.3662575846193561</v>
      </c>
      <c r="J12" s="196">
        <v>2.3251460337144465</v>
      </c>
      <c r="K12" s="236">
        <v>0.23977252313341824</v>
      </c>
      <c r="M12" s="239"/>
      <c r="Y12" s="270"/>
      <c r="Z12" s="252"/>
      <c r="AA12" s="239"/>
      <c r="AB12" s="39"/>
    </row>
    <row r="13" spans="1:28" ht="23.25" customHeight="1">
      <c r="G13" s="6"/>
      <c r="H13" s="235" t="s">
        <v>434</v>
      </c>
      <c r="I13" s="189">
        <v>2.37</v>
      </c>
      <c r="J13" s="196">
        <v>2.2721994571414852</v>
      </c>
      <c r="K13" s="238">
        <v>-2.2771290837323654E-2</v>
      </c>
      <c r="M13" s="239"/>
      <c r="Y13" s="270"/>
      <c r="Z13" s="252"/>
      <c r="AA13" s="239"/>
      <c r="AB13" s="39"/>
    </row>
    <row r="14" spans="1:28" ht="23.25" customHeight="1">
      <c r="G14" s="6"/>
      <c r="H14" s="235" t="s">
        <v>435</v>
      </c>
      <c r="I14" s="189">
        <v>2.33</v>
      </c>
      <c r="J14" s="196">
        <v>2.2176999283533205</v>
      </c>
      <c r="K14" s="238">
        <v>-2.3985363000098237E-2</v>
      </c>
      <c r="M14" s="239"/>
      <c r="Y14" s="270"/>
      <c r="Z14" s="252"/>
      <c r="AA14" s="239"/>
      <c r="AB14" s="39"/>
    </row>
    <row r="15" spans="1:28" ht="23.25" customHeight="1">
      <c r="G15" s="6"/>
      <c r="H15" s="235" t="s">
        <v>436</v>
      </c>
      <c r="I15" s="189">
        <v>2.2850259626150282</v>
      </c>
      <c r="J15" s="196">
        <v>2.1497397069835276</v>
      </c>
      <c r="K15" s="238">
        <v>-3.0644462084757573E-2</v>
      </c>
      <c r="M15" s="239"/>
      <c r="Y15" s="270"/>
      <c r="Z15" s="252"/>
      <c r="AA15" s="239"/>
      <c r="AB15" s="39"/>
    </row>
    <row r="16" spans="1:28" ht="23.25" customHeight="1">
      <c r="G16" s="6"/>
      <c r="H16" s="235" t="s">
        <v>437</v>
      </c>
      <c r="I16" s="189">
        <v>2.0664933427553414</v>
      </c>
      <c r="J16" s="196">
        <v>2.0287702194557915</v>
      </c>
      <c r="K16" s="238">
        <v>-5.6271690537585184E-2</v>
      </c>
      <c r="M16" s="239"/>
      <c r="Y16" s="270"/>
      <c r="Z16" s="252"/>
      <c r="AA16" s="239"/>
      <c r="AB16" s="39"/>
    </row>
    <row r="17" spans="2:28" ht="23.25" customHeight="1">
      <c r="G17" s="6"/>
      <c r="H17" s="235" t="s">
        <v>438</v>
      </c>
      <c r="I17" s="189">
        <v>2.13</v>
      </c>
      <c r="J17" s="196">
        <v>1.9533315662221871</v>
      </c>
      <c r="K17" s="238">
        <v>-3.7184424588921905E-2</v>
      </c>
      <c r="M17" s="239"/>
      <c r="Y17" s="270"/>
      <c r="Z17" s="252"/>
      <c r="AA17" s="239"/>
      <c r="AB17" s="39"/>
    </row>
    <row r="18" spans="2:28" ht="23.25" customHeight="1">
      <c r="G18" s="6"/>
      <c r="H18" s="235" t="s">
        <v>439</v>
      </c>
      <c r="I18" s="189">
        <v>2.08</v>
      </c>
      <c r="J18" s="196">
        <v>1.8895845695927642</v>
      </c>
      <c r="K18" s="238">
        <v>-3.2635010733334857E-2</v>
      </c>
      <c r="M18" s="239"/>
      <c r="Y18" s="270"/>
      <c r="Z18" s="252"/>
      <c r="AA18" s="239"/>
      <c r="AB18" s="39"/>
    </row>
    <row r="19" spans="2:28" ht="23.25" customHeight="1">
      <c r="G19" s="6"/>
      <c r="H19" s="235" t="s">
        <v>440</v>
      </c>
      <c r="I19" s="189">
        <v>2.13</v>
      </c>
      <c r="J19" s="196">
        <v>1.9045496191313613</v>
      </c>
      <c r="K19" s="238">
        <v>7.9197564265791609E-3</v>
      </c>
      <c r="M19" s="239"/>
      <c r="Y19" s="270"/>
      <c r="Z19" s="252"/>
      <c r="AA19" s="239"/>
      <c r="AB19" s="39"/>
    </row>
    <row r="20" spans="2:28" ht="23.25" customHeight="1">
      <c r="G20" s="6"/>
      <c r="H20" s="235" t="s">
        <v>441</v>
      </c>
      <c r="I20" s="189">
        <v>2.25</v>
      </c>
      <c r="J20" s="196">
        <v>2.0082869527244931</v>
      </c>
      <c r="K20" s="238">
        <v>5.4468170611614131E-2</v>
      </c>
      <c r="M20" s="239"/>
      <c r="Y20" s="270"/>
      <c r="Z20" s="252"/>
      <c r="AA20" s="239"/>
      <c r="AB20" s="39"/>
    </row>
    <row r="21" spans="2:28" ht="23.25" customHeight="1">
      <c r="G21" s="6"/>
      <c r="H21" s="235" t="s">
        <v>442</v>
      </c>
      <c r="I21" s="189">
        <v>2.17</v>
      </c>
      <c r="J21" s="196">
        <v>2.0262809279660021</v>
      </c>
      <c r="K21" s="238">
        <v>8.9598626416897975E-3</v>
      </c>
      <c r="M21" s="239"/>
      <c r="Y21" s="270"/>
      <c r="Z21" s="252"/>
      <c r="AA21" s="239"/>
      <c r="AB21" s="39"/>
    </row>
    <row r="22" spans="2:28" ht="23.25" customHeight="1">
      <c r="G22" s="6"/>
      <c r="H22" s="235" t="s">
        <v>443</v>
      </c>
      <c r="I22" s="189">
        <v>2.25</v>
      </c>
      <c r="J22" s="196">
        <v>2.0133228469146629</v>
      </c>
      <c r="K22" s="238">
        <v>-6.3950071643553708E-3</v>
      </c>
      <c r="M22" s="239"/>
      <c r="Y22" s="270"/>
      <c r="Z22" s="252"/>
      <c r="AA22" s="239"/>
      <c r="AB22" s="39"/>
    </row>
    <row r="23" spans="2:28" ht="23.25" customHeight="1">
      <c r="G23" s="6"/>
      <c r="H23" s="235" t="s">
        <v>446</v>
      </c>
      <c r="I23" s="189">
        <v>2.27</v>
      </c>
      <c r="J23" s="196">
        <v>2.0260738824757967</v>
      </c>
      <c r="K23" s="238">
        <v>6.3333287955651407E-3</v>
      </c>
      <c r="M23" s="239"/>
      <c r="Y23" s="270"/>
      <c r="Z23" s="252"/>
      <c r="AA23" s="239"/>
      <c r="AB23" s="39"/>
    </row>
    <row r="24" spans="2:28" ht="23.25" customHeight="1">
      <c r="G24" s="6"/>
      <c r="H24" s="237" t="s">
        <v>296</v>
      </c>
      <c r="I24" s="190">
        <v>0.12935323383084585</v>
      </c>
      <c r="J24" s="191">
        <v>8.0306652962780944E-2</v>
      </c>
      <c r="K24" s="192">
        <v>-4.9046580868064904E-2</v>
      </c>
      <c r="M24" s="239"/>
      <c r="Y24" s="270"/>
      <c r="Z24" s="252"/>
      <c r="AA24" s="239"/>
      <c r="AB24" s="39"/>
    </row>
    <row r="25" spans="2:28" ht="23.25" customHeight="1">
      <c r="H25" s="193" t="s">
        <v>313</v>
      </c>
      <c r="I25" s="194"/>
      <c r="J25" s="272" t="s">
        <v>423</v>
      </c>
      <c r="K25" s="273"/>
      <c r="M25" s="239"/>
      <c r="X25" s="2"/>
      <c r="Y25" s="2"/>
      <c r="AB25" s="39"/>
    </row>
    <row r="26" spans="2:28" ht="9" customHeight="1">
      <c r="M26" s="239"/>
      <c r="X26" s="2"/>
      <c r="Y26" s="2"/>
      <c r="AB26" s="239"/>
    </row>
    <row r="27" spans="2:28" ht="16.5" customHeight="1">
      <c r="B27" s="52" t="s">
        <v>129</v>
      </c>
      <c r="C27" s="52"/>
      <c r="D27" s="51"/>
      <c r="E27" s="51"/>
      <c r="F27" s="51"/>
      <c r="G27" s="51"/>
      <c r="H27" s="51"/>
      <c r="I27" s="51"/>
      <c r="J27" s="51"/>
      <c r="K27" s="51"/>
      <c r="M27" s="239"/>
      <c r="X27" s="2"/>
      <c r="Y27" s="2"/>
      <c r="AB27" s="239"/>
    </row>
    <row r="28" spans="2:28" ht="27.75" customHeight="1">
      <c r="B28" s="56" t="s">
        <v>62</v>
      </c>
      <c r="C28" s="56" t="s">
        <v>100</v>
      </c>
      <c r="D28" s="56" t="s">
        <v>102</v>
      </c>
      <c r="E28" s="56" t="s">
        <v>103</v>
      </c>
      <c r="F28" s="56" t="s">
        <v>104</v>
      </c>
      <c r="G28" s="56" t="s">
        <v>105</v>
      </c>
      <c r="H28" s="56" t="s">
        <v>6</v>
      </c>
      <c r="I28" s="56" t="s">
        <v>7</v>
      </c>
      <c r="J28" s="56" t="s">
        <v>106</v>
      </c>
      <c r="K28" s="56" t="s">
        <v>72</v>
      </c>
      <c r="M28" s="239"/>
      <c r="X28" s="2"/>
      <c r="Y28" s="2"/>
      <c r="AB28" s="239"/>
    </row>
    <row r="29" spans="2:28" ht="23.25" customHeight="1">
      <c r="B29" s="76" t="s">
        <v>295</v>
      </c>
      <c r="C29" s="77">
        <v>12</v>
      </c>
      <c r="D29" s="78">
        <v>2.7141302047497939E-2</v>
      </c>
      <c r="E29" s="78">
        <v>0.36921068093599246</v>
      </c>
      <c r="F29" s="78">
        <v>0.19409383497212296</v>
      </c>
      <c r="G29" s="79">
        <v>12.720179029808511</v>
      </c>
      <c r="H29" s="80">
        <v>0.62339539245615694</v>
      </c>
      <c r="I29" s="80">
        <v>18.374625794725723</v>
      </c>
      <c r="J29" s="81">
        <v>2.2727792222557248</v>
      </c>
      <c r="K29" s="82" t="s">
        <v>69</v>
      </c>
      <c r="M29" s="239"/>
      <c r="N29" s="306" t="s">
        <v>117</v>
      </c>
      <c r="Y29" s="2"/>
    </row>
    <row r="30" spans="2:28" ht="22.5" customHeight="1">
      <c r="B30" s="230" t="s">
        <v>117</v>
      </c>
      <c r="C30" s="69">
        <v>12</v>
      </c>
      <c r="D30" s="70">
        <v>3.7482951616709656E-2</v>
      </c>
      <c r="E30" s="70">
        <v>0.36455933831028026</v>
      </c>
      <c r="F30" s="70">
        <v>0.19991921924972442</v>
      </c>
      <c r="G30" s="71">
        <v>15.286020833333332</v>
      </c>
      <c r="H30" s="72">
        <v>2.8036640539165583</v>
      </c>
      <c r="I30" s="72">
        <v>49.681645923620366</v>
      </c>
      <c r="J30" s="73">
        <v>2.0260738824757967</v>
      </c>
      <c r="K30" s="74" t="s">
        <v>67</v>
      </c>
      <c r="M30" s="239"/>
      <c r="N30" s="39" t="s">
        <v>67</v>
      </c>
      <c r="O30" s="39">
        <v>82</v>
      </c>
      <c r="Y30" s="2"/>
    </row>
    <row r="31" spans="2:28" ht="22.5" customHeight="1">
      <c r="B31" s="53" t="s">
        <v>424</v>
      </c>
      <c r="C31" s="53"/>
      <c r="D31" s="67">
        <v>0.38102997236881198</v>
      </c>
      <c r="E31" s="67">
        <v>-1.2598071686118373E-2</v>
      </c>
      <c r="F31" s="67">
        <v>3.0013237042990859E-2</v>
      </c>
      <c r="G31" s="67">
        <v>0.20171428385654155</v>
      </c>
      <c r="H31" s="67">
        <v>3.4974090085430625</v>
      </c>
      <c r="I31" s="67">
        <v>1.7038181064825304</v>
      </c>
      <c r="J31" s="67">
        <v>-0.10854786833851549</v>
      </c>
      <c r="K31" s="68" t="s">
        <v>423</v>
      </c>
      <c r="M31" s="2" t="s">
        <v>166</v>
      </c>
      <c r="N31" s="307">
        <v>4.6511627906976744E-2</v>
      </c>
      <c r="O31" s="39">
        <v>4</v>
      </c>
      <c r="X31" s="2"/>
      <c r="Y31" s="2"/>
    </row>
    <row r="32" spans="2:28" ht="22.5" customHeight="1">
      <c r="M32" s="2" t="s">
        <v>167</v>
      </c>
      <c r="N32" s="307">
        <v>0.11627906976744186</v>
      </c>
      <c r="O32" s="39">
        <v>10</v>
      </c>
      <c r="X32" s="2"/>
      <c r="Y32" s="2"/>
    </row>
    <row r="33" spans="2:28" ht="17.25" customHeight="1">
      <c r="B33" s="52" t="s">
        <v>130</v>
      </c>
      <c r="C33" s="52"/>
      <c r="D33" s="51"/>
      <c r="E33" s="51"/>
      <c r="F33" s="51"/>
      <c r="G33" s="51"/>
      <c r="H33" s="51"/>
      <c r="I33" s="51"/>
      <c r="J33" s="51"/>
      <c r="K33" s="51"/>
      <c r="M33" s="2" t="s">
        <v>116</v>
      </c>
      <c r="N33" s="307">
        <v>0.15116279069767441</v>
      </c>
      <c r="O33" s="39">
        <v>13</v>
      </c>
      <c r="X33" s="2"/>
      <c r="Y33" s="2"/>
    </row>
    <row r="34" spans="2:28" ht="22.5" customHeight="1">
      <c r="B34" s="60"/>
      <c r="C34" s="60"/>
      <c r="M34" s="2" t="s">
        <v>168</v>
      </c>
      <c r="N34" s="307">
        <v>0.12790697674418605</v>
      </c>
      <c r="O34" s="39">
        <v>11</v>
      </c>
      <c r="X34" s="2"/>
      <c r="Y34" s="2"/>
    </row>
    <row r="35" spans="2:28" ht="22.5" customHeight="1" thickBot="1">
      <c r="H35" s="202" t="s">
        <v>91</v>
      </c>
      <c r="I35" s="203" t="s">
        <v>92</v>
      </c>
      <c r="J35" s="204" t="str">
        <f>J10</f>
        <v>도영운수</v>
      </c>
      <c r="K35" s="205" t="s">
        <v>115</v>
      </c>
      <c r="M35" s="2" t="s">
        <v>169</v>
      </c>
      <c r="N35" s="307">
        <v>0.26744186046511625</v>
      </c>
      <c r="O35" s="39">
        <v>21</v>
      </c>
      <c r="X35" s="2"/>
      <c r="Y35" s="2"/>
    </row>
    <row r="36" spans="2:28" ht="22.5" customHeight="1" thickTop="1">
      <c r="H36" s="210" t="s">
        <v>109</v>
      </c>
      <c r="I36" s="211" t="s">
        <v>69</v>
      </c>
      <c r="J36" s="212" t="s">
        <v>67</v>
      </c>
      <c r="K36" s="213"/>
      <c r="M36" s="2" t="s">
        <v>76</v>
      </c>
      <c r="N36" s="307">
        <v>0.29069767441860467</v>
      </c>
      <c r="O36" s="39">
        <v>23</v>
      </c>
      <c r="X36" s="2"/>
      <c r="Z36" s="39"/>
      <c r="AA36" s="39"/>
      <c r="AB36" s="39"/>
    </row>
    <row r="37" spans="2:28" ht="21" customHeight="1">
      <c r="H37" s="206" t="s">
        <v>94</v>
      </c>
      <c r="I37" s="207">
        <v>0.11199754525928199</v>
      </c>
      <c r="J37" s="208" t="s">
        <v>447</v>
      </c>
      <c r="K37" s="209">
        <v>-6.5485917352305245E-2</v>
      </c>
      <c r="M37" s="2"/>
      <c r="X37" s="2"/>
      <c r="Z37" s="39"/>
      <c r="AA37" s="39"/>
      <c r="AB37" s="39"/>
    </row>
    <row r="38" spans="2:28" ht="21" customHeight="1">
      <c r="H38" s="181" t="s">
        <v>95</v>
      </c>
      <c r="I38" s="173">
        <v>0.11383860079779073</v>
      </c>
      <c r="J38" s="182" t="s">
        <v>448</v>
      </c>
      <c r="K38" s="183">
        <v>2.4404689696511245E-3</v>
      </c>
      <c r="L38" s="4"/>
      <c r="M38" s="2"/>
      <c r="X38" s="2"/>
      <c r="Z38" s="39"/>
      <c r="AA38" s="39"/>
      <c r="AB38" s="39"/>
    </row>
    <row r="39" spans="2:28" ht="21" customHeight="1">
      <c r="H39" s="180" t="s">
        <v>96</v>
      </c>
      <c r="I39" s="173">
        <v>0.18103712795335994</v>
      </c>
      <c r="J39" s="182" t="s">
        <v>449</v>
      </c>
      <c r="K39" s="183">
        <v>-2.9874337255685529E-2</v>
      </c>
      <c r="L39" s="4"/>
      <c r="M39" s="2"/>
      <c r="X39" s="2"/>
      <c r="Z39" s="39"/>
      <c r="AA39" s="39"/>
      <c r="AB39" s="39"/>
    </row>
    <row r="40" spans="2:28" ht="21" customHeight="1">
      <c r="H40" s="180" t="s">
        <v>99</v>
      </c>
      <c r="I40" s="173">
        <v>0.23289352562135623</v>
      </c>
      <c r="J40" s="182" t="s">
        <v>450</v>
      </c>
      <c r="K40" s="183">
        <v>-0.10498654887717018</v>
      </c>
      <c r="L40" s="4"/>
      <c r="M40" s="2"/>
      <c r="X40" s="2"/>
      <c r="Z40" s="39"/>
      <c r="AA40" s="39"/>
      <c r="AB40" s="39"/>
    </row>
    <row r="41" spans="2:28" ht="21" customHeight="1">
      <c r="H41" s="184" t="s">
        <v>97</v>
      </c>
      <c r="I41" s="173">
        <v>0.20589137772322799</v>
      </c>
      <c r="J41" s="182" t="s">
        <v>451</v>
      </c>
      <c r="K41" s="183">
        <v>6.1550482741888263E-2</v>
      </c>
      <c r="L41" s="4"/>
      <c r="M41" s="2"/>
      <c r="X41" s="2"/>
      <c r="Z41" s="39"/>
      <c r="AA41" s="39"/>
      <c r="AB41" s="39"/>
    </row>
    <row r="42" spans="2:28" ht="21" customHeight="1">
      <c r="H42" s="185" t="s">
        <v>98</v>
      </c>
      <c r="I42" s="186">
        <v>0.15434182264498311</v>
      </c>
      <c r="J42" s="187" t="s">
        <v>452</v>
      </c>
      <c r="K42" s="188">
        <v>0.13635585177362156</v>
      </c>
      <c r="L42" s="4"/>
      <c r="M42" s="2"/>
      <c r="X42" s="2"/>
      <c r="Z42" s="39"/>
      <c r="AA42" s="39"/>
      <c r="AB42" s="39"/>
    </row>
    <row r="43" spans="2:28" ht="22.5" customHeight="1">
      <c r="L43" s="4"/>
      <c r="M43" s="2"/>
      <c r="X43" s="2"/>
      <c r="Z43" s="39"/>
      <c r="AA43" s="39"/>
      <c r="AB43" s="39"/>
    </row>
    <row r="44" spans="2:28" ht="18" customHeight="1">
      <c r="B44" s="52" t="s">
        <v>131</v>
      </c>
      <c r="C44" s="52"/>
      <c r="D44" s="51"/>
      <c r="E44" s="51"/>
      <c r="F44" s="51"/>
      <c r="G44" s="51"/>
      <c r="H44" s="51"/>
      <c r="I44" s="51"/>
      <c r="J44" s="51"/>
      <c r="K44" s="51"/>
      <c r="L44" s="4"/>
      <c r="M44" s="2"/>
      <c r="X44" s="2"/>
      <c r="Z44" s="39"/>
      <c r="AA44" s="39"/>
      <c r="AB44" s="39"/>
    </row>
    <row r="45" spans="2:28" ht="30.75" customHeight="1">
      <c r="B45" s="56" t="s">
        <v>62</v>
      </c>
      <c r="C45" s="56" t="s">
        <v>101</v>
      </c>
      <c r="D45" s="56" t="s">
        <v>102</v>
      </c>
      <c r="E45" s="56" t="s">
        <v>103</v>
      </c>
      <c r="F45" s="56" t="s">
        <v>104</v>
      </c>
      <c r="G45" s="56" t="s">
        <v>105</v>
      </c>
      <c r="H45" s="56" t="s">
        <v>6</v>
      </c>
      <c r="I45" s="56" t="s">
        <v>7</v>
      </c>
      <c r="J45" s="56" t="s">
        <v>106</v>
      </c>
      <c r="K45" s="56" t="s">
        <v>72</v>
      </c>
      <c r="L45" s="4"/>
      <c r="M45" s="2"/>
      <c r="N45" s="39" t="s">
        <v>124</v>
      </c>
      <c r="X45" s="2"/>
      <c r="Z45" s="39"/>
      <c r="AA45" s="39"/>
      <c r="AB45" s="39"/>
    </row>
    <row r="46" spans="2:28" ht="22.5" customHeight="1">
      <c r="B46" s="232" t="s">
        <v>117</v>
      </c>
      <c r="C46" s="317">
        <v>2401</v>
      </c>
      <c r="D46" s="78">
        <v>5.9252611822716475E-2</v>
      </c>
      <c r="E46" s="78">
        <v>0.37830108983884875</v>
      </c>
      <c r="F46" s="78">
        <v>0.20563530477579703</v>
      </c>
      <c r="G46" s="79">
        <v>16.934100000000004</v>
      </c>
      <c r="H46" s="80">
        <v>5.4526640540365525</v>
      </c>
      <c r="I46" s="80">
        <v>72.831160037670202</v>
      </c>
      <c r="J46" s="81">
        <v>1.8863117546676891</v>
      </c>
      <c r="K46" s="83" t="s">
        <v>76</v>
      </c>
      <c r="L46" s="4"/>
      <c r="M46" s="2"/>
      <c r="N46" s="39">
        <v>1</v>
      </c>
      <c r="X46" s="2"/>
      <c r="Z46" s="39"/>
      <c r="AA46" s="39"/>
      <c r="AB46" s="39"/>
    </row>
    <row r="47" spans="2:28" ht="22.5" customHeight="1">
      <c r="B47" s="230" t="s">
        <v>117</v>
      </c>
      <c r="C47" s="318">
        <v>2402</v>
      </c>
      <c r="D47" s="70">
        <v>3.5547215306982217E-2</v>
      </c>
      <c r="E47" s="70">
        <v>0.34394522404403699</v>
      </c>
      <c r="F47" s="70">
        <v>0.15760174259788012</v>
      </c>
      <c r="G47" s="71">
        <v>11.060807017543864</v>
      </c>
      <c r="H47" s="72">
        <v>1.553227606668361</v>
      </c>
      <c r="I47" s="72">
        <v>19.851901373417725</v>
      </c>
      <c r="J47" s="73">
        <v>2.3073389603959105</v>
      </c>
      <c r="K47" s="74" t="s">
        <v>167</v>
      </c>
      <c r="M47" s="2"/>
      <c r="N47" s="39">
        <v>5</v>
      </c>
      <c r="X47" s="2"/>
      <c r="Z47" s="39"/>
      <c r="AA47" s="39"/>
      <c r="AB47" s="39"/>
    </row>
    <row r="48" spans="2:28" ht="22.5" customHeight="1">
      <c r="B48" s="230" t="s">
        <v>117</v>
      </c>
      <c r="C48" s="318">
        <v>2403</v>
      </c>
      <c r="D48" s="70">
        <v>1.545167373762534E-2</v>
      </c>
      <c r="E48" s="70">
        <v>0.35503019237784456</v>
      </c>
      <c r="F48" s="70">
        <v>0.17667810164264908</v>
      </c>
      <c r="G48" s="71">
        <v>11.50149090909091</v>
      </c>
      <c r="H48" s="72">
        <v>0.73440571963962986</v>
      </c>
      <c r="I48" s="72">
        <v>25.453165259668086</v>
      </c>
      <c r="J48" s="73">
        <v>2.2833020691168078</v>
      </c>
      <c r="K48" s="74" t="s">
        <v>68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230" t="s">
        <v>117</v>
      </c>
      <c r="C49" s="318">
        <v>2404</v>
      </c>
      <c r="D49" s="70">
        <v>1.2783546762153594E-2</v>
      </c>
      <c r="E49" s="70">
        <v>0.35509506288335591</v>
      </c>
      <c r="F49" s="70">
        <v>0.17839544354300704</v>
      </c>
      <c r="G49" s="71">
        <v>11.907945454545455</v>
      </c>
      <c r="H49" s="72">
        <v>0.84292415967752743</v>
      </c>
      <c r="I49" s="72">
        <v>24.258908610643367</v>
      </c>
      <c r="J49" s="73">
        <v>2.2176999283533205</v>
      </c>
      <c r="K49" s="74" t="s">
        <v>68</v>
      </c>
      <c r="M49" s="2"/>
      <c r="N49" s="39">
        <v>4</v>
      </c>
      <c r="X49" s="2"/>
      <c r="Z49" s="39"/>
      <c r="AA49" s="39"/>
      <c r="AB49" s="39"/>
    </row>
    <row r="50" spans="2:28" ht="22.5" customHeight="1">
      <c r="B50" s="230" t="s">
        <v>117</v>
      </c>
      <c r="C50" s="318">
        <v>2405</v>
      </c>
      <c r="D50" s="70">
        <v>1.2772819814573873E-2</v>
      </c>
      <c r="E50" s="70">
        <v>0.35626362347814478</v>
      </c>
      <c r="F50" s="70">
        <v>0.18274429065738215</v>
      </c>
      <c r="G50" s="71">
        <v>12.653571428571427</v>
      </c>
      <c r="H50" s="72">
        <v>0.5341324513729282</v>
      </c>
      <c r="I50" s="72">
        <v>26.059240515241878</v>
      </c>
      <c r="J50" s="73">
        <v>2.1559902733102563</v>
      </c>
      <c r="K50" s="74" t="s">
        <v>116</v>
      </c>
      <c r="M50" s="2"/>
      <c r="N50" s="39">
        <v>4</v>
      </c>
      <c r="X50" s="2"/>
      <c r="Z50" s="39"/>
      <c r="AA50" s="39"/>
      <c r="AB50" s="39"/>
    </row>
    <row r="51" spans="2:28" ht="22.5" customHeight="1">
      <c r="B51" s="230" t="s">
        <v>117</v>
      </c>
      <c r="C51" s="318">
        <v>2406</v>
      </c>
      <c r="D51" s="70">
        <v>1.5544572942695359E-2</v>
      </c>
      <c r="E51" s="70">
        <v>0.36015937305161322</v>
      </c>
      <c r="F51" s="70">
        <v>0.17671110815666588</v>
      </c>
      <c r="G51" s="71">
        <v>13.912288461538459</v>
      </c>
      <c r="H51" s="72">
        <v>0.50993373336975523</v>
      </c>
      <c r="I51" s="72">
        <v>25.841704159832812</v>
      </c>
      <c r="J51" s="73">
        <v>2.0287606253806469</v>
      </c>
      <c r="K51" s="74" t="s">
        <v>69</v>
      </c>
      <c r="M51" s="2"/>
      <c r="N51" s="39">
        <v>3</v>
      </c>
      <c r="X51" s="2"/>
      <c r="Z51" s="39"/>
      <c r="AA51" s="39"/>
      <c r="AB51" s="39"/>
    </row>
    <row r="52" spans="2:28" ht="22.5" customHeight="1">
      <c r="B52" s="230" t="s">
        <v>117</v>
      </c>
      <c r="C52" s="318">
        <v>2407</v>
      </c>
      <c r="D52" s="70">
        <v>1.8658052215853E-2</v>
      </c>
      <c r="E52" s="70">
        <v>0.36085355747236059</v>
      </c>
      <c r="F52" s="70">
        <v>0.17399111467953726</v>
      </c>
      <c r="G52" s="71">
        <v>14.595600000000005</v>
      </c>
      <c r="H52" s="72">
        <v>0.46316399494932509</v>
      </c>
      <c r="I52" s="72">
        <v>26.072242631695762</v>
      </c>
      <c r="J52" s="73">
        <v>1.9570602354697986</v>
      </c>
      <c r="K52" s="74" t="s">
        <v>67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230" t="s">
        <v>117</v>
      </c>
      <c r="C53" s="318">
        <v>2408</v>
      </c>
      <c r="D53" s="70">
        <v>2.5600052983689926E-2</v>
      </c>
      <c r="E53" s="70">
        <v>0.36176076659039641</v>
      </c>
      <c r="F53" s="70">
        <v>0.17018644564327998</v>
      </c>
      <c r="G53" s="71">
        <v>15.958653061224494</v>
      </c>
      <c r="H53" s="72">
        <v>0.45474467511359029</v>
      </c>
      <c r="I53" s="72">
        <v>30.678241795150274</v>
      </c>
      <c r="J53" s="73">
        <v>1.8895845695927642</v>
      </c>
      <c r="K53" s="74" t="s">
        <v>67</v>
      </c>
      <c r="M53" s="2"/>
      <c r="N53" s="39">
        <v>2</v>
      </c>
      <c r="X53" s="2"/>
      <c r="Z53" s="39"/>
      <c r="AA53" s="39"/>
      <c r="AB53" s="39"/>
    </row>
    <row r="54" spans="2:28" ht="22.5" customHeight="1">
      <c r="B54" s="230" t="s">
        <v>117</v>
      </c>
      <c r="C54" s="318">
        <v>2409</v>
      </c>
      <c r="D54" s="70">
        <v>2.2678748282157244E-2</v>
      </c>
      <c r="E54" s="70">
        <v>0.3650294240897462</v>
      </c>
      <c r="F54" s="70">
        <v>0.17555539318716057</v>
      </c>
      <c r="G54" s="71">
        <v>15.677530612244894</v>
      </c>
      <c r="H54" s="72">
        <v>0.5796977924239709</v>
      </c>
      <c r="I54" s="72">
        <v>33.295169338694969</v>
      </c>
      <c r="J54" s="73">
        <v>1.9045496191313613</v>
      </c>
      <c r="K54" s="74" t="s">
        <v>320</v>
      </c>
      <c r="M54" s="2"/>
      <c r="N54" s="39">
        <v>2</v>
      </c>
      <c r="X54" s="2"/>
      <c r="Z54" s="39"/>
      <c r="AA54" s="39"/>
      <c r="AB54" s="39"/>
    </row>
    <row r="55" spans="2:28" ht="22.5" customHeight="1">
      <c r="B55" s="230" t="s">
        <v>117</v>
      </c>
      <c r="C55" s="318">
        <v>2410</v>
      </c>
      <c r="D55" s="70">
        <v>1.9210253581413549E-2</v>
      </c>
      <c r="E55" s="70">
        <v>0.36905172725133373</v>
      </c>
      <c r="F55" s="70">
        <v>0.19232712665525065</v>
      </c>
      <c r="G55" s="71">
        <v>14.432862745098042</v>
      </c>
      <c r="H55" s="72">
        <v>1.2532821647124162</v>
      </c>
      <c r="I55" s="72">
        <v>32.504601067818285</v>
      </c>
      <c r="J55" s="73">
        <v>2.0082869527244931</v>
      </c>
      <c r="K55" s="74" t="s">
        <v>67</v>
      </c>
      <c r="M55" s="2"/>
      <c r="N55" s="39">
        <v>2</v>
      </c>
      <c r="X55" s="2"/>
      <c r="Z55" s="39"/>
      <c r="AA55" s="39"/>
      <c r="AB55" s="39"/>
    </row>
    <row r="56" spans="2:28" ht="22.5" customHeight="1">
      <c r="B56" s="230" t="s">
        <v>117</v>
      </c>
      <c r="C56" s="318">
        <v>2411</v>
      </c>
      <c r="D56" s="70">
        <v>2.2104898470047599E-2</v>
      </c>
      <c r="E56" s="70">
        <v>0.37018528876555007</v>
      </c>
      <c r="F56" s="70">
        <v>0.19899912239627382</v>
      </c>
      <c r="G56" s="71">
        <v>14.38737037037037</v>
      </c>
      <c r="H56" s="72">
        <v>2.0083874450845802</v>
      </c>
      <c r="I56" s="72">
        <v>40.818815162264627</v>
      </c>
      <c r="J56" s="73">
        <v>2.0262809279660021</v>
      </c>
      <c r="K56" s="74" t="s">
        <v>67</v>
      </c>
      <c r="M56" s="2"/>
      <c r="N56" s="39">
        <v>2</v>
      </c>
      <c r="X56" s="2"/>
      <c r="Z56" s="39"/>
      <c r="AA56" s="39"/>
      <c r="AB56" s="39"/>
    </row>
    <row r="57" spans="2:28" ht="22.5" customHeight="1">
      <c r="B57" s="230" t="s">
        <v>117</v>
      </c>
      <c r="C57" s="318">
        <v>2412</v>
      </c>
      <c r="D57" s="70">
        <v>3.1680530150274763E-2</v>
      </c>
      <c r="E57" s="70">
        <v>0.36975146129588332</v>
      </c>
      <c r="F57" s="70">
        <v>0.196747225887004</v>
      </c>
      <c r="G57" s="71">
        <v>14.733391304347826</v>
      </c>
      <c r="H57" s="72">
        <v>2.6365937589089952</v>
      </c>
      <c r="I57" s="72">
        <v>42.959366024654457</v>
      </c>
      <c r="J57" s="73">
        <v>2.0162143217466957</v>
      </c>
      <c r="K57" s="74" t="s">
        <v>67</v>
      </c>
      <c r="M57" s="2"/>
      <c r="N57" s="39">
        <v>2</v>
      </c>
      <c r="X57" s="2"/>
      <c r="Z57" s="39"/>
      <c r="AA57" s="39"/>
      <c r="AB57" s="39"/>
    </row>
    <row r="58" spans="2:28" ht="22.5" customHeight="1">
      <c r="B58" s="230" t="s">
        <v>117</v>
      </c>
      <c r="C58" s="318">
        <v>2501</v>
      </c>
      <c r="D58" s="70">
        <v>3.7482951616709656E-2</v>
      </c>
      <c r="E58" s="70">
        <v>0.36455933831028026</v>
      </c>
      <c r="F58" s="70">
        <v>0.19991921924972442</v>
      </c>
      <c r="G58" s="71">
        <v>15.286020833333332</v>
      </c>
      <c r="H58" s="72">
        <v>2.8036640539165583</v>
      </c>
      <c r="I58" s="72">
        <v>49.681645923620366</v>
      </c>
      <c r="J58" s="73">
        <v>2.0260738824757967</v>
      </c>
      <c r="K58" s="74" t="s">
        <v>67</v>
      </c>
      <c r="M58" s="2"/>
      <c r="N58" s="39">
        <v>2</v>
      </c>
      <c r="X58" s="2"/>
      <c r="Z58" s="39"/>
      <c r="AA58" s="39"/>
      <c r="AB58" s="39"/>
    </row>
    <row r="59" spans="2:28" ht="25.5" customHeight="1">
      <c r="B59" s="53" t="s">
        <v>107</v>
      </c>
      <c r="C59" s="53"/>
      <c r="D59" s="67" cm="1">
        <f t="array" aca="1" ref="D59" ca="1">(INDIRECT(ADDRESS(ROW()-1,COLUMN()))/INDIRECT(ADDRESS(ROW()-2,COLUMN())))-1</f>
        <v>0.18315417825747993</v>
      </c>
      <c r="E59" s="67" cm="1">
        <f t="array" aca="1" ref="E59" ca="1">(INDIRECT(ADDRESS(ROW()-1,COLUMN()))/INDIRECT(ADDRESS(ROW()-2,COLUMN())))-1</f>
        <v>-1.4042197338195783E-2</v>
      </c>
      <c r="F59" s="67" cm="1">
        <f t="array" aca="1" ref="F59" ca="1">(INDIRECT(ADDRESS(ROW()-1,COLUMN()))/INDIRECT(ADDRESS(ROW()-2,COLUMN())))-1</f>
        <v>1.6122175793940707E-2</v>
      </c>
      <c r="G59" s="67" cm="1">
        <f t="array" aca="1" ref="G59" ca="1">(INDIRECT(ADDRESS(ROW()-1,COLUMN()))/INDIRECT(ADDRESS(ROW()-2,COLUMN())))-1</f>
        <v>3.7508643975431744E-2</v>
      </c>
      <c r="H59" s="67" cm="1">
        <f t="array" aca="1" ref="H59" ca="1">(INDIRECT(ADDRESS(ROW()-1,COLUMN()))/INDIRECT(ADDRESS(ROW()-2,COLUMN())))-1</f>
        <v>6.3365960130579824E-2</v>
      </c>
      <c r="I59" s="67" cm="1">
        <f t="array" aca="1" ref="I59" ca="1">(INDIRECT(ADDRESS(ROW()-1,COLUMN()))/INDIRECT(ADDRESS(ROW()-2,COLUMN())))-1</f>
        <v>0.15647996050751733</v>
      </c>
      <c r="J59" s="67" cm="1">
        <f t="array" aca="1" ref="J59" ca="1">(INDIRECT(ADDRESS(ROW()-1,COLUMN()))/INDIRECT(ADDRESS(ROW()-2,COLUMN())))-1</f>
        <v>4.8901352513752716E-3</v>
      </c>
      <c r="K59" s="75" t="str" cm="1">
        <f t="array" aca="1" ref="K59" ca="1">_xlfn.IFS(N59=0,"등급유지",N59&gt;0,N59&amp;"등급 상승",N59&lt;0,N59&amp;"등급 하락")</f>
        <v>등급유지</v>
      </c>
      <c r="M59" s="308"/>
      <c r="N59" s="39" cm="1">
        <f t="array" aca="1" ref="N59" ca="1">(INDIRECT(ADDRESS(ROW()-1,COLUMN()))-INDIRECT(ADDRESS(ROW()-2,COLUMN())))</f>
        <v>0</v>
      </c>
      <c r="O59" s="39" t="s">
        <v>125</v>
      </c>
      <c r="X59" s="303"/>
      <c r="Z59" s="240"/>
      <c r="AA59" s="39"/>
      <c r="AB59" s="39"/>
    </row>
    <row r="60" spans="2:28" ht="25.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308"/>
      <c r="N60" s="2"/>
      <c r="O60" s="2"/>
      <c r="X60" s="303"/>
      <c r="Z60" s="240"/>
      <c r="AA60" s="39"/>
      <c r="AB60" s="39"/>
    </row>
    <row r="61" spans="2:28" ht="18" customHeight="1">
      <c r="B61" s="52" t="s">
        <v>132</v>
      </c>
      <c r="C61" s="52"/>
      <c r="D61" s="51"/>
      <c r="E61" s="51"/>
      <c r="F61" s="51"/>
      <c r="G61" s="51"/>
      <c r="H61" s="51"/>
      <c r="I61" s="51"/>
      <c r="J61" s="51"/>
      <c r="K61" s="51"/>
      <c r="M61" s="308"/>
      <c r="X61" s="303"/>
      <c r="Z61" s="240"/>
      <c r="AA61" s="39"/>
      <c r="AB61" s="39"/>
    </row>
    <row r="62" spans="2:28" ht="21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308"/>
      <c r="X62" s="303"/>
      <c r="Z62" s="240"/>
      <c r="AA62" s="39"/>
      <c r="AB62" s="39"/>
    </row>
    <row r="63" spans="2:28" ht="25.5" customHeight="1">
      <c r="B63" s="48"/>
      <c r="C63" s="48"/>
      <c r="D63" s="49"/>
      <c r="E63" s="49"/>
      <c r="F63" s="49"/>
      <c r="G63" s="49"/>
      <c r="H63" s="49"/>
      <c r="I63" s="49"/>
      <c r="J63" s="49"/>
      <c r="K63" s="49"/>
      <c r="M63" s="308"/>
      <c r="N63" s="303"/>
      <c r="P63" s="240"/>
      <c r="AA63" s="40"/>
    </row>
    <row r="64" spans="2:28" ht="25.5" customHeight="1">
      <c r="B64" s="48"/>
      <c r="C64" s="48"/>
      <c r="D64" s="49"/>
      <c r="M64" s="308"/>
      <c r="N64" s="303"/>
      <c r="P64" s="240"/>
      <c r="AA64" s="40"/>
    </row>
    <row r="65" spans="2:27" ht="25.5" customHeight="1">
      <c r="B65" s="48"/>
      <c r="C65" s="48"/>
      <c r="D65" s="49"/>
      <c r="M65" s="308"/>
      <c r="N65" s="303"/>
      <c r="P65" s="240"/>
      <c r="AA65" s="40"/>
    </row>
    <row r="66" spans="2:27" ht="25.5" customHeight="1">
      <c r="B66" s="48"/>
      <c r="C66" s="48"/>
      <c r="D66" s="49"/>
      <c r="M66" s="308"/>
      <c r="N66" s="303"/>
      <c r="P66" s="240"/>
      <c r="AA66" s="40"/>
    </row>
    <row r="67" spans="2:27" ht="25.5" customHeight="1">
      <c r="B67" s="48"/>
      <c r="C67" s="48"/>
      <c r="D67" s="49"/>
      <c r="M67" s="308"/>
      <c r="N67" s="303"/>
      <c r="P67" s="240"/>
      <c r="AA67" s="40"/>
    </row>
    <row r="68" spans="2:27" ht="25.5" customHeight="1">
      <c r="B68" s="48"/>
      <c r="C68" s="48"/>
      <c r="D68" s="49"/>
      <c r="M68" s="308"/>
      <c r="N68" s="303"/>
      <c r="P68" s="240"/>
      <c r="AA68" s="40"/>
    </row>
    <row r="69" spans="2:27" ht="25.5" customHeight="1">
      <c r="B69" s="48"/>
      <c r="C69" s="48"/>
      <c r="D69" s="49"/>
      <c r="M69" s="308"/>
      <c r="N69" s="303"/>
      <c r="P69" s="240"/>
      <c r="AA69" s="40"/>
    </row>
    <row r="70" spans="2:27" ht="25.5" customHeight="1">
      <c r="B70" s="48"/>
      <c r="C70" s="48"/>
      <c r="D70" s="49"/>
      <c r="E70" s="49"/>
      <c r="F70" s="49"/>
      <c r="G70" s="49"/>
      <c r="H70" s="49"/>
      <c r="I70" s="49"/>
      <c r="J70" s="49"/>
      <c r="K70" s="49"/>
      <c r="M70" s="308"/>
      <c r="N70" s="303"/>
      <c r="P70" s="240"/>
      <c r="AA70" s="40"/>
    </row>
    <row r="71" spans="2:27" ht="25.5" customHeight="1">
      <c r="B71" s="48"/>
      <c r="C71" s="48"/>
      <c r="D71" s="49"/>
      <c r="E71" s="49"/>
      <c r="F71" s="49"/>
      <c r="G71" s="49"/>
      <c r="H71" s="49"/>
      <c r="I71" s="49"/>
      <c r="J71" s="49"/>
      <c r="K71" s="49"/>
      <c r="M71" s="308"/>
      <c r="N71" s="303"/>
      <c r="P71" s="240"/>
      <c r="AA71" s="40"/>
    </row>
    <row r="72" spans="2:27" ht="25.5" customHeight="1" thickBot="1">
      <c r="B72" s="214" t="s">
        <v>91</v>
      </c>
      <c r="C72" s="215" t="s">
        <v>120</v>
      </c>
      <c r="D72" s="215" t="s">
        <v>119</v>
      </c>
      <c r="E72" s="215" t="s">
        <v>118</v>
      </c>
      <c r="F72" s="215" t="s">
        <v>121</v>
      </c>
      <c r="G72" s="215" t="s">
        <v>122</v>
      </c>
      <c r="H72" s="215" t="s">
        <v>123</v>
      </c>
      <c r="I72" s="215" t="s">
        <v>161</v>
      </c>
      <c r="J72" s="215" t="s">
        <v>161</v>
      </c>
      <c r="K72" s="216" t="s">
        <v>161</v>
      </c>
      <c r="M72" s="309">
        <v>1</v>
      </c>
      <c r="N72" s="310">
        <v>2</v>
      </c>
      <c r="O72" s="310">
        <v>3</v>
      </c>
      <c r="P72" s="309">
        <v>4</v>
      </c>
      <c r="Q72" s="310">
        <v>5</v>
      </c>
      <c r="R72" s="310">
        <v>6</v>
      </c>
      <c r="S72" s="309"/>
      <c r="T72" s="310"/>
      <c r="U72" s="311"/>
      <c r="AA72" s="40"/>
    </row>
    <row r="73" spans="2:27" ht="25.5" customHeight="1" thickTop="1">
      <c r="B73" s="219" t="s">
        <v>109</v>
      </c>
      <c r="C73" s="220" t="s">
        <v>69</v>
      </c>
      <c r="D73" s="221" t="s">
        <v>69</v>
      </c>
      <c r="E73" s="221" t="s">
        <v>67</v>
      </c>
      <c r="F73" s="221" t="s">
        <v>67</v>
      </c>
      <c r="G73" s="221" t="s">
        <v>67</v>
      </c>
      <c r="H73" s="221" t="s">
        <v>70</v>
      </c>
      <c r="I73" s="221" t="s">
        <v>161</v>
      </c>
      <c r="J73" s="221" t="s">
        <v>161</v>
      </c>
      <c r="K73" s="221" t="s">
        <v>161</v>
      </c>
      <c r="M73" s="309" t="s">
        <v>120</v>
      </c>
      <c r="N73" s="309" t="s">
        <v>119</v>
      </c>
      <c r="O73" s="309" t="s">
        <v>118</v>
      </c>
      <c r="P73" s="309" t="s">
        <v>121</v>
      </c>
      <c r="Q73" s="309" t="s">
        <v>122</v>
      </c>
      <c r="R73" s="309" t="s">
        <v>123</v>
      </c>
      <c r="S73" s="309"/>
      <c r="T73" s="309"/>
      <c r="U73" s="308"/>
      <c r="AA73" s="40"/>
    </row>
    <row r="74" spans="2:27" ht="25.5" customHeight="1">
      <c r="B74" s="217" t="s">
        <v>94</v>
      </c>
      <c r="C74" s="207" t="s">
        <v>294</v>
      </c>
      <c r="D74" s="207" t="s">
        <v>294</v>
      </c>
      <c r="E74" s="207" t="s">
        <v>294</v>
      </c>
      <c r="F74" s="207" t="s">
        <v>294</v>
      </c>
      <c r="G74" s="207" t="s">
        <v>294</v>
      </c>
      <c r="H74" s="207" t="s">
        <v>294</v>
      </c>
      <c r="I74" s="207" t="s">
        <v>161</v>
      </c>
      <c r="J74" s="207" t="s">
        <v>161</v>
      </c>
      <c r="K74" s="218" t="s">
        <v>161</v>
      </c>
      <c r="M74" s="308"/>
      <c r="N74" s="303"/>
      <c r="P74" s="240"/>
      <c r="AA74" s="40"/>
    </row>
    <row r="75" spans="2:27" ht="25.5" customHeight="1">
      <c r="B75" s="172" t="s">
        <v>95</v>
      </c>
      <c r="C75" s="174" t="s">
        <v>364</v>
      </c>
      <c r="D75" s="174" t="s">
        <v>366</v>
      </c>
      <c r="E75" s="174" t="s">
        <v>453</v>
      </c>
      <c r="F75" s="174" t="s">
        <v>294</v>
      </c>
      <c r="G75" s="174" t="s">
        <v>294</v>
      </c>
      <c r="H75" s="174" t="s">
        <v>294</v>
      </c>
      <c r="I75" s="174" t="s">
        <v>161</v>
      </c>
      <c r="J75" s="174" t="s">
        <v>161</v>
      </c>
      <c r="K75" s="175" t="s">
        <v>161</v>
      </c>
      <c r="M75" s="312">
        <v>0</v>
      </c>
      <c r="N75" s="312">
        <v>0</v>
      </c>
      <c r="O75" s="312">
        <v>0</v>
      </c>
      <c r="P75" s="312">
        <v>0</v>
      </c>
      <c r="Q75" s="312">
        <v>0</v>
      </c>
      <c r="R75" s="312">
        <v>0</v>
      </c>
      <c r="S75" s="312"/>
      <c r="T75" s="312"/>
      <c r="AA75" s="40"/>
    </row>
    <row r="76" spans="2:27" ht="25.5" customHeight="1">
      <c r="B76" s="171" t="s">
        <v>96</v>
      </c>
      <c r="C76" s="174" t="s">
        <v>294</v>
      </c>
      <c r="D76" s="174" t="s">
        <v>294</v>
      </c>
      <c r="E76" s="174" t="s">
        <v>294</v>
      </c>
      <c r="F76" s="174" t="s">
        <v>364</v>
      </c>
      <c r="G76" s="174" t="s">
        <v>294</v>
      </c>
      <c r="H76" s="174" t="s">
        <v>294</v>
      </c>
      <c r="I76" s="174" t="s">
        <v>161</v>
      </c>
      <c r="J76" s="174" t="s">
        <v>161</v>
      </c>
      <c r="K76" s="175" t="s">
        <v>161</v>
      </c>
      <c r="M76" s="312">
        <v>0.14285714285714285</v>
      </c>
      <c r="N76" s="312">
        <v>0.27272727272727271</v>
      </c>
      <c r="O76" s="312">
        <v>7.6923076923076927E-2</v>
      </c>
      <c r="P76" s="312">
        <v>0</v>
      </c>
      <c r="Q76" s="312">
        <v>0</v>
      </c>
      <c r="R76" s="312">
        <v>0</v>
      </c>
      <c r="S76" s="312"/>
      <c r="T76" s="312"/>
      <c r="AA76" s="40"/>
    </row>
    <row r="77" spans="2:27" ht="25.5" customHeight="1">
      <c r="B77" s="171" t="s">
        <v>99</v>
      </c>
      <c r="C77" s="174" t="s">
        <v>454</v>
      </c>
      <c r="D77" s="174" t="s">
        <v>366</v>
      </c>
      <c r="E77" s="174" t="s">
        <v>455</v>
      </c>
      <c r="F77" s="174" t="s">
        <v>364</v>
      </c>
      <c r="G77" s="174" t="s">
        <v>456</v>
      </c>
      <c r="H77" s="174" t="s">
        <v>294</v>
      </c>
      <c r="I77" s="174" t="s">
        <v>161</v>
      </c>
      <c r="J77" s="174" t="s">
        <v>161</v>
      </c>
      <c r="K77" s="175" t="s">
        <v>161</v>
      </c>
      <c r="M77" s="312">
        <v>0</v>
      </c>
      <c r="N77" s="312">
        <v>0</v>
      </c>
      <c r="O77" s="312">
        <v>0</v>
      </c>
      <c r="P77" s="312">
        <v>0.14285714285714285</v>
      </c>
      <c r="Q77" s="312">
        <v>0</v>
      </c>
      <c r="R77" s="312">
        <v>0</v>
      </c>
      <c r="S77" s="312"/>
      <c r="T77" s="312"/>
      <c r="AA77" s="40"/>
    </row>
    <row r="78" spans="2:27" ht="25.5" customHeight="1">
      <c r="B78" s="176" t="s">
        <v>97</v>
      </c>
      <c r="C78" s="174" t="s">
        <v>364</v>
      </c>
      <c r="D78" s="174" t="s">
        <v>366</v>
      </c>
      <c r="E78" s="174" t="s">
        <v>457</v>
      </c>
      <c r="F78" s="174" t="s">
        <v>294</v>
      </c>
      <c r="G78" s="174" t="s">
        <v>458</v>
      </c>
      <c r="H78" s="174" t="s">
        <v>294</v>
      </c>
      <c r="I78" s="174" t="s">
        <v>161</v>
      </c>
      <c r="J78" s="174" t="s">
        <v>161</v>
      </c>
      <c r="K78" s="175" t="s">
        <v>161</v>
      </c>
      <c r="M78" s="312">
        <v>0.5714285714285714</v>
      </c>
      <c r="N78" s="312">
        <v>0.27272727272727271</v>
      </c>
      <c r="O78" s="312">
        <v>0.30769230769230771</v>
      </c>
      <c r="P78" s="312">
        <v>0.14285714285714285</v>
      </c>
      <c r="Q78" s="312">
        <v>0.1111111111111111</v>
      </c>
      <c r="R78" s="312">
        <v>0</v>
      </c>
      <c r="S78" s="312"/>
      <c r="T78" s="312"/>
      <c r="AA78" s="40"/>
    </row>
    <row r="79" spans="2:27" ht="25.5" customHeight="1">
      <c r="B79" s="177" t="s">
        <v>98</v>
      </c>
      <c r="C79" s="178" t="s">
        <v>364</v>
      </c>
      <c r="D79" s="178" t="s">
        <v>365</v>
      </c>
      <c r="E79" s="178" t="s">
        <v>459</v>
      </c>
      <c r="F79" s="178" t="s">
        <v>367</v>
      </c>
      <c r="G79" s="178" t="s">
        <v>460</v>
      </c>
      <c r="H79" s="178" t="s">
        <v>461</v>
      </c>
      <c r="I79" s="178" t="s">
        <v>161</v>
      </c>
      <c r="J79" s="178" t="s">
        <v>161</v>
      </c>
      <c r="K79" s="179" t="s">
        <v>161</v>
      </c>
      <c r="M79" s="312">
        <v>0.14285714285714285</v>
      </c>
      <c r="N79" s="312">
        <v>0.27272727272727271</v>
      </c>
      <c r="O79" s="312">
        <v>0.38461538461538464</v>
      </c>
      <c r="P79" s="312">
        <v>0</v>
      </c>
      <c r="Q79" s="312">
        <v>0.33333333333333331</v>
      </c>
      <c r="R79" s="312">
        <v>0</v>
      </c>
      <c r="S79" s="312"/>
      <c r="T79" s="312"/>
      <c r="AA79" s="40"/>
    </row>
    <row r="80" spans="2:27" ht="15.75" customHeight="1">
      <c r="B80" s="48"/>
      <c r="C80" s="48"/>
      <c r="D80" s="49"/>
      <c r="E80" s="49"/>
      <c r="F80" s="49"/>
      <c r="G80" s="49"/>
      <c r="H80" s="49"/>
      <c r="I80" s="49"/>
      <c r="J80" s="49"/>
      <c r="K80" s="49"/>
      <c r="M80" s="312">
        <v>0.14285714285714285</v>
      </c>
      <c r="N80" s="312">
        <v>0.18181818181818182</v>
      </c>
      <c r="O80" s="312">
        <v>0.23076923076923078</v>
      </c>
      <c r="P80" s="312">
        <v>0.7142857142857143</v>
      </c>
      <c r="Q80" s="312">
        <v>0.55555555555555558</v>
      </c>
      <c r="R80" s="312">
        <v>1</v>
      </c>
      <c r="S80" s="312"/>
      <c r="T80" s="312"/>
      <c r="AA80" s="40"/>
    </row>
    <row r="81" spans="2:27" ht="17.25" customHeight="1">
      <c r="B81" s="52" t="s">
        <v>133</v>
      </c>
      <c r="C81" s="52"/>
      <c r="D81" s="51"/>
      <c r="E81" s="51"/>
      <c r="F81" s="51"/>
      <c r="G81" s="51"/>
      <c r="H81" s="51"/>
      <c r="I81" s="51"/>
      <c r="J81" s="51"/>
      <c r="K81" s="51"/>
      <c r="M81" s="308"/>
      <c r="N81" s="303"/>
      <c r="P81" s="240"/>
      <c r="AA81" s="40"/>
    </row>
    <row r="82" spans="2:27" ht="30.75" customHeight="1">
      <c r="B82" s="56" t="s">
        <v>75</v>
      </c>
      <c r="C82" s="56" t="s">
        <v>101</v>
      </c>
      <c r="D82" s="56" t="s">
        <v>102</v>
      </c>
      <c r="E82" s="56" t="s">
        <v>103</v>
      </c>
      <c r="F82" s="56" t="s">
        <v>104</v>
      </c>
      <c r="G82" s="56" t="s">
        <v>105</v>
      </c>
      <c r="H82" s="56" t="s">
        <v>6</v>
      </c>
      <c r="I82" s="56" t="s">
        <v>7</v>
      </c>
      <c r="J82" s="56" t="s">
        <v>106</v>
      </c>
      <c r="K82" s="56" t="s">
        <v>108</v>
      </c>
      <c r="M82" s="308"/>
      <c r="N82" s="303"/>
      <c r="P82" s="240"/>
      <c r="AA82" s="40"/>
    </row>
    <row r="83" spans="2:27" ht="20.25" customHeight="1">
      <c r="B83" s="87" t="s">
        <v>120</v>
      </c>
      <c r="C83" s="66">
        <v>2401</v>
      </c>
      <c r="D83" s="88">
        <v>5.2468238067196124E-2</v>
      </c>
      <c r="E83" s="88">
        <v>0.38207449826726986</v>
      </c>
      <c r="F83" s="88">
        <v>0.25002538203119384</v>
      </c>
      <c r="G83" s="89">
        <v>18.727333333333334</v>
      </c>
      <c r="H83" s="90">
        <v>7.5018614406191908</v>
      </c>
      <c r="I83" s="90">
        <v>85.2044262742467</v>
      </c>
      <c r="J83" s="91">
        <v>1.682505826073567</v>
      </c>
      <c r="K83" s="74"/>
      <c r="M83" s="308"/>
      <c r="N83" s="303"/>
      <c r="P83" s="240"/>
      <c r="AA83" s="40"/>
    </row>
    <row r="84" spans="2:27" ht="20.25" customHeight="1">
      <c r="B84" s="87" t="s">
        <v>120</v>
      </c>
      <c r="C84" s="66">
        <v>2402</v>
      </c>
      <c r="D84" s="88">
        <v>2.5619531065739217E-2</v>
      </c>
      <c r="E84" s="88">
        <v>0.35297320977280211</v>
      </c>
      <c r="F84" s="88">
        <v>0.16009484768593418</v>
      </c>
      <c r="G84" s="89">
        <v>11.142875</v>
      </c>
      <c r="H84" s="90">
        <v>0.48811905904755742</v>
      </c>
      <c r="I84" s="90">
        <v>18.486996631322196</v>
      </c>
      <c r="J84" s="91">
        <v>2.181080035193518</v>
      </c>
      <c r="K84" s="74"/>
      <c r="M84" s="308"/>
      <c r="N84" s="303"/>
      <c r="P84" s="240"/>
      <c r="AA84" s="40"/>
    </row>
    <row r="85" spans="2:27" ht="20.25" customHeight="1">
      <c r="B85" s="87" t="s">
        <v>120</v>
      </c>
      <c r="C85" s="66">
        <v>2403</v>
      </c>
      <c r="D85" s="88">
        <v>7.7962099667494905E-3</v>
      </c>
      <c r="E85" s="88">
        <v>0.35492228394547726</v>
      </c>
      <c r="F85" s="88">
        <v>0.187423394773897</v>
      </c>
      <c r="G85" s="89">
        <v>11.270714285714286</v>
      </c>
      <c r="H85" s="90">
        <v>0.3471427739922926</v>
      </c>
      <c r="I85" s="90">
        <v>18.23005111188651</v>
      </c>
      <c r="J85" s="91">
        <v>2.1951691729796141</v>
      </c>
      <c r="K85" s="74"/>
      <c r="M85" s="308"/>
      <c r="N85" s="303"/>
      <c r="P85" s="240"/>
      <c r="AA85" s="40"/>
    </row>
    <row r="86" spans="2:27" ht="20.25" customHeight="1">
      <c r="B86" s="87" t="s">
        <v>120</v>
      </c>
      <c r="C86" s="66">
        <v>2404</v>
      </c>
      <c r="D86" s="88">
        <v>6.6078260251126418E-3</v>
      </c>
      <c r="E86" s="88">
        <v>0.35731103430609051</v>
      </c>
      <c r="F86" s="88">
        <v>0.17004409096646336</v>
      </c>
      <c r="G86" s="89">
        <v>10.544166666666667</v>
      </c>
      <c r="H86" s="90">
        <v>0.13205171277123834</v>
      </c>
      <c r="I86" s="90">
        <v>9.5627448665171766</v>
      </c>
      <c r="J86" s="91">
        <v>2.1703437039671258</v>
      </c>
      <c r="K86" s="74"/>
      <c r="M86" s="308"/>
      <c r="N86" s="303"/>
      <c r="P86" s="240"/>
      <c r="AA86" s="40"/>
    </row>
    <row r="87" spans="2:27" ht="20.25" customHeight="1">
      <c r="B87" s="87" t="s">
        <v>120</v>
      </c>
      <c r="C87" s="66">
        <v>2405</v>
      </c>
      <c r="D87" s="88">
        <v>8.1828615132611814E-3</v>
      </c>
      <c r="E87" s="88">
        <v>0.35535748302859688</v>
      </c>
      <c r="F87" s="88">
        <v>0.17686128368213594</v>
      </c>
      <c r="G87" s="89">
        <v>11.761625</v>
      </c>
      <c r="H87" s="90">
        <v>0.20579857048297356</v>
      </c>
      <c r="I87" s="90">
        <v>12.124547487844454</v>
      </c>
      <c r="J87" s="91">
        <v>2.1082731739859342</v>
      </c>
      <c r="K87" s="74"/>
      <c r="M87" s="308"/>
      <c r="N87" s="303"/>
      <c r="P87" s="240"/>
      <c r="AA87" s="40"/>
    </row>
    <row r="88" spans="2:27" ht="20.25" customHeight="1">
      <c r="B88" s="87" t="s">
        <v>120</v>
      </c>
      <c r="C88" s="66">
        <v>2406</v>
      </c>
      <c r="D88" s="88">
        <v>1.0818919294465996E-2</v>
      </c>
      <c r="E88" s="88">
        <v>0.36410989149523609</v>
      </c>
      <c r="F88" s="88">
        <v>0.17053082693615507</v>
      </c>
      <c r="G88" s="89">
        <v>12.759375</v>
      </c>
      <c r="H88" s="90">
        <v>0.36962147731039174</v>
      </c>
      <c r="I88" s="90">
        <v>15.031273410622598</v>
      </c>
      <c r="J88" s="91">
        <v>1.9813587808975828</v>
      </c>
      <c r="K88" s="74"/>
      <c r="M88" s="308"/>
      <c r="N88" s="303"/>
      <c r="P88" s="240"/>
      <c r="AA88" s="40"/>
    </row>
    <row r="89" spans="2:27" ht="20.25" customHeight="1">
      <c r="B89" s="87" t="s">
        <v>120</v>
      </c>
      <c r="C89" s="66">
        <v>2407</v>
      </c>
      <c r="D89" s="88">
        <v>1.4475162512399496E-2</v>
      </c>
      <c r="E89" s="88">
        <v>0.36434020492082164</v>
      </c>
      <c r="F89" s="88">
        <v>0.17466813507137827</v>
      </c>
      <c r="G89" s="89">
        <v>13.413875000000001</v>
      </c>
      <c r="H89" s="90">
        <v>0.39167319983601351</v>
      </c>
      <c r="I89" s="90">
        <v>14.168155402160535</v>
      </c>
      <c r="J89" s="91">
        <v>1.8975304231392682</v>
      </c>
      <c r="K89" s="74"/>
      <c r="M89" s="308"/>
      <c r="N89" s="303"/>
      <c r="P89" s="240"/>
      <c r="AA89" s="40"/>
    </row>
    <row r="90" spans="2:27" ht="20.25" customHeight="1">
      <c r="B90" s="87" t="s">
        <v>120</v>
      </c>
      <c r="C90" s="66">
        <v>2408</v>
      </c>
      <c r="D90" s="88">
        <v>1.8787825698978747E-2</v>
      </c>
      <c r="E90" s="88">
        <v>0.36700578045741566</v>
      </c>
      <c r="F90" s="88">
        <v>0.17430414057270199</v>
      </c>
      <c r="G90" s="89">
        <v>15.329750000000001</v>
      </c>
      <c r="H90" s="90">
        <v>0.39302840413638918</v>
      </c>
      <c r="I90" s="90">
        <v>22.703325331556389</v>
      </c>
      <c r="J90" s="91">
        <v>1.8216984863381793</v>
      </c>
      <c r="K90" s="74"/>
      <c r="M90" s="308"/>
      <c r="N90" s="303"/>
      <c r="P90" s="240"/>
      <c r="AA90" s="40"/>
    </row>
    <row r="91" spans="2:27" ht="20.25" customHeight="1">
      <c r="B91" s="87" t="s">
        <v>120</v>
      </c>
      <c r="C91" s="66">
        <v>2409</v>
      </c>
      <c r="D91" s="88">
        <v>1.8164863632778201E-2</v>
      </c>
      <c r="E91" s="88">
        <v>0.36806381571879387</v>
      </c>
      <c r="F91" s="88">
        <v>0.18411157258064401</v>
      </c>
      <c r="G91" s="89">
        <v>14.925250000000002</v>
      </c>
      <c r="H91" s="90">
        <v>0.66882392265344481</v>
      </c>
      <c r="I91" s="90">
        <v>25.876370658574977</v>
      </c>
      <c r="J91" s="91">
        <v>1.8442800386174301</v>
      </c>
      <c r="K91" s="74"/>
      <c r="M91" s="308"/>
      <c r="N91" s="303"/>
      <c r="P91" s="240"/>
      <c r="AA91" s="40"/>
    </row>
    <row r="92" spans="2:27" ht="20.25" customHeight="1">
      <c r="B92" s="87" t="s">
        <v>120</v>
      </c>
      <c r="C92" s="66">
        <v>2410</v>
      </c>
      <c r="D92" s="88">
        <v>1.5994772820150233E-2</v>
      </c>
      <c r="E92" s="88">
        <v>0.3729167730515151</v>
      </c>
      <c r="F92" s="88">
        <v>0.20816367452417484</v>
      </c>
      <c r="G92" s="89">
        <v>14.578285714285716</v>
      </c>
      <c r="H92" s="90">
        <v>1.5718481545702998</v>
      </c>
      <c r="I92" s="90">
        <v>36.489867651884765</v>
      </c>
      <c r="J92" s="91">
        <v>1.9229327407261037</v>
      </c>
      <c r="K92" s="74"/>
      <c r="M92" s="308"/>
      <c r="N92" s="303"/>
      <c r="P92" s="240"/>
      <c r="AA92" s="40"/>
    </row>
    <row r="93" spans="2:27" ht="20.25" customHeight="1">
      <c r="B93" s="87" t="s">
        <v>120</v>
      </c>
      <c r="C93" s="66">
        <v>2411</v>
      </c>
      <c r="D93" s="88">
        <v>1.8448357576088831E-2</v>
      </c>
      <c r="E93" s="88">
        <v>0.37803045512339728</v>
      </c>
      <c r="F93" s="88">
        <v>0.20886401802584789</v>
      </c>
      <c r="G93" s="89">
        <v>14.299285714285714</v>
      </c>
      <c r="H93" s="90">
        <v>1.9326516769552646</v>
      </c>
      <c r="I93" s="90">
        <v>37.207845934972575</v>
      </c>
      <c r="J93" s="91">
        <v>1.9553457069301967</v>
      </c>
      <c r="K93" s="74"/>
      <c r="M93" s="308"/>
      <c r="N93" s="303"/>
      <c r="P93" s="240"/>
      <c r="AA93" s="40"/>
    </row>
    <row r="94" spans="2:27" ht="20.25" customHeight="1">
      <c r="B94" s="87" t="s">
        <v>120</v>
      </c>
      <c r="C94" s="66">
        <v>2412</v>
      </c>
      <c r="D94" s="88">
        <v>2.4831559908393842E-2</v>
      </c>
      <c r="E94" s="88">
        <v>0.3676920575988159</v>
      </c>
      <c r="F94" s="88">
        <v>0.20436601108531449</v>
      </c>
      <c r="G94" s="89">
        <v>14.638</v>
      </c>
      <c r="H94" s="90">
        <v>2.5124817754871214</v>
      </c>
      <c r="I94" s="90">
        <v>41.721629483284829</v>
      </c>
      <c r="J94" s="91">
        <v>1.9691693118291673</v>
      </c>
      <c r="K94" s="74"/>
      <c r="M94" s="308"/>
      <c r="N94" s="303"/>
      <c r="P94" s="240"/>
      <c r="AA94" s="40"/>
    </row>
    <row r="95" spans="2:27" ht="20.25" customHeight="1">
      <c r="B95" s="87" t="s">
        <v>120</v>
      </c>
      <c r="C95" s="66">
        <v>2501</v>
      </c>
      <c r="D95" s="88">
        <v>3.0497483658567019E-2</v>
      </c>
      <c r="E95" s="88">
        <v>0.36868263867418011</v>
      </c>
      <c r="F95" s="88">
        <v>0.22439448071158871</v>
      </c>
      <c r="G95" s="89">
        <v>15.806285714285712</v>
      </c>
      <c r="H95" s="90">
        <v>3.6643274599800408</v>
      </c>
      <c r="I95" s="90">
        <v>52.594948865882678</v>
      </c>
      <c r="J95" s="91">
        <v>1.9358851922445905</v>
      </c>
      <c r="K95" s="74" t="s">
        <v>69</v>
      </c>
      <c r="M95" s="308"/>
      <c r="N95" s="303"/>
      <c r="P95" s="240"/>
      <c r="AA95" s="40"/>
    </row>
    <row r="96" spans="2:27" ht="20.25" customHeight="1">
      <c r="B96" s="87" t="s">
        <v>119</v>
      </c>
      <c r="C96" s="66">
        <v>2401</v>
      </c>
      <c r="D96" s="88">
        <v>4.3131125170486319E-2</v>
      </c>
      <c r="E96" s="88">
        <v>0.35880878829551521</v>
      </c>
      <c r="F96" s="88">
        <v>0.23513040884448563</v>
      </c>
      <c r="G96" s="89">
        <v>17.456900000000001</v>
      </c>
      <c r="H96" s="90">
        <v>6.6172498680281553</v>
      </c>
      <c r="I96" s="90">
        <v>111.19965003791675</v>
      </c>
      <c r="J96" s="91">
        <v>1.8662932908253584</v>
      </c>
      <c r="K96" s="74"/>
      <c r="M96" s="308"/>
      <c r="N96" s="303"/>
      <c r="P96" s="240"/>
      <c r="AA96" s="40"/>
    </row>
    <row r="97" spans="2:27" ht="20.25" customHeight="1">
      <c r="B97" s="87" t="s">
        <v>119</v>
      </c>
      <c r="C97" s="66">
        <v>2402</v>
      </c>
      <c r="D97" s="88">
        <v>2.7420106619591416E-2</v>
      </c>
      <c r="E97" s="88">
        <v>0.3270321878322453</v>
      </c>
      <c r="F97" s="88">
        <v>0.17974524172806955</v>
      </c>
      <c r="G97" s="89">
        <v>12.197727272727274</v>
      </c>
      <c r="H97" s="90">
        <v>0.84396871465387602</v>
      </c>
      <c r="I97" s="90">
        <v>31.077569064091367</v>
      </c>
      <c r="J97" s="91">
        <v>2.2868695891617259</v>
      </c>
      <c r="K97" s="74"/>
      <c r="M97" s="308"/>
      <c r="N97" s="303"/>
      <c r="P97" s="240"/>
      <c r="AA97" s="40"/>
    </row>
    <row r="98" spans="2:27" ht="20.25" customHeight="1">
      <c r="B98" s="87" t="s">
        <v>119</v>
      </c>
      <c r="C98" s="66">
        <v>2403</v>
      </c>
      <c r="D98" s="88">
        <v>1.3057286245442817E-2</v>
      </c>
      <c r="E98" s="88">
        <v>0.34340517235361978</v>
      </c>
      <c r="F98" s="88">
        <v>0.20187490588191387</v>
      </c>
      <c r="G98" s="89">
        <v>13.048363636363634</v>
      </c>
      <c r="H98" s="90">
        <v>0.90058939245979808</v>
      </c>
      <c r="I98" s="90">
        <v>41.002795897087921</v>
      </c>
      <c r="J98" s="91">
        <v>2.2221984248513822</v>
      </c>
      <c r="K98" s="74"/>
      <c r="M98" s="308"/>
      <c r="N98" s="303"/>
      <c r="P98" s="240"/>
      <c r="AA98" s="40"/>
    </row>
    <row r="99" spans="2:27" ht="20.25" customHeight="1">
      <c r="B99" s="87" t="s">
        <v>119</v>
      </c>
      <c r="C99" s="66">
        <v>2404</v>
      </c>
      <c r="D99" s="88">
        <v>8.3308323367120747E-3</v>
      </c>
      <c r="E99" s="88">
        <v>0.33999882209906096</v>
      </c>
      <c r="F99" s="88">
        <v>0.19694508082709711</v>
      </c>
      <c r="G99" s="89">
        <v>13.341181818181816</v>
      </c>
      <c r="H99" s="90">
        <v>0.83594678067085182</v>
      </c>
      <c r="I99" s="90">
        <v>42.317673254164241</v>
      </c>
      <c r="J99" s="91">
        <v>2.1822764767224152</v>
      </c>
      <c r="K99" s="74"/>
      <c r="M99" s="308"/>
      <c r="N99" s="303"/>
      <c r="P99" s="240"/>
      <c r="AA99" s="40"/>
    </row>
    <row r="100" spans="2:27" ht="20.25" customHeight="1">
      <c r="B100" s="87" t="s">
        <v>119</v>
      </c>
      <c r="C100" s="66">
        <v>2405</v>
      </c>
      <c r="D100" s="88">
        <v>9.1285869395922748E-3</v>
      </c>
      <c r="E100" s="88">
        <v>0.34337845010152535</v>
      </c>
      <c r="F100" s="88">
        <v>0.20601426434917025</v>
      </c>
      <c r="G100" s="89">
        <v>14.324363636363637</v>
      </c>
      <c r="H100" s="90">
        <v>0.78493305065318619</v>
      </c>
      <c r="I100" s="90">
        <v>49.697606841844411</v>
      </c>
      <c r="J100" s="91">
        <v>2.112196423845464</v>
      </c>
      <c r="K100" s="74"/>
      <c r="M100" s="308"/>
      <c r="N100" s="303"/>
      <c r="P100" s="240"/>
      <c r="AA100" s="40"/>
    </row>
    <row r="101" spans="2:27" ht="20.25" customHeight="1">
      <c r="B101" s="87" t="s">
        <v>119</v>
      </c>
      <c r="C101" s="66">
        <v>2406</v>
      </c>
      <c r="D101" s="88">
        <v>1.0078746235200539E-2</v>
      </c>
      <c r="E101" s="88">
        <v>0.3434631210294406</v>
      </c>
      <c r="F101" s="88">
        <v>0.19078924509164155</v>
      </c>
      <c r="G101" s="89">
        <v>15.209800000000001</v>
      </c>
      <c r="H101" s="90">
        <v>0.81105896027381807</v>
      </c>
      <c r="I101" s="90">
        <v>47.020476858879071</v>
      </c>
      <c r="J101" s="91">
        <v>2.0225540669321411</v>
      </c>
      <c r="K101" s="74"/>
      <c r="M101" s="308"/>
      <c r="N101" s="303"/>
      <c r="P101" s="240"/>
      <c r="AA101" s="40"/>
    </row>
    <row r="102" spans="2:27" ht="20.25" customHeight="1">
      <c r="B102" s="87" t="s">
        <v>119</v>
      </c>
      <c r="C102" s="66">
        <v>2407</v>
      </c>
      <c r="D102" s="88">
        <v>1.4198703762364564E-2</v>
      </c>
      <c r="E102" s="88">
        <v>0.34391047378221978</v>
      </c>
      <c r="F102" s="88">
        <v>0.18804996325996276</v>
      </c>
      <c r="G102" s="89">
        <v>15.741727272727273</v>
      </c>
      <c r="H102" s="90">
        <v>0.64644252128071333</v>
      </c>
      <c r="I102" s="90">
        <v>44.986749340848817</v>
      </c>
      <c r="J102" s="91">
        <v>1.9550536948991313</v>
      </c>
      <c r="K102" s="74"/>
      <c r="M102" s="308"/>
      <c r="N102" s="303"/>
      <c r="P102" s="240"/>
      <c r="AA102" s="40"/>
    </row>
    <row r="103" spans="2:27" ht="20.25" customHeight="1">
      <c r="B103" s="87" t="s">
        <v>119</v>
      </c>
      <c r="C103" s="66">
        <v>2408</v>
      </c>
      <c r="D103" s="88">
        <v>2.0949618721349973E-2</v>
      </c>
      <c r="E103" s="88">
        <v>0.35006156538921657</v>
      </c>
      <c r="F103" s="88">
        <v>0.20425669085529785</v>
      </c>
      <c r="G103" s="89">
        <v>17.415111111111109</v>
      </c>
      <c r="H103" s="90">
        <v>0.6797146284148049</v>
      </c>
      <c r="I103" s="90">
        <v>55.704814313577337</v>
      </c>
      <c r="J103" s="91">
        <v>1.8993380287629122</v>
      </c>
      <c r="K103" s="74"/>
      <c r="M103" s="308"/>
      <c r="N103" s="303"/>
      <c r="P103" s="240"/>
      <c r="AA103" s="40"/>
    </row>
    <row r="104" spans="2:27" ht="20.25" customHeight="1">
      <c r="B104" s="87" t="s">
        <v>119</v>
      </c>
      <c r="C104" s="66">
        <v>2409</v>
      </c>
      <c r="D104" s="88">
        <v>1.8863991598371641E-2</v>
      </c>
      <c r="E104" s="88">
        <v>0.34688301654380216</v>
      </c>
      <c r="F104" s="88">
        <v>0.20420938527843796</v>
      </c>
      <c r="G104" s="89">
        <v>16.863299999999999</v>
      </c>
      <c r="H104" s="90">
        <v>0.97077466685844871</v>
      </c>
      <c r="I104" s="90">
        <v>58.503041887748083</v>
      </c>
      <c r="J104" s="91">
        <v>1.9301845538273552</v>
      </c>
      <c r="K104" s="74"/>
      <c r="M104" s="308"/>
      <c r="N104" s="303"/>
      <c r="P104" s="240"/>
      <c r="AA104" s="40"/>
    </row>
    <row r="105" spans="2:27" ht="20.25" customHeight="1">
      <c r="B105" s="87" t="s">
        <v>119</v>
      </c>
      <c r="C105" s="66">
        <v>2410</v>
      </c>
      <c r="D105" s="88">
        <v>1.33849097772623E-2</v>
      </c>
      <c r="E105" s="88">
        <v>0.34807780321929205</v>
      </c>
      <c r="F105" s="88">
        <v>0.21789774593280944</v>
      </c>
      <c r="G105" s="89">
        <v>14.817666666666668</v>
      </c>
      <c r="H105" s="90">
        <v>2.573660954061733</v>
      </c>
      <c r="I105" s="90">
        <v>51.086233683129983</v>
      </c>
      <c r="J105" s="91">
        <v>2.0687864026395029</v>
      </c>
      <c r="K105" s="74"/>
      <c r="M105" s="308"/>
      <c r="N105" s="303"/>
      <c r="P105" s="240"/>
      <c r="AA105" s="40"/>
    </row>
    <row r="106" spans="2:27" ht="20.25" customHeight="1">
      <c r="B106" s="87" t="s">
        <v>119</v>
      </c>
      <c r="C106" s="66">
        <v>2411</v>
      </c>
      <c r="D106" s="88">
        <v>1.6210257731651558E-2</v>
      </c>
      <c r="E106" s="88">
        <v>0.34783583243651206</v>
      </c>
      <c r="F106" s="88">
        <v>0.22814141286400383</v>
      </c>
      <c r="G106" s="89">
        <v>14.765999999999998</v>
      </c>
      <c r="H106" s="90">
        <v>4.1912272302821814</v>
      </c>
      <c r="I106" s="90">
        <v>64.383511939434769</v>
      </c>
      <c r="J106" s="91">
        <v>2.0907366447316029</v>
      </c>
      <c r="K106" s="74"/>
      <c r="M106" s="308"/>
      <c r="N106" s="303"/>
      <c r="P106" s="240"/>
      <c r="AA106" s="40"/>
    </row>
    <row r="107" spans="2:27" ht="20.25" customHeight="1">
      <c r="B107" s="87" t="s">
        <v>119</v>
      </c>
      <c r="C107" s="66">
        <v>2412</v>
      </c>
      <c r="D107" s="88">
        <v>2.4682323928534942E-2</v>
      </c>
      <c r="E107" s="88">
        <v>0.35076148540477398</v>
      </c>
      <c r="F107" s="88">
        <v>0.22902204720431285</v>
      </c>
      <c r="G107" s="89">
        <v>15.161999999999999</v>
      </c>
      <c r="H107" s="90">
        <v>5.1173102503204992</v>
      </c>
      <c r="I107" s="90">
        <v>61.875330192642032</v>
      </c>
      <c r="J107" s="91">
        <v>2.0677634426417395</v>
      </c>
      <c r="K107" s="74"/>
      <c r="M107" s="308"/>
      <c r="N107" s="303"/>
      <c r="P107" s="240"/>
      <c r="AA107" s="40"/>
    </row>
    <row r="108" spans="2:27" ht="20.25" customHeight="1">
      <c r="B108" s="87" t="s">
        <v>119</v>
      </c>
      <c r="C108" s="66">
        <v>2501</v>
      </c>
      <c r="D108" s="88">
        <v>2.7668209436379248E-2</v>
      </c>
      <c r="E108" s="88">
        <v>0.34370732460230807</v>
      </c>
      <c r="F108" s="88">
        <v>0.22646005691679971</v>
      </c>
      <c r="G108" s="89">
        <v>15.045454545454545</v>
      </c>
      <c r="H108" s="90">
        <v>3.5848363930413414</v>
      </c>
      <c r="I108" s="90">
        <v>64.953425324781122</v>
      </c>
      <c r="J108" s="91">
        <v>2.0934112918941725</v>
      </c>
      <c r="K108" s="74" t="s">
        <v>69</v>
      </c>
      <c r="M108" s="308"/>
      <c r="N108" s="303"/>
      <c r="P108" s="240"/>
      <c r="AA108" s="40"/>
    </row>
    <row r="109" spans="2:27" ht="20.25" customHeight="1">
      <c r="B109" s="87" t="s">
        <v>118</v>
      </c>
      <c r="C109" s="66">
        <v>2401</v>
      </c>
      <c r="D109" s="88">
        <v>6.7733199946496278E-2</v>
      </c>
      <c r="E109" s="88">
        <v>0.38617129133179268</v>
      </c>
      <c r="F109" s="88">
        <v>0.18883784168951637</v>
      </c>
      <c r="G109" s="89">
        <v>15.646666666666668</v>
      </c>
      <c r="H109" s="90">
        <v>4.8302487338562248</v>
      </c>
      <c r="I109" s="90">
        <v>56.804841392957222</v>
      </c>
      <c r="J109" s="91">
        <v>1.972870191175891</v>
      </c>
      <c r="K109" s="74"/>
      <c r="M109" s="308"/>
      <c r="N109" s="303"/>
      <c r="P109" s="240"/>
      <c r="AA109" s="40"/>
    </row>
    <row r="110" spans="2:27" ht="20.25" customHeight="1">
      <c r="B110" s="87" t="s">
        <v>118</v>
      </c>
      <c r="C110" s="66">
        <v>2402</v>
      </c>
      <c r="D110" s="88">
        <v>3.6967608996331988E-2</v>
      </c>
      <c r="E110" s="88">
        <v>0.35030378308111537</v>
      </c>
      <c r="F110" s="88">
        <v>0.13134904491864202</v>
      </c>
      <c r="G110" s="89">
        <v>10.047928571428571</v>
      </c>
      <c r="H110" s="90">
        <v>0.25912634827991232</v>
      </c>
      <c r="I110" s="90">
        <v>15.826550253726715</v>
      </c>
      <c r="J110" s="91">
        <v>2.4284231131648819</v>
      </c>
      <c r="K110" s="74"/>
      <c r="M110" s="308"/>
      <c r="N110" s="303"/>
      <c r="P110" s="240"/>
      <c r="AA110" s="40"/>
    </row>
    <row r="111" spans="2:27" ht="20.25" customHeight="1">
      <c r="B111" s="87" t="s">
        <v>118</v>
      </c>
      <c r="C111" s="66">
        <v>2403</v>
      </c>
      <c r="D111" s="88">
        <v>1.7121397175212289E-2</v>
      </c>
      <c r="E111" s="88">
        <v>0.35808794847373898</v>
      </c>
      <c r="F111" s="88">
        <v>0.14575492426053557</v>
      </c>
      <c r="G111" s="89">
        <v>10.326142857142857</v>
      </c>
      <c r="H111" s="90">
        <v>0.54097991133940349</v>
      </c>
      <c r="I111" s="90">
        <v>19.664710851246465</v>
      </c>
      <c r="J111" s="91">
        <v>2.4370771184037174</v>
      </c>
      <c r="K111" s="74"/>
      <c r="M111" s="308"/>
      <c r="N111" s="303"/>
      <c r="P111" s="240"/>
      <c r="AA111" s="40"/>
    </row>
    <row r="112" spans="2:27" ht="20.25" customHeight="1">
      <c r="B112" s="87" t="s">
        <v>118</v>
      </c>
      <c r="C112" s="66">
        <v>2404</v>
      </c>
      <c r="D112" s="88">
        <v>1.6245153200862894E-2</v>
      </c>
      <c r="E112" s="88">
        <v>0.359371710116554</v>
      </c>
      <c r="F112" s="88">
        <v>0.15084476274091427</v>
      </c>
      <c r="G112" s="89">
        <v>11.209642857142857</v>
      </c>
      <c r="H112" s="90">
        <v>1.5602825163759961</v>
      </c>
      <c r="I112" s="90">
        <v>18.723390196511954</v>
      </c>
      <c r="J112" s="91">
        <v>2.3263169565330459</v>
      </c>
      <c r="K112" s="74"/>
      <c r="M112" s="308"/>
      <c r="N112" s="303"/>
      <c r="P112" s="240"/>
      <c r="AA112" s="40"/>
    </row>
    <row r="113" spans="2:16" ht="20.25" customHeight="1">
      <c r="B113" s="87" t="s">
        <v>118</v>
      </c>
      <c r="C113" s="66">
        <v>2405</v>
      </c>
      <c r="D113" s="88">
        <v>1.6655078375209593E-2</v>
      </c>
      <c r="E113" s="88">
        <v>0.36083007856149274</v>
      </c>
      <c r="F113" s="88">
        <v>0.15224480428175818</v>
      </c>
      <c r="G113" s="89">
        <v>12.023</v>
      </c>
      <c r="H113" s="90">
        <v>0.56645411137456536</v>
      </c>
      <c r="I113" s="90">
        <v>21.211927750337892</v>
      </c>
      <c r="J113" s="91">
        <v>2.2496776368285496</v>
      </c>
      <c r="K113" s="74"/>
    </row>
    <row r="114" spans="2:16" ht="20.25" customHeight="1">
      <c r="B114" s="87" t="s">
        <v>118</v>
      </c>
      <c r="C114" s="66">
        <v>2406</v>
      </c>
      <c r="D114" s="88">
        <v>1.7490530311658113E-2</v>
      </c>
      <c r="E114" s="88">
        <v>0.3668063271269788</v>
      </c>
      <c r="F114" s="88">
        <v>0.14986794924419256</v>
      </c>
      <c r="G114" s="89">
        <v>13.137083333333335</v>
      </c>
      <c r="H114" s="90">
        <v>0.53891375046657519</v>
      </c>
      <c r="I114" s="90">
        <v>23.690178572962555</v>
      </c>
      <c r="J114" s="91">
        <v>2.116000636602823</v>
      </c>
      <c r="K114" s="74"/>
      <c r="P114" s="39" t="s">
        <v>312</v>
      </c>
    </row>
    <row r="115" spans="2:16" ht="20.25" customHeight="1">
      <c r="B115" s="87" t="s">
        <v>118</v>
      </c>
      <c r="C115" s="66">
        <v>2407</v>
      </c>
      <c r="D115" s="88">
        <v>2.2081105951870295E-2</v>
      </c>
      <c r="E115" s="88">
        <v>0.37131068281712326</v>
      </c>
      <c r="F115" s="88">
        <v>0.14685120137972249</v>
      </c>
      <c r="G115" s="89">
        <v>14.097545454545456</v>
      </c>
      <c r="H115" s="90">
        <v>0.39597781573885105</v>
      </c>
      <c r="I115" s="90">
        <v>25.683605999616663</v>
      </c>
      <c r="J115" s="91">
        <v>2.0178282472753173</v>
      </c>
      <c r="K115" s="74"/>
    </row>
    <row r="116" spans="2:16" ht="20.25" customHeight="1">
      <c r="B116" s="87" t="s">
        <v>118</v>
      </c>
      <c r="C116" s="66">
        <v>2408</v>
      </c>
      <c r="D116" s="88">
        <v>2.7450399034731909E-2</v>
      </c>
      <c r="E116" s="88">
        <v>0.37076432339504994</v>
      </c>
      <c r="F116" s="88">
        <v>0.14650209125827932</v>
      </c>
      <c r="G116" s="89">
        <v>15.390916666666664</v>
      </c>
      <c r="H116" s="90">
        <v>0.20084964124118937</v>
      </c>
      <c r="I116" s="90">
        <v>28.5974445073117</v>
      </c>
      <c r="J116" s="91">
        <v>1.9596942670204165</v>
      </c>
      <c r="K116" s="74"/>
    </row>
    <row r="117" spans="2:16" ht="20.25" customHeight="1">
      <c r="B117" s="87" t="s">
        <v>118</v>
      </c>
      <c r="C117" s="66">
        <v>2409</v>
      </c>
      <c r="D117" s="88">
        <v>2.1153816081647021E-2</v>
      </c>
      <c r="E117" s="88">
        <v>0.37533632580729798</v>
      </c>
      <c r="F117" s="88">
        <v>0.15725992816676082</v>
      </c>
      <c r="G117" s="89">
        <v>14.894363636363636</v>
      </c>
      <c r="H117" s="90">
        <v>0.26001705631263966</v>
      </c>
      <c r="I117" s="90">
        <v>32.064739006367994</v>
      </c>
      <c r="J117" s="91">
        <v>1.9987043021985291</v>
      </c>
      <c r="K117" s="74"/>
    </row>
    <row r="118" spans="2:16" ht="20.25" customHeight="1">
      <c r="B118" s="87" t="s">
        <v>118</v>
      </c>
      <c r="C118" s="66">
        <v>2410</v>
      </c>
      <c r="D118" s="88">
        <v>2.0260690608354708E-2</v>
      </c>
      <c r="E118" s="88">
        <v>0.37222593370827406</v>
      </c>
      <c r="F118" s="88">
        <v>0.1694373063065561</v>
      </c>
      <c r="G118" s="89">
        <v>13.950642857142858</v>
      </c>
      <c r="H118" s="90">
        <v>0.5233117280924996</v>
      </c>
      <c r="I118" s="90">
        <v>32.209904127811612</v>
      </c>
      <c r="J118" s="91">
        <v>2.1064133150302511</v>
      </c>
      <c r="K118" s="74"/>
    </row>
    <row r="119" spans="2:16" ht="20.25" customHeight="1">
      <c r="B119" s="87" t="s">
        <v>118</v>
      </c>
      <c r="C119" s="66">
        <v>2411</v>
      </c>
      <c r="D119" s="88">
        <v>2.3316836386795142E-2</v>
      </c>
      <c r="E119" s="88">
        <v>0.37264132065435601</v>
      </c>
      <c r="F119" s="88">
        <v>0.16911182460255292</v>
      </c>
      <c r="G119" s="89">
        <v>13.649857142857144</v>
      </c>
      <c r="H119" s="90">
        <v>0.87221450293985969</v>
      </c>
      <c r="I119" s="90">
        <v>35.73871324071299</v>
      </c>
      <c r="J119" s="91">
        <v>2.1212788693014195</v>
      </c>
      <c r="K119" s="74"/>
    </row>
    <row r="120" spans="2:16" ht="20.25" customHeight="1">
      <c r="B120" s="87" t="s">
        <v>118</v>
      </c>
      <c r="C120" s="66">
        <v>2412</v>
      </c>
      <c r="D120" s="88">
        <v>3.4745217580726233E-2</v>
      </c>
      <c r="E120" s="88">
        <v>0.37908705053086938</v>
      </c>
      <c r="F120" s="88">
        <v>0.17306769661315216</v>
      </c>
      <c r="G120" s="89">
        <v>13.993357142857144</v>
      </c>
      <c r="H120" s="90">
        <v>1.43149171479182</v>
      </c>
      <c r="I120" s="90">
        <v>39.270241080967814</v>
      </c>
      <c r="J120" s="91">
        <v>2.1089314969563033</v>
      </c>
      <c r="K120" s="74"/>
    </row>
    <row r="121" spans="2:16" ht="20.25" customHeight="1">
      <c r="B121" s="87" t="s">
        <v>118</v>
      </c>
      <c r="C121" s="66">
        <v>2501</v>
      </c>
      <c r="D121" s="88">
        <v>4.3490365184593774E-2</v>
      </c>
      <c r="E121" s="88">
        <v>0.3718641486571605</v>
      </c>
      <c r="F121" s="88">
        <v>0.16690293787480046</v>
      </c>
      <c r="G121" s="89">
        <v>14.176769230769228</v>
      </c>
      <c r="H121" s="90">
        <v>1.5503731269892118</v>
      </c>
      <c r="I121" s="90">
        <v>39.62193212846973</v>
      </c>
      <c r="J121" s="91">
        <v>2.114521470536507</v>
      </c>
      <c r="K121" s="74" t="s">
        <v>67</v>
      </c>
    </row>
    <row r="122" spans="2:16" ht="20.25" customHeight="1">
      <c r="B122" s="87" t="s">
        <v>121</v>
      </c>
      <c r="C122" s="66">
        <v>2401</v>
      </c>
      <c r="D122" s="88">
        <v>7.1202348222222447E-2</v>
      </c>
      <c r="E122" s="88">
        <v>0.37770500755628217</v>
      </c>
      <c r="F122" s="88">
        <v>0.19094864232901809</v>
      </c>
      <c r="G122" s="89">
        <v>19.113500000000002</v>
      </c>
      <c r="H122" s="90">
        <v>5.0514001403121336</v>
      </c>
      <c r="I122" s="90">
        <v>80.838736602763944</v>
      </c>
      <c r="J122" s="91">
        <v>1.8963699939031515</v>
      </c>
      <c r="K122" s="74"/>
    </row>
    <row r="123" spans="2:16" ht="20.25" customHeight="1">
      <c r="B123" s="87" t="s">
        <v>121</v>
      </c>
      <c r="C123" s="66">
        <v>2402</v>
      </c>
      <c r="D123" s="88">
        <v>4.2635307348257601E-2</v>
      </c>
      <c r="E123" s="88">
        <v>0.34368170571079532</v>
      </c>
      <c r="F123" s="88">
        <v>0.15861199933933667</v>
      </c>
      <c r="G123" s="89">
        <v>12.061714285714286</v>
      </c>
      <c r="H123" s="90">
        <v>0.61832973899259591</v>
      </c>
      <c r="I123" s="90">
        <v>26.386700547122238</v>
      </c>
      <c r="J123" s="91">
        <v>2.3778029222065054</v>
      </c>
      <c r="K123" s="74"/>
    </row>
    <row r="124" spans="2:16" ht="20.25" customHeight="1">
      <c r="B124" s="87" t="s">
        <v>121</v>
      </c>
      <c r="C124" s="66">
        <v>2403</v>
      </c>
      <c r="D124" s="88">
        <v>1.949747165443309E-2</v>
      </c>
      <c r="E124" s="88">
        <v>0.3626709491344639</v>
      </c>
      <c r="F124" s="88">
        <v>0.18579385340240723</v>
      </c>
      <c r="G124" s="89">
        <v>12.935285714285715</v>
      </c>
      <c r="H124" s="90">
        <v>1.3459139118100194</v>
      </c>
      <c r="I124" s="90">
        <v>40.70938539689179</v>
      </c>
      <c r="J124" s="91">
        <v>2.3114762056124141</v>
      </c>
      <c r="K124" s="74"/>
    </row>
    <row r="125" spans="2:16" ht="20.25" customHeight="1">
      <c r="B125" s="87" t="s">
        <v>121</v>
      </c>
      <c r="C125" s="66">
        <v>2404</v>
      </c>
      <c r="D125" s="88">
        <v>1.399597627350721E-2</v>
      </c>
      <c r="E125" s="88">
        <v>0.35440504594231126</v>
      </c>
      <c r="F125" s="88">
        <v>0.19369116330324862</v>
      </c>
      <c r="G125" s="89">
        <v>12.671571428571426</v>
      </c>
      <c r="H125" s="90">
        <v>0.88173009159772908</v>
      </c>
      <c r="I125" s="90">
        <v>32.895657508244568</v>
      </c>
      <c r="J125" s="91">
        <v>2.3037219934118403</v>
      </c>
      <c r="K125" s="74"/>
    </row>
    <row r="126" spans="2:16" ht="20.25" customHeight="1">
      <c r="B126" s="87" t="s">
        <v>121</v>
      </c>
      <c r="C126" s="66">
        <v>2405</v>
      </c>
      <c r="D126" s="88">
        <v>1.1987877865152107E-2</v>
      </c>
      <c r="E126" s="88">
        <v>0.35443560347427622</v>
      </c>
      <c r="F126" s="88">
        <v>0.2024843586302647</v>
      </c>
      <c r="G126" s="89">
        <v>13.359857142857141</v>
      </c>
      <c r="H126" s="90">
        <v>0.64695246454424071</v>
      </c>
      <c r="I126" s="90">
        <v>32.712269161773335</v>
      </c>
      <c r="J126" s="91">
        <v>2.2335350891112831</v>
      </c>
      <c r="K126" s="74"/>
    </row>
    <row r="127" spans="2:16" ht="20.25" customHeight="1">
      <c r="B127" s="87" t="s">
        <v>121</v>
      </c>
      <c r="C127" s="66">
        <v>2406</v>
      </c>
      <c r="D127" s="88">
        <v>1.8435992883301087E-2</v>
      </c>
      <c r="E127" s="88">
        <v>0.35241034687527234</v>
      </c>
      <c r="F127" s="88">
        <v>0.20086163754641106</v>
      </c>
      <c r="G127" s="89">
        <v>14.546571428571429</v>
      </c>
      <c r="H127" s="90">
        <v>0.51687375962938631</v>
      </c>
      <c r="I127" s="90">
        <v>33.423754030295051</v>
      </c>
      <c r="J127" s="91">
        <v>2.1262190690750025</v>
      </c>
      <c r="K127" s="74"/>
    </row>
    <row r="128" spans="2:16" ht="20.25" customHeight="1">
      <c r="B128" s="87" t="s">
        <v>121</v>
      </c>
      <c r="C128" s="66">
        <v>2407</v>
      </c>
      <c r="D128" s="88">
        <v>1.9311399148061365E-2</v>
      </c>
      <c r="E128" s="88">
        <v>0.35720185878917587</v>
      </c>
      <c r="F128" s="88">
        <v>0.19111665232990707</v>
      </c>
      <c r="G128" s="89">
        <v>15.225571428571429</v>
      </c>
      <c r="H128" s="90">
        <v>0.562240624174703</v>
      </c>
      <c r="I128" s="90">
        <v>29.227480479186166</v>
      </c>
      <c r="J128" s="91">
        <v>2.0471950866675943</v>
      </c>
      <c r="K128" s="74"/>
    </row>
    <row r="129" spans="2:11" ht="20.25" customHeight="1">
      <c r="B129" s="87" t="s">
        <v>121</v>
      </c>
      <c r="C129" s="66">
        <v>2408</v>
      </c>
      <c r="D129" s="88">
        <v>2.9499873981871351E-2</v>
      </c>
      <c r="E129" s="88">
        <v>0.35090662845253823</v>
      </c>
      <c r="F129" s="88">
        <v>0.17129107663688706</v>
      </c>
      <c r="G129" s="89">
        <v>16.555285714285716</v>
      </c>
      <c r="H129" s="90">
        <v>0.73746779144876029</v>
      </c>
      <c r="I129" s="90">
        <v>34.845353145953922</v>
      </c>
      <c r="J129" s="91">
        <v>1.9756153747960408</v>
      </c>
      <c r="K129" s="74"/>
    </row>
    <row r="130" spans="2:11" ht="20.25" customHeight="1">
      <c r="B130" s="87" t="s">
        <v>121</v>
      </c>
      <c r="C130" s="66">
        <v>2409</v>
      </c>
      <c r="D130" s="88">
        <v>2.8891847950462214E-2</v>
      </c>
      <c r="E130" s="88">
        <v>0.36083785101909499</v>
      </c>
      <c r="F130" s="88">
        <v>0.1747427362089746</v>
      </c>
      <c r="G130" s="89">
        <v>16.93242857142857</v>
      </c>
      <c r="H130" s="90">
        <v>0.83684136056041047</v>
      </c>
      <c r="I130" s="90">
        <v>38.898694966739079</v>
      </c>
      <c r="J130" s="91">
        <v>1.9318376198080098</v>
      </c>
      <c r="K130" s="74"/>
    </row>
    <row r="131" spans="2:11" ht="20.25" customHeight="1">
      <c r="B131" s="87" t="s">
        <v>121</v>
      </c>
      <c r="C131" s="66">
        <v>2410</v>
      </c>
      <c r="D131" s="88">
        <v>1.6590510441614772E-2</v>
      </c>
      <c r="E131" s="88">
        <v>0.36276843796861719</v>
      </c>
      <c r="F131" s="88">
        <v>0.19021674565486946</v>
      </c>
      <c r="G131" s="89">
        <v>15.107600000000001</v>
      </c>
      <c r="H131" s="90">
        <v>0.77021964979556679</v>
      </c>
      <c r="I131" s="90">
        <v>24.843022186486476</v>
      </c>
      <c r="J131" s="91">
        <v>2.1151194324192786</v>
      </c>
      <c r="K131" s="74"/>
    </row>
    <row r="132" spans="2:11" ht="20.25" customHeight="1">
      <c r="B132" s="87" t="s">
        <v>121</v>
      </c>
      <c r="C132" s="66">
        <v>2411</v>
      </c>
      <c r="D132" s="88">
        <v>2.5971246178559441E-2</v>
      </c>
      <c r="E132" s="88">
        <v>0.3692154962676516</v>
      </c>
      <c r="F132" s="88">
        <v>0.20418095198358277</v>
      </c>
      <c r="G132" s="89">
        <v>15.739999999999998</v>
      </c>
      <c r="H132" s="90">
        <v>2.0974978038463021</v>
      </c>
      <c r="I132" s="90">
        <v>47.060840213521885</v>
      </c>
      <c r="J132" s="91">
        <v>2.0515426287617524</v>
      </c>
      <c r="K132" s="74"/>
    </row>
    <row r="133" spans="2:11" ht="20.25" customHeight="1">
      <c r="B133" s="87" t="s">
        <v>121</v>
      </c>
      <c r="C133" s="66">
        <v>2412</v>
      </c>
      <c r="D133" s="88">
        <v>4.1947523361896805E-2</v>
      </c>
      <c r="E133" s="88">
        <v>0.36999006216768865</v>
      </c>
      <c r="F133" s="88">
        <v>0.20511699672858666</v>
      </c>
      <c r="G133" s="89">
        <v>16.374599999999997</v>
      </c>
      <c r="H133" s="90">
        <v>2.2228376782390318</v>
      </c>
      <c r="I133" s="90">
        <v>36.812509313278234</v>
      </c>
      <c r="J133" s="91">
        <v>2.0512891768390125</v>
      </c>
      <c r="K133" s="74"/>
    </row>
    <row r="134" spans="2:11" ht="20.25" customHeight="1">
      <c r="B134" s="87" t="s">
        <v>121</v>
      </c>
      <c r="C134" s="66">
        <v>2501</v>
      </c>
      <c r="D134" s="88">
        <v>4.8291209423594168E-2</v>
      </c>
      <c r="E134" s="88">
        <v>0.37405134354280128</v>
      </c>
      <c r="F134" s="88">
        <v>0.20018449218346154</v>
      </c>
      <c r="G134" s="89">
        <v>16.947571428571429</v>
      </c>
      <c r="H134" s="90">
        <v>3.4483098783800443</v>
      </c>
      <c r="I134" s="90">
        <v>61.191747192778074</v>
      </c>
      <c r="J134" s="91">
        <v>2.0097695072123019</v>
      </c>
      <c r="K134" s="74" t="s">
        <v>67</v>
      </c>
    </row>
    <row r="135" spans="2:11" ht="20.25" customHeight="1">
      <c r="B135" s="87" t="s">
        <v>122</v>
      </c>
      <c r="C135" s="66">
        <v>2401</v>
      </c>
      <c r="D135" s="88">
        <v>5.8678134529910844E-2</v>
      </c>
      <c r="E135" s="88">
        <v>0.38053111319651817</v>
      </c>
      <c r="F135" s="88">
        <v>0.18867870228080119</v>
      </c>
      <c r="G135" s="89">
        <v>16.840499999999999</v>
      </c>
      <c r="H135" s="90">
        <v>4.8292763083776498</v>
      </c>
      <c r="I135" s="90">
        <v>46.587073922532646</v>
      </c>
      <c r="J135" s="91">
        <v>1.8068383913244008</v>
      </c>
      <c r="K135" s="74"/>
    </row>
    <row r="136" spans="2:11" ht="20.25" customHeight="1">
      <c r="B136" s="87" t="s">
        <v>122</v>
      </c>
      <c r="C136" s="66">
        <v>2402</v>
      </c>
      <c r="D136" s="88">
        <v>3.8998352082007429E-2</v>
      </c>
      <c r="E136" s="88">
        <v>0.34017012312375111</v>
      </c>
      <c r="F136" s="88">
        <v>0.16828080772522017</v>
      </c>
      <c r="G136" s="89">
        <v>11.574777777777779</v>
      </c>
      <c r="H136" s="90">
        <v>0.45844881877387217</v>
      </c>
      <c r="I136" s="90">
        <v>14.126949894340825</v>
      </c>
      <c r="J136" s="91">
        <v>2.1594475622528901</v>
      </c>
      <c r="K136" s="74"/>
    </row>
    <row r="137" spans="2:11" ht="20.25" customHeight="1">
      <c r="B137" s="87" t="s">
        <v>122</v>
      </c>
      <c r="C137" s="66">
        <v>2403</v>
      </c>
      <c r="D137" s="88">
        <v>2.155093564697784E-2</v>
      </c>
      <c r="E137" s="88">
        <v>0.35378401429623085</v>
      </c>
      <c r="F137" s="88">
        <v>0.18892577379807948</v>
      </c>
      <c r="G137" s="89">
        <v>12.494222222222223</v>
      </c>
      <c r="H137" s="90">
        <v>1.0595867768331133</v>
      </c>
      <c r="I137" s="90">
        <v>20.550177515620849</v>
      </c>
      <c r="J137" s="91">
        <v>2.0894476901574768</v>
      </c>
      <c r="K137" s="74"/>
    </row>
    <row r="138" spans="2:11" ht="20.25" customHeight="1">
      <c r="B138" s="87" t="s">
        <v>122</v>
      </c>
      <c r="C138" s="66">
        <v>2404</v>
      </c>
      <c r="D138" s="88">
        <v>1.647212811313092E-2</v>
      </c>
      <c r="E138" s="88">
        <v>0.35693224490768649</v>
      </c>
      <c r="F138" s="88">
        <v>0.19183359301603492</v>
      </c>
      <c r="G138" s="89">
        <v>13.249777777777776</v>
      </c>
      <c r="H138" s="90">
        <v>0.70735100669629392</v>
      </c>
      <c r="I138" s="90">
        <v>22.969101889442058</v>
      </c>
      <c r="J138" s="91">
        <v>2.0156269675429552</v>
      </c>
      <c r="K138" s="74"/>
    </row>
    <row r="139" spans="2:11" ht="20.25" customHeight="1">
      <c r="B139" s="87" t="s">
        <v>122</v>
      </c>
      <c r="C139" s="66">
        <v>2405</v>
      </c>
      <c r="D139" s="88">
        <v>1.4137914264750044E-2</v>
      </c>
      <c r="E139" s="88">
        <v>0.35540957023546998</v>
      </c>
      <c r="F139" s="88">
        <v>0.19557714329307513</v>
      </c>
      <c r="G139" s="89">
        <v>13.311888888888888</v>
      </c>
      <c r="H139" s="90">
        <v>0.61167971487936112</v>
      </c>
      <c r="I139" s="90">
        <v>19.674552027655256</v>
      </c>
      <c r="J139" s="91">
        <v>2.0012178233627513</v>
      </c>
      <c r="K139" s="74"/>
    </row>
    <row r="140" spans="2:11" ht="20.25" customHeight="1">
      <c r="B140" s="87" t="s">
        <v>122</v>
      </c>
      <c r="C140" s="66">
        <v>2406</v>
      </c>
      <c r="D140" s="88">
        <v>1.5297499636858551E-2</v>
      </c>
      <c r="E140" s="88">
        <v>0.3571774275772493</v>
      </c>
      <c r="F140" s="88">
        <v>0.18565916789262599</v>
      </c>
      <c r="G140" s="89">
        <v>14.714857142857143</v>
      </c>
      <c r="H140" s="90">
        <v>0.55640363445848129</v>
      </c>
      <c r="I140" s="90">
        <v>20.165265352885406</v>
      </c>
      <c r="J140" s="91">
        <v>1.8892964100753946</v>
      </c>
      <c r="K140" s="74"/>
    </row>
    <row r="141" spans="2:11" ht="20.25" customHeight="1">
      <c r="B141" s="87" t="s">
        <v>122</v>
      </c>
      <c r="C141" s="66">
        <v>2407</v>
      </c>
      <c r="D141" s="88">
        <v>2.0339011660677819E-2</v>
      </c>
      <c r="E141" s="88">
        <v>0.3597433507589905</v>
      </c>
      <c r="F141" s="88">
        <v>0.18582531804164804</v>
      </c>
      <c r="G141" s="89">
        <v>15.16942857142857</v>
      </c>
      <c r="H141" s="90">
        <v>0.48613389598623169</v>
      </c>
      <c r="I141" s="90">
        <v>17.511001070079967</v>
      </c>
      <c r="J141" s="91">
        <v>1.8439644704814275</v>
      </c>
      <c r="K141" s="74"/>
    </row>
    <row r="142" spans="2:11" ht="20.25" customHeight="1">
      <c r="B142" s="87" t="s">
        <v>122</v>
      </c>
      <c r="C142" s="66">
        <v>2408</v>
      </c>
      <c r="D142" s="88">
        <v>2.7765743848458053E-2</v>
      </c>
      <c r="E142" s="88">
        <v>0.35431339273330192</v>
      </c>
      <c r="F142" s="88">
        <v>0.1761421542853934</v>
      </c>
      <c r="G142" s="89">
        <v>16.326000000000004</v>
      </c>
      <c r="H142" s="90">
        <v>0.58024096287424909</v>
      </c>
      <c r="I142" s="90">
        <v>20.620610125069074</v>
      </c>
      <c r="J142" s="91">
        <v>1.7810666196719873</v>
      </c>
      <c r="K142" s="74"/>
    </row>
    <row r="143" spans="2:11" ht="20.25" customHeight="1">
      <c r="B143" s="87" t="s">
        <v>122</v>
      </c>
      <c r="C143" s="66">
        <v>2409</v>
      </c>
      <c r="D143" s="88">
        <v>2.2616449194351986E-2</v>
      </c>
      <c r="E143" s="88">
        <v>0.35961988253312721</v>
      </c>
      <c r="F143" s="88">
        <v>0.17501130538474841</v>
      </c>
      <c r="G143" s="89">
        <v>16.402000000000001</v>
      </c>
      <c r="H143" s="90">
        <v>0.56773766203797082</v>
      </c>
      <c r="I143" s="90">
        <v>21.485873135387305</v>
      </c>
      <c r="J143" s="91">
        <v>1.7840976550811942</v>
      </c>
      <c r="K143" s="74"/>
    </row>
    <row r="144" spans="2:11" ht="20.25" customHeight="1">
      <c r="B144" s="87" t="s">
        <v>122</v>
      </c>
      <c r="C144" s="66">
        <v>2410</v>
      </c>
      <c r="D144" s="88">
        <v>2.4184715474300098E-2</v>
      </c>
      <c r="E144" s="88">
        <v>0.36671918237679396</v>
      </c>
      <c r="F144" s="88">
        <v>0.19074145663554368</v>
      </c>
      <c r="G144" s="89">
        <v>15.786444444444442</v>
      </c>
      <c r="H144" s="90">
        <v>1.8031521989091268</v>
      </c>
      <c r="I144" s="90">
        <v>28.945219152951765</v>
      </c>
      <c r="J144" s="91">
        <v>1.8270910501905155</v>
      </c>
      <c r="K144" s="74"/>
    </row>
    <row r="145" spans="2:11" ht="20.25" customHeight="1">
      <c r="B145" s="87" t="s">
        <v>122</v>
      </c>
      <c r="C145" s="66">
        <v>2411</v>
      </c>
      <c r="D145" s="88">
        <v>2.5192703727024274E-2</v>
      </c>
      <c r="E145" s="88">
        <v>0.37307275692179853</v>
      </c>
      <c r="F145" s="88">
        <v>0.1947546730030254</v>
      </c>
      <c r="G145" s="89">
        <v>15.944500000000001</v>
      </c>
      <c r="H145" s="90">
        <v>1.973846979146745</v>
      </c>
      <c r="I145" s="90">
        <v>33.403972968763355</v>
      </c>
      <c r="J145" s="91">
        <v>1.8076854256549348</v>
      </c>
      <c r="K145" s="74"/>
    </row>
    <row r="146" spans="2:11" ht="20.25" customHeight="1">
      <c r="B146" s="87" t="s">
        <v>122</v>
      </c>
      <c r="C146" s="66">
        <v>2412</v>
      </c>
      <c r="D146" s="88">
        <v>3.4111885398257387E-2</v>
      </c>
      <c r="E146" s="88">
        <v>0.37472582605091392</v>
      </c>
      <c r="F146" s="88">
        <v>0.18862826067436653</v>
      </c>
      <c r="G146" s="89">
        <v>15.778500000000001</v>
      </c>
      <c r="H146" s="90">
        <v>2.4201665158987349</v>
      </c>
      <c r="I146" s="90">
        <v>34.945676809717199</v>
      </c>
      <c r="J146" s="91">
        <v>1.8302973054161542</v>
      </c>
      <c r="K146" s="74"/>
    </row>
    <row r="147" spans="2:11" ht="20.25" customHeight="1">
      <c r="B147" s="87" t="s">
        <v>122</v>
      </c>
      <c r="C147" s="66">
        <v>2501</v>
      </c>
      <c r="D147" s="88">
        <v>3.7532150934417363E-2</v>
      </c>
      <c r="E147" s="88">
        <v>0.36907342650179842</v>
      </c>
      <c r="F147" s="88">
        <v>0.19342027128032366</v>
      </c>
      <c r="G147" s="89">
        <v>15.645999999999999</v>
      </c>
      <c r="H147" s="90">
        <v>2.3089844640973811</v>
      </c>
      <c r="I147" s="90">
        <v>29.251704269198083</v>
      </c>
      <c r="J147" s="91">
        <v>1.8962255718301033</v>
      </c>
      <c r="K147" s="74" t="s">
        <v>67</v>
      </c>
    </row>
    <row r="148" spans="2:11" ht="20.25" customHeight="1">
      <c r="B148" s="87" t="s">
        <v>123</v>
      </c>
      <c r="C148" s="66">
        <v>2401</v>
      </c>
      <c r="D148" s="88">
        <v>5.1159500683115165E-2</v>
      </c>
      <c r="E148" s="88">
        <v>0.43134926420723441</v>
      </c>
      <c r="F148" s="88">
        <v>0.25417534309724493</v>
      </c>
      <c r="G148" s="89">
        <v>9.4480000000000004</v>
      </c>
      <c r="H148" s="90">
        <v>4.1678441352591724</v>
      </c>
      <c r="I148" s="90">
        <v>15.155796855487898</v>
      </c>
      <c r="J148" s="91">
        <v>2.4259467351148554</v>
      </c>
      <c r="K148" s="74"/>
    </row>
    <row r="149" spans="2:11" ht="20.25" customHeight="1">
      <c r="B149" s="87" t="s">
        <v>123</v>
      </c>
      <c r="C149" s="66">
        <v>2402</v>
      </c>
      <c r="D149" s="88">
        <v>4.5646122742200736E-2</v>
      </c>
      <c r="E149" s="88">
        <v>0.35546524145248465</v>
      </c>
      <c r="F149" s="88">
        <v>0.15349454388822187</v>
      </c>
      <c r="G149" s="89">
        <v>9.0005000000000006</v>
      </c>
      <c r="H149" s="90">
        <v>12.263320702180689</v>
      </c>
      <c r="I149" s="90">
        <v>8.4327249420072512</v>
      </c>
      <c r="J149" s="91">
        <v>2.4522889908995351</v>
      </c>
      <c r="K149" s="74"/>
    </row>
    <row r="150" spans="2:11" ht="20.25" customHeight="1">
      <c r="B150" s="87" t="s">
        <v>123</v>
      </c>
      <c r="C150" s="66">
        <v>2403</v>
      </c>
      <c r="D150" s="88">
        <v>1.2470537822752523E-2</v>
      </c>
      <c r="E150" s="88">
        <v>0.36371188226271056</v>
      </c>
      <c r="F150" s="88">
        <v>0.15216571604390713</v>
      </c>
      <c r="G150" s="89">
        <v>8.6800000000000015</v>
      </c>
      <c r="H150" s="90">
        <v>7.7734720839799293E-2</v>
      </c>
      <c r="I150" s="90">
        <v>4.110223364404388</v>
      </c>
      <c r="J150" s="91">
        <v>2.5066680647523114</v>
      </c>
      <c r="K150" s="74"/>
    </row>
    <row r="151" spans="2:11" ht="20.25" customHeight="1">
      <c r="B151" s="87" t="s">
        <v>123</v>
      </c>
      <c r="C151" s="66">
        <v>2404</v>
      </c>
      <c r="D151" s="88">
        <v>1.3592456335883728E-2</v>
      </c>
      <c r="E151" s="88">
        <v>0.37020724937012472</v>
      </c>
      <c r="F151" s="88">
        <v>0.16773986241192029</v>
      </c>
      <c r="G151" s="89">
        <v>9.5751666666666662</v>
      </c>
      <c r="H151" s="90">
        <v>9.6805094725287338E-2</v>
      </c>
      <c r="I151" s="90">
        <v>3.1611870587878315</v>
      </c>
      <c r="J151" s="91">
        <v>2.3683979755353066</v>
      </c>
      <c r="K151" s="74"/>
    </row>
    <row r="152" spans="2:11" ht="20.25" customHeight="1">
      <c r="B152" s="87" t="s">
        <v>123</v>
      </c>
      <c r="C152" s="66">
        <v>2405</v>
      </c>
      <c r="D152" s="88">
        <v>1.6258849961311113E-2</v>
      </c>
      <c r="E152" s="88">
        <v>0.37461896118092358</v>
      </c>
      <c r="F152" s="88">
        <v>0.16740862981755633</v>
      </c>
      <c r="G152" s="89">
        <v>10.810666666666668</v>
      </c>
      <c r="H152" s="90">
        <v>8.1945892629438147E-2</v>
      </c>
      <c r="I152" s="90">
        <v>4.4558079117256986</v>
      </c>
      <c r="J152" s="91">
        <v>2.2246252086562812</v>
      </c>
      <c r="K152" s="74"/>
    </row>
    <row r="153" spans="2:11" ht="20.25" customHeight="1">
      <c r="B153" s="87" t="s">
        <v>123</v>
      </c>
      <c r="C153" s="66">
        <v>2406</v>
      </c>
      <c r="D153" s="88">
        <v>2.3904606676362385E-2</v>
      </c>
      <c r="E153" s="88">
        <v>0.3801261601235717</v>
      </c>
      <c r="F153" s="88">
        <v>0.17495363084894272</v>
      </c>
      <c r="G153" s="89">
        <v>12.887</v>
      </c>
      <c r="H153" s="90">
        <v>3.6793613217443268E-2</v>
      </c>
      <c r="I153" s="90">
        <v>5.6662164354862634</v>
      </c>
      <c r="J153" s="91">
        <v>1.98629010710429</v>
      </c>
      <c r="K153" s="74"/>
    </row>
    <row r="154" spans="2:11" ht="20.25" customHeight="1">
      <c r="B154" s="87" t="s">
        <v>123</v>
      </c>
      <c r="C154" s="66">
        <v>2407</v>
      </c>
      <c r="D154" s="88">
        <v>2.3774161790173692E-2</v>
      </c>
      <c r="E154" s="88">
        <v>0.37939689997128095</v>
      </c>
      <c r="F154" s="88">
        <v>0.15033247526237456</v>
      </c>
      <c r="G154" s="89">
        <v>13.068249999999999</v>
      </c>
      <c r="H154" s="90">
        <v>4.4905153579866283E-2</v>
      </c>
      <c r="I154" s="90">
        <v>6.4912894230451146</v>
      </c>
      <c r="J154" s="91">
        <v>1.9443281060948836</v>
      </c>
      <c r="K154" s="74"/>
    </row>
    <row r="155" spans="2:11" ht="20.25" customHeight="1">
      <c r="B155" s="87" t="s">
        <v>123</v>
      </c>
      <c r="C155" s="66">
        <v>2408</v>
      </c>
      <c r="D155" s="88">
        <v>2.9018905711183391E-2</v>
      </c>
      <c r="E155" s="88">
        <v>0.38009756585268795</v>
      </c>
      <c r="F155" s="88">
        <v>0.13002415320232086</v>
      </c>
      <c r="G155" s="89">
        <v>13.692</v>
      </c>
      <c r="H155" s="90">
        <v>6.4455416188622328E-2</v>
      </c>
      <c r="I155" s="90">
        <v>6.75023994993572</v>
      </c>
      <c r="J155" s="91">
        <v>1.8744828055854252</v>
      </c>
      <c r="K155" s="74"/>
    </row>
    <row r="156" spans="2:11" ht="20.25" customHeight="1">
      <c r="B156" s="87" t="s">
        <v>123</v>
      </c>
      <c r="C156" s="66">
        <v>2409</v>
      </c>
      <c r="D156" s="88">
        <v>3.0446857373499361E-2</v>
      </c>
      <c r="E156" s="88">
        <v>0.38175697962868094</v>
      </c>
      <c r="F156" s="88">
        <v>0.14869118397896972</v>
      </c>
      <c r="G156" s="89">
        <v>13.830833333333333</v>
      </c>
      <c r="H156" s="90">
        <v>4.0849226367848823E-2</v>
      </c>
      <c r="I156" s="90">
        <v>5.6644260563417035</v>
      </c>
      <c r="J156" s="91">
        <v>1.8798514838010911</v>
      </c>
      <c r="K156" s="74"/>
    </row>
    <row r="157" spans="2:11" ht="20.25" customHeight="1">
      <c r="B157" s="87" t="s">
        <v>123</v>
      </c>
      <c r="C157" s="66">
        <v>2410</v>
      </c>
      <c r="D157" s="88">
        <v>2.4067138228505838E-2</v>
      </c>
      <c r="E157" s="88">
        <v>0.39524251028232082</v>
      </c>
      <c r="F157" s="88">
        <v>0.19021188931729663</v>
      </c>
      <c r="G157" s="89">
        <v>12.58</v>
      </c>
      <c r="H157" s="90">
        <v>0.1157402635130917</v>
      </c>
      <c r="I157" s="90">
        <v>8.9734873054993916</v>
      </c>
      <c r="J157" s="91">
        <v>2.0274257181939737</v>
      </c>
      <c r="K157" s="74"/>
    </row>
    <row r="158" spans="2:11" ht="20.25" customHeight="1">
      <c r="B158" s="87" t="s">
        <v>123</v>
      </c>
      <c r="C158" s="66">
        <v>2411</v>
      </c>
      <c r="D158" s="88">
        <v>2.5504785150570482E-2</v>
      </c>
      <c r="E158" s="88">
        <v>0.39227111302888179</v>
      </c>
      <c r="F158" s="88">
        <v>0.1959681966283171</v>
      </c>
      <c r="G158" s="89">
        <v>12.025666666666666</v>
      </c>
      <c r="H158" s="90">
        <v>0.2432876432381342</v>
      </c>
      <c r="I158" s="90">
        <v>10.16942348735401</v>
      </c>
      <c r="J158" s="91">
        <v>2.099733614363029</v>
      </c>
      <c r="K158" s="74"/>
    </row>
    <row r="159" spans="2:11" ht="20.25" customHeight="1">
      <c r="B159" s="87" t="s">
        <v>123</v>
      </c>
      <c r="C159" s="66">
        <v>2412</v>
      </c>
      <c r="D159" s="88">
        <v>3.2629038090866522E-2</v>
      </c>
      <c r="E159" s="88">
        <v>0.39388168840113236</v>
      </c>
      <c r="F159" s="88">
        <v>0.18717868936868004</v>
      </c>
      <c r="G159" s="89">
        <v>11.295</v>
      </c>
      <c r="H159" s="90">
        <v>0.67507068296900996</v>
      </c>
      <c r="I159" s="90">
        <v>15.58799577037532</v>
      </c>
      <c r="J159" s="91">
        <v>2.2120123642316951</v>
      </c>
      <c r="K159" s="74"/>
    </row>
    <row r="160" spans="2:11" ht="20.25" customHeight="1">
      <c r="B160" s="87" t="s">
        <v>123</v>
      </c>
      <c r="C160" s="66">
        <v>2501</v>
      </c>
      <c r="D160" s="88">
        <v>3.6715516505033387E-2</v>
      </c>
      <c r="E160" s="88">
        <v>0.34381474063329215</v>
      </c>
      <c r="F160" s="88">
        <v>0.21887629925989269</v>
      </c>
      <c r="G160" s="89">
        <v>13.84</v>
      </c>
      <c r="H160" s="90">
        <v>2.8844163468357951</v>
      </c>
      <c r="I160" s="90">
        <v>65.662889777967806</v>
      </c>
      <c r="J160" s="91">
        <v>2.1533419558497928</v>
      </c>
      <c r="K160" s="74" t="s">
        <v>70</v>
      </c>
    </row>
    <row r="161" spans="2:11" ht="20.25" customHeight="1">
      <c r="B161" s="85" t="s">
        <v>127</v>
      </c>
      <c r="C161" s="84"/>
      <c r="D161" s="85"/>
      <c r="E161" s="85"/>
      <c r="F161" s="85"/>
      <c r="G161" s="85"/>
      <c r="H161" s="85"/>
      <c r="I161" s="85"/>
      <c r="J161" s="85"/>
      <c r="K161" s="84"/>
    </row>
    <row r="162" spans="2:11" ht="20.25" customHeight="1">
      <c r="B162" s="231" t="str">
        <f>C72</f>
        <v>55</v>
      </c>
      <c r="C162" s="54"/>
      <c r="D162" s="67">
        <f>(SUMIFS(D$83:D$160,$B$83:$B$160,$B162,$C$83:$C$160,MAX($C$83:$C$160))/SUMIFS(D$83:D$160,$B$83:$B$160,$B162,$C$83:$C$160,2412))-1</f>
        <v>0.22817429799317268</v>
      </c>
      <c r="E162" s="67">
        <f>(SUMIFS(E$83:E$160,$B$83:$B$160,$B162,$C$83:$C$160,MAX($C$83:$C$160))/SUMIFS(E$83:E$160,$B$83:$B$160,$B162,$C$83:$C$160,2412))-1</f>
        <v>2.6940507821493487E-3</v>
      </c>
      <c r="F162" s="67">
        <f>(SUMIFS(F$83:F$160,$B$83:$B$160,$B162,$C$83:$C$160,MAX($C$83:$C$160))/SUMIFS(F$83:F$160,$B$83:$B$160,$B162,$C$83:$C$160,2412))-1</f>
        <v>9.8002938550839414E-2</v>
      </c>
      <c r="G162" s="67">
        <f>(SUMIFS(G$83:G$160,$B$83:$B$160,$B162,$C$83:$C$160,MAX($C$83:$C$160))/SUMIFS(G$83:G$160,$B$83:$B$160,$B162,$C$83:$C$160,2412))-1</f>
        <v>7.9811840024983871E-2</v>
      </c>
      <c r="H162" s="67">
        <f>(SUMIFS(H$83:H$160,$B$83:$B$160,$B162,$C$83:$C$160,MAX($C$83:$C$160))/SUMIFS(H$83:H$160,$B$83:$B$160,$B162,$C$83:$C$160,2412))-1</f>
        <v>0.45844936895894461</v>
      </c>
      <c r="I162" s="67">
        <f>(SUMIFS(I$83:I$160,$B$83:$B$160,$B162,$C$83:$C$160,MAX($C$83:$C$160))/SUMIFS(I$83:I$160,$B$83:$B$160,$B162,$C$83:$C$160,2412))-1</f>
        <v>0.26061588478834663</v>
      </c>
      <c r="J162" s="86">
        <f>(SUMIFS(J$83:J$160,$B$83:$B$160,$B162,$C$83:$C$160,MAX($C$83:$C$160))/SUMIFS(J$83:J$160,$B$83:$B$160,$B162,$C$83:$C$160,2412))-1</f>
        <v>-1.6902619487635162E-2</v>
      </c>
      <c r="K162" s="55"/>
    </row>
    <row r="163" spans="2:11" ht="20.25" customHeight="1">
      <c r="B163" s="42" t="str">
        <f>D72</f>
        <v>523</v>
      </c>
      <c r="C163" s="54"/>
      <c r="D163" s="67">
        <f>(SUMIFS(D$83:D$160,$B$83:$B$160,$B163,$C$83:$C$160,MAX($C$83:$C$160))/SUMIFS(D$83:D$160,$B$83:$B$160,$B163,$C$83:$C$160,2412))-1</f>
        <v>0.12097262463978753</v>
      </c>
      <c r="E163" s="67">
        <f>(SUMIFS(E$83:E$160,$B$83:$B$160,$B163,$C$83:$C$160,MAX($C$83:$C$160))/SUMIFS(E$83:E$160,$B$83:$B$160,$B163,$C$83:$C$160,2412))-1</f>
        <v>-2.0110990219822766E-2</v>
      </c>
      <c r="F163" s="67">
        <f>(SUMIFS(F$83:F$160,$B$83:$B$160,$B163,$C$83:$C$160,MAX($C$83:$C$160))/SUMIFS(F$83:F$160,$B$83:$B$160,$B163,$C$83:$C$160,2412))-1</f>
        <v>-1.1186653506889521E-2</v>
      </c>
      <c r="G163" s="67">
        <f>(SUMIFS(G$83:G$160,$B$83:$B$160,$B163,$C$83:$C$160,MAX($C$83:$C$160))/SUMIFS(G$83:G$160,$B$83:$B$160,$B163,$C$83:$C$160,2412))-1</f>
        <v>-7.6866808168747358E-3</v>
      </c>
      <c r="H163" s="67">
        <f>(SUMIFS(H$83:H$160,$B$83:$B$160,$B163,$C$83:$C$160,MAX($C$83:$C$160))/SUMIFS(H$83:H$160,$B$83:$B$160,$B163,$C$83:$C$160,2412))-1</f>
        <v>-0.29946862361592763</v>
      </c>
      <c r="I163" s="67">
        <f>(SUMIFS(I$83:I$160,$B$83:$B$160,$B163,$C$83:$C$160,MAX($C$83:$C$160))/SUMIFS(I$83:I$160,$B$83:$B$160,$B163,$C$83:$C$160,2412))-1</f>
        <v>4.9746726563814292E-2</v>
      </c>
      <c r="J163" s="86">
        <f>(SUMIFS(J$83:J$160,$B$83:$B$160,$B163,$C$83:$C$160,MAX($C$83:$C$160))/SUMIFS(J$83:J$160,$B$83:$B$160,$B163,$C$83:$C$160,2412))-1</f>
        <v>1.2403667036334554E-2</v>
      </c>
      <c r="K163" s="55"/>
    </row>
    <row r="164" spans="2:11" ht="20.25" customHeight="1">
      <c r="B164" s="42" t="str">
        <f>E72</f>
        <v>35</v>
      </c>
      <c r="C164" s="54"/>
      <c r="D164" s="67">
        <f>(SUMIFS(D$83:D$160,$B$83:$B$160,$B164,$C$83:$C$160,MAX($C$83:$C$160))/SUMIFS(D$83:D$160,$B$83:$B$160,$B164,$C$83:$C$160,2412))-1</f>
        <v>0.25169356282053124</v>
      </c>
      <c r="E164" s="67">
        <f>(SUMIFS(E$83:E$160,$B$83:$B$160,$B164,$C$83:$C$160,MAX($C$83:$C$160))/SUMIFS(E$83:E$160,$B$83:$B$160,$B164,$C$83:$C$160,2412))-1</f>
        <v>-1.9053412306207829E-2</v>
      </c>
      <c r="F164" s="67">
        <f>(SUMIFS(F$83:F$160,$B$83:$B$160,$B164,$C$83:$C$160,MAX($C$83:$C$160))/SUMIFS(F$83:F$160,$B$83:$B$160,$B164,$C$83:$C$160,2412))-1</f>
        <v>-3.5620504917976858E-2</v>
      </c>
      <c r="G164" s="67">
        <f>(SUMIFS(G$83:G$160,$B$83:$B$160,$B164,$C$83:$C$160,MAX($C$83:$C$160))/SUMIFS(G$83:G$160,$B$83:$B$160,$B164,$C$83:$C$160,2412))-1</f>
        <v>1.3107082599239206E-2</v>
      </c>
      <c r="H164" s="67">
        <f>(SUMIFS(H$83:H$160,$B$83:$B$160,$B164,$C$83:$C$160,MAX($C$83:$C$160))/SUMIFS(H$83:H$160,$B$83:$B$160,$B164,$C$83:$C$160,2412))-1</f>
        <v>8.3047223374730139E-2</v>
      </c>
      <c r="I164" s="67">
        <f>(SUMIFS(I$83:I$160,$B$83:$B$160,$B164,$C$83:$C$160,MAX($C$83:$C$160))/SUMIFS(I$83:I$160,$B$83:$B$160,$B164,$C$83:$C$160,2412))-1</f>
        <v>8.9556630624394451E-3</v>
      </c>
      <c r="J164" s="86">
        <f>(SUMIFS(J$83:J$160,$B$83:$B$160,$B164,$C$83:$C$160,MAX($C$83:$C$160))/SUMIFS(J$83:J$160,$B$83:$B$160,$B164,$C$83:$C$160,2412))-1</f>
        <v>2.6506188504800132E-3</v>
      </c>
      <c r="K164" s="55"/>
    </row>
    <row r="165" spans="2:11" ht="20.25" customHeight="1">
      <c r="B165" s="42" t="str">
        <f>F72</f>
        <v>65</v>
      </c>
      <c r="C165" s="54"/>
      <c r="D165" s="67">
        <f>(SUMIFS(D$83:D$160,$B$83:$B$160,$B165,$C$83:$C$160,MAX($C$83:$C$160))/SUMIFS(D$83:D$160,$B$83:$B$160,$B165,$C$83:$C$160,2412))-1</f>
        <v>0.1512290965778369</v>
      </c>
      <c r="E165" s="67">
        <f>(SUMIFS(E$83:E$160,$B$83:$B$160,$B165,$C$83:$C$160,MAX($C$83:$C$160))/SUMIFS(E$83:E$160,$B$83:$B$160,$B165,$C$83:$C$160,2412))-1</f>
        <v>1.0976730973038862E-2</v>
      </c>
      <c r="F165" s="67">
        <f>(SUMIFS(F$83:F$160,$B$83:$B$160,$B165,$C$83:$C$160,MAX($C$83:$C$160))/SUMIFS(F$83:F$160,$B$83:$B$160,$B165,$C$83:$C$160,2412))-1</f>
        <v>-2.4047273623315935E-2</v>
      </c>
      <c r="G165" s="67">
        <f>(SUMIFS(G$83:G$160,$B$83:$B$160,$B165,$C$83:$C$160,MAX($C$83:$C$160))/SUMIFS(G$83:G$160,$B$83:$B$160,$B165,$C$83:$C$160,2412))-1</f>
        <v>3.4991476345769268E-2</v>
      </c>
      <c r="H165" s="67">
        <f>(SUMIFS(H$83:H$160,$B$83:$B$160,$B165,$C$83:$C$160,MAX($C$83:$C$160))/SUMIFS(H$83:H$160,$B$83:$B$160,$B165,$C$83:$C$160,2412))-1</f>
        <v>0.55130980194282642</v>
      </c>
      <c r="I165" s="67">
        <f>(SUMIFS(I$83:I$160,$B$83:$B$160,$B165,$C$83:$C$160,MAX($C$83:$C$160))/SUMIFS(I$83:I$160,$B$83:$B$160,$B165,$C$83:$C$160,2412))-1</f>
        <v>0.66225417213561899</v>
      </c>
      <c r="J165" s="86">
        <f>(SUMIFS(J$83:J$160,$B$83:$B$160,$B165,$C$83:$C$160,MAX($C$83:$C$160))/SUMIFS(J$83:J$160,$B$83:$B$160,$B165,$C$83:$C$160,2412))-1</f>
        <v>-2.0240768632480921E-2</v>
      </c>
      <c r="K165" s="55"/>
    </row>
    <row r="166" spans="2:11" ht="20.25" customHeight="1">
      <c r="B166" s="42" t="str">
        <f>G72</f>
        <v>65-1</v>
      </c>
      <c r="C166" s="54"/>
      <c r="D166" s="67">
        <f>(SUMIFS(D$83:D$160,$B$83:$B$160,$B166,$C$83:$C$160,MAX($C$83:$C$160))/SUMIFS(D$83:D$160,$B$83:$B$160,$B166,$C$83:$C$160,2412))-1</f>
        <v>0.10026609482965432</v>
      </c>
      <c r="E166" s="67">
        <f>(SUMIFS(E$83:E$160,$B$83:$B$160,$B166,$C$83:$C$160,MAX($C$83:$C$160))/SUMIFS(E$83:E$160,$B$83:$B$160,$B166,$C$83:$C$160,2412))-1</f>
        <v>-1.5084093905893492E-2</v>
      </c>
      <c r="F166" s="67">
        <f>(SUMIFS(F$83:F$160,$B$83:$B$160,$B166,$C$83:$C$160,MAX($C$83:$C$160))/SUMIFS(F$83:F$160,$B$83:$B$160,$B166,$C$83:$C$160,2412))-1</f>
        <v>2.5404520981241907E-2</v>
      </c>
      <c r="G166" s="67">
        <f>(SUMIFS(G$83:G$160,$B$83:$B$160,$B166,$C$83:$C$160,MAX($C$83:$C$160))/SUMIFS(G$83:G$160,$B$83:$B$160,$B166,$C$83:$C$160,2412))-1</f>
        <v>-8.3975029312040039E-3</v>
      </c>
      <c r="H166" s="67">
        <f>(SUMIFS(H$83:H$160,$B$83:$B$160,$B166,$C$83:$C$160,MAX($C$83:$C$160))/SUMIFS(H$83:H$160,$B$83:$B$160,$B166,$C$83:$C$160,2412))-1</f>
        <v>-4.5939835573696519E-2</v>
      </c>
      <c r="I166" s="67">
        <f>(SUMIFS(I$83:I$160,$B$83:$B$160,$B166,$C$83:$C$160,MAX($C$83:$C$160))/SUMIFS(I$83:I$160,$B$83:$B$160,$B166,$C$83:$C$160,2412))-1</f>
        <v>-0.16293782408403135</v>
      </c>
      <c r="J166" s="86">
        <f>(SUMIFS(J$83:J$160,$B$83:$B$160,$B166,$C$83:$C$160,MAX($C$83:$C$160))/SUMIFS(J$83:J$160,$B$83:$B$160,$B166,$C$83:$C$160,2412))-1</f>
        <v>3.602052312422499E-2</v>
      </c>
      <c r="K166" s="55"/>
    </row>
    <row r="167" spans="2:11" ht="20.25" customHeight="1">
      <c r="B167" s="42" t="str">
        <f>H72</f>
        <v>순환46</v>
      </c>
      <c r="C167" s="54"/>
      <c r="D167" s="67">
        <f>(SUMIFS(D$83:D$160,$B$83:$B$160,$B167,$C$83:$C$160,MAX($C$83:$C$160))/SUMIFS(D$83:D$160,$B$83:$B$160,$B167,$C$83:$C$160,2412))-1</f>
        <v>0.12524054196101919</v>
      </c>
      <c r="E167" s="67">
        <f>(SUMIFS(E$83:E$160,$B$83:$B$160,$B167,$C$83:$C$160,MAX($C$83:$C$160))/SUMIFS(E$83:E$160,$B$83:$B$160,$B167,$C$83:$C$160,2412))-1</f>
        <v>-0.12711164098812233</v>
      </c>
      <c r="F167" s="67">
        <f>(SUMIFS(F$83:F$160,$B$83:$B$160,$B167,$C$83:$C$160,MAX($C$83:$C$160))/SUMIFS(F$83:F$160,$B$83:$B$160,$B167,$C$83:$C$160,2412))-1</f>
        <v>0.16934411710073927</v>
      </c>
      <c r="G167" s="67">
        <f>(SUMIFS(G$83:G$160,$B$83:$B$160,$B167,$C$83:$C$160,MAX($C$83:$C$160))/SUMIFS(G$83:G$160,$B$83:$B$160,$B167,$C$83:$C$160,2412))-1</f>
        <v>0.22532093846834877</v>
      </c>
      <c r="H167" s="67">
        <f>(SUMIFS(H$83:H$160,$B$83:$B$160,$B167,$C$83:$C$160,MAX($C$83:$C$160))/SUMIFS(H$83:H$160,$B$83:$B$160,$B167,$C$83:$C$160,2412))-1</f>
        <v>3.2727619782715527</v>
      </c>
      <c r="I167" s="67">
        <f>(SUMIFS(I$83:I$160,$B$83:$B$160,$B167,$C$83:$C$160,MAX($C$83:$C$160))/SUMIFS(I$83:I$160,$B$83:$B$160,$B167,$C$83:$C$160,2412))-1</f>
        <v>3.212401051760537</v>
      </c>
      <c r="J167" s="86">
        <f>(SUMIFS(J$83:J$160,$B$83:$B$160,$B167,$C$83:$C$160,MAX($C$83:$C$160))/SUMIFS(J$83:J$160,$B$83:$B$160,$B167,$C$83:$C$160,2412))-1</f>
        <v>-2.6523544502103369E-2</v>
      </c>
      <c r="K167" s="55"/>
    </row>
    <row r="168" spans="2:11" ht="20.25" customHeight="1" thickBot="1"/>
    <row r="169" spans="2:11" ht="17.25" thickTop="1">
      <c r="B169" s="25" t="s">
        <v>51</v>
      </c>
      <c r="C169" s="25"/>
      <c r="D169" s="25"/>
      <c r="E169" s="25"/>
      <c r="F169" s="170" t="s">
        <v>77</v>
      </c>
      <c r="G169" s="43"/>
      <c r="H169" s="25"/>
      <c r="I169" s="25"/>
    </row>
    <row r="170" spans="2:11">
      <c r="B170" s="26" t="s">
        <v>33</v>
      </c>
      <c r="C170" s="26" t="s">
        <v>52</v>
      </c>
      <c r="D170" s="26"/>
      <c r="E170" s="26"/>
      <c r="F170" s="92" t="s">
        <v>78</v>
      </c>
      <c r="G170" s="44"/>
      <c r="H170" s="46" t="s">
        <v>81</v>
      </c>
      <c r="I170" s="46"/>
    </row>
    <row r="171" spans="2:11">
      <c r="B171" s="26" t="s">
        <v>34</v>
      </c>
      <c r="C171" s="26" t="s">
        <v>53</v>
      </c>
      <c r="D171" s="26"/>
      <c r="E171" s="26"/>
      <c r="F171" s="92" t="s">
        <v>79</v>
      </c>
      <c r="G171" s="44"/>
      <c r="H171" s="46" t="s">
        <v>82</v>
      </c>
      <c r="I171" s="46"/>
    </row>
    <row r="172" spans="2:11">
      <c r="B172" s="26" t="s">
        <v>4</v>
      </c>
      <c r="C172" s="26" t="s">
        <v>54</v>
      </c>
      <c r="D172" s="26"/>
      <c r="E172" s="26"/>
      <c r="F172" s="92" t="s">
        <v>80</v>
      </c>
      <c r="G172" s="44"/>
      <c r="H172" s="46" t="s">
        <v>83</v>
      </c>
      <c r="I172" s="46"/>
    </row>
    <row r="173" spans="2:11">
      <c r="B173" s="26" t="s">
        <v>5</v>
      </c>
      <c r="C173" s="26" t="s">
        <v>55</v>
      </c>
      <c r="D173" s="26"/>
      <c r="E173" s="26"/>
      <c r="F173" s="92" t="s">
        <v>87</v>
      </c>
      <c r="G173" s="44"/>
      <c r="H173" s="46" t="s">
        <v>84</v>
      </c>
      <c r="I173" s="46"/>
    </row>
    <row r="174" spans="2:11">
      <c r="B174" s="26" t="s">
        <v>56</v>
      </c>
      <c r="C174" s="26" t="s">
        <v>57</v>
      </c>
      <c r="D174" s="26"/>
      <c r="E174" s="26"/>
      <c r="F174" s="92" t="s">
        <v>88</v>
      </c>
      <c r="G174" s="44"/>
      <c r="H174" s="46" t="s">
        <v>85</v>
      </c>
      <c r="I174" s="46"/>
    </row>
    <row r="175" spans="2:11" ht="17.25" thickBot="1">
      <c r="B175" s="27" t="s">
        <v>58</v>
      </c>
      <c r="C175" s="27" t="s">
        <v>59</v>
      </c>
      <c r="D175" s="27"/>
      <c r="E175" s="27"/>
      <c r="F175" s="93" t="s">
        <v>89</v>
      </c>
      <c r="G175" s="45"/>
      <c r="H175" s="47" t="s">
        <v>86</v>
      </c>
      <c r="I175" s="47"/>
    </row>
    <row r="176" spans="2:11" ht="17.25" thickTop="1"/>
    <row r="177" ht="6.75" customHeight="1"/>
  </sheetData>
  <mergeCells count="3">
    <mergeCell ref="O9:P9"/>
    <mergeCell ref="C4:D4"/>
    <mergeCell ref="C5:D5"/>
  </mergeCells>
  <phoneticPr fontId="2" type="noConversion"/>
  <conditionalFormatting sqref="B101:K160 B88:K95">
    <cfRule type="expression" dxfId="56" priority="6">
      <formula>$B88&lt;&gt;$B89</formula>
    </cfRule>
  </conditionalFormatting>
  <conditionalFormatting sqref="B96:K100">
    <cfRule type="expression" dxfId="55" priority="68">
      <formula>$B96&lt;&gt;$B103</formula>
    </cfRule>
  </conditionalFormatting>
  <conditionalFormatting sqref="C73:K73">
    <cfRule type="containsText" dxfId="54" priority="7" operator="containsText" text="F">
      <formula>NOT(ISERROR(SEARCH("F",C73)))</formula>
    </cfRule>
    <cfRule type="containsText" dxfId="53" priority="8" operator="containsText" text="D">
      <formula>NOT(ISERROR(SEARCH("D",C73)))</formula>
    </cfRule>
    <cfRule type="containsText" dxfId="52" priority="9" operator="containsText" text="S">
      <formula>NOT(ISERROR(SEARCH("S",C73)))</formula>
    </cfRule>
    <cfRule type="containsText" dxfId="51" priority="10" operator="containsText" text="A">
      <formula>NOT(ISERROR(SEARCH("A",C73)))</formula>
    </cfRule>
  </conditionalFormatting>
  <conditionalFormatting sqref="D60:K60 D62:K63 D64:D69 D70:K71 D80:K80 D161:K161 K162:K167">
    <cfRule type="containsText" dxfId="50" priority="65" operator="containsText" text="악화">
      <formula>NOT(ISERROR(SEARCH("악화",D60)))</formula>
    </cfRule>
  </conditionalFormatting>
  <conditionalFormatting sqref="D60:K60 D62:K63 D70:K71 D80:K80 D161:K161 K162:K167 D64:D69">
    <cfRule type="containsText" dxfId="49" priority="64" operator="containsText" text="개선">
      <formula>NOT(ISERROR(SEARCH("개선",D60)))</formula>
    </cfRule>
  </conditionalFormatting>
  <conditionalFormatting sqref="G4:G5">
    <cfRule type="containsText" dxfId="48" priority="15" operator="containsText" text="S">
      <formula>NOT(ISERROR(SEARCH("S",G4)))</formula>
    </cfRule>
    <cfRule type="containsText" dxfId="47" priority="16" operator="containsText" text="A">
      <formula>NOT(ISERROR(SEARCH("A",G4)))</formula>
    </cfRule>
  </conditionalFormatting>
  <conditionalFormatting sqref="G5">
    <cfRule type="containsText" dxfId="46" priority="11" operator="containsText" text="F">
      <formula>NOT(ISERROR(SEARCH("F",G5)))</formula>
    </cfRule>
    <cfRule type="containsText" dxfId="45" priority="12" operator="containsText" text="D">
      <formula>NOT(ISERROR(SEARCH("D",G5)))</formula>
    </cfRule>
  </conditionalFormatting>
  <conditionalFormatting sqref="J25 K27:K31 K33:K72 K74:K1048576">
    <cfRule type="containsText" dxfId="44" priority="17" operator="containsText" text="D">
      <formula>NOT(ISERROR(SEARCH("D",J25)))</formula>
    </cfRule>
    <cfRule type="containsText" dxfId="43" priority="18" operator="containsText" text="F">
      <formula>NOT(ISERROR(SEARCH("F",J25)))</formula>
    </cfRule>
    <cfRule type="containsText" dxfId="42" priority="19" operator="containsText" text="S">
      <formula>NOT(ISERROR(SEARCH("S",J25)))</formula>
    </cfRule>
    <cfRule type="containsText" dxfId="41" priority="20" operator="containsText" text="A">
      <formula>NOT(ISERROR(SEARCH("A",J25)))</formula>
    </cfRule>
  </conditionalFormatting>
  <conditionalFormatting sqref="K1:K24">
    <cfRule type="containsText" dxfId="40" priority="2" operator="containsText" text="D">
      <formula>NOT(ISERROR(SEARCH("D",K1)))</formula>
    </cfRule>
    <cfRule type="containsText" dxfId="39" priority="3" operator="containsText" text="F">
      <formula>NOT(ISERROR(SEARCH("F",K1)))</formula>
    </cfRule>
    <cfRule type="containsText" dxfId="38" priority="4" operator="containsText" text="S">
      <formula>NOT(ISERROR(SEARCH("S",K1)))</formula>
    </cfRule>
    <cfRule type="containsText" dxfId="37" priority="5" operator="containsText" text="A">
      <formula>NOT(ISERROR(SEARCH("A",K1)))</formula>
    </cfRule>
  </conditionalFormatting>
  <conditionalFormatting sqref="B83:K87">
    <cfRule type="expression" dxfId="36" priority="1">
      <formula>$B83&lt;&gt;$B90</formula>
    </cfRule>
  </conditionalFormatting>
  <printOptions horizontalCentered="1"/>
  <pageMargins left="0" right="0" top="0.39370078740157483" bottom="0" header="0" footer="0"/>
  <pageSetup paperSize="9" scale="70" fitToHeight="0" orientation="portrait" r:id="rId1"/>
  <rowBreaks count="1" manualBreakCount="1">
    <brk id="6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D31:J31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D59:J59</xm:sqref>
        </x14:conditionalFormatting>
        <x14:conditionalFormatting xmlns:xm="http://schemas.microsoft.com/office/excel/2006/main">
          <x14:cfRule type="iconSet" priority="2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D162:J167</xm:sqref>
        </x14:conditionalFormatting>
        <x14:conditionalFormatting xmlns:xm="http://schemas.microsoft.com/office/excel/2006/main">
          <x14:cfRule type="iconSet" priority="24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K24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K37:K42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2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1" t="s">
        <v>155</v>
      </c>
      <c r="B3" s="41"/>
      <c r="C3" s="19"/>
      <c r="D3" s="19"/>
      <c r="E3" s="104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143</v>
      </c>
      <c r="C4" s="136" t="s">
        <v>1</v>
      </c>
      <c r="D4" s="136" t="s">
        <v>10</v>
      </c>
      <c r="E4" s="137" t="s">
        <v>142</v>
      </c>
      <c r="F4" s="124" t="s">
        <v>45</v>
      </c>
      <c r="G4" s="147" t="s">
        <v>145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33" t="s">
        <v>6</v>
      </c>
      <c r="O4" s="233" t="s">
        <v>7</v>
      </c>
      <c r="P4" s="233" t="s">
        <v>26</v>
      </c>
      <c r="Q4" s="233" t="s">
        <v>14</v>
      </c>
      <c r="R4" s="233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126</v>
      </c>
      <c r="BB4" t="s">
        <v>134</v>
      </c>
      <c r="BC4" t="s">
        <v>135</v>
      </c>
      <c r="BD4" t="s">
        <v>113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41" t="str">
        <f>W5</f>
        <v>도영운수</v>
      </c>
      <c r="B5" s="141" t="str">
        <f>X5</f>
        <v>35</v>
      </c>
      <c r="C5" s="142" t="str">
        <f>Y5</f>
        <v>70바3902</v>
      </c>
      <c r="D5" s="130" t="str">
        <f>Z5</f>
        <v>대형</v>
      </c>
      <c r="E5" s="127" t="str">
        <f>AZ5</f>
        <v>D</v>
      </c>
      <c r="F5" s="149">
        <f>G5/H5</f>
        <v>0.81708333333333338</v>
      </c>
      <c r="G5" s="150">
        <f>AE5</f>
        <v>1.9610000000000001</v>
      </c>
      <c r="H5" s="151">
        <f>AF5</f>
        <v>2.4</v>
      </c>
      <c r="I5" s="152">
        <f>AC5</f>
        <v>6052.5159999999996</v>
      </c>
      <c r="J5" s="153">
        <f>AI5/AH5</f>
        <v>3.5017439085027864E-2</v>
      </c>
      <c r="K5" s="153">
        <f>AJ5/AH5</f>
        <v>0.37924598165311402</v>
      </c>
      <c r="L5" s="153">
        <f>AK5/AC5</f>
        <v>0.146881065659306</v>
      </c>
      <c r="M5" s="154">
        <f>AG5</f>
        <v>14.651999999999999</v>
      </c>
      <c r="N5" s="155">
        <f>IF(AW5=0,AT5,"속도계이상")</f>
        <v>0.56200000000000006</v>
      </c>
      <c r="O5" s="155">
        <f>IF(AW5=0,AU5,"속도계이상")</f>
        <v>4.758</v>
      </c>
      <c r="P5" s="156">
        <f>AQ5/60</f>
        <v>0</v>
      </c>
      <c r="Q5" s="157">
        <f>AN5</f>
        <v>80</v>
      </c>
      <c r="R5" s="158">
        <f>AC5/(AH5-AI5-AJ5)</f>
        <v>28.8858016678372</v>
      </c>
      <c r="S5" s="143">
        <f>IF(AW5=0,AL5,"속도계이상")</f>
        <v>34</v>
      </c>
      <c r="T5" s="143">
        <f>IF(AW5=0,AM5,"속도계이상")</f>
        <v>288</v>
      </c>
      <c r="U5" t="s">
        <v>117</v>
      </c>
      <c r="V5" s="5" t="s">
        <v>118</v>
      </c>
      <c r="W5" t="s">
        <v>117</v>
      </c>
      <c r="X5" s="5" t="s">
        <v>118</v>
      </c>
      <c r="Y5" t="s">
        <v>173</v>
      </c>
      <c r="Z5" t="s">
        <v>141</v>
      </c>
      <c r="AA5" t="s">
        <v>48</v>
      </c>
      <c r="AB5">
        <v>506</v>
      </c>
      <c r="AC5" s="1">
        <v>6052.5159999999996</v>
      </c>
      <c r="AD5" s="1">
        <v>3086.1770000000001</v>
      </c>
      <c r="AE5" s="28">
        <v>1.9610000000000001</v>
      </c>
      <c r="AF5">
        <v>2.4</v>
      </c>
      <c r="AG5">
        <v>14.651999999999999</v>
      </c>
      <c r="AH5">
        <v>357.72490299999998</v>
      </c>
      <c r="AI5">
        <v>12.52661</v>
      </c>
      <c r="AJ5">
        <v>135.66573199999999</v>
      </c>
      <c r="AK5">
        <v>889</v>
      </c>
      <c r="AL5">
        <v>34</v>
      </c>
      <c r="AM5">
        <v>288</v>
      </c>
      <c r="AN5">
        <v>80</v>
      </c>
      <c r="AO5">
        <v>16.91947</v>
      </c>
      <c r="AP5">
        <v>13678.4</v>
      </c>
      <c r="AQ5">
        <v>0</v>
      </c>
      <c r="AR5">
        <v>4400</v>
      </c>
      <c r="AS5">
        <v>0</v>
      </c>
      <c r="AT5">
        <v>0.56200000000000006</v>
      </c>
      <c r="AU5">
        <v>4.758</v>
      </c>
      <c r="AV5">
        <v>45207</v>
      </c>
      <c r="AW5">
        <v>0</v>
      </c>
      <c r="AX5" s="29">
        <v>0.49</v>
      </c>
      <c r="AY5">
        <v>0.81708333333333338</v>
      </c>
      <c r="AZ5" t="s">
        <v>67</v>
      </c>
      <c r="BA5" t="s">
        <v>174</v>
      </c>
      <c r="BB5">
        <v>3</v>
      </c>
      <c r="BC5" t="s">
        <v>292</v>
      </c>
      <c r="BD5">
        <v>8</v>
      </c>
      <c r="BE5">
        <v>77787.725999999995</v>
      </c>
      <c r="BF5">
        <v>7.780811075515949E-2</v>
      </c>
      <c r="BG5">
        <v>6.3575710496194898E-2</v>
      </c>
      <c r="BH5">
        <v>278207.36900000006</v>
      </c>
      <c r="BI5">
        <v>2.1755412237121578E-2</v>
      </c>
      <c r="BJ5">
        <v>1.7775984748748089E-2</v>
      </c>
      <c r="BK5">
        <v>1</v>
      </c>
      <c r="BL5" t="s">
        <v>67</v>
      </c>
      <c r="BM5">
        <v>0</v>
      </c>
      <c r="BN5" t="s">
        <v>323</v>
      </c>
    </row>
    <row r="6" spans="1:66">
      <c r="A6" s="138" t="str">
        <f t="shared" ref="A6:A7" si="0">W6</f>
        <v>도영운수</v>
      </c>
      <c r="B6" s="138" t="str">
        <f t="shared" ref="B6:B52" si="1">X6</f>
        <v>35</v>
      </c>
      <c r="C6" s="139" t="str">
        <f t="shared" ref="C6:C7" si="2">Y6</f>
        <v>71바5852</v>
      </c>
      <c r="D6" s="114" t="str">
        <f t="shared" ref="D6:D7" si="3">Z6</f>
        <v>대형</v>
      </c>
      <c r="E6" s="111" t="str">
        <f>AZ6</f>
        <v>D</v>
      </c>
      <c r="F6" s="159">
        <f>G6/H6</f>
        <v>0.81923076923076921</v>
      </c>
      <c r="G6" s="160">
        <f>AE6</f>
        <v>2.13</v>
      </c>
      <c r="H6" s="161">
        <f>AF6</f>
        <v>2.6</v>
      </c>
      <c r="I6" s="162">
        <f t="shared" ref="I6:I7" si="4">AC6</f>
        <v>5982.826</v>
      </c>
      <c r="J6" s="163">
        <f t="shared" ref="J6:J7" si="5">AI6/AH6</f>
        <v>5.1613342588042621E-2</v>
      </c>
      <c r="K6" s="163">
        <f t="shared" ref="K6:K7" si="6">AJ6/AH6</f>
        <v>0.36689537187401072</v>
      </c>
      <c r="L6" s="163">
        <f t="shared" ref="L6:L7" si="7">AK6/AC6</f>
        <v>0.16396933489290846</v>
      </c>
      <c r="M6" s="164">
        <f t="shared" ref="M6:M7" si="8">AG6</f>
        <v>14.471</v>
      </c>
      <c r="N6" s="165">
        <f t="shared" ref="N6:N7" si="9">IF(AW6=0,AT6,"속도계이상")</f>
        <v>1.538</v>
      </c>
      <c r="O6" s="165">
        <f t="shared" ref="O6:O7" si="10">IF(AW6=0,AU6,"속도계이상")</f>
        <v>42.823</v>
      </c>
      <c r="P6" s="166">
        <f t="shared" ref="P6:P7" si="11">AQ6/60</f>
        <v>0</v>
      </c>
      <c r="Q6" s="167">
        <f t="shared" ref="Q6:Q7" si="12">AN6</f>
        <v>80</v>
      </c>
      <c r="R6" s="168">
        <f t="shared" ref="R6:R7" si="13">AC6/(AH6-AI6-AJ6)</f>
        <v>28.232595483687739</v>
      </c>
      <c r="S6" s="140">
        <f t="shared" ref="S6:S7" si="14">IF(AW6=0,AL6,"속도계이상")</f>
        <v>92</v>
      </c>
      <c r="T6" s="140">
        <f t="shared" ref="T6:T7" si="15">IF(AW6=0,AM6,"속도계이상")</f>
        <v>2562</v>
      </c>
      <c r="U6" t="s">
        <v>117</v>
      </c>
      <c r="V6" s="5" t="s">
        <v>118</v>
      </c>
      <c r="W6" t="s">
        <v>117</v>
      </c>
      <c r="X6" s="5" t="s">
        <v>118</v>
      </c>
      <c r="Y6" t="s">
        <v>175</v>
      </c>
      <c r="Z6" t="s">
        <v>141</v>
      </c>
      <c r="AA6" t="s">
        <v>48</v>
      </c>
      <c r="AB6">
        <v>506</v>
      </c>
      <c r="AC6" s="1">
        <v>5982.826</v>
      </c>
      <c r="AD6" s="1">
        <v>2808.4859999999999</v>
      </c>
      <c r="AE6" s="28">
        <v>2.13</v>
      </c>
      <c r="AF6">
        <v>2.6</v>
      </c>
      <c r="AG6">
        <v>14.471</v>
      </c>
      <c r="AH6">
        <v>364.42851899999999</v>
      </c>
      <c r="AI6">
        <v>18.809373999999998</v>
      </c>
      <c r="AJ6">
        <v>133.70713699999999</v>
      </c>
      <c r="AK6">
        <v>981</v>
      </c>
      <c r="AL6">
        <v>92</v>
      </c>
      <c r="AM6">
        <v>2562</v>
      </c>
      <c r="AN6">
        <v>80</v>
      </c>
      <c r="AO6">
        <v>16.417007999999999</v>
      </c>
      <c r="AP6">
        <v>7713.9</v>
      </c>
      <c r="AQ6">
        <v>0</v>
      </c>
      <c r="AR6">
        <v>72</v>
      </c>
      <c r="AS6">
        <v>22395</v>
      </c>
      <c r="AT6">
        <v>1.538</v>
      </c>
      <c r="AU6">
        <v>42.823</v>
      </c>
      <c r="AV6">
        <v>39749</v>
      </c>
      <c r="AW6">
        <v>0</v>
      </c>
      <c r="AX6" s="29">
        <v>0.54</v>
      </c>
      <c r="AY6">
        <v>0.81923076923076921</v>
      </c>
      <c r="AZ6" t="s">
        <v>67</v>
      </c>
      <c r="BA6" t="s">
        <v>174</v>
      </c>
      <c r="BB6">
        <v>2</v>
      </c>
      <c r="BC6" t="s">
        <v>328</v>
      </c>
      <c r="BD6">
        <v>7</v>
      </c>
      <c r="BE6">
        <v>77787.725999999995</v>
      </c>
      <c r="BF6">
        <v>7.6912211060135641E-2</v>
      </c>
      <c r="BG6">
        <v>6.30088498300342E-2</v>
      </c>
      <c r="BH6">
        <v>278207.36900000006</v>
      </c>
      <c r="BI6">
        <v>2.150491563722742E-2</v>
      </c>
      <c r="BJ6">
        <v>1.7617488579728616E-2</v>
      </c>
      <c r="BK6">
        <v>1</v>
      </c>
      <c r="BL6" t="s">
        <v>67</v>
      </c>
      <c r="BM6">
        <v>0</v>
      </c>
      <c r="BN6" t="s">
        <v>323</v>
      </c>
    </row>
    <row r="7" spans="1:66">
      <c r="A7" s="141" t="str">
        <f t="shared" si="0"/>
        <v>도영운수</v>
      </c>
      <c r="B7" s="141" t="str">
        <f t="shared" si="1"/>
        <v>35</v>
      </c>
      <c r="C7" s="142" t="str">
        <f t="shared" si="2"/>
        <v>71바5853</v>
      </c>
      <c r="D7" s="130" t="str">
        <f t="shared" si="3"/>
        <v>대형</v>
      </c>
      <c r="E7" s="127" t="str">
        <f t="shared" ref="E7:E45" si="16">AZ7</f>
        <v>C</v>
      </c>
      <c r="F7" s="149">
        <f t="shared" ref="F7:F45" si="17">G7/H7</f>
        <v>0.8896153846153847</v>
      </c>
      <c r="G7" s="150">
        <f t="shared" ref="G7:G45" si="18">AE7</f>
        <v>2.3130000000000002</v>
      </c>
      <c r="H7" s="151">
        <f t="shared" ref="H7:H45" si="19">AF7</f>
        <v>2.6</v>
      </c>
      <c r="I7" s="152">
        <f t="shared" si="4"/>
        <v>6277.2370000000001</v>
      </c>
      <c r="J7" s="153">
        <f t="shared" si="5"/>
        <v>1.4402279937124758E-2</v>
      </c>
      <c r="K7" s="153">
        <f t="shared" si="6"/>
        <v>0.37198899463459129</v>
      </c>
      <c r="L7" s="153">
        <f t="shared" si="7"/>
        <v>0.20263692449400905</v>
      </c>
      <c r="M7" s="154">
        <f t="shared" si="8"/>
        <v>11.718</v>
      </c>
      <c r="N7" s="155">
        <f t="shared" si="9"/>
        <v>0.57399999999999995</v>
      </c>
      <c r="O7" s="155">
        <f t="shared" si="10"/>
        <v>25.202000000000002</v>
      </c>
      <c r="P7" s="156">
        <f t="shared" si="11"/>
        <v>8.666666666666667E-2</v>
      </c>
      <c r="Q7" s="157">
        <f t="shared" si="12"/>
        <v>82</v>
      </c>
      <c r="R7" s="158">
        <f t="shared" si="13"/>
        <v>27.758797723020781</v>
      </c>
      <c r="S7" s="143">
        <f t="shared" si="14"/>
        <v>36</v>
      </c>
      <c r="T7" s="143">
        <f t="shared" si="15"/>
        <v>1582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176</v>
      </c>
      <c r="Z7" s="4" t="s">
        <v>141</v>
      </c>
      <c r="AA7" s="4" t="s">
        <v>48</v>
      </c>
      <c r="AB7" s="4">
        <v>506</v>
      </c>
      <c r="AC7" s="4">
        <v>6277.2370000000001</v>
      </c>
      <c r="AD7" s="4">
        <v>2713.6190000000001</v>
      </c>
      <c r="AE7" s="4">
        <v>2.3130000000000002</v>
      </c>
      <c r="AF7" s="4">
        <v>2.6</v>
      </c>
      <c r="AG7" s="4">
        <v>11.718</v>
      </c>
      <c r="AH7" s="4">
        <v>368.53296999999998</v>
      </c>
      <c r="AI7" s="4">
        <v>5.307715</v>
      </c>
      <c r="AJ7" s="4">
        <v>137.09020899999999</v>
      </c>
      <c r="AK7" s="4">
        <v>1272</v>
      </c>
      <c r="AL7" s="4">
        <v>36</v>
      </c>
      <c r="AM7" s="4">
        <v>1582</v>
      </c>
      <c r="AN7" s="4">
        <v>82</v>
      </c>
      <c r="AO7" s="4">
        <v>17.03304</v>
      </c>
      <c r="AP7" s="4">
        <v>6651.3</v>
      </c>
      <c r="AQ7" s="4">
        <v>5.2</v>
      </c>
      <c r="AR7" s="4">
        <v>71</v>
      </c>
      <c r="AS7" s="4">
        <v>22170</v>
      </c>
      <c r="AT7" s="4">
        <v>0.57399999999999995</v>
      </c>
      <c r="AU7" s="4">
        <v>25.202000000000002</v>
      </c>
      <c r="AV7" s="4">
        <v>47447</v>
      </c>
      <c r="AW7" s="4">
        <v>0</v>
      </c>
      <c r="AX7" s="30">
        <v>0.52</v>
      </c>
      <c r="AY7">
        <v>0.8896153846153847</v>
      </c>
      <c r="AZ7" t="s">
        <v>69</v>
      </c>
      <c r="BA7" t="s">
        <v>174</v>
      </c>
      <c r="BB7">
        <v>2</v>
      </c>
      <c r="BC7" t="s">
        <v>281</v>
      </c>
      <c r="BD7">
        <v>11</v>
      </c>
      <c r="BE7">
        <v>77787.725999999995</v>
      </c>
      <c r="BF7">
        <v>8.0697011248278425E-2</v>
      </c>
      <c r="BG7">
        <v>7.1789302698949231E-2</v>
      </c>
      <c r="BH7">
        <v>278207.36900000006</v>
      </c>
      <c r="BI7">
        <v>2.2563158634378223E-2</v>
      </c>
      <c r="BJ7">
        <v>2.0072533046660321E-2</v>
      </c>
      <c r="BK7">
        <v>1</v>
      </c>
      <c r="BL7" t="s">
        <v>69</v>
      </c>
      <c r="BM7">
        <v>0</v>
      </c>
      <c r="BN7" t="s">
        <v>323</v>
      </c>
    </row>
    <row r="8" spans="1:66">
      <c r="A8" s="138" t="str">
        <f t="shared" ref="A8:A45" si="20">W8</f>
        <v>도영운수</v>
      </c>
      <c r="B8" s="138" t="str">
        <f t="shared" si="1"/>
        <v>35</v>
      </c>
      <c r="C8" s="139" t="str">
        <f t="shared" ref="C8:C45" si="21">Y8</f>
        <v>71바5854</v>
      </c>
      <c r="D8" s="114" t="str">
        <f t="shared" ref="D8:D45" si="22">Z8</f>
        <v>대형</v>
      </c>
      <c r="E8" s="111" t="str">
        <f t="shared" si="16"/>
        <v>C</v>
      </c>
      <c r="F8" s="159">
        <f t="shared" si="17"/>
        <v>0.89559999999999995</v>
      </c>
      <c r="G8" s="160">
        <f t="shared" si="18"/>
        <v>2.2389999999999999</v>
      </c>
      <c r="H8" s="161">
        <f t="shared" si="19"/>
        <v>2.5</v>
      </c>
      <c r="I8" s="162">
        <f t="shared" ref="I8:I45" si="23">AC8</f>
        <v>5634.5649999999996</v>
      </c>
      <c r="J8" s="163">
        <f t="shared" ref="J8:J45" si="24">AI8/AH8</f>
        <v>2.9550830056177081E-2</v>
      </c>
      <c r="K8" s="163">
        <f t="shared" ref="K8:K45" si="25">AJ8/AH8</f>
        <v>0.38582933459461322</v>
      </c>
      <c r="L8" s="163">
        <f t="shared" ref="L8:L45" si="26">AK8/AC8</f>
        <v>0.16345538652939492</v>
      </c>
      <c r="M8" s="164">
        <f t="shared" ref="M8:M45" si="27">AG8</f>
        <v>12.842000000000001</v>
      </c>
      <c r="N8" s="165">
        <f t="shared" ref="N8:N45" si="28">IF(AW8=0,AT8,"속도계이상")</f>
        <v>1.2070000000000001</v>
      </c>
      <c r="O8" s="165">
        <f t="shared" ref="O8:O45" si="29">IF(AW8=0,AU8,"속도계이상")</f>
        <v>32.726999999999997</v>
      </c>
      <c r="P8" s="166">
        <f t="shared" ref="P8:P45" si="30">AQ8/60</f>
        <v>0</v>
      </c>
      <c r="Q8" s="167">
        <f t="shared" ref="Q8:Q45" si="31">AN8</f>
        <v>82</v>
      </c>
      <c r="R8" s="168">
        <f t="shared" ref="R8:R45" si="32">AC8/(AH8-AI8-AJ8)</f>
        <v>28.47332895462095</v>
      </c>
      <c r="S8" s="140">
        <f t="shared" ref="S8:S45" si="33">IF(AW8=0,AL8,"속도계이상")</f>
        <v>68</v>
      </c>
      <c r="T8" s="140">
        <f t="shared" ref="T8:T45" si="34">IF(AW8=0,AM8,"속도계이상")</f>
        <v>1844</v>
      </c>
      <c r="U8" t="s">
        <v>117</v>
      </c>
      <c r="V8" s="5" t="s">
        <v>118</v>
      </c>
      <c r="W8" t="s">
        <v>117</v>
      </c>
      <c r="X8" s="5" t="s">
        <v>118</v>
      </c>
      <c r="Y8" t="s">
        <v>177</v>
      </c>
      <c r="Z8" t="s">
        <v>141</v>
      </c>
      <c r="AA8" t="s">
        <v>48</v>
      </c>
      <c r="AB8">
        <v>506</v>
      </c>
      <c r="AC8" s="1">
        <v>5634.5649999999996</v>
      </c>
      <c r="AD8" s="1">
        <v>2517.0239999999999</v>
      </c>
      <c r="AE8" s="28">
        <v>2.2389999999999999</v>
      </c>
      <c r="AF8">
        <v>2.5</v>
      </c>
      <c r="AG8">
        <v>12.842000000000001</v>
      </c>
      <c r="AH8">
        <v>338.49214999999998</v>
      </c>
      <c r="AI8">
        <v>10.002724000000001</v>
      </c>
      <c r="AJ8">
        <v>130.600201</v>
      </c>
      <c r="AK8">
        <v>921</v>
      </c>
      <c r="AL8">
        <v>68</v>
      </c>
      <c r="AM8">
        <v>1844</v>
      </c>
      <c r="AN8">
        <v>82</v>
      </c>
      <c r="AO8">
        <v>16.646072</v>
      </c>
      <c r="AP8">
        <v>5453.4</v>
      </c>
      <c r="AQ8">
        <v>0</v>
      </c>
      <c r="AR8">
        <v>72</v>
      </c>
      <c r="AS8">
        <v>31897</v>
      </c>
      <c r="AT8">
        <v>1.2070000000000001</v>
      </c>
      <c r="AU8">
        <v>32.726999999999997</v>
      </c>
      <c r="AV8">
        <v>25835</v>
      </c>
      <c r="AW8">
        <v>0</v>
      </c>
      <c r="AX8" s="29">
        <v>0.52</v>
      </c>
      <c r="AY8">
        <v>0.89559999999999995</v>
      </c>
      <c r="AZ8" t="s">
        <v>69</v>
      </c>
      <c r="BA8" t="s">
        <v>174</v>
      </c>
      <c r="BB8">
        <v>1</v>
      </c>
      <c r="BC8" t="s">
        <v>184</v>
      </c>
      <c r="BD8">
        <v>8</v>
      </c>
      <c r="BE8">
        <v>77787.725999999995</v>
      </c>
      <c r="BF8">
        <v>7.2435142274245162E-2</v>
      </c>
      <c r="BG8">
        <v>6.4872913420813957E-2</v>
      </c>
      <c r="BH8">
        <v>278207.36900000006</v>
      </c>
      <c r="BI8">
        <v>2.0253111987123526E-2</v>
      </c>
      <c r="BJ8">
        <v>1.8138687095667828E-2</v>
      </c>
      <c r="BK8">
        <v>1</v>
      </c>
      <c r="BL8" t="s">
        <v>69</v>
      </c>
      <c r="BM8">
        <v>0</v>
      </c>
      <c r="BN8" t="s">
        <v>323</v>
      </c>
    </row>
    <row r="9" spans="1:66">
      <c r="A9" s="141" t="str">
        <f t="shared" si="20"/>
        <v>도영운수</v>
      </c>
      <c r="B9" s="141" t="str">
        <f t="shared" si="1"/>
        <v>35</v>
      </c>
      <c r="C9" s="142" t="str">
        <f t="shared" si="21"/>
        <v>71바5855</v>
      </c>
      <c r="D9" s="130" t="str">
        <f t="shared" si="22"/>
        <v>대형</v>
      </c>
      <c r="E9" s="127" t="str">
        <f t="shared" si="16"/>
        <v>D</v>
      </c>
      <c r="F9" s="149">
        <f t="shared" si="17"/>
        <v>0.82538461538461527</v>
      </c>
      <c r="G9" s="150">
        <f t="shared" si="18"/>
        <v>2.1459999999999999</v>
      </c>
      <c r="H9" s="151">
        <f t="shared" si="19"/>
        <v>2.6</v>
      </c>
      <c r="I9" s="152">
        <f t="shared" si="23"/>
        <v>6348.7259999999997</v>
      </c>
      <c r="J9" s="153">
        <f t="shared" si="24"/>
        <v>4.8259882126281524E-2</v>
      </c>
      <c r="K9" s="153">
        <f t="shared" si="25"/>
        <v>0.34875866364264746</v>
      </c>
      <c r="L9" s="153">
        <f t="shared" si="26"/>
        <v>0.17342062013701648</v>
      </c>
      <c r="M9" s="154">
        <f t="shared" si="27"/>
        <v>14.095000000000001</v>
      </c>
      <c r="N9" s="155">
        <f t="shared" si="28"/>
        <v>2.7250000000000001</v>
      </c>
      <c r="O9" s="155">
        <f t="shared" si="29"/>
        <v>29.218</v>
      </c>
      <c r="P9" s="156">
        <f t="shared" si="30"/>
        <v>0</v>
      </c>
      <c r="Q9" s="157">
        <f t="shared" si="31"/>
        <v>82</v>
      </c>
      <c r="R9" s="158">
        <f t="shared" si="32"/>
        <v>27.431633790990418</v>
      </c>
      <c r="S9" s="143">
        <f t="shared" si="33"/>
        <v>173</v>
      </c>
      <c r="T9" s="143">
        <f t="shared" si="34"/>
        <v>1855</v>
      </c>
      <c r="U9" t="s">
        <v>117</v>
      </c>
      <c r="V9" s="5" t="s">
        <v>118</v>
      </c>
      <c r="W9" t="s">
        <v>117</v>
      </c>
      <c r="X9" s="5" t="s">
        <v>118</v>
      </c>
      <c r="Y9" t="s">
        <v>178</v>
      </c>
      <c r="Z9" t="s">
        <v>141</v>
      </c>
      <c r="AA9" t="s">
        <v>48</v>
      </c>
      <c r="AB9">
        <v>506</v>
      </c>
      <c r="AC9" s="1">
        <v>6348.7259999999997</v>
      </c>
      <c r="AD9" s="1">
        <v>2958.5</v>
      </c>
      <c r="AE9" s="28">
        <v>2.1459999999999999</v>
      </c>
      <c r="AF9">
        <v>2.6</v>
      </c>
      <c r="AG9">
        <v>14.095000000000001</v>
      </c>
      <c r="AH9">
        <v>383.82296400000001</v>
      </c>
      <c r="AI9">
        <v>18.523250999999998</v>
      </c>
      <c r="AJ9">
        <v>133.86158399999999</v>
      </c>
      <c r="AK9">
        <v>1101</v>
      </c>
      <c r="AL9">
        <v>173</v>
      </c>
      <c r="AM9">
        <v>1855</v>
      </c>
      <c r="AN9">
        <v>82</v>
      </c>
      <c r="AO9">
        <v>16.540766000000001</v>
      </c>
      <c r="AP9">
        <v>5887.7</v>
      </c>
      <c r="AQ9">
        <v>0</v>
      </c>
      <c r="AR9">
        <v>71</v>
      </c>
      <c r="AS9">
        <v>22174</v>
      </c>
      <c r="AT9">
        <v>2.7250000000000001</v>
      </c>
      <c r="AU9">
        <v>29.218</v>
      </c>
      <c r="AV9">
        <v>0</v>
      </c>
      <c r="AW9">
        <v>0</v>
      </c>
      <c r="AX9" s="29">
        <v>0.55000000000000004</v>
      </c>
      <c r="AY9">
        <v>0.82538461538461527</v>
      </c>
      <c r="AZ9" t="s">
        <v>67</v>
      </c>
      <c r="BA9" t="s">
        <v>174</v>
      </c>
      <c r="BB9">
        <v>1</v>
      </c>
      <c r="BC9" t="s">
        <v>282</v>
      </c>
      <c r="BD9">
        <v>1</v>
      </c>
      <c r="BE9">
        <v>77787.725999999995</v>
      </c>
      <c r="BF9">
        <v>8.1616037985221476E-2</v>
      </c>
      <c r="BG9">
        <v>6.7364622121648177E-2</v>
      </c>
      <c r="BH9">
        <v>278207.36900000006</v>
      </c>
      <c r="BI9">
        <v>2.2820121633801864E-2</v>
      </c>
      <c r="BJ9">
        <v>1.8835377317745691E-2</v>
      </c>
      <c r="BK9">
        <v>1</v>
      </c>
      <c r="BL9" t="s">
        <v>67</v>
      </c>
      <c r="BM9">
        <v>0</v>
      </c>
      <c r="BN9" t="s">
        <v>323</v>
      </c>
    </row>
    <row r="10" spans="1:66">
      <c r="A10" s="138" t="str">
        <f t="shared" si="20"/>
        <v>도영운수</v>
      </c>
      <c r="B10" s="138" t="str">
        <f t="shared" si="1"/>
        <v>35</v>
      </c>
      <c r="C10" s="139" t="str">
        <f t="shared" si="21"/>
        <v>71바5861</v>
      </c>
      <c r="D10" s="114" t="str">
        <f t="shared" si="22"/>
        <v>대형</v>
      </c>
      <c r="E10" s="111" t="str">
        <f t="shared" si="16"/>
        <v>A</v>
      </c>
      <c r="F10" s="159">
        <f t="shared" si="17"/>
        <v>0.95884615384615379</v>
      </c>
      <c r="G10" s="160">
        <f t="shared" si="18"/>
        <v>2.4929999999999999</v>
      </c>
      <c r="H10" s="161">
        <f t="shared" si="19"/>
        <v>2.6</v>
      </c>
      <c r="I10" s="162">
        <f t="shared" si="23"/>
        <v>5850.45</v>
      </c>
      <c r="J10" s="163">
        <f t="shared" si="24"/>
        <v>2.870587120623079E-2</v>
      </c>
      <c r="K10" s="163">
        <f t="shared" si="25"/>
        <v>0.34023870925005112</v>
      </c>
      <c r="L10" s="163">
        <f t="shared" si="26"/>
        <v>0.16067140134519567</v>
      </c>
      <c r="M10" s="164">
        <f t="shared" si="27"/>
        <v>10.119</v>
      </c>
      <c r="N10" s="165">
        <f t="shared" si="28"/>
        <v>0.872</v>
      </c>
      <c r="O10" s="165">
        <f t="shared" si="29"/>
        <v>14.46</v>
      </c>
      <c r="P10" s="166">
        <f t="shared" si="30"/>
        <v>0</v>
      </c>
      <c r="Q10" s="167">
        <f t="shared" si="31"/>
        <v>78</v>
      </c>
      <c r="R10" s="168">
        <f t="shared" si="32"/>
        <v>27.353950653509489</v>
      </c>
      <c r="S10" s="140">
        <f t="shared" si="33"/>
        <v>51</v>
      </c>
      <c r="T10" s="140">
        <f t="shared" si="34"/>
        <v>846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179</v>
      </c>
      <c r="Z10" s="4" t="s">
        <v>141</v>
      </c>
      <c r="AA10" s="4" t="s">
        <v>48</v>
      </c>
      <c r="AB10" s="4">
        <v>506</v>
      </c>
      <c r="AC10" s="4">
        <v>5850.45</v>
      </c>
      <c r="AD10" s="4">
        <v>2346.9760000000001</v>
      </c>
      <c r="AE10" s="4">
        <v>2.4929999999999999</v>
      </c>
      <c r="AF10" s="4">
        <v>2.6</v>
      </c>
      <c r="AG10" s="4">
        <v>10.119</v>
      </c>
      <c r="AH10" s="4">
        <v>338.92352299999999</v>
      </c>
      <c r="AI10" s="4">
        <v>9.7290949999999992</v>
      </c>
      <c r="AJ10" s="4">
        <v>115.314902</v>
      </c>
      <c r="AK10" s="4">
        <v>940</v>
      </c>
      <c r="AL10" s="4">
        <v>51</v>
      </c>
      <c r="AM10" s="4">
        <v>846</v>
      </c>
      <c r="AN10" s="4">
        <v>78</v>
      </c>
      <c r="AO10" s="4">
        <v>17.261858</v>
      </c>
      <c r="AP10" s="4">
        <v>3401.3</v>
      </c>
      <c r="AQ10" s="4">
        <v>0</v>
      </c>
      <c r="AR10" s="4">
        <v>30</v>
      </c>
      <c r="AS10" s="4">
        <v>10131</v>
      </c>
      <c r="AT10" s="4">
        <v>0.872</v>
      </c>
      <c r="AU10" s="4">
        <v>14.46</v>
      </c>
      <c r="AV10" s="4">
        <v>41700</v>
      </c>
      <c r="AW10" s="4">
        <v>0</v>
      </c>
      <c r="AX10" s="30">
        <v>0.52</v>
      </c>
      <c r="AY10">
        <v>0.95884615384615379</v>
      </c>
      <c r="AZ10" t="s">
        <v>66</v>
      </c>
      <c r="BA10" t="s">
        <v>174</v>
      </c>
      <c r="BB10">
        <v>1</v>
      </c>
      <c r="BC10" t="s">
        <v>348</v>
      </c>
      <c r="BD10">
        <v>9</v>
      </c>
      <c r="BE10">
        <v>77787.725999999995</v>
      </c>
      <c r="BF10">
        <v>7.521045158204008E-2</v>
      </c>
      <c r="BG10">
        <v>7.211525222847151E-2</v>
      </c>
      <c r="BH10">
        <v>278207.36900000006</v>
      </c>
      <c r="BI10">
        <v>2.102909790286683E-2</v>
      </c>
      <c r="BJ10">
        <v>2.0163669643018078E-2</v>
      </c>
      <c r="BK10">
        <v>1</v>
      </c>
      <c r="BL10" t="s">
        <v>66</v>
      </c>
      <c r="BM10">
        <v>0</v>
      </c>
      <c r="BN10" t="s">
        <v>323</v>
      </c>
    </row>
    <row r="11" spans="1:66">
      <c r="A11" s="141" t="str">
        <f t="shared" si="20"/>
        <v>도영운수</v>
      </c>
      <c r="B11" s="141" t="str">
        <f t="shared" si="1"/>
        <v>35</v>
      </c>
      <c r="C11" s="142" t="str">
        <f t="shared" si="21"/>
        <v>71바5864</v>
      </c>
      <c r="D11" s="130" t="str">
        <f t="shared" si="22"/>
        <v>대형</v>
      </c>
      <c r="E11" s="127" t="str">
        <f t="shared" si="16"/>
        <v>D</v>
      </c>
      <c r="F11" s="149">
        <f t="shared" si="17"/>
        <v>0.8092307692307692</v>
      </c>
      <c r="G11" s="150">
        <f t="shared" si="18"/>
        <v>2.1040000000000001</v>
      </c>
      <c r="H11" s="151">
        <f t="shared" si="19"/>
        <v>2.6</v>
      </c>
      <c r="I11" s="152">
        <f t="shared" si="23"/>
        <v>5854.27</v>
      </c>
      <c r="J11" s="153">
        <f t="shared" si="24"/>
        <v>2.8180018293706154E-2</v>
      </c>
      <c r="K11" s="153">
        <f t="shared" si="25"/>
        <v>0.37583145544288121</v>
      </c>
      <c r="L11" s="153">
        <f t="shared" si="26"/>
        <v>0.19763352219832703</v>
      </c>
      <c r="M11" s="154">
        <f t="shared" si="27"/>
        <v>13.472</v>
      </c>
      <c r="N11" s="155">
        <f t="shared" si="28"/>
        <v>1.64</v>
      </c>
      <c r="O11" s="155">
        <f t="shared" si="29"/>
        <v>31.72</v>
      </c>
      <c r="P11" s="156">
        <f t="shared" si="30"/>
        <v>0</v>
      </c>
      <c r="Q11" s="157">
        <f t="shared" si="31"/>
        <v>83</v>
      </c>
      <c r="R11" s="158">
        <f t="shared" si="32"/>
        <v>27.6087215881087</v>
      </c>
      <c r="S11" s="143">
        <f t="shared" si="33"/>
        <v>96</v>
      </c>
      <c r="T11" s="143">
        <f t="shared" si="34"/>
        <v>1857</v>
      </c>
      <c r="U11" t="s">
        <v>117</v>
      </c>
      <c r="V11" s="5" t="s">
        <v>118</v>
      </c>
      <c r="W11" t="s">
        <v>117</v>
      </c>
      <c r="X11" s="5" t="s">
        <v>118</v>
      </c>
      <c r="Y11" t="s">
        <v>180</v>
      </c>
      <c r="Z11" t="s">
        <v>141</v>
      </c>
      <c r="AA11" t="s">
        <v>48</v>
      </c>
      <c r="AB11">
        <v>506</v>
      </c>
      <c r="AC11" s="1">
        <v>5854.27</v>
      </c>
      <c r="AD11" s="1">
        <v>2783.0079999999998</v>
      </c>
      <c r="AE11" s="28">
        <v>2.1040000000000001</v>
      </c>
      <c r="AF11">
        <v>2.6</v>
      </c>
      <c r="AG11">
        <v>13.472</v>
      </c>
      <c r="AH11">
        <v>355.785752</v>
      </c>
      <c r="AI11">
        <v>10.026049</v>
      </c>
      <c r="AJ11">
        <v>133.71547699999999</v>
      </c>
      <c r="AK11">
        <v>1157</v>
      </c>
      <c r="AL11">
        <v>96</v>
      </c>
      <c r="AM11">
        <v>1857</v>
      </c>
      <c r="AN11">
        <v>83</v>
      </c>
      <c r="AO11">
        <v>16.454481000000001</v>
      </c>
      <c r="AP11">
        <v>4108.6000000000004</v>
      </c>
      <c r="AQ11">
        <v>0</v>
      </c>
      <c r="AR11">
        <v>62</v>
      </c>
      <c r="AS11">
        <v>14430</v>
      </c>
      <c r="AT11">
        <v>1.64</v>
      </c>
      <c r="AU11">
        <v>31.72</v>
      </c>
      <c r="AV11">
        <v>9758</v>
      </c>
      <c r="AW11">
        <v>0</v>
      </c>
      <c r="AX11" s="29">
        <v>0.52</v>
      </c>
      <c r="AY11">
        <v>0.8092307692307692</v>
      </c>
      <c r="AZ11" t="s">
        <v>67</v>
      </c>
      <c r="BA11" t="s">
        <v>174</v>
      </c>
      <c r="BB11">
        <v>5</v>
      </c>
      <c r="BC11" t="s">
        <v>418</v>
      </c>
      <c r="BD11">
        <v>4</v>
      </c>
      <c r="BE11">
        <v>77787.725999999995</v>
      </c>
      <c r="BF11">
        <v>7.5259559586559971E-2</v>
      </c>
      <c r="BG11">
        <v>6.0902351296200835E-2</v>
      </c>
      <c r="BH11">
        <v>278207.36900000006</v>
      </c>
      <c r="BI11">
        <v>2.1042828667848835E-2</v>
      </c>
      <c r="BJ11">
        <v>1.7028504429674594E-2</v>
      </c>
      <c r="BK11">
        <v>1</v>
      </c>
      <c r="BL11" t="s">
        <v>67</v>
      </c>
      <c r="BM11">
        <v>0</v>
      </c>
      <c r="BN11" t="s">
        <v>323</v>
      </c>
    </row>
    <row r="12" spans="1:66" s="2" customFormat="1">
      <c r="A12" s="138" t="str">
        <f t="shared" si="20"/>
        <v>도영운수</v>
      </c>
      <c r="B12" s="138" t="str">
        <f t="shared" si="1"/>
        <v>35</v>
      </c>
      <c r="C12" s="139" t="str">
        <f t="shared" si="21"/>
        <v>71바5865</v>
      </c>
      <c r="D12" s="114" t="str">
        <f t="shared" si="22"/>
        <v>대형</v>
      </c>
      <c r="E12" s="111" t="str">
        <f t="shared" si="16"/>
        <v>F</v>
      </c>
      <c r="F12" s="159">
        <f t="shared" si="17"/>
        <v>0.7203846153846154</v>
      </c>
      <c r="G12" s="160">
        <f t="shared" si="18"/>
        <v>1.873</v>
      </c>
      <c r="H12" s="161">
        <f t="shared" si="19"/>
        <v>2.6</v>
      </c>
      <c r="I12" s="162">
        <f t="shared" si="23"/>
        <v>5795.741</v>
      </c>
      <c r="J12" s="163">
        <f t="shared" si="24"/>
        <v>6.2037174830753251E-2</v>
      </c>
      <c r="K12" s="163">
        <f t="shared" si="25"/>
        <v>0.3897805150108648</v>
      </c>
      <c r="L12" s="163">
        <f t="shared" si="26"/>
        <v>0.20100967244740578</v>
      </c>
      <c r="M12" s="164">
        <f t="shared" si="27"/>
        <v>16.428999999999998</v>
      </c>
      <c r="N12" s="165">
        <f t="shared" si="28"/>
        <v>3.6920000000000002</v>
      </c>
      <c r="O12" s="165">
        <f t="shared" si="29"/>
        <v>59.337000000000003</v>
      </c>
      <c r="P12" s="166">
        <f t="shared" si="30"/>
        <v>0</v>
      </c>
      <c r="Q12" s="167">
        <f t="shared" si="31"/>
        <v>77</v>
      </c>
      <c r="R12" s="168">
        <f t="shared" si="32"/>
        <v>28.682234666647531</v>
      </c>
      <c r="S12" s="140">
        <f t="shared" si="33"/>
        <v>214</v>
      </c>
      <c r="T12" s="140">
        <f t="shared" si="34"/>
        <v>3439</v>
      </c>
      <c r="U12" t="s">
        <v>117</v>
      </c>
      <c r="V12" s="5" t="s">
        <v>118</v>
      </c>
      <c r="W12" t="s">
        <v>117</v>
      </c>
      <c r="X12" s="5" t="s">
        <v>118</v>
      </c>
      <c r="Y12" t="s">
        <v>181</v>
      </c>
      <c r="Z12" t="s">
        <v>141</v>
      </c>
      <c r="AA12" t="s">
        <v>48</v>
      </c>
      <c r="AB12">
        <v>506</v>
      </c>
      <c r="AC12" s="1">
        <v>5795.741</v>
      </c>
      <c r="AD12" s="1">
        <v>3094.5219999999999</v>
      </c>
      <c r="AE12" s="28">
        <v>1.873</v>
      </c>
      <c r="AF12">
        <v>2.6</v>
      </c>
      <c r="AG12">
        <v>16.428999999999998</v>
      </c>
      <c r="AH12">
        <v>368.61327199999999</v>
      </c>
      <c r="AI12">
        <v>22.867726000000001</v>
      </c>
      <c r="AJ12">
        <v>143.678271</v>
      </c>
      <c r="AK12">
        <v>1165</v>
      </c>
      <c r="AL12">
        <v>214</v>
      </c>
      <c r="AM12">
        <v>3439</v>
      </c>
      <c r="AN12">
        <v>77</v>
      </c>
      <c r="AO12">
        <v>15.723093</v>
      </c>
      <c r="AP12">
        <v>11343.6</v>
      </c>
      <c r="AQ12">
        <v>0</v>
      </c>
      <c r="AR12">
        <v>113</v>
      </c>
      <c r="AS12">
        <v>54843</v>
      </c>
      <c r="AT12">
        <v>3.6920000000000002</v>
      </c>
      <c r="AU12">
        <v>59.337000000000003</v>
      </c>
      <c r="AV12">
        <v>0</v>
      </c>
      <c r="AW12">
        <v>0</v>
      </c>
      <c r="AX12" s="29">
        <v>0.51</v>
      </c>
      <c r="AY12" s="2">
        <v>0.7203846153846154</v>
      </c>
      <c r="AZ12" s="2" t="s">
        <v>70</v>
      </c>
      <c r="BA12" s="2" t="s">
        <v>174</v>
      </c>
      <c r="BB12" s="2">
        <v>3</v>
      </c>
      <c r="BC12" s="2" t="s">
        <v>327</v>
      </c>
      <c r="BD12" s="2">
        <v>1</v>
      </c>
      <c r="BE12" s="2">
        <v>77787.725999999995</v>
      </c>
      <c r="BF12" s="2">
        <v>7.4507140111024717E-2</v>
      </c>
      <c r="BG12" s="2">
        <v>5.367379747228819E-2</v>
      </c>
      <c r="BH12" s="2">
        <v>278207.36900000006</v>
      </c>
      <c r="BI12" s="2">
        <v>2.0832449625013343E-2</v>
      </c>
      <c r="BJ12" s="2">
        <v>1.5007376210634612E-2</v>
      </c>
      <c r="BK12" s="2">
        <v>1</v>
      </c>
      <c r="BL12" s="2" t="s">
        <v>70</v>
      </c>
      <c r="BM12" s="2">
        <v>0</v>
      </c>
      <c r="BN12" s="2" t="s">
        <v>323</v>
      </c>
    </row>
    <row r="13" spans="1:66">
      <c r="A13" s="141" t="str">
        <f t="shared" si="20"/>
        <v>도영운수</v>
      </c>
      <c r="B13" s="141" t="str">
        <f t="shared" si="1"/>
        <v>35</v>
      </c>
      <c r="C13" s="142" t="str">
        <f t="shared" si="21"/>
        <v>71바5866</v>
      </c>
      <c r="D13" s="130" t="str">
        <f t="shared" si="22"/>
        <v>대형</v>
      </c>
      <c r="E13" s="127" t="str">
        <f t="shared" si="16"/>
        <v>F</v>
      </c>
      <c r="F13" s="149">
        <f t="shared" si="17"/>
        <v>0.76500000000000001</v>
      </c>
      <c r="G13" s="150">
        <f t="shared" si="18"/>
        <v>1.9890000000000001</v>
      </c>
      <c r="H13" s="151">
        <f t="shared" si="19"/>
        <v>2.6</v>
      </c>
      <c r="I13" s="152">
        <f t="shared" si="23"/>
        <v>5695.8980000000001</v>
      </c>
      <c r="J13" s="153">
        <f t="shared" si="24"/>
        <v>7.9982240578921462E-2</v>
      </c>
      <c r="K13" s="153">
        <f t="shared" si="25"/>
        <v>0.37276845403712416</v>
      </c>
      <c r="L13" s="153">
        <f t="shared" si="26"/>
        <v>0.17380929223100552</v>
      </c>
      <c r="M13" s="154">
        <f t="shared" si="27"/>
        <v>15.137</v>
      </c>
      <c r="N13" s="155">
        <f t="shared" si="28"/>
        <v>0.33400000000000002</v>
      </c>
      <c r="O13" s="155">
        <f t="shared" si="29"/>
        <v>47.103999999999999</v>
      </c>
      <c r="P13" s="156">
        <f t="shared" si="30"/>
        <v>0</v>
      </c>
      <c r="Q13" s="157">
        <f t="shared" si="31"/>
        <v>78</v>
      </c>
      <c r="R13" s="158">
        <f t="shared" si="32"/>
        <v>28.220830706224714</v>
      </c>
      <c r="S13" s="143">
        <f t="shared" si="33"/>
        <v>19</v>
      </c>
      <c r="T13" s="143">
        <f t="shared" si="34"/>
        <v>2683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325</v>
      </c>
      <c r="Z13" s="4" t="s">
        <v>141</v>
      </c>
      <c r="AA13" s="4" t="s">
        <v>48</v>
      </c>
      <c r="AB13" s="4">
        <v>506</v>
      </c>
      <c r="AC13" s="4">
        <v>5695.8980000000001</v>
      </c>
      <c r="AD13" s="4">
        <v>2864.297</v>
      </c>
      <c r="AE13" s="4">
        <v>1.9890000000000001</v>
      </c>
      <c r="AF13" s="4">
        <v>2.6</v>
      </c>
      <c r="AG13" s="4">
        <v>15.137</v>
      </c>
      <c r="AH13" s="4">
        <v>368.81382400000001</v>
      </c>
      <c r="AI13" s="4">
        <v>29.498556000000001</v>
      </c>
      <c r="AJ13" s="4">
        <v>137.482159</v>
      </c>
      <c r="AK13" s="4">
        <v>990</v>
      </c>
      <c r="AL13" s="4">
        <v>19</v>
      </c>
      <c r="AM13" s="4">
        <v>2683</v>
      </c>
      <c r="AN13" s="4">
        <v>78</v>
      </c>
      <c r="AO13" s="4">
        <v>15.44383</v>
      </c>
      <c r="AP13" s="4">
        <v>11271.8</v>
      </c>
      <c r="AQ13" s="4">
        <v>0</v>
      </c>
      <c r="AR13" s="4">
        <v>99</v>
      </c>
      <c r="AS13" s="4">
        <v>39085</v>
      </c>
      <c r="AT13" s="4">
        <v>0.33400000000000002</v>
      </c>
      <c r="AU13" s="4">
        <v>47.103999999999999</v>
      </c>
      <c r="AV13" s="4">
        <v>0</v>
      </c>
      <c r="AW13" s="4">
        <v>0</v>
      </c>
      <c r="AX13" s="30">
        <v>0.52</v>
      </c>
      <c r="AY13">
        <v>0.76500000000000001</v>
      </c>
      <c r="AZ13" t="s">
        <v>70</v>
      </c>
      <c r="BA13" t="s">
        <v>174</v>
      </c>
      <c r="BB13">
        <v>2</v>
      </c>
      <c r="BC13" t="s">
        <v>297</v>
      </c>
      <c r="BD13">
        <v>1</v>
      </c>
      <c r="BE13">
        <v>77787.725999999995</v>
      </c>
      <c r="BF13">
        <v>7.322360856775785E-2</v>
      </c>
      <c r="BG13">
        <v>5.6016060554334758E-2</v>
      </c>
      <c r="BH13">
        <v>278207.36900000006</v>
      </c>
      <c r="BI13">
        <v>2.0473569842788739E-2</v>
      </c>
      <c r="BJ13">
        <v>1.5662280929733385E-2</v>
      </c>
      <c r="BK13">
        <v>1</v>
      </c>
      <c r="BL13" t="s">
        <v>70</v>
      </c>
      <c r="BM13">
        <v>0</v>
      </c>
      <c r="BN13" t="s">
        <v>323</v>
      </c>
    </row>
    <row r="14" spans="1:66">
      <c r="A14" s="138" t="str">
        <f t="shared" si="20"/>
        <v>도영운수</v>
      </c>
      <c r="B14" s="138" t="str">
        <f t="shared" si="1"/>
        <v>35</v>
      </c>
      <c r="C14" s="139" t="str">
        <f t="shared" si="21"/>
        <v>71바5875</v>
      </c>
      <c r="D14" s="114" t="str">
        <f t="shared" si="22"/>
        <v>대형</v>
      </c>
      <c r="E14" s="111" t="str">
        <f t="shared" si="16"/>
        <v>C</v>
      </c>
      <c r="F14" s="159">
        <f t="shared" si="17"/>
        <v>0.86269230769230765</v>
      </c>
      <c r="G14" s="160">
        <f t="shared" si="18"/>
        <v>2.2429999999999999</v>
      </c>
      <c r="H14" s="161">
        <f t="shared" si="19"/>
        <v>2.6</v>
      </c>
      <c r="I14" s="162">
        <f t="shared" si="23"/>
        <v>6492.2960000000003</v>
      </c>
      <c r="J14" s="163">
        <f t="shared" si="24"/>
        <v>4.2369287481938717E-2</v>
      </c>
      <c r="K14" s="163">
        <f t="shared" si="25"/>
        <v>0.34666581257492474</v>
      </c>
      <c r="L14" s="163">
        <f t="shared" si="26"/>
        <v>0.16804532633755453</v>
      </c>
      <c r="M14" s="164">
        <f t="shared" si="27"/>
        <v>13.356</v>
      </c>
      <c r="N14" s="165">
        <f t="shared" si="28"/>
        <v>1.032</v>
      </c>
      <c r="O14" s="165">
        <f t="shared" si="29"/>
        <v>28.449000000000002</v>
      </c>
      <c r="P14" s="166">
        <f t="shared" si="30"/>
        <v>0</v>
      </c>
      <c r="Q14" s="167">
        <f t="shared" si="31"/>
        <v>80</v>
      </c>
      <c r="R14" s="168">
        <f t="shared" si="32"/>
        <v>28.183487811192929</v>
      </c>
      <c r="S14" s="140">
        <f t="shared" si="33"/>
        <v>67</v>
      </c>
      <c r="T14" s="140">
        <f t="shared" si="34"/>
        <v>1847</v>
      </c>
      <c r="U14" t="s">
        <v>117</v>
      </c>
      <c r="V14" s="5" t="s">
        <v>118</v>
      </c>
      <c r="W14" t="s">
        <v>117</v>
      </c>
      <c r="X14" s="5" t="s">
        <v>118</v>
      </c>
      <c r="Y14" t="s">
        <v>326</v>
      </c>
      <c r="Z14" t="s">
        <v>141</v>
      </c>
      <c r="AA14" t="s">
        <v>48</v>
      </c>
      <c r="AB14">
        <v>506</v>
      </c>
      <c r="AC14" s="1">
        <v>6492.2960000000003</v>
      </c>
      <c r="AD14" s="1">
        <v>2894.605</v>
      </c>
      <c r="AE14" s="28">
        <v>2.2429999999999999</v>
      </c>
      <c r="AF14">
        <v>2.6</v>
      </c>
      <c r="AG14">
        <v>13.356</v>
      </c>
      <c r="AH14">
        <v>377.03990199999998</v>
      </c>
      <c r="AI14">
        <v>15.974912</v>
      </c>
      <c r="AJ14">
        <v>130.70684399999999</v>
      </c>
      <c r="AK14">
        <v>1091</v>
      </c>
      <c r="AL14">
        <v>67</v>
      </c>
      <c r="AM14">
        <v>1847</v>
      </c>
      <c r="AN14">
        <v>80</v>
      </c>
      <c r="AO14">
        <v>17.219121000000001</v>
      </c>
      <c r="AP14">
        <v>5714.4</v>
      </c>
      <c r="AQ14">
        <v>0</v>
      </c>
      <c r="AR14">
        <v>50</v>
      </c>
      <c r="AS14">
        <v>27111</v>
      </c>
      <c r="AT14">
        <v>1.032</v>
      </c>
      <c r="AU14">
        <v>28.449000000000002</v>
      </c>
      <c r="AV14">
        <v>27755</v>
      </c>
      <c r="AW14">
        <v>0</v>
      </c>
      <c r="AX14" s="29">
        <v>0.54</v>
      </c>
      <c r="AY14">
        <v>0.86269230769230765</v>
      </c>
      <c r="AZ14" t="s">
        <v>69</v>
      </c>
      <c r="BA14" t="s">
        <v>174</v>
      </c>
      <c r="BB14">
        <v>3</v>
      </c>
      <c r="BC14" t="s">
        <v>346</v>
      </c>
      <c r="BD14">
        <v>10</v>
      </c>
      <c r="BE14">
        <v>77787.725999999995</v>
      </c>
      <c r="BF14">
        <v>8.3461701914258307E-2</v>
      </c>
      <c r="BG14">
        <v>7.2001768228338994E-2</v>
      </c>
      <c r="BH14">
        <v>278207.36900000006</v>
      </c>
      <c r="BI14">
        <v>2.3336175541777252E-2</v>
      </c>
      <c r="BJ14">
        <v>2.0131939130848604E-2</v>
      </c>
      <c r="BK14">
        <v>1</v>
      </c>
      <c r="BL14" t="s">
        <v>69</v>
      </c>
      <c r="BM14">
        <v>0</v>
      </c>
      <c r="BN14" t="s">
        <v>323</v>
      </c>
    </row>
    <row r="15" spans="1:66">
      <c r="A15" s="141" t="str">
        <f t="shared" si="20"/>
        <v>도영운수</v>
      </c>
      <c r="B15" s="141" t="str">
        <f t="shared" si="1"/>
        <v>35</v>
      </c>
      <c r="C15" s="142" t="str">
        <f t="shared" si="21"/>
        <v>71바5876</v>
      </c>
      <c r="D15" s="130" t="str">
        <f t="shared" si="22"/>
        <v>대형</v>
      </c>
      <c r="E15" s="127" t="str">
        <f t="shared" si="16"/>
        <v>D</v>
      </c>
      <c r="F15" s="149">
        <f t="shared" si="17"/>
        <v>0.81230769230769229</v>
      </c>
      <c r="G15" s="150">
        <f t="shared" si="18"/>
        <v>2.1120000000000001</v>
      </c>
      <c r="H15" s="151">
        <f t="shared" si="19"/>
        <v>2.6</v>
      </c>
      <c r="I15" s="152">
        <f t="shared" si="23"/>
        <v>6178.1319999999996</v>
      </c>
      <c r="J15" s="153">
        <f t="shared" si="24"/>
        <v>7.0010275905803512E-2</v>
      </c>
      <c r="K15" s="153">
        <f t="shared" si="25"/>
        <v>0.38919799581159203</v>
      </c>
      <c r="L15" s="153">
        <f t="shared" si="26"/>
        <v>0.16445100234180818</v>
      </c>
      <c r="M15" s="154">
        <f t="shared" si="27"/>
        <v>18.463999999999999</v>
      </c>
      <c r="N15" s="155">
        <f t="shared" si="28"/>
        <v>3.399</v>
      </c>
      <c r="O15" s="155">
        <f t="shared" si="29"/>
        <v>69.227999999999994</v>
      </c>
      <c r="P15" s="156">
        <f t="shared" si="30"/>
        <v>0</v>
      </c>
      <c r="Q15" s="157">
        <f t="shared" si="31"/>
        <v>80</v>
      </c>
      <c r="R15" s="158">
        <f t="shared" si="32"/>
        <v>29.875749278107211</v>
      </c>
      <c r="S15" s="143">
        <f t="shared" si="33"/>
        <v>210</v>
      </c>
      <c r="T15" s="143">
        <f t="shared" si="34"/>
        <v>4277</v>
      </c>
      <c r="U15" t="s">
        <v>117</v>
      </c>
      <c r="V15" s="5" t="s">
        <v>118</v>
      </c>
      <c r="W15" t="s">
        <v>117</v>
      </c>
      <c r="X15" s="5" t="s">
        <v>118</v>
      </c>
      <c r="Y15" t="s">
        <v>182</v>
      </c>
      <c r="Z15" t="s">
        <v>141</v>
      </c>
      <c r="AA15" t="s">
        <v>48</v>
      </c>
      <c r="AB15">
        <v>506</v>
      </c>
      <c r="AC15" s="1">
        <v>6178.1319999999996</v>
      </c>
      <c r="AD15" s="1">
        <v>2925.4279999999999</v>
      </c>
      <c r="AE15" s="28">
        <v>2.1120000000000001</v>
      </c>
      <c r="AF15">
        <v>2.6</v>
      </c>
      <c r="AG15">
        <v>18.463999999999999</v>
      </c>
      <c r="AH15">
        <v>382.391594</v>
      </c>
      <c r="AI15">
        <v>26.771341</v>
      </c>
      <c r="AJ15">
        <v>148.826042</v>
      </c>
      <c r="AK15">
        <v>1016</v>
      </c>
      <c r="AL15">
        <v>210</v>
      </c>
      <c r="AM15">
        <v>4277</v>
      </c>
      <c r="AN15">
        <v>80</v>
      </c>
      <c r="AO15">
        <v>16.156558</v>
      </c>
      <c r="AP15">
        <v>14678.9</v>
      </c>
      <c r="AQ15">
        <v>0</v>
      </c>
      <c r="AR15">
        <v>126</v>
      </c>
      <c r="AS15">
        <v>56962</v>
      </c>
      <c r="AT15">
        <v>3.399</v>
      </c>
      <c r="AU15">
        <v>69.227999999999994</v>
      </c>
      <c r="AV15">
        <v>2459</v>
      </c>
      <c r="AW15">
        <v>0</v>
      </c>
      <c r="AX15" s="29">
        <v>0.6</v>
      </c>
      <c r="AY15">
        <v>0.81230769230769229</v>
      </c>
      <c r="AZ15" t="s">
        <v>67</v>
      </c>
      <c r="BA15" t="s">
        <v>174</v>
      </c>
      <c r="BB15">
        <v>4</v>
      </c>
      <c r="BC15" t="s">
        <v>324</v>
      </c>
      <c r="BD15">
        <v>4</v>
      </c>
      <c r="BE15">
        <v>77787.725999999995</v>
      </c>
      <c r="BF15">
        <v>7.9422967062952834E-2</v>
      </c>
      <c r="BG15">
        <v>6.4515887091137064E-2</v>
      </c>
      <c r="BH15">
        <v>278207.36900000006</v>
      </c>
      <c r="BI15">
        <v>2.2206931549681556E-2</v>
      </c>
      <c r="BJ15">
        <v>1.803886132035671E-2</v>
      </c>
      <c r="BK15">
        <v>1</v>
      </c>
      <c r="BL15" t="s">
        <v>67</v>
      </c>
      <c r="BM15">
        <v>0</v>
      </c>
      <c r="BN15" t="s">
        <v>323</v>
      </c>
    </row>
    <row r="16" spans="1:66">
      <c r="A16" s="138" t="str">
        <f t="shared" si="20"/>
        <v>도영운수</v>
      </c>
      <c r="B16" s="138" t="str">
        <f t="shared" si="1"/>
        <v>35</v>
      </c>
      <c r="C16" s="139" t="str">
        <f t="shared" si="21"/>
        <v>71바5886</v>
      </c>
      <c r="D16" s="114" t="str">
        <f t="shared" si="22"/>
        <v>대형</v>
      </c>
      <c r="E16" s="111" t="str">
        <f t="shared" si="16"/>
        <v>F</v>
      </c>
      <c r="F16" s="159">
        <f t="shared" si="17"/>
        <v>0.79208333333333336</v>
      </c>
      <c r="G16" s="160">
        <f t="shared" si="18"/>
        <v>1.901</v>
      </c>
      <c r="H16" s="161">
        <f t="shared" si="19"/>
        <v>2.4</v>
      </c>
      <c r="I16" s="162">
        <f t="shared" si="23"/>
        <v>5855.366</v>
      </c>
      <c r="J16" s="163">
        <f t="shared" si="24"/>
        <v>3.508702112824142E-2</v>
      </c>
      <c r="K16" s="163">
        <f t="shared" si="25"/>
        <v>0.37998262753417195</v>
      </c>
      <c r="L16" s="163">
        <f t="shared" si="26"/>
        <v>9.376015094530385E-2</v>
      </c>
      <c r="M16" s="164">
        <f t="shared" si="27"/>
        <v>16.204999999999998</v>
      </c>
      <c r="N16" s="165" t="str">
        <f t="shared" si="28"/>
        <v>속도계이상</v>
      </c>
      <c r="O16" s="165" t="str">
        <f t="shared" si="29"/>
        <v>속도계이상</v>
      </c>
      <c r="P16" s="166">
        <f t="shared" si="30"/>
        <v>0</v>
      </c>
      <c r="Q16" s="167">
        <f t="shared" si="31"/>
        <v>82</v>
      </c>
      <c r="R16" s="168">
        <f t="shared" si="32"/>
        <v>30.004471129770462</v>
      </c>
      <c r="S16" s="140" t="str">
        <f t="shared" si="33"/>
        <v>속도계이상</v>
      </c>
      <c r="T16" s="140" t="str">
        <f t="shared" si="34"/>
        <v>속도계이상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183</v>
      </c>
      <c r="Z16" s="4" t="s">
        <v>141</v>
      </c>
      <c r="AA16" s="4" t="s">
        <v>48</v>
      </c>
      <c r="AB16" s="4">
        <v>506</v>
      </c>
      <c r="AC16" s="4">
        <v>5855.366</v>
      </c>
      <c r="AD16" s="4">
        <v>3080.5079999999998</v>
      </c>
      <c r="AE16" s="4">
        <v>1.901</v>
      </c>
      <c r="AF16" s="4">
        <v>2.4</v>
      </c>
      <c r="AG16" s="4">
        <v>16.204999999999998</v>
      </c>
      <c r="AH16" s="4">
        <v>333.62909200000001</v>
      </c>
      <c r="AI16" s="4">
        <v>11.706051</v>
      </c>
      <c r="AJ16" s="4">
        <v>126.773259</v>
      </c>
      <c r="AK16" s="4">
        <v>549</v>
      </c>
      <c r="AL16" s="4">
        <v>99</v>
      </c>
      <c r="AM16" s="4">
        <v>4784</v>
      </c>
      <c r="AN16" s="4">
        <v>82</v>
      </c>
      <c r="AO16" s="4">
        <v>17.550525</v>
      </c>
      <c r="AP16" s="4">
        <v>15212.3</v>
      </c>
      <c r="AQ16" s="4">
        <v>0</v>
      </c>
      <c r="AR16" s="4">
        <v>88</v>
      </c>
      <c r="AS16" s="4">
        <v>27206</v>
      </c>
      <c r="AT16" s="4">
        <v>1.6910000000000001</v>
      </c>
      <c r="AU16" s="4">
        <v>81.703000000000003</v>
      </c>
      <c r="AV16" s="4">
        <v>46003</v>
      </c>
      <c r="AW16" s="4">
        <v>17</v>
      </c>
      <c r="AX16" s="30">
        <v>0.49</v>
      </c>
      <c r="AY16">
        <v>0.79208333333333336</v>
      </c>
      <c r="AZ16" t="s">
        <v>70</v>
      </c>
      <c r="BA16" t="s">
        <v>174</v>
      </c>
      <c r="BB16">
        <v>1</v>
      </c>
      <c r="BC16" t="s">
        <v>322</v>
      </c>
      <c r="BD16">
        <v>9</v>
      </c>
      <c r="BE16">
        <v>77787.725999999995</v>
      </c>
      <c r="BF16">
        <v>7.5273649212987667E-2</v>
      </c>
      <c r="BG16">
        <v>5.9623002980787314E-2</v>
      </c>
      <c r="BH16">
        <v>278207.36900000006</v>
      </c>
      <c r="BI16">
        <v>2.1046768175288694E-2</v>
      </c>
      <c r="BJ16">
        <v>1.6670794292176588E-2</v>
      </c>
      <c r="BK16">
        <v>1</v>
      </c>
      <c r="BL16" t="s">
        <v>67</v>
      </c>
      <c r="BM16">
        <v>-1</v>
      </c>
      <c r="BN16" t="s">
        <v>347</v>
      </c>
    </row>
    <row r="17" spans="1:66">
      <c r="A17" s="141" t="str">
        <f t="shared" si="20"/>
        <v>도영운수</v>
      </c>
      <c r="B17" s="141" t="str">
        <f t="shared" si="1"/>
        <v>35</v>
      </c>
      <c r="C17" s="142" t="str">
        <f t="shared" si="21"/>
        <v>75아1051</v>
      </c>
      <c r="D17" s="130" t="str">
        <f t="shared" si="22"/>
        <v>대형</v>
      </c>
      <c r="E17" s="127" t="str">
        <f t="shared" si="16"/>
        <v>C</v>
      </c>
      <c r="F17" s="149">
        <f t="shared" si="17"/>
        <v>0.85039999999999993</v>
      </c>
      <c r="G17" s="150">
        <f t="shared" si="18"/>
        <v>2.1259999999999999</v>
      </c>
      <c r="H17" s="151">
        <f t="shared" si="19"/>
        <v>2.5</v>
      </c>
      <c r="I17" s="152">
        <f t="shared" si="23"/>
        <v>5769.7030000000004</v>
      </c>
      <c r="J17" s="153">
        <f t="shared" si="24"/>
        <v>3.4634036639809865E-2</v>
      </c>
      <c r="K17" s="153">
        <f t="shared" si="25"/>
        <v>0.38857269268746386</v>
      </c>
      <c r="L17" s="153">
        <f t="shared" si="26"/>
        <v>0.15789374253752747</v>
      </c>
      <c r="M17" s="154">
        <f t="shared" si="27"/>
        <v>13.337999999999999</v>
      </c>
      <c r="N17" s="155">
        <f t="shared" si="28"/>
        <v>0.81499999999999995</v>
      </c>
      <c r="O17" s="155">
        <f t="shared" si="29"/>
        <v>51.25</v>
      </c>
      <c r="P17" s="156">
        <f t="shared" si="30"/>
        <v>0</v>
      </c>
      <c r="Q17" s="157">
        <f t="shared" si="31"/>
        <v>82</v>
      </c>
      <c r="R17" s="158">
        <f t="shared" si="32"/>
        <v>28.823326007169072</v>
      </c>
      <c r="S17" s="143">
        <f t="shared" si="33"/>
        <v>47</v>
      </c>
      <c r="T17" s="143">
        <f t="shared" si="34"/>
        <v>2957</v>
      </c>
      <c r="U17" t="s">
        <v>117</v>
      </c>
      <c r="V17" s="5" t="s">
        <v>118</v>
      </c>
      <c r="W17" t="s">
        <v>117</v>
      </c>
      <c r="X17" s="5" t="s">
        <v>118</v>
      </c>
      <c r="Y17" t="s">
        <v>185</v>
      </c>
      <c r="Z17" t="s">
        <v>141</v>
      </c>
      <c r="AA17" t="s">
        <v>48</v>
      </c>
      <c r="AB17">
        <v>506</v>
      </c>
      <c r="AC17" s="1">
        <v>5769.7030000000004</v>
      </c>
      <c r="AD17" s="1">
        <v>2714.24</v>
      </c>
      <c r="AE17" s="28">
        <v>2.1259999999999999</v>
      </c>
      <c r="AF17">
        <v>2.5</v>
      </c>
      <c r="AG17">
        <v>13.337999999999999</v>
      </c>
      <c r="AH17">
        <v>347.047707</v>
      </c>
      <c r="AI17">
        <v>12.019663</v>
      </c>
      <c r="AJ17">
        <v>134.853262</v>
      </c>
      <c r="AK17">
        <v>911</v>
      </c>
      <c r="AL17">
        <v>47</v>
      </c>
      <c r="AM17">
        <v>2957</v>
      </c>
      <c r="AN17">
        <v>82</v>
      </c>
      <c r="AO17">
        <v>16.6251</v>
      </c>
      <c r="AP17">
        <v>6881.3</v>
      </c>
      <c r="AQ17">
        <v>0</v>
      </c>
      <c r="AR17">
        <v>79</v>
      </c>
      <c r="AS17">
        <v>34894</v>
      </c>
      <c r="AT17">
        <v>0.81499999999999995</v>
      </c>
      <c r="AU17">
        <v>51.25</v>
      </c>
      <c r="AV17">
        <v>1014</v>
      </c>
      <c r="AW17">
        <v>0</v>
      </c>
      <c r="AX17" s="29">
        <v>0.5</v>
      </c>
      <c r="AY17">
        <v>0.85039999999999993</v>
      </c>
      <c r="AZ17" t="s">
        <v>69</v>
      </c>
      <c r="BA17" t="s">
        <v>174</v>
      </c>
      <c r="BB17">
        <v>4</v>
      </c>
      <c r="BC17" t="s">
        <v>462</v>
      </c>
      <c r="BD17">
        <v>2</v>
      </c>
      <c r="BE17">
        <v>77787.725999999995</v>
      </c>
      <c r="BF17">
        <v>7.4172408639378407E-2</v>
      </c>
      <c r="BG17">
        <v>6.3076216306927391E-2</v>
      </c>
      <c r="BH17">
        <v>278207.36900000006</v>
      </c>
      <c r="BI17">
        <v>2.0738857567787858E-2</v>
      </c>
      <c r="BJ17">
        <v>1.7636324475646795E-2</v>
      </c>
      <c r="BK17">
        <v>1</v>
      </c>
      <c r="BL17" t="s">
        <v>67</v>
      </c>
      <c r="BM17">
        <v>1</v>
      </c>
      <c r="BN17" t="s">
        <v>321</v>
      </c>
    </row>
    <row r="18" spans="1:66">
      <c r="A18" s="138" t="str">
        <f t="shared" si="20"/>
        <v>도영운수</v>
      </c>
      <c r="B18" s="138" t="str">
        <f t="shared" si="1"/>
        <v>523</v>
      </c>
      <c r="C18" s="139" t="str">
        <f t="shared" si="21"/>
        <v>70바3901</v>
      </c>
      <c r="D18" s="114" t="str">
        <f t="shared" si="22"/>
        <v>중형</v>
      </c>
      <c r="E18" s="111" t="str">
        <f t="shared" si="16"/>
        <v>D</v>
      </c>
      <c r="F18" s="159">
        <f t="shared" si="17"/>
        <v>0.83961538461538454</v>
      </c>
      <c r="G18" s="160">
        <f t="shared" si="18"/>
        <v>2.1829999999999998</v>
      </c>
      <c r="H18" s="161">
        <f t="shared" si="19"/>
        <v>2.6</v>
      </c>
      <c r="I18" s="162">
        <f t="shared" si="23"/>
        <v>6621.7640000000001</v>
      </c>
      <c r="J18" s="163">
        <f t="shared" si="24"/>
        <v>2.4722093801823032E-2</v>
      </c>
      <c r="K18" s="163">
        <f t="shared" si="25"/>
        <v>0.34766392158045278</v>
      </c>
      <c r="L18" s="163">
        <f t="shared" si="26"/>
        <v>0.26518613469160179</v>
      </c>
      <c r="M18" s="164">
        <f t="shared" si="27"/>
        <v>14.901</v>
      </c>
      <c r="N18" s="165">
        <f t="shared" si="28"/>
        <v>4.4400000000000004</v>
      </c>
      <c r="O18" s="165">
        <f t="shared" si="29"/>
        <v>62.929000000000002</v>
      </c>
      <c r="P18" s="166">
        <f t="shared" si="30"/>
        <v>0</v>
      </c>
      <c r="Q18" s="167">
        <f t="shared" si="31"/>
        <v>76</v>
      </c>
      <c r="R18" s="168">
        <f t="shared" si="32"/>
        <v>26.125182202713287</v>
      </c>
      <c r="S18" s="140">
        <f t="shared" si="33"/>
        <v>294</v>
      </c>
      <c r="T18" s="140">
        <f t="shared" si="34"/>
        <v>4167</v>
      </c>
      <c r="U18" t="s">
        <v>117</v>
      </c>
      <c r="V18" s="5" t="s">
        <v>119</v>
      </c>
      <c r="W18" t="s">
        <v>117</v>
      </c>
      <c r="X18" s="5" t="s">
        <v>119</v>
      </c>
      <c r="Y18" t="s">
        <v>186</v>
      </c>
      <c r="Z18" t="s">
        <v>187</v>
      </c>
      <c r="AA18" t="s">
        <v>48</v>
      </c>
      <c r="AB18">
        <v>506</v>
      </c>
      <c r="AC18" s="1">
        <v>6621.7640000000001</v>
      </c>
      <c r="AD18" s="1">
        <v>3033.3890000000001</v>
      </c>
      <c r="AE18" s="28">
        <v>2.1829999999999998</v>
      </c>
      <c r="AF18">
        <v>2.6</v>
      </c>
      <c r="AG18">
        <v>14.901</v>
      </c>
      <c r="AH18">
        <v>403.85155400000002</v>
      </c>
      <c r="AI18">
        <v>9.9840560000000007</v>
      </c>
      <c r="AJ18">
        <v>140.40461500000001</v>
      </c>
      <c r="AK18">
        <v>1756</v>
      </c>
      <c r="AL18">
        <v>294</v>
      </c>
      <c r="AM18">
        <v>4167</v>
      </c>
      <c r="AN18">
        <v>76</v>
      </c>
      <c r="AO18">
        <v>16.396529000000001</v>
      </c>
      <c r="AP18">
        <v>2763.5</v>
      </c>
      <c r="AQ18">
        <v>0</v>
      </c>
      <c r="AR18">
        <v>17</v>
      </c>
      <c r="AS18">
        <v>13082</v>
      </c>
      <c r="AT18">
        <v>4.4400000000000004</v>
      </c>
      <c r="AU18">
        <v>62.929000000000002</v>
      </c>
      <c r="AV18">
        <v>33917</v>
      </c>
      <c r="AW18">
        <v>0</v>
      </c>
      <c r="AX18" s="29">
        <v>0.61</v>
      </c>
      <c r="AY18">
        <v>0.83961538461538454</v>
      </c>
      <c r="AZ18" t="s">
        <v>67</v>
      </c>
      <c r="BA18" t="s">
        <v>188</v>
      </c>
      <c r="BB18">
        <v>1</v>
      </c>
      <c r="BC18" t="s">
        <v>329</v>
      </c>
      <c r="BD18">
        <v>11</v>
      </c>
      <c r="BE18">
        <v>66139.698999999993</v>
      </c>
      <c r="BF18">
        <v>0.10011784299169552</v>
      </c>
      <c r="BG18">
        <v>8.4060481250335106E-2</v>
      </c>
      <c r="BH18">
        <v>278207.36900000006</v>
      </c>
      <c r="BI18">
        <v>2.3801540641434263E-2</v>
      </c>
      <c r="BJ18">
        <v>1.9984139700096534E-2</v>
      </c>
      <c r="BK18">
        <v>1</v>
      </c>
      <c r="BL18" t="s">
        <v>69</v>
      </c>
      <c r="BM18">
        <v>-1</v>
      </c>
      <c r="BN18" t="s">
        <v>347</v>
      </c>
    </row>
    <row r="19" spans="1:66">
      <c r="A19" s="141" t="str">
        <f t="shared" si="20"/>
        <v>도영운수</v>
      </c>
      <c r="B19" s="141" t="str">
        <f t="shared" si="1"/>
        <v>523</v>
      </c>
      <c r="C19" s="142" t="str">
        <f t="shared" si="21"/>
        <v>70바3907</v>
      </c>
      <c r="D19" s="130" t="str">
        <f t="shared" si="22"/>
        <v>대형</v>
      </c>
      <c r="E19" s="127" t="str">
        <f t="shared" si="16"/>
        <v>D</v>
      </c>
      <c r="F19" s="149">
        <f t="shared" si="17"/>
        <v>0.81954545454545447</v>
      </c>
      <c r="G19" s="150">
        <f t="shared" si="18"/>
        <v>1.8029999999999999</v>
      </c>
      <c r="H19" s="151">
        <f t="shared" si="19"/>
        <v>2.2000000000000002</v>
      </c>
      <c r="I19" s="152">
        <f t="shared" si="23"/>
        <v>6199.165</v>
      </c>
      <c r="J19" s="153">
        <f t="shared" si="24"/>
        <v>3.89777240749428E-2</v>
      </c>
      <c r="K19" s="153">
        <f t="shared" si="25"/>
        <v>0.32960578860938922</v>
      </c>
      <c r="L19" s="153">
        <f t="shared" si="26"/>
        <v>0.28052165089975828</v>
      </c>
      <c r="M19" s="154">
        <f t="shared" si="27"/>
        <v>14.542</v>
      </c>
      <c r="N19" s="155">
        <f t="shared" si="28"/>
        <v>4.968</v>
      </c>
      <c r="O19" s="155">
        <f t="shared" si="29"/>
        <v>49.539000000000001</v>
      </c>
      <c r="P19" s="156">
        <f t="shared" si="30"/>
        <v>0</v>
      </c>
      <c r="Q19" s="157">
        <f t="shared" si="31"/>
        <v>77</v>
      </c>
      <c r="R19" s="158">
        <f t="shared" si="32"/>
        <v>25.38227830048293</v>
      </c>
      <c r="S19" s="143">
        <f t="shared" si="33"/>
        <v>308</v>
      </c>
      <c r="T19" s="143">
        <f t="shared" si="34"/>
        <v>3071</v>
      </c>
      <c r="U19" t="s">
        <v>117</v>
      </c>
      <c r="V19" t="s">
        <v>119</v>
      </c>
      <c r="W19" s="4" t="s">
        <v>117</v>
      </c>
      <c r="X19" s="4" t="s">
        <v>119</v>
      </c>
      <c r="Y19" s="4" t="s">
        <v>190</v>
      </c>
      <c r="Z19" s="4" t="s">
        <v>141</v>
      </c>
      <c r="AA19" s="4" t="s">
        <v>48</v>
      </c>
      <c r="AB19" s="4">
        <v>506</v>
      </c>
      <c r="AC19" s="4">
        <v>6199.165</v>
      </c>
      <c r="AD19" s="4">
        <v>3438.7370000000001</v>
      </c>
      <c r="AE19" s="4">
        <v>1.8029999999999999</v>
      </c>
      <c r="AF19" s="4">
        <v>2.2000000000000002</v>
      </c>
      <c r="AG19" s="4">
        <v>14.542</v>
      </c>
      <c r="AH19" s="4">
        <v>386.80018799999999</v>
      </c>
      <c r="AI19" s="4">
        <v>15.076591000000001</v>
      </c>
      <c r="AJ19" s="4">
        <v>127.491581</v>
      </c>
      <c r="AK19" s="4">
        <v>1739</v>
      </c>
      <c r="AL19" s="4">
        <v>308</v>
      </c>
      <c r="AM19" s="4">
        <v>3071</v>
      </c>
      <c r="AN19" s="4">
        <v>77</v>
      </c>
      <c r="AO19" s="4">
        <v>16.026789000000001</v>
      </c>
      <c r="AP19" s="4">
        <v>1922</v>
      </c>
      <c r="AQ19" s="4">
        <v>0</v>
      </c>
      <c r="AR19" s="4">
        <v>32</v>
      </c>
      <c r="AS19" s="4">
        <v>26493</v>
      </c>
      <c r="AT19" s="4">
        <v>4.968</v>
      </c>
      <c r="AU19" s="4">
        <v>49.539000000000001</v>
      </c>
      <c r="AV19" s="4">
        <v>0</v>
      </c>
      <c r="AW19" s="4">
        <v>0</v>
      </c>
      <c r="AX19" s="30">
        <v>0.51</v>
      </c>
      <c r="AY19">
        <v>0.81954545454545447</v>
      </c>
      <c r="AZ19" t="s">
        <v>67</v>
      </c>
      <c r="BA19" t="s">
        <v>188</v>
      </c>
      <c r="BB19">
        <v>2</v>
      </c>
      <c r="BC19" t="s">
        <v>189</v>
      </c>
      <c r="BD19">
        <v>1</v>
      </c>
      <c r="BE19">
        <v>66139.698999999993</v>
      </c>
      <c r="BF19">
        <v>9.3728352165618423E-2</v>
      </c>
      <c r="BG19">
        <v>7.6814644979368185E-2</v>
      </c>
      <c r="BH19">
        <v>278207.36900000006</v>
      </c>
      <c r="BI19">
        <v>2.2282533429227744E-2</v>
      </c>
      <c r="BJ19">
        <v>1.8261548987680735E-2</v>
      </c>
      <c r="BK19">
        <v>1</v>
      </c>
      <c r="BL19" t="s">
        <v>67</v>
      </c>
      <c r="BM19">
        <v>0</v>
      </c>
      <c r="BN19" t="s">
        <v>323</v>
      </c>
    </row>
    <row r="20" spans="1:66">
      <c r="A20" s="138" t="str">
        <f t="shared" si="20"/>
        <v>도영운수</v>
      </c>
      <c r="B20" s="138" t="str">
        <f t="shared" si="1"/>
        <v>523</v>
      </c>
      <c r="C20" s="139" t="str">
        <f t="shared" si="21"/>
        <v>70바3908</v>
      </c>
      <c r="D20" s="114" t="str">
        <f t="shared" si="22"/>
        <v>대형</v>
      </c>
      <c r="E20" s="111" t="str">
        <f t="shared" si="16"/>
        <v>F</v>
      </c>
      <c r="F20" s="159">
        <f t="shared" si="17"/>
        <v>0.7630434782608696</v>
      </c>
      <c r="G20" s="160">
        <f t="shared" si="18"/>
        <v>1.7549999999999999</v>
      </c>
      <c r="H20" s="161">
        <f t="shared" si="19"/>
        <v>2.2999999999999998</v>
      </c>
      <c r="I20" s="162">
        <f t="shared" si="23"/>
        <v>6302.2049999999999</v>
      </c>
      <c r="J20" s="163">
        <f t="shared" si="24"/>
        <v>2.3276278379835581E-2</v>
      </c>
      <c r="K20" s="163">
        <f t="shared" si="25"/>
        <v>0.35132569353963289</v>
      </c>
      <c r="L20" s="163">
        <f t="shared" si="26"/>
        <v>0.20897447798032592</v>
      </c>
      <c r="M20" s="164">
        <f t="shared" si="27"/>
        <v>15.04</v>
      </c>
      <c r="N20" s="165">
        <f t="shared" si="28"/>
        <v>1.9990000000000001</v>
      </c>
      <c r="O20" s="165">
        <f t="shared" si="29"/>
        <v>54.87</v>
      </c>
      <c r="P20" s="166">
        <f t="shared" si="30"/>
        <v>0</v>
      </c>
      <c r="Q20" s="167">
        <f t="shared" si="31"/>
        <v>75</v>
      </c>
      <c r="R20" s="168">
        <f t="shared" si="32"/>
        <v>26.308232952133928</v>
      </c>
      <c r="S20" s="140">
        <f t="shared" si="33"/>
        <v>126</v>
      </c>
      <c r="T20" s="140">
        <f t="shared" si="34"/>
        <v>3458</v>
      </c>
      <c r="U20" t="s">
        <v>117</v>
      </c>
      <c r="V20" s="5" t="s">
        <v>119</v>
      </c>
      <c r="W20" t="s">
        <v>117</v>
      </c>
      <c r="X20" s="5" t="s">
        <v>119</v>
      </c>
      <c r="Y20" t="s">
        <v>314</v>
      </c>
      <c r="Z20" t="s">
        <v>141</v>
      </c>
      <c r="AA20" t="s">
        <v>48</v>
      </c>
      <c r="AB20">
        <v>506</v>
      </c>
      <c r="AC20" s="1">
        <v>6302.2049999999999</v>
      </c>
      <c r="AD20" s="1">
        <v>3591.1080000000002</v>
      </c>
      <c r="AE20" s="28">
        <v>1.7549999999999999</v>
      </c>
      <c r="AF20">
        <v>2.2999999999999998</v>
      </c>
      <c r="AG20">
        <v>15.04</v>
      </c>
      <c r="AH20">
        <v>383.04018600000001</v>
      </c>
      <c r="AI20">
        <v>8.9157499999999992</v>
      </c>
      <c r="AJ20">
        <v>134.57185899999999</v>
      </c>
      <c r="AK20">
        <v>1317</v>
      </c>
      <c r="AL20">
        <v>126</v>
      </c>
      <c r="AM20">
        <v>3458</v>
      </c>
      <c r="AN20">
        <v>75</v>
      </c>
      <c r="AO20">
        <v>16.453116999999999</v>
      </c>
      <c r="AP20">
        <v>2422.9</v>
      </c>
      <c r="AQ20">
        <v>0</v>
      </c>
      <c r="AR20">
        <v>25</v>
      </c>
      <c r="AS20">
        <v>13566</v>
      </c>
      <c r="AT20">
        <v>1.9990000000000001</v>
      </c>
      <c r="AU20">
        <v>54.87</v>
      </c>
      <c r="AV20">
        <v>28877</v>
      </c>
      <c r="AW20">
        <v>0</v>
      </c>
      <c r="AX20" s="29">
        <v>0.49</v>
      </c>
      <c r="AY20">
        <v>0.7630434782608696</v>
      </c>
      <c r="AZ20" t="s">
        <v>70</v>
      </c>
      <c r="BA20" t="s">
        <v>188</v>
      </c>
      <c r="BB20">
        <v>1</v>
      </c>
      <c r="BC20" t="s">
        <v>299</v>
      </c>
      <c r="BD20">
        <v>12</v>
      </c>
      <c r="BE20">
        <v>66139.698999999993</v>
      </c>
      <c r="BF20">
        <v>9.5286266724618762E-2</v>
      </c>
      <c r="BG20">
        <v>7.2707564392046065E-2</v>
      </c>
      <c r="BH20">
        <v>278207.36900000006</v>
      </c>
      <c r="BI20">
        <v>2.265290463963231E-2</v>
      </c>
      <c r="BJ20">
        <v>1.728515114893683E-2</v>
      </c>
      <c r="BK20">
        <v>1</v>
      </c>
      <c r="BL20" t="s">
        <v>70</v>
      </c>
      <c r="BM20">
        <v>0</v>
      </c>
      <c r="BN20" t="s">
        <v>323</v>
      </c>
    </row>
    <row r="21" spans="1:66">
      <c r="A21" s="141" t="str">
        <f t="shared" si="20"/>
        <v>도영운수</v>
      </c>
      <c r="B21" s="141" t="str">
        <f t="shared" si="1"/>
        <v>523</v>
      </c>
      <c r="C21" s="142" t="str">
        <f t="shared" si="21"/>
        <v>70바3909</v>
      </c>
      <c r="D21" s="130" t="str">
        <f t="shared" si="22"/>
        <v>대형</v>
      </c>
      <c r="E21" s="127" t="str">
        <f t="shared" si="16"/>
        <v>C</v>
      </c>
      <c r="F21" s="149">
        <f t="shared" si="17"/>
        <v>0.86681818181818171</v>
      </c>
      <c r="G21" s="150">
        <f t="shared" si="18"/>
        <v>1.907</v>
      </c>
      <c r="H21" s="151">
        <f t="shared" si="19"/>
        <v>2.2000000000000002</v>
      </c>
      <c r="I21" s="152">
        <f t="shared" si="23"/>
        <v>6553.0060000000003</v>
      </c>
      <c r="J21" s="153">
        <f t="shared" si="24"/>
        <v>2.8380937430363053E-2</v>
      </c>
      <c r="K21" s="153">
        <f t="shared" si="25"/>
        <v>0.3448894384925198</v>
      </c>
      <c r="L21" s="153">
        <f t="shared" si="26"/>
        <v>0.14024098253534331</v>
      </c>
      <c r="M21" s="154">
        <f t="shared" si="27"/>
        <v>14.045</v>
      </c>
      <c r="N21" s="155">
        <f t="shared" si="28"/>
        <v>1.8460000000000001</v>
      </c>
      <c r="O21" s="155">
        <f t="shared" si="29"/>
        <v>48.634</v>
      </c>
      <c r="P21" s="156">
        <f t="shared" si="30"/>
        <v>0</v>
      </c>
      <c r="Q21" s="157">
        <f t="shared" si="31"/>
        <v>82</v>
      </c>
      <c r="R21" s="158">
        <f t="shared" si="32"/>
        <v>26.230112600410596</v>
      </c>
      <c r="S21" s="143">
        <f t="shared" si="33"/>
        <v>121</v>
      </c>
      <c r="T21" s="143">
        <f t="shared" si="34"/>
        <v>3187</v>
      </c>
      <c r="U21" t="s">
        <v>117</v>
      </c>
      <c r="V21" s="5" t="s">
        <v>119</v>
      </c>
      <c r="W21" t="s">
        <v>117</v>
      </c>
      <c r="X21" s="5" t="s">
        <v>119</v>
      </c>
      <c r="Y21" t="s">
        <v>330</v>
      </c>
      <c r="Z21" t="s">
        <v>141</v>
      </c>
      <c r="AA21" t="s">
        <v>48</v>
      </c>
      <c r="AB21">
        <v>506</v>
      </c>
      <c r="AC21" s="1">
        <v>6553.0060000000003</v>
      </c>
      <c r="AD21" s="1">
        <v>3436.6480000000001</v>
      </c>
      <c r="AE21" s="28">
        <v>1.907</v>
      </c>
      <c r="AF21">
        <v>2.2000000000000002</v>
      </c>
      <c r="AG21">
        <v>14.045</v>
      </c>
      <c r="AH21">
        <v>398.62101200000001</v>
      </c>
      <c r="AI21">
        <v>11.313238</v>
      </c>
      <c r="AJ21">
        <v>137.480177</v>
      </c>
      <c r="AK21">
        <v>919</v>
      </c>
      <c r="AL21">
        <v>121</v>
      </c>
      <c r="AM21">
        <v>3187</v>
      </c>
      <c r="AN21">
        <v>82</v>
      </c>
      <c r="AO21">
        <v>16.439188000000001</v>
      </c>
      <c r="AP21">
        <v>1315.5</v>
      </c>
      <c r="AQ21">
        <v>0</v>
      </c>
      <c r="AR21">
        <v>11</v>
      </c>
      <c r="AS21">
        <v>6151</v>
      </c>
      <c r="AT21">
        <v>1.8460000000000001</v>
      </c>
      <c r="AU21">
        <v>48.634</v>
      </c>
      <c r="AV21">
        <v>52045</v>
      </c>
      <c r="AW21">
        <v>0</v>
      </c>
      <c r="AX21" s="29">
        <v>0.51</v>
      </c>
      <c r="AY21">
        <v>0.86681818181818171</v>
      </c>
      <c r="AZ21" t="s">
        <v>69</v>
      </c>
      <c r="BA21" t="s">
        <v>188</v>
      </c>
      <c r="BB21">
        <v>1</v>
      </c>
      <c r="BC21" t="s">
        <v>194</v>
      </c>
      <c r="BD21">
        <v>11</v>
      </c>
      <c r="BE21">
        <v>66139.698999999993</v>
      </c>
      <c r="BF21">
        <v>9.9078255557225936E-2</v>
      </c>
      <c r="BG21">
        <v>8.5882833339831738E-2</v>
      </c>
      <c r="BH21">
        <v>278207.36900000006</v>
      </c>
      <c r="BI21">
        <v>2.3554394060640423E-2</v>
      </c>
      <c r="BJ21">
        <v>2.0417377033473308E-2</v>
      </c>
      <c r="BK21">
        <v>1</v>
      </c>
      <c r="BL21" t="s">
        <v>67</v>
      </c>
      <c r="BM21">
        <v>1</v>
      </c>
      <c r="BN21" t="s">
        <v>321</v>
      </c>
    </row>
    <row r="22" spans="1:66">
      <c r="A22" s="138" t="str">
        <f t="shared" si="20"/>
        <v>도영운수</v>
      </c>
      <c r="B22" s="138" t="str">
        <f t="shared" si="1"/>
        <v>523</v>
      </c>
      <c r="C22" s="139" t="str">
        <f t="shared" si="21"/>
        <v>70바3910</v>
      </c>
      <c r="D22" s="114" t="str">
        <f t="shared" si="22"/>
        <v>대형</v>
      </c>
      <c r="E22" s="111" t="str">
        <f t="shared" si="16"/>
        <v>D</v>
      </c>
      <c r="F22" s="159">
        <f t="shared" si="17"/>
        <v>0.80608695652173923</v>
      </c>
      <c r="G22" s="160">
        <f t="shared" si="18"/>
        <v>1.8540000000000001</v>
      </c>
      <c r="H22" s="161">
        <f t="shared" si="19"/>
        <v>2.2999999999999998</v>
      </c>
      <c r="I22" s="162">
        <f t="shared" si="23"/>
        <v>1612.81</v>
      </c>
      <c r="J22" s="163">
        <f t="shared" si="24"/>
        <v>2.7787001868534087E-2</v>
      </c>
      <c r="K22" s="163">
        <f t="shared" si="25"/>
        <v>0.34127776073680854</v>
      </c>
      <c r="L22" s="163">
        <f t="shared" si="26"/>
        <v>0.28397641383671979</v>
      </c>
      <c r="M22" s="164">
        <f t="shared" si="27"/>
        <v>14.179</v>
      </c>
      <c r="N22" s="165" t="str">
        <f t="shared" si="28"/>
        <v>속도계이상</v>
      </c>
      <c r="O22" s="165" t="str">
        <f t="shared" si="29"/>
        <v>속도계이상</v>
      </c>
      <c r="P22" s="166">
        <f t="shared" si="30"/>
        <v>0</v>
      </c>
      <c r="Q22" s="167">
        <f t="shared" si="31"/>
        <v>78</v>
      </c>
      <c r="R22" s="168">
        <f t="shared" si="32"/>
        <v>26.711478781059832</v>
      </c>
      <c r="S22" s="140" t="str">
        <f t="shared" si="33"/>
        <v>속도계이상</v>
      </c>
      <c r="T22" s="140" t="str">
        <f t="shared" si="34"/>
        <v>속도계이상</v>
      </c>
      <c r="U22" t="s">
        <v>117</v>
      </c>
      <c r="V22" t="s">
        <v>119</v>
      </c>
      <c r="W22" s="4" t="s">
        <v>117</v>
      </c>
      <c r="X22" s="4" t="s">
        <v>119</v>
      </c>
      <c r="Y22" s="4" t="s">
        <v>191</v>
      </c>
      <c r="Z22" s="4" t="s">
        <v>141</v>
      </c>
      <c r="AA22" s="4" t="s">
        <v>48</v>
      </c>
      <c r="AB22" s="4">
        <v>506</v>
      </c>
      <c r="AC22" s="4">
        <v>1612.81</v>
      </c>
      <c r="AD22" s="4">
        <v>869.87300000000005</v>
      </c>
      <c r="AE22" s="4">
        <v>1.8540000000000001</v>
      </c>
      <c r="AF22" s="4">
        <v>2.2999999999999998</v>
      </c>
      <c r="AG22" s="4">
        <v>14.179</v>
      </c>
      <c r="AH22" s="4">
        <v>95.697478000000004</v>
      </c>
      <c r="AI22" s="4">
        <v>2.6591459999999998</v>
      </c>
      <c r="AJ22" s="4">
        <v>32.659421000000002</v>
      </c>
      <c r="AK22" s="4">
        <v>458</v>
      </c>
      <c r="AL22" s="4">
        <v>26</v>
      </c>
      <c r="AM22" s="4">
        <v>1291</v>
      </c>
      <c r="AN22" s="4">
        <v>78</v>
      </c>
      <c r="AO22" s="4">
        <v>16.853213</v>
      </c>
      <c r="AP22" s="4">
        <v>1013.6</v>
      </c>
      <c r="AQ22" s="4">
        <v>0</v>
      </c>
      <c r="AR22" s="4">
        <v>2</v>
      </c>
      <c r="AS22" s="4">
        <v>1363</v>
      </c>
      <c r="AT22" s="4">
        <v>1.6120000000000001</v>
      </c>
      <c r="AU22" s="4">
        <v>80.046999999999997</v>
      </c>
      <c r="AV22" s="4">
        <v>12131</v>
      </c>
      <c r="AW22" s="4">
        <v>17</v>
      </c>
      <c r="AX22" s="30">
        <v>0.49</v>
      </c>
      <c r="AY22">
        <v>0.80608695652173923</v>
      </c>
      <c r="AZ22" t="s">
        <v>67</v>
      </c>
      <c r="BA22" t="s">
        <v>188</v>
      </c>
      <c r="BB22">
        <v>3</v>
      </c>
      <c r="BC22" t="s">
        <v>407</v>
      </c>
      <c r="BD22">
        <v>5</v>
      </c>
      <c r="BE22">
        <v>66139.698999999993</v>
      </c>
      <c r="BF22">
        <v>2.4384900814259831E-2</v>
      </c>
      <c r="BG22">
        <v>1.9656350482451186E-2</v>
      </c>
      <c r="BH22">
        <v>278207.36900000006</v>
      </c>
      <c r="BI22">
        <v>5.7971505420476464E-3</v>
      </c>
      <c r="BJ22">
        <v>4.6730074369375381E-3</v>
      </c>
      <c r="BK22">
        <v>1</v>
      </c>
      <c r="BL22" t="s">
        <v>70</v>
      </c>
      <c r="BM22">
        <v>1</v>
      </c>
      <c r="BN22" t="s">
        <v>321</v>
      </c>
    </row>
    <row r="23" spans="1:66">
      <c r="A23" s="141" t="str">
        <f t="shared" si="20"/>
        <v>도영운수</v>
      </c>
      <c r="B23" s="141" t="str">
        <f t="shared" si="1"/>
        <v>523</v>
      </c>
      <c r="C23" s="142" t="str">
        <f t="shared" si="21"/>
        <v>70바3911</v>
      </c>
      <c r="D23" s="130" t="str">
        <f t="shared" si="22"/>
        <v>대형</v>
      </c>
      <c r="E23" s="127" t="str">
        <f t="shared" si="16"/>
        <v>C</v>
      </c>
      <c r="F23" s="149">
        <f t="shared" si="17"/>
        <v>0.85391304347826091</v>
      </c>
      <c r="G23" s="150">
        <f t="shared" si="18"/>
        <v>1.964</v>
      </c>
      <c r="H23" s="151">
        <f t="shared" si="19"/>
        <v>2.2999999999999998</v>
      </c>
      <c r="I23" s="152">
        <f t="shared" si="23"/>
        <v>6376.3639999999996</v>
      </c>
      <c r="J23" s="153">
        <f t="shared" si="24"/>
        <v>3.4911528395179726E-2</v>
      </c>
      <c r="K23" s="153">
        <f t="shared" si="25"/>
        <v>0.32687071981910032</v>
      </c>
      <c r="L23" s="153">
        <f t="shared" si="26"/>
        <v>0.24386939014146622</v>
      </c>
      <c r="M23" s="154">
        <f t="shared" si="27"/>
        <v>12.461</v>
      </c>
      <c r="N23" s="155">
        <f t="shared" si="28"/>
        <v>1.4430000000000001</v>
      </c>
      <c r="O23" s="155">
        <f t="shared" si="29"/>
        <v>41.183</v>
      </c>
      <c r="P23" s="156">
        <f t="shared" si="30"/>
        <v>0</v>
      </c>
      <c r="Q23" s="157">
        <f t="shared" si="31"/>
        <v>79</v>
      </c>
      <c r="R23" s="158">
        <f t="shared" si="32"/>
        <v>26.003411129798479</v>
      </c>
      <c r="S23" s="143">
        <f t="shared" si="33"/>
        <v>92</v>
      </c>
      <c r="T23" s="143">
        <f t="shared" si="34"/>
        <v>2626</v>
      </c>
      <c r="U23" t="s">
        <v>117</v>
      </c>
      <c r="V23" s="5" t="s">
        <v>119</v>
      </c>
      <c r="W23" t="s">
        <v>117</v>
      </c>
      <c r="X23" s="5" t="s">
        <v>119</v>
      </c>
      <c r="Y23" t="s">
        <v>192</v>
      </c>
      <c r="Z23" t="s">
        <v>141</v>
      </c>
      <c r="AA23" t="s">
        <v>48</v>
      </c>
      <c r="AB23">
        <v>506</v>
      </c>
      <c r="AC23" s="1">
        <v>6376.3639999999996</v>
      </c>
      <c r="AD23" s="1">
        <v>3246.067</v>
      </c>
      <c r="AE23" s="28">
        <v>1.964</v>
      </c>
      <c r="AF23">
        <v>2.2999999999999998</v>
      </c>
      <c r="AG23">
        <v>12.461</v>
      </c>
      <c r="AH23">
        <v>384.214631</v>
      </c>
      <c r="AI23">
        <v>13.41352</v>
      </c>
      <c r="AJ23">
        <v>125.58851300000001</v>
      </c>
      <c r="AK23">
        <v>1555</v>
      </c>
      <c r="AL23">
        <v>92</v>
      </c>
      <c r="AM23">
        <v>2626</v>
      </c>
      <c r="AN23">
        <v>79</v>
      </c>
      <c r="AO23">
        <v>16.595838000000001</v>
      </c>
      <c r="AP23">
        <v>2534.4</v>
      </c>
      <c r="AQ23">
        <v>0</v>
      </c>
      <c r="AR23">
        <v>17</v>
      </c>
      <c r="AS23">
        <v>10847</v>
      </c>
      <c r="AT23">
        <v>1.4430000000000001</v>
      </c>
      <c r="AU23">
        <v>41.183</v>
      </c>
      <c r="AV23">
        <v>33461</v>
      </c>
      <c r="AW23">
        <v>0</v>
      </c>
      <c r="AX23" s="29">
        <v>0.49</v>
      </c>
      <c r="AY23">
        <v>0.85391304347826091</v>
      </c>
      <c r="AZ23" t="s">
        <v>69</v>
      </c>
      <c r="BA23" t="s">
        <v>188</v>
      </c>
      <c r="BB23">
        <v>2</v>
      </c>
      <c r="BC23" t="s">
        <v>331</v>
      </c>
      <c r="BD23">
        <v>13</v>
      </c>
      <c r="BE23">
        <v>66139.698999999993</v>
      </c>
      <c r="BF23">
        <v>9.6407514645629092E-2</v>
      </c>
      <c r="BG23">
        <v>8.2323634245224153E-2</v>
      </c>
      <c r="BH23">
        <v>278207.36900000006</v>
      </c>
      <c r="BI23">
        <v>2.2919464796778973E-2</v>
      </c>
      <c r="BJ23">
        <v>1.9571229939510392E-2</v>
      </c>
      <c r="BK23">
        <v>1</v>
      </c>
      <c r="BL23" t="s">
        <v>67</v>
      </c>
      <c r="BM23">
        <v>1</v>
      </c>
      <c r="BN23" t="s">
        <v>321</v>
      </c>
    </row>
    <row r="24" spans="1:66">
      <c r="A24" s="138" t="str">
        <f t="shared" si="20"/>
        <v>도영운수</v>
      </c>
      <c r="B24" s="138" t="str">
        <f t="shared" si="1"/>
        <v>523</v>
      </c>
      <c r="C24" s="139" t="str">
        <f t="shared" si="21"/>
        <v>71바5859</v>
      </c>
      <c r="D24" s="114" t="str">
        <f t="shared" si="22"/>
        <v>중형</v>
      </c>
      <c r="E24" s="111" t="str">
        <f t="shared" si="16"/>
        <v>A</v>
      </c>
      <c r="F24" s="159">
        <f t="shared" si="17"/>
        <v>0.95961538461538465</v>
      </c>
      <c r="G24" s="160">
        <f t="shared" si="18"/>
        <v>2.4950000000000001</v>
      </c>
      <c r="H24" s="161">
        <f t="shared" si="19"/>
        <v>2.6</v>
      </c>
      <c r="I24" s="162">
        <f t="shared" si="23"/>
        <v>6332.6490000000003</v>
      </c>
      <c r="J24" s="163">
        <f t="shared" si="24"/>
        <v>3.6162113888824635E-2</v>
      </c>
      <c r="K24" s="163">
        <f t="shared" si="25"/>
        <v>0.33529953882658237</v>
      </c>
      <c r="L24" s="163">
        <f t="shared" si="26"/>
        <v>0.22976166845817603</v>
      </c>
      <c r="M24" s="164">
        <f t="shared" si="27"/>
        <v>16.004000000000001</v>
      </c>
      <c r="N24" s="165" t="str">
        <f t="shared" si="28"/>
        <v>속도계이상</v>
      </c>
      <c r="O24" s="165" t="str">
        <f t="shared" si="29"/>
        <v>속도계이상</v>
      </c>
      <c r="P24" s="166">
        <f t="shared" si="30"/>
        <v>0</v>
      </c>
      <c r="Q24" s="167">
        <f t="shared" si="31"/>
        <v>76</v>
      </c>
      <c r="R24" s="168">
        <f t="shared" si="32"/>
        <v>25.857239181878647</v>
      </c>
      <c r="S24" s="140" t="str">
        <f t="shared" si="33"/>
        <v>속도계이상</v>
      </c>
      <c r="T24" s="140" t="str">
        <f t="shared" si="34"/>
        <v>속도계이상</v>
      </c>
      <c r="U24" t="s">
        <v>117</v>
      </c>
      <c r="V24" s="5" t="s">
        <v>119</v>
      </c>
      <c r="W24" t="s">
        <v>117</v>
      </c>
      <c r="X24" s="5" t="s">
        <v>119</v>
      </c>
      <c r="Y24" t="s">
        <v>193</v>
      </c>
      <c r="Z24" t="s">
        <v>187</v>
      </c>
      <c r="AA24" t="s">
        <v>48</v>
      </c>
      <c r="AB24">
        <v>506</v>
      </c>
      <c r="AC24" s="1">
        <v>6332.6490000000003</v>
      </c>
      <c r="AD24" s="1">
        <v>2537.6289999999999</v>
      </c>
      <c r="AE24" s="28">
        <v>2.4950000000000001</v>
      </c>
      <c r="AF24">
        <v>2.6</v>
      </c>
      <c r="AG24">
        <v>16.004000000000001</v>
      </c>
      <c r="AH24">
        <v>389.647133</v>
      </c>
      <c r="AI24">
        <v>14.090464000000001</v>
      </c>
      <c r="AJ24">
        <v>130.648504</v>
      </c>
      <c r="AK24">
        <v>1455</v>
      </c>
      <c r="AL24">
        <v>369</v>
      </c>
      <c r="AM24">
        <v>5100</v>
      </c>
      <c r="AN24">
        <v>76</v>
      </c>
      <c r="AO24">
        <v>16.252265999999999</v>
      </c>
      <c r="AP24">
        <v>2247.1</v>
      </c>
      <c r="AQ24">
        <v>0</v>
      </c>
      <c r="AR24">
        <v>30</v>
      </c>
      <c r="AS24">
        <v>10663</v>
      </c>
      <c r="AT24">
        <v>5.827</v>
      </c>
      <c r="AU24">
        <v>80.534999999999997</v>
      </c>
      <c r="AV24">
        <v>6347</v>
      </c>
      <c r="AW24">
        <v>17</v>
      </c>
      <c r="AX24" s="29">
        <v>0.74</v>
      </c>
      <c r="AY24">
        <v>0.95961538461538465</v>
      </c>
      <c r="AZ24" t="s">
        <v>66</v>
      </c>
      <c r="BA24" t="s">
        <v>188</v>
      </c>
      <c r="BB24">
        <v>3</v>
      </c>
      <c r="BC24" t="s">
        <v>463</v>
      </c>
      <c r="BD24">
        <v>7</v>
      </c>
      <c r="BE24">
        <v>66139.698999999993</v>
      </c>
      <c r="BF24">
        <v>9.5746565160509736E-2</v>
      </c>
      <c r="BG24">
        <v>9.1879876952104533E-2</v>
      </c>
      <c r="BH24">
        <v>278207.36900000006</v>
      </c>
      <c r="BI24">
        <v>2.2762333804321334E-2</v>
      </c>
      <c r="BJ24">
        <v>2.1843085708377587E-2</v>
      </c>
      <c r="BK24">
        <v>1</v>
      </c>
      <c r="BL24" t="s">
        <v>68</v>
      </c>
      <c r="BM24">
        <v>1</v>
      </c>
      <c r="BN24" t="s">
        <v>321</v>
      </c>
    </row>
    <row r="25" spans="1:66">
      <c r="A25" s="141" t="str">
        <f t="shared" si="20"/>
        <v>도영운수</v>
      </c>
      <c r="B25" s="141" t="str">
        <f t="shared" si="1"/>
        <v>523</v>
      </c>
      <c r="C25" s="142" t="str">
        <f t="shared" si="21"/>
        <v>71바5862</v>
      </c>
      <c r="D25" s="130" t="str">
        <f t="shared" si="22"/>
        <v>중형</v>
      </c>
      <c r="E25" s="127" t="str">
        <f t="shared" si="16"/>
        <v>A</v>
      </c>
      <c r="F25" s="149">
        <f t="shared" si="17"/>
        <v>0.97653846153846158</v>
      </c>
      <c r="G25" s="150">
        <f t="shared" si="18"/>
        <v>2.5390000000000001</v>
      </c>
      <c r="H25" s="151">
        <f t="shared" si="19"/>
        <v>2.6</v>
      </c>
      <c r="I25" s="152">
        <f t="shared" si="23"/>
        <v>6280.8140000000003</v>
      </c>
      <c r="J25" s="153">
        <f t="shared" si="24"/>
        <v>1.2897208772469821E-2</v>
      </c>
      <c r="K25" s="153">
        <f t="shared" si="25"/>
        <v>0.34163151548207593</v>
      </c>
      <c r="L25" s="153">
        <f t="shared" si="26"/>
        <v>0.21366657251751126</v>
      </c>
      <c r="M25" s="154">
        <f t="shared" si="27"/>
        <v>15.425000000000001</v>
      </c>
      <c r="N25" s="155">
        <f t="shared" si="28"/>
        <v>2.2930000000000001</v>
      </c>
      <c r="O25" s="155">
        <f t="shared" si="29"/>
        <v>60.692999999999998</v>
      </c>
      <c r="P25" s="156">
        <f t="shared" si="30"/>
        <v>0</v>
      </c>
      <c r="Q25" s="157">
        <f t="shared" si="31"/>
        <v>75</v>
      </c>
      <c r="R25" s="158">
        <f t="shared" si="32"/>
        <v>25.648586239585391</v>
      </c>
      <c r="S25" s="143">
        <f t="shared" si="33"/>
        <v>144</v>
      </c>
      <c r="T25" s="143">
        <f t="shared" si="34"/>
        <v>3812</v>
      </c>
      <c r="U25" t="s">
        <v>117</v>
      </c>
      <c r="V25" t="s">
        <v>119</v>
      </c>
      <c r="W25" s="4" t="s">
        <v>117</v>
      </c>
      <c r="X25" s="4" t="s">
        <v>119</v>
      </c>
      <c r="Y25" s="4" t="s">
        <v>195</v>
      </c>
      <c r="Z25" s="4" t="s">
        <v>187</v>
      </c>
      <c r="AA25" s="4" t="s">
        <v>48</v>
      </c>
      <c r="AB25" s="4">
        <v>506</v>
      </c>
      <c r="AC25" s="4">
        <v>6280.8140000000003</v>
      </c>
      <c r="AD25" s="4">
        <v>2473.5479999999998</v>
      </c>
      <c r="AE25" s="4">
        <v>2.5390000000000001</v>
      </c>
      <c r="AF25" s="4">
        <v>2.6</v>
      </c>
      <c r="AG25" s="4">
        <v>15.425000000000001</v>
      </c>
      <c r="AH25" s="4">
        <v>379.38100300000002</v>
      </c>
      <c r="AI25" s="4">
        <v>4.8929559999999999</v>
      </c>
      <c r="AJ25" s="4">
        <v>129.608507</v>
      </c>
      <c r="AK25" s="4">
        <v>1342</v>
      </c>
      <c r="AL25" s="4">
        <v>144</v>
      </c>
      <c r="AM25" s="4">
        <v>3812</v>
      </c>
      <c r="AN25" s="4">
        <v>75</v>
      </c>
      <c r="AO25" s="4">
        <v>16.555425</v>
      </c>
      <c r="AP25" s="4">
        <v>2617.5</v>
      </c>
      <c r="AQ25" s="4">
        <v>0</v>
      </c>
      <c r="AR25" s="4">
        <v>18</v>
      </c>
      <c r="AS25" s="4">
        <v>3848</v>
      </c>
      <c r="AT25" s="4">
        <v>2.2930000000000001</v>
      </c>
      <c r="AU25" s="4">
        <v>60.692999999999998</v>
      </c>
      <c r="AV25" s="4">
        <v>49308</v>
      </c>
      <c r="AW25" s="4">
        <v>0</v>
      </c>
      <c r="AX25" s="30">
        <v>0.74</v>
      </c>
      <c r="AY25">
        <v>0.97653846153846158</v>
      </c>
      <c r="AZ25" t="s">
        <v>66</v>
      </c>
      <c r="BA25" t="s">
        <v>188</v>
      </c>
      <c r="BB25">
        <v>1</v>
      </c>
      <c r="BC25" t="s">
        <v>351</v>
      </c>
      <c r="BD25">
        <v>9</v>
      </c>
      <c r="BE25">
        <v>66139.698999999993</v>
      </c>
      <c r="BF25">
        <v>9.496284523459958E-2</v>
      </c>
      <c r="BG25">
        <v>9.2734870788710899E-2</v>
      </c>
      <c r="BH25">
        <v>278207.36900000006</v>
      </c>
      <c r="BI25">
        <v>2.2576015950174198E-2</v>
      </c>
      <c r="BJ25">
        <v>2.2046347883650882E-2</v>
      </c>
      <c r="BK25">
        <v>1</v>
      </c>
      <c r="BL25" t="s">
        <v>66</v>
      </c>
      <c r="BM25">
        <v>0</v>
      </c>
      <c r="BN25" t="s">
        <v>323</v>
      </c>
    </row>
    <row r="26" spans="1:66">
      <c r="A26" s="138" t="str">
        <f t="shared" si="20"/>
        <v>도영운수</v>
      </c>
      <c r="B26" s="138" t="str">
        <f t="shared" si="1"/>
        <v>523</v>
      </c>
      <c r="C26" s="139" t="str">
        <f t="shared" si="21"/>
        <v>71바5863</v>
      </c>
      <c r="D26" s="114" t="str">
        <f t="shared" si="22"/>
        <v>중형</v>
      </c>
      <c r="E26" s="111" t="str">
        <f t="shared" si="16"/>
        <v>A</v>
      </c>
      <c r="F26" s="159">
        <f t="shared" si="17"/>
        <v>0.96153846153846145</v>
      </c>
      <c r="G26" s="160">
        <f t="shared" si="18"/>
        <v>2.5</v>
      </c>
      <c r="H26" s="161">
        <f t="shared" si="19"/>
        <v>2.6</v>
      </c>
      <c r="I26" s="162">
        <f t="shared" si="23"/>
        <v>6641.2430000000004</v>
      </c>
      <c r="J26" s="163">
        <f t="shared" si="24"/>
        <v>2.6109619060393299E-2</v>
      </c>
      <c r="K26" s="163">
        <f t="shared" si="25"/>
        <v>0.35326847301470288</v>
      </c>
      <c r="L26" s="163">
        <f t="shared" si="26"/>
        <v>0.20222118058321309</v>
      </c>
      <c r="M26" s="164">
        <f t="shared" si="27"/>
        <v>16.821000000000002</v>
      </c>
      <c r="N26" s="165">
        <f t="shared" si="28"/>
        <v>5.3150000000000004</v>
      </c>
      <c r="O26" s="165">
        <f t="shared" si="29"/>
        <v>68.224999999999994</v>
      </c>
      <c r="P26" s="166">
        <f t="shared" si="30"/>
        <v>0</v>
      </c>
      <c r="Q26" s="167">
        <f t="shared" si="31"/>
        <v>80</v>
      </c>
      <c r="R26" s="168">
        <f t="shared" si="32"/>
        <v>26.123703565714546</v>
      </c>
      <c r="S26" s="140">
        <f t="shared" si="33"/>
        <v>353</v>
      </c>
      <c r="T26" s="140">
        <f t="shared" si="34"/>
        <v>4531</v>
      </c>
      <c r="U26" t="s">
        <v>117</v>
      </c>
      <c r="V26" s="5" t="s">
        <v>119</v>
      </c>
      <c r="W26" t="s">
        <v>117</v>
      </c>
      <c r="X26" s="5" t="s">
        <v>119</v>
      </c>
      <c r="Y26" t="s">
        <v>196</v>
      </c>
      <c r="Z26" t="s">
        <v>187</v>
      </c>
      <c r="AA26" t="s">
        <v>48</v>
      </c>
      <c r="AB26">
        <v>506</v>
      </c>
      <c r="AC26" s="1">
        <v>6641.2430000000004</v>
      </c>
      <c r="AD26" s="1">
        <v>2656.1010000000001</v>
      </c>
      <c r="AE26" s="28">
        <v>2.5</v>
      </c>
      <c r="AF26">
        <v>2.6</v>
      </c>
      <c r="AG26">
        <v>16.821000000000002</v>
      </c>
      <c r="AH26">
        <v>409.62600700000002</v>
      </c>
      <c r="AI26">
        <v>10.695179</v>
      </c>
      <c r="AJ26">
        <v>144.707954</v>
      </c>
      <c r="AK26">
        <v>1343</v>
      </c>
      <c r="AL26">
        <v>353</v>
      </c>
      <c r="AM26">
        <v>4531</v>
      </c>
      <c r="AN26">
        <v>80</v>
      </c>
      <c r="AO26">
        <v>16.212942000000002</v>
      </c>
      <c r="AP26">
        <v>3478.3</v>
      </c>
      <c r="AQ26">
        <v>0</v>
      </c>
      <c r="AR26">
        <v>27</v>
      </c>
      <c r="AS26">
        <v>14888</v>
      </c>
      <c r="AT26">
        <v>5.3150000000000004</v>
      </c>
      <c r="AU26">
        <v>68.224999999999994</v>
      </c>
      <c r="AV26">
        <v>17685</v>
      </c>
      <c r="AW26">
        <v>0</v>
      </c>
      <c r="AX26" s="29">
        <v>0.76</v>
      </c>
      <c r="AY26">
        <v>0.96153846153846145</v>
      </c>
      <c r="AZ26" t="s">
        <v>66</v>
      </c>
      <c r="BA26" t="s">
        <v>188</v>
      </c>
      <c r="BB26">
        <v>2</v>
      </c>
      <c r="BC26" t="s">
        <v>464</v>
      </c>
      <c r="BD26">
        <v>8</v>
      </c>
      <c r="BE26">
        <v>66139.698999999993</v>
      </c>
      <c r="BF26">
        <v>0.1004123559739817</v>
      </c>
      <c r="BG26">
        <v>9.65503422826747E-2</v>
      </c>
      <c r="BH26">
        <v>278207.36900000006</v>
      </c>
      <c r="BI26">
        <v>2.3871556759519186E-2</v>
      </c>
      <c r="BJ26">
        <v>2.2953419961076138E-2</v>
      </c>
      <c r="BK26">
        <v>1</v>
      </c>
      <c r="BL26" t="s">
        <v>68</v>
      </c>
      <c r="BM26">
        <v>1</v>
      </c>
      <c r="BN26" t="s">
        <v>321</v>
      </c>
    </row>
    <row r="27" spans="1:66">
      <c r="A27" s="141" t="str">
        <f t="shared" si="20"/>
        <v>도영운수</v>
      </c>
      <c r="B27" s="141" t="str">
        <f t="shared" si="1"/>
        <v>523</v>
      </c>
      <c r="C27" s="142" t="str">
        <f t="shared" si="21"/>
        <v>71바5884</v>
      </c>
      <c r="D27" s="130" t="str">
        <f t="shared" si="22"/>
        <v>중형</v>
      </c>
      <c r="E27" s="127" t="str">
        <f t="shared" si="16"/>
        <v>F</v>
      </c>
      <c r="F27" s="149">
        <f t="shared" si="17"/>
        <v>0.76115384615384618</v>
      </c>
      <c r="G27" s="150">
        <f t="shared" si="18"/>
        <v>1.9790000000000001</v>
      </c>
      <c r="H27" s="151">
        <f t="shared" si="19"/>
        <v>2.6</v>
      </c>
      <c r="I27" s="152">
        <f t="shared" si="23"/>
        <v>6435.808</v>
      </c>
      <c r="J27" s="153">
        <f t="shared" si="24"/>
        <v>3.5942050008520854E-2</v>
      </c>
      <c r="K27" s="153">
        <f t="shared" si="25"/>
        <v>0.35840716370081749</v>
      </c>
      <c r="L27" s="153">
        <f t="shared" si="26"/>
        <v>0.24969669698039471</v>
      </c>
      <c r="M27" s="154">
        <f t="shared" si="27"/>
        <v>16.959</v>
      </c>
      <c r="N27" s="155" t="str">
        <f t="shared" si="28"/>
        <v>속도계이상</v>
      </c>
      <c r="O27" s="155" t="str">
        <f t="shared" si="29"/>
        <v>속도계이상</v>
      </c>
      <c r="P27" s="156">
        <f t="shared" si="30"/>
        <v>0</v>
      </c>
      <c r="Q27" s="157">
        <f t="shared" si="31"/>
        <v>77</v>
      </c>
      <c r="R27" s="158">
        <f t="shared" si="32"/>
        <v>26.345691575181636</v>
      </c>
      <c r="S27" s="143" t="str">
        <f t="shared" si="33"/>
        <v>속도계이상</v>
      </c>
      <c r="T27" s="143" t="str">
        <f t="shared" si="34"/>
        <v>속도계이상</v>
      </c>
      <c r="U27" t="s">
        <v>117</v>
      </c>
      <c r="V27" t="s">
        <v>119</v>
      </c>
      <c r="W27" t="s">
        <v>117</v>
      </c>
      <c r="X27" s="4" t="s">
        <v>119</v>
      </c>
      <c r="Y27" s="4" t="s">
        <v>197</v>
      </c>
      <c r="Z27" s="4" t="s">
        <v>187</v>
      </c>
      <c r="AA27" s="4" t="s">
        <v>48</v>
      </c>
      <c r="AB27" s="4">
        <v>506</v>
      </c>
      <c r="AC27" s="4">
        <v>6435.808</v>
      </c>
      <c r="AD27" s="4">
        <v>3251.4169999999999</v>
      </c>
      <c r="AE27" s="4">
        <v>1.9790000000000001</v>
      </c>
      <c r="AF27" s="4">
        <v>2.6</v>
      </c>
      <c r="AG27" s="4">
        <v>16.959</v>
      </c>
      <c r="AH27" s="4">
        <v>403.33990399999999</v>
      </c>
      <c r="AI27" s="4">
        <v>14.496862999999999</v>
      </c>
      <c r="AJ27" s="4">
        <v>144.559911</v>
      </c>
      <c r="AK27" s="4">
        <v>1607</v>
      </c>
      <c r="AL27" s="4">
        <v>423</v>
      </c>
      <c r="AM27" s="4">
        <v>5570</v>
      </c>
      <c r="AN27" s="4">
        <v>77</v>
      </c>
      <c r="AO27" s="4">
        <v>15.956288000000001</v>
      </c>
      <c r="AP27" s="4">
        <v>4284.5</v>
      </c>
      <c r="AQ27" s="4">
        <v>0</v>
      </c>
      <c r="AR27" s="4">
        <v>57</v>
      </c>
      <c r="AS27" s="4">
        <v>30754</v>
      </c>
      <c r="AT27" s="4">
        <v>6.5730000000000004</v>
      </c>
      <c r="AU27" s="4">
        <v>86.546999999999997</v>
      </c>
      <c r="AV27" s="4">
        <v>1059</v>
      </c>
      <c r="AW27" s="4">
        <v>17</v>
      </c>
      <c r="AX27" s="30">
        <v>0.6</v>
      </c>
      <c r="AY27">
        <v>0.76115384615384618</v>
      </c>
      <c r="AZ27" t="s">
        <v>70</v>
      </c>
      <c r="BA27" t="s">
        <v>188</v>
      </c>
      <c r="BB27">
        <v>2</v>
      </c>
      <c r="BC27" t="s">
        <v>298</v>
      </c>
      <c r="BD27">
        <v>4</v>
      </c>
      <c r="BE27">
        <v>66139.698999999993</v>
      </c>
      <c r="BF27">
        <v>9.7306278941487176E-2</v>
      </c>
      <c r="BG27">
        <v>7.4065048471231978E-2</v>
      </c>
      <c r="BH27">
        <v>278207.36900000006</v>
      </c>
      <c r="BI27">
        <v>2.3133132753216174E-2</v>
      </c>
      <c r="BJ27">
        <v>1.7607872968698004E-2</v>
      </c>
      <c r="BK27">
        <v>1</v>
      </c>
      <c r="BL27" t="s">
        <v>70</v>
      </c>
      <c r="BM27">
        <v>0</v>
      </c>
      <c r="BN27" t="s">
        <v>323</v>
      </c>
    </row>
    <row r="28" spans="1:66">
      <c r="A28" s="138" t="str">
        <f t="shared" si="20"/>
        <v>도영운수</v>
      </c>
      <c r="B28" s="138" t="str">
        <f t="shared" si="1"/>
        <v>523</v>
      </c>
      <c r="C28" s="139" t="str">
        <f t="shared" si="21"/>
        <v>71바5894</v>
      </c>
      <c r="D28" s="114" t="str">
        <f t="shared" si="22"/>
        <v>중형</v>
      </c>
      <c r="E28" s="111" t="str">
        <f t="shared" si="16"/>
        <v>C</v>
      </c>
      <c r="F28" s="159">
        <f t="shared" si="17"/>
        <v>0.85269230769230775</v>
      </c>
      <c r="G28" s="160">
        <f t="shared" si="18"/>
        <v>2.2170000000000001</v>
      </c>
      <c r="H28" s="161">
        <f t="shared" si="19"/>
        <v>2.6</v>
      </c>
      <c r="I28" s="162">
        <f t="shared" si="23"/>
        <v>6783.8710000000001</v>
      </c>
      <c r="J28" s="163">
        <f t="shared" si="24"/>
        <v>1.4894946625090812E-2</v>
      </c>
      <c r="K28" s="163">
        <f t="shared" si="25"/>
        <v>0.34726016596873038</v>
      </c>
      <c r="L28" s="163">
        <f t="shared" si="26"/>
        <v>0.21919638507277039</v>
      </c>
      <c r="M28" s="164">
        <f t="shared" si="27"/>
        <v>15.122999999999999</v>
      </c>
      <c r="N28" s="165" t="str">
        <f t="shared" si="28"/>
        <v>속도계이상</v>
      </c>
      <c r="O28" s="165" t="str">
        <f t="shared" si="29"/>
        <v>속도계이상</v>
      </c>
      <c r="P28" s="166">
        <f t="shared" si="30"/>
        <v>0</v>
      </c>
      <c r="Q28" s="167">
        <f t="shared" si="31"/>
        <v>80</v>
      </c>
      <c r="R28" s="168">
        <f t="shared" si="32"/>
        <v>27.249711520729523</v>
      </c>
      <c r="S28" s="140" t="str">
        <f t="shared" si="33"/>
        <v>속도계이상</v>
      </c>
      <c r="T28" s="140" t="str">
        <f t="shared" si="34"/>
        <v>속도계이상</v>
      </c>
      <c r="U28" t="s">
        <v>117</v>
      </c>
      <c r="V28" t="s">
        <v>119</v>
      </c>
      <c r="W28" s="4" t="s">
        <v>117</v>
      </c>
      <c r="X28" s="4" t="s">
        <v>119</v>
      </c>
      <c r="Y28" s="4" t="s">
        <v>198</v>
      </c>
      <c r="Z28" s="4" t="s">
        <v>187</v>
      </c>
      <c r="AA28" s="4" t="s">
        <v>48</v>
      </c>
      <c r="AB28" s="4">
        <v>506</v>
      </c>
      <c r="AC28" s="4">
        <v>6783.8710000000001</v>
      </c>
      <c r="AD28" s="4">
        <v>3059.7040000000002</v>
      </c>
      <c r="AE28" s="4">
        <v>2.2170000000000001</v>
      </c>
      <c r="AF28" s="4">
        <v>2.6</v>
      </c>
      <c r="AG28" s="4">
        <v>15.122999999999999</v>
      </c>
      <c r="AH28" s="4">
        <v>390.30183499999998</v>
      </c>
      <c r="AI28" s="4">
        <v>5.8135250000000003</v>
      </c>
      <c r="AJ28" s="4">
        <v>135.53628</v>
      </c>
      <c r="AK28" s="4">
        <v>1487</v>
      </c>
      <c r="AL28" s="4">
        <v>115</v>
      </c>
      <c r="AM28" s="4">
        <v>6147</v>
      </c>
      <c r="AN28" s="4">
        <v>80</v>
      </c>
      <c r="AO28" s="4">
        <v>17.381088999999999</v>
      </c>
      <c r="AP28" s="4">
        <v>3617.6</v>
      </c>
      <c r="AQ28" s="4">
        <v>0</v>
      </c>
      <c r="AR28" s="4">
        <v>21</v>
      </c>
      <c r="AS28" s="4">
        <v>7997</v>
      </c>
      <c r="AT28" s="4">
        <v>1.6950000000000001</v>
      </c>
      <c r="AU28" s="4">
        <v>90.611999999999995</v>
      </c>
      <c r="AV28" s="4">
        <v>55304</v>
      </c>
      <c r="AW28" s="4">
        <v>17</v>
      </c>
      <c r="AX28" s="30">
        <v>0.6</v>
      </c>
      <c r="AY28">
        <v>0.85269230769230775</v>
      </c>
      <c r="AZ28" t="s">
        <v>69</v>
      </c>
      <c r="BA28" t="s">
        <v>188</v>
      </c>
      <c r="BB28">
        <v>3</v>
      </c>
      <c r="BC28" t="s">
        <v>349</v>
      </c>
      <c r="BD28">
        <v>12</v>
      </c>
      <c r="BE28">
        <v>66139.698999999993</v>
      </c>
      <c r="BF28">
        <v>0.10256882179037435</v>
      </c>
      <c r="BG28">
        <v>8.745964534971537E-2</v>
      </c>
      <c r="BH28">
        <v>278207.36900000006</v>
      </c>
      <c r="BI28">
        <v>2.4384224703983302E-2</v>
      </c>
      <c r="BJ28">
        <v>2.0792240834127302E-2</v>
      </c>
      <c r="BK28">
        <v>1</v>
      </c>
      <c r="BL28" t="s">
        <v>69</v>
      </c>
      <c r="BM28">
        <v>0</v>
      </c>
      <c r="BN28" t="s">
        <v>323</v>
      </c>
    </row>
    <row r="29" spans="1:66">
      <c r="A29" s="141" t="str">
        <f t="shared" si="20"/>
        <v>도영운수</v>
      </c>
      <c r="B29" s="141" t="str">
        <f t="shared" si="1"/>
        <v>55</v>
      </c>
      <c r="C29" s="142" t="str">
        <f t="shared" si="21"/>
        <v>70바3906</v>
      </c>
      <c r="D29" s="130" t="str">
        <f t="shared" si="22"/>
        <v>대형</v>
      </c>
      <c r="E29" s="127" t="str">
        <f t="shared" si="16"/>
        <v>C</v>
      </c>
      <c r="F29" s="149">
        <f t="shared" si="17"/>
        <v>0.89545454545454539</v>
      </c>
      <c r="G29" s="150">
        <f t="shared" si="18"/>
        <v>1.97</v>
      </c>
      <c r="H29" s="151">
        <f t="shared" si="19"/>
        <v>2.2000000000000002</v>
      </c>
      <c r="I29" s="152">
        <f t="shared" si="23"/>
        <v>6685.66</v>
      </c>
      <c r="J29" s="153">
        <f t="shared" si="24"/>
        <v>1.5835070750073579E-2</v>
      </c>
      <c r="K29" s="153">
        <f t="shared" si="25"/>
        <v>0.36478774700501848</v>
      </c>
      <c r="L29" s="153">
        <f t="shared" si="26"/>
        <v>0.20521534149208903</v>
      </c>
      <c r="M29" s="154">
        <f t="shared" si="27"/>
        <v>14.387</v>
      </c>
      <c r="N29" s="155">
        <f t="shared" si="28"/>
        <v>1.0169999999999999</v>
      </c>
      <c r="O29" s="155">
        <f t="shared" si="29"/>
        <v>22.541</v>
      </c>
      <c r="P29" s="156">
        <f t="shared" si="30"/>
        <v>0</v>
      </c>
      <c r="Q29" s="157">
        <f t="shared" si="31"/>
        <v>73</v>
      </c>
      <c r="R29" s="158">
        <f t="shared" si="32"/>
        <v>26.500534298711088</v>
      </c>
      <c r="S29" s="143">
        <f t="shared" si="33"/>
        <v>68</v>
      </c>
      <c r="T29" s="143">
        <f t="shared" si="34"/>
        <v>1507</v>
      </c>
      <c r="U29" t="s">
        <v>117</v>
      </c>
      <c r="V29" s="5" t="s">
        <v>120</v>
      </c>
      <c r="W29" t="s">
        <v>117</v>
      </c>
      <c r="X29" s="5" t="s">
        <v>120</v>
      </c>
      <c r="Y29" t="s">
        <v>199</v>
      </c>
      <c r="Z29" t="s">
        <v>141</v>
      </c>
      <c r="AA29" t="s">
        <v>48</v>
      </c>
      <c r="AB29">
        <v>506</v>
      </c>
      <c r="AC29" s="1">
        <v>6685.66</v>
      </c>
      <c r="AD29" s="1">
        <v>3393.2469999999998</v>
      </c>
      <c r="AE29" s="28">
        <v>1.97</v>
      </c>
      <c r="AF29">
        <v>2.2000000000000002</v>
      </c>
      <c r="AG29">
        <v>14.387</v>
      </c>
      <c r="AH29">
        <v>407.31879900000001</v>
      </c>
      <c r="AI29">
        <v>6.4499219999999999</v>
      </c>
      <c r="AJ29">
        <v>148.58490699999999</v>
      </c>
      <c r="AK29">
        <v>1372</v>
      </c>
      <c r="AL29">
        <v>68</v>
      </c>
      <c r="AM29">
        <v>1507</v>
      </c>
      <c r="AN29">
        <v>73</v>
      </c>
      <c r="AO29">
        <v>16.413826</v>
      </c>
      <c r="AP29">
        <v>2155.8000000000002</v>
      </c>
      <c r="AQ29">
        <v>0</v>
      </c>
      <c r="AR29">
        <v>6</v>
      </c>
      <c r="AS29">
        <v>3068</v>
      </c>
      <c r="AT29">
        <v>1.0169999999999999</v>
      </c>
      <c r="AU29">
        <v>22.541</v>
      </c>
      <c r="AV29">
        <v>44388</v>
      </c>
      <c r="AW29">
        <v>0</v>
      </c>
      <c r="AX29" s="29">
        <v>0.53</v>
      </c>
      <c r="AY29">
        <v>0.89545454545454539</v>
      </c>
      <c r="AZ29" t="s">
        <v>69</v>
      </c>
      <c r="BA29" t="s">
        <v>200</v>
      </c>
      <c r="BB29">
        <v>1</v>
      </c>
      <c r="BC29" t="s">
        <v>283</v>
      </c>
      <c r="BD29">
        <v>5</v>
      </c>
      <c r="BE29">
        <v>43882.540999999997</v>
      </c>
      <c r="BF29">
        <v>0.15235352939110797</v>
      </c>
      <c r="BG29">
        <v>0.13642566040931031</v>
      </c>
      <c r="BH29">
        <v>278207.36900000006</v>
      </c>
      <c r="BI29">
        <v>2.4031211049625356E-2</v>
      </c>
      <c r="BJ29">
        <v>2.1518857167164521E-2</v>
      </c>
      <c r="BK29">
        <v>1</v>
      </c>
      <c r="BL29" t="s">
        <v>68</v>
      </c>
      <c r="BM29">
        <v>-1</v>
      </c>
      <c r="BN29" t="s">
        <v>347</v>
      </c>
    </row>
    <row r="30" spans="1:66">
      <c r="A30" s="138" t="str">
        <f t="shared" si="20"/>
        <v>도영운수</v>
      </c>
      <c r="B30" s="138" t="str">
        <f t="shared" si="1"/>
        <v>55</v>
      </c>
      <c r="C30" s="139" t="str">
        <f t="shared" si="21"/>
        <v>71바5858</v>
      </c>
      <c r="D30" s="114" t="str">
        <f t="shared" si="22"/>
        <v>대형</v>
      </c>
      <c r="E30" s="111" t="str">
        <f t="shared" si="16"/>
        <v>F</v>
      </c>
      <c r="F30" s="159">
        <f t="shared" si="17"/>
        <v>0.77500000000000002</v>
      </c>
      <c r="G30" s="160">
        <f t="shared" si="18"/>
        <v>1.7050000000000001</v>
      </c>
      <c r="H30" s="161">
        <f t="shared" si="19"/>
        <v>2.2000000000000002</v>
      </c>
      <c r="I30" s="162">
        <f t="shared" si="23"/>
        <v>3462.761</v>
      </c>
      <c r="J30" s="163">
        <f t="shared" si="24"/>
        <v>5.9187722429432703E-2</v>
      </c>
      <c r="K30" s="163">
        <f t="shared" si="25"/>
        <v>0.37895031800775669</v>
      </c>
      <c r="L30" s="163">
        <f t="shared" si="26"/>
        <v>0.20186204014657669</v>
      </c>
      <c r="M30" s="164">
        <f t="shared" si="27"/>
        <v>19.873999999999999</v>
      </c>
      <c r="N30" s="165" t="str">
        <f t="shared" si="28"/>
        <v>속도계이상</v>
      </c>
      <c r="O30" s="165" t="str">
        <f t="shared" si="29"/>
        <v>속도계이상</v>
      </c>
      <c r="P30" s="166">
        <f t="shared" si="30"/>
        <v>0</v>
      </c>
      <c r="Q30" s="167">
        <f t="shared" si="31"/>
        <v>77</v>
      </c>
      <c r="R30" s="168">
        <f t="shared" si="32"/>
        <v>28.824636728113497</v>
      </c>
      <c r="S30" s="140" t="str">
        <f t="shared" si="33"/>
        <v>속도계이상</v>
      </c>
      <c r="T30" s="140" t="str">
        <f t="shared" si="34"/>
        <v>속도계이상</v>
      </c>
      <c r="U30" t="s">
        <v>117</v>
      </c>
      <c r="V30" t="s">
        <v>120</v>
      </c>
      <c r="W30" t="s">
        <v>117</v>
      </c>
      <c r="X30" s="4" t="s">
        <v>120</v>
      </c>
      <c r="Y30" s="4" t="s">
        <v>288</v>
      </c>
      <c r="Z30" s="4" t="s">
        <v>141</v>
      </c>
      <c r="AA30" s="4" t="s">
        <v>48</v>
      </c>
      <c r="AB30" s="4">
        <v>506</v>
      </c>
      <c r="AC30" s="4">
        <v>3462.761</v>
      </c>
      <c r="AD30" s="4">
        <v>2030.4469999999999</v>
      </c>
      <c r="AE30" s="4">
        <v>1.7050000000000001</v>
      </c>
      <c r="AF30" s="4">
        <v>2.2000000000000002</v>
      </c>
      <c r="AG30" s="4">
        <v>19.873999999999999</v>
      </c>
      <c r="AH30" s="4">
        <v>213.810508</v>
      </c>
      <c r="AI30" s="4">
        <v>12.654957</v>
      </c>
      <c r="AJ30" s="4">
        <v>81.023560000000003</v>
      </c>
      <c r="AK30" s="4">
        <v>699</v>
      </c>
      <c r="AL30" s="4">
        <v>177</v>
      </c>
      <c r="AM30" s="4">
        <v>3209</v>
      </c>
      <c r="AN30" s="4">
        <v>77</v>
      </c>
      <c r="AO30" s="4">
        <v>16.195466</v>
      </c>
      <c r="AP30" s="4">
        <v>5388.9</v>
      </c>
      <c r="AQ30" s="4">
        <v>0</v>
      </c>
      <c r="AR30" s="4">
        <v>22</v>
      </c>
      <c r="AS30" s="4">
        <v>15239</v>
      </c>
      <c r="AT30" s="4">
        <v>5.1120000000000001</v>
      </c>
      <c r="AU30" s="4">
        <v>92.671999999999997</v>
      </c>
      <c r="AV30" s="4">
        <v>1307</v>
      </c>
      <c r="AW30" s="4">
        <v>17</v>
      </c>
      <c r="AX30" s="30">
        <v>0.53</v>
      </c>
      <c r="AY30">
        <v>0.77500000000000002</v>
      </c>
      <c r="AZ30" t="s">
        <v>70</v>
      </c>
      <c r="BA30" t="s">
        <v>200</v>
      </c>
      <c r="BB30">
        <v>1</v>
      </c>
      <c r="BC30" t="s">
        <v>300</v>
      </c>
      <c r="BD30">
        <v>2</v>
      </c>
      <c r="BE30">
        <v>43882.540999999997</v>
      </c>
      <c r="BF30">
        <v>7.8909765047561864E-2</v>
      </c>
      <c r="BG30">
        <v>6.1155067911860449E-2</v>
      </c>
      <c r="BH30">
        <v>278207.36900000006</v>
      </c>
      <c r="BI30">
        <v>1.2446690439748918E-2</v>
      </c>
      <c r="BJ30">
        <v>9.6461850908054116E-3</v>
      </c>
      <c r="BK30">
        <v>1</v>
      </c>
      <c r="BL30" t="s">
        <v>70</v>
      </c>
      <c r="BM30">
        <v>0</v>
      </c>
      <c r="BN30" t="s">
        <v>323</v>
      </c>
    </row>
    <row r="31" spans="1:66">
      <c r="A31" s="141" t="str">
        <f t="shared" si="20"/>
        <v>도영운수</v>
      </c>
      <c r="B31" s="141" t="str">
        <f t="shared" si="1"/>
        <v>55</v>
      </c>
      <c r="C31" s="142" t="str">
        <f t="shared" si="21"/>
        <v>71바5880</v>
      </c>
      <c r="D31" s="130" t="str">
        <f t="shared" si="22"/>
        <v>대형</v>
      </c>
      <c r="E31" s="127" t="str">
        <f t="shared" si="16"/>
        <v>C</v>
      </c>
      <c r="F31" s="149">
        <f t="shared" si="17"/>
        <v>0.86272727272727256</v>
      </c>
      <c r="G31" s="150">
        <f t="shared" si="18"/>
        <v>1.8979999999999999</v>
      </c>
      <c r="H31" s="151">
        <f t="shared" si="19"/>
        <v>2.2000000000000002</v>
      </c>
      <c r="I31" s="152">
        <f t="shared" si="23"/>
        <v>6084.6610000000001</v>
      </c>
      <c r="J31" s="153">
        <f t="shared" si="24"/>
        <v>3.9858794424839306E-2</v>
      </c>
      <c r="K31" s="153">
        <f t="shared" si="25"/>
        <v>0.36307404825978318</v>
      </c>
      <c r="L31" s="153">
        <f t="shared" si="26"/>
        <v>0.26722934934255171</v>
      </c>
      <c r="M31" s="154">
        <f t="shared" si="27"/>
        <v>17.507000000000001</v>
      </c>
      <c r="N31" s="155">
        <f t="shared" si="28"/>
        <v>8.6940000000000008</v>
      </c>
      <c r="O31" s="155">
        <f t="shared" si="29"/>
        <v>67.908000000000001</v>
      </c>
      <c r="P31" s="156">
        <f t="shared" si="30"/>
        <v>0</v>
      </c>
      <c r="Q31" s="157">
        <f t="shared" si="31"/>
        <v>77</v>
      </c>
      <c r="R31" s="158">
        <f t="shared" si="32"/>
        <v>27.205929225257741</v>
      </c>
      <c r="S31" s="143">
        <f t="shared" si="33"/>
        <v>529</v>
      </c>
      <c r="T31" s="143">
        <f t="shared" si="34"/>
        <v>4132</v>
      </c>
      <c r="U31" t="s">
        <v>117</v>
      </c>
      <c r="V31" t="s">
        <v>120</v>
      </c>
      <c r="W31" s="4" t="s">
        <v>117</v>
      </c>
      <c r="X31" s="4" t="s">
        <v>120</v>
      </c>
      <c r="Y31" s="4" t="s">
        <v>201</v>
      </c>
      <c r="Z31" s="4" t="s">
        <v>141</v>
      </c>
      <c r="AA31" s="4" t="s">
        <v>48</v>
      </c>
      <c r="AB31" s="4">
        <v>506</v>
      </c>
      <c r="AC31" s="4">
        <v>6084.6610000000001</v>
      </c>
      <c r="AD31" s="4">
        <v>3205.4760000000001</v>
      </c>
      <c r="AE31" s="4">
        <v>1.8979999999999999</v>
      </c>
      <c r="AF31" s="4">
        <v>2.2000000000000002</v>
      </c>
      <c r="AG31" s="4">
        <v>17.507000000000001</v>
      </c>
      <c r="AH31" s="4">
        <v>374.58436</v>
      </c>
      <c r="AI31" s="4">
        <v>14.930481</v>
      </c>
      <c r="AJ31" s="4">
        <v>136.00185999999999</v>
      </c>
      <c r="AK31" s="4">
        <v>1626</v>
      </c>
      <c r="AL31" s="4">
        <v>529</v>
      </c>
      <c r="AM31" s="4">
        <v>4132</v>
      </c>
      <c r="AN31" s="4">
        <v>77</v>
      </c>
      <c r="AO31" s="4">
        <v>16.243766000000001</v>
      </c>
      <c r="AP31" s="4">
        <v>8175.2</v>
      </c>
      <c r="AQ31" s="4">
        <v>0</v>
      </c>
      <c r="AR31" s="4">
        <v>12</v>
      </c>
      <c r="AS31" s="4">
        <v>5985</v>
      </c>
      <c r="AT31" s="4">
        <v>8.6940000000000008</v>
      </c>
      <c r="AU31" s="4">
        <v>67.908000000000001</v>
      </c>
      <c r="AV31" s="4">
        <v>2566</v>
      </c>
      <c r="AW31" s="4">
        <v>0</v>
      </c>
      <c r="AX31" s="4">
        <v>0.56999999999999995</v>
      </c>
      <c r="AY31">
        <v>0.86272727272727256</v>
      </c>
      <c r="AZ31" t="s">
        <v>69</v>
      </c>
      <c r="BA31" t="s">
        <v>200</v>
      </c>
      <c r="BB31">
        <v>4</v>
      </c>
      <c r="BC31" t="s">
        <v>425</v>
      </c>
      <c r="BD31">
        <v>4</v>
      </c>
      <c r="BE31">
        <v>43882.540999999997</v>
      </c>
      <c r="BF31">
        <v>0.13865790041647771</v>
      </c>
      <c r="BG31">
        <v>0.11962395226839757</v>
      </c>
      <c r="BH31">
        <v>278207.36900000006</v>
      </c>
      <c r="BI31">
        <v>2.1870955546112795E-2</v>
      </c>
      <c r="BJ31">
        <v>1.8868669830237307E-2</v>
      </c>
      <c r="BK31">
        <v>1</v>
      </c>
      <c r="BL31" t="s">
        <v>69</v>
      </c>
      <c r="BM31">
        <v>0</v>
      </c>
      <c r="BN31" t="s">
        <v>323</v>
      </c>
    </row>
    <row r="32" spans="1:66">
      <c r="A32" s="138" t="str">
        <f t="shared" si="20"/>
        <v>도영운수</v>
      </c>
      <c r="B32" s="138" t="str">
        <f t="shared" si="1"/>
        <v>55</v>
      </c>
      <c r="C32" s="139" t="str">
        <f t="shared" si="21"/>
        <v>71바5890</v>
      </c>
      <c r="D32" s="114" t="str">
        <f t="shared" si="22"/>
        <v>대형</v>
      </c>
      <c r="E32" s="111" t="str">
        <f t="shared" si="16"/>
        <v>D</v>
      </c>
      <c r="F32" s="159">
        <f t="shared" si="17"/>
        <v>0.844090909090909</v>
      </c>
      <c r="G32" s="160">
        <f t="shared" si="18"/>
        <v>1.857</v>
      </c>
      <c r="H32" s="161">
        <f t="shared" si="19"/>
        <v>2.2000000000000002</v>
      </c>
      <c r="I32" s="162">
        <f t="shared" si="23"/>
        <v>7009.19</v>
      </c>
      <c r="J32" s="163">
        <f t="shared" si="24"/>
        <v>4.4869953515455314E-2</v>
      </c>
      <c r="K32" s="163">
        <f t="shared" si="25"/>
        <v>0.39617757434358974</v>
      </c>
      <c r="L32" s="163">
        <f t="shared" si="26"/>
        <v>0.2189982009333461</v>
      </c>
      <c r="M32" s="164">
        <f t="shared" si="27"/>
        <v>15.589</v>
      </c>
      <c r="N32" s="165">
        <f t="shared" si="28"/>
        <v>3.98</v>
      </c>
      <c r="O32" s="165">
        <f t="shared" si="29"/>
        <v>52.988</v>
      </c>
      <c r="P32" s="166">
        <f t="shared" si="30"/>
        <v>0</v>
      </c>
      <c r="Q32" s="167">
        <f t="shared" si="31"/>
        <v>76</v>
      </c>
      <c r="R32" s="168">
        <f t="shared" si="32"/>
        <v>27.960078366676253</v>
      </c>
      <c r="S32" s="140">
        <f t="shared" si="33"/>
        <v>279</v>
      </c>
      <c r="T32" s="140">
        <f t="shared" si="34"/>
        <v>3714</v>
      </c>
      <c r="U32" t="s">
        <v>117</v>
      </c>
      <c r="V32" s="5" t="s">
        <v>120</v>
      </c>
      <c r="W32" t="s">
        <v>117</v>
      </c>
      <c r="X32" s="5" t="s">
        <v>120</v>
      </c>
      <c r="Y32" t="s">
        <v>289</v>
      </c>
      <c r="Z32" t="s">
        <v>141</v>
      </c>
      <c r="AA32" t="s">
        <v>48</v>
      </c>
      <c r="AB32">
        <v>506</v>
      </c>
      <c r="AC32" s="1">
        <v>7009.19</v>
      </c>
      <c r="AD32" s="1">
        <v>3775.1619999999998</v>
      </c>
      <c r="AE32" s="28">
        <v>1.857</v>
      </c>
      <c r="AF32">
        <v>2.2000000000000002</v>
      </c>
      <c r="AG32">
        <v>15.589</v>
      </c>
      <c r="AH32">
        <v>448.49186200000003</v>
      </c>
      <c r="AI32">
        <v>20.123809000000001</v>
      </c>
      <c r="AJ32">
        <v>177.68241800000001</v>
      </c>
      <c r="AK32">
        <v>1535</v>
      </c>
      <c r="AL32">
        <v>279</v>
      </c>
      <c r="AM32">
        <v>3714</v>
      </c>
      <c r="AN32">
        <v>76</v>
      </c>
      <c r="AO32">
        <v>15.628354</v>
      </c>
      <c r="AP32">
        <v>8410.4</v>
      </c>
      <c r="AQ32">
        <v>0</v>
      </c>
      <c r="AR32">
        <v>58</v>
      </c>
      <c r="AS32">
        <v>43312</v>
      </c>
      <c r="AT32">
        <v>3.98</v>
      </c>
      <c r="AU32">
        <v>52.988</v>
      </c>
      <c r="AV32">
        <v>4832</v>
      </c>
      <c r="AW32">
        <v>0</v>
      </c>
      <c r="AX32">
        <v>0.5</v>
      </c>
      <c r="AY32">
        <v>0.844090909090909</v>
      </c>
      <c r="AZ32" t="s">
        <v>67</v>
      </c>
      <c r="BA32" t="s">
        <v>200</v>
      </c>
      <c r="BB32">
        <v>1</v>
      </c>
      <c r="BC32" t="s">
        <v>421</v>
      </c>
      <c r="BD32">
        <v>4</v>
      </c>
      <c r="BE32">
        <v>43882.540999999997</v>
      </c>
      <c r="BF32">
        <v>0.15972616535583023</v>
      </c>
      <c r="BG32">
        <v>0.13482340412080759</v>
      </c>
      <c r="BH32">
        <v>278207.36900000006</v>
      </c>
      <c r="BI32">
        <v>2.5194120577014614E-2</v>
      </c>
      <c r="BJ32">
        <v>2.1266128141598242E-2</v>
      </c>
      <c r="BK32">
        <v>1</v>
      </c>
      <c r="BL32" t="s">
        <v>67</v>
      </c>
      <c r="BM32">
        <v>0</v>
      </c>
      <c r="BN32" t="s">
        <v>323</v>
      </c>
    </row>
    <row r="33" spans="1:66">
      <c r="A33" s="141" t="str">
        <f t="shared" si="20"/>
        <v>도영운수</v>
      </c>
      <c r="B33" s="141" t="str">
        <f t="shared" si="1"/>
        <v>55</v>
      </c>
      <c r="C33" s="142" t="str">
        <f t="shared" si="21"/>
        <v>71바5897</v>
      </c>
      <c r="D33" s="130" t="str">
        <f t="shared" si="22"/>
        <v>대형</v>
      </c>
      <c r="E33" s="127" t="str">
        <f t="shared" si="16"/>
        <v>C</v>
      </c>
      <c r="F33" s="149">
        <f t="shared" si="17"/>
        <v>0.87545454545454537</v>
      </c>
      <c r="G33" s="150">
        <f t="shared" si="18"/>
        <v>1.9259999999999999</v>
      </c>
      <c r="H33" s="151">
        <f t="shared" si="19"/>
        <v>2.2000000000000002</v>
      </c>
      <c r="I33" s="152">
        <f t="shared" si="23"/>
        <v>5796.0119999999997</v>
      </c>
      <c r="J33" s="153">
        <f t="shared" si="24"/>
        <v>2.8854761504071007E-2</v>
      </c>
      <c r="K33" s="153">
        <f t="shared" si="25"/>
        <v>0.37107873810915826</v>
      </c>
      <c r="L33" s="153">
        <f t="shared" si="26"/>
        <v>0.25241493633898621</v>
      </c>
      <c r="M33" s="154">
        <f t="shared" si="27"/>
        <v>15.615</v>
      </c>
      <c r="N33" s="155">
        <f t="shared" si="28"/>
        <v>4.8479999999999999</v>
      </c>
      <c r="O33" s="155">
        <f t="shared" si="29"/>
        <v>54.468000000000004</v>
      </c>
      <c r="P33" s="156">
        <f t="shared" si="30"/>
        <v>0</v>
      </c>
      <c r="Q33" s="157">
        <f t="shared" si="31"/>
        <v>74</v>
      </c>
      <c r="R33" s="158">
        <f t="shared" si="32"/>
        <v>27.394480999988748</v>
      </c>
      <c r="S33" s="143">
        <f t="shared" si="33"/>
        <v>281</v>
      </c>
      <c r="T33" s="143">
        <f t="shared" si="34"/>
        <v>3157</v>
      </c>
      <c r="U33" t="s">
        <v>117</v>
      </c>
      <c r="V33" t="s">
        <v>120</v>
      </c>
      <c r="W33" t="s">
        <v>117</v>
      </c>
      <c r="X33" s="4" t="s">
        <v>120</v>
      </c>
      <c r="Y33" s="4" t="s">
        <v>202</v>
      </c>
      <c r="Z33" s="4" t="s">
        <v>141</v>
      </c>
      <c r="AA33" s="4" t="s">
        <v>48</v>
      </c>
      <c r="AB33" s="4">
        <v>506</v>
      </c>
      <c r="AC33" s="4">
        <v>5796.0119999999997</v>
      </c>
      <c r="AD33" s="4">
        <v>3009.2939999999999</v>
      </c>
      <c r="AE33" s="4">
        <v>1.9259999999999999</v>
      </c>
      <c r="AF33" s="4">
        <v>2.2000000000000002</v>
      </c>
      <c r="AG33" s="4">
        <v>15.615</v>
      </c>
      <c r="AH33" s="4">
        <v>352.587423</v>
      </c>
      <c r="AI33" s="4">
        <v>10.173826</v>
      </c>
      <c r="AJ33" s="4">
        <v>130.83769599999999</v>
      </c>
      <c r="AK33" s="4">
        <v>1463</v>
      </c>
      <c r="AL33" s="4">
        <v>281</v>
      </c>
      <c r="AM33" s="4">
        <v>3157</v>
      </c>
      <c r="AN33" s="4">
        <v>74</v>
      </c>
      <c r="AO33" s="4">
        <v>16.438510000000001</v>
      </c>
      <c r="AP33" s="4">
        <v>4275</v>
      </c>
      <c r="AQ33" s="4">
        <v>0</v>
      </c>
      <c r="AR33" s="4">
        <v>16</v>
      </c>
      <c r="AS33" s="4">
        <v>13705</v>
      </c>
      <c r="AT33" s="4">
        <v>4.8479999999999999</v>
      </c>
      <c r="AU33" s="4">
        <v>54.468000000000004</v>
      </c>
      <c r="AV33" s="4">
        <v>11895</v>
      </c>
      <c r="AW33" s="4">
        <v>0</v>
      </c>
      <c r="AX33" s="4">
        <v>0.53</v>
      </c>
      <c r="AY33">
        <v>0.87545454545454537</v>
      </c>
      <c r="AZ33" t="s">
        <v>69</v>
      </c>
      <c r="BA33" t="s">
        <v>200</v>
      </c>
      <c r="BB33">
        <v>3</v>
      </c>
      <c r="BC33" t="s">
        <v>353</v>
      </c>
      <c r="BD33">
        <v>6</v>
      </c>
      <c r="BE33">
        <v>43882.540999999997</v>
      </c>
      <c r="BF33">
        <v>0.13208013638043431</v>
      </c>
      <c r="BG33">
        <v>0.11563015575850748</v>
      </c>
      <c r="BH33">
        <v>278207.36900000006</v>
      </c>
      <c r="BI33">
        <v>2.0833423718550022E-2</v>
      </c>
      <c r="BJ33">
        <v>1.8238715491785153E-2</v>
      </c>
      <c r="BK33">
        <v>1</v>
      </c>
      <c r="BL33" t="s">
        <v>68</v>
      </c>
      <c r="BM33">
        <v>-1</v>
      </c>
      <c r="BN33" t="s">
        <v>347</v>
      </c>
    </row>
    <row r="34" spans="1:66">
      <c r="A34" s="138" t="str">
        <f t="shared" si="20"/>
        <v>도영운수</v>
      </c>
      <c r="B34" s="138" t="str">
        <f t="shared" si="1"/>
        <v>55</v>
      </c>
      <c r="C34" s="139" t="str">
        <f t="shared" si="21"/>
        <v>71바5898</v>
      </c>
      <c r="D34" s="114" t="str">
        <f t="shared" si="22"/>
        <v>대형</v>
      </c>
      <c r="E34" s="111" t="str">
        <f t="shared" si="16"/>
        <v>A</v>
      </c>
      <c r="F34" s="159">
        <f t="shared" si="17"/>
        <v>0.98636363636363622</v>
      </c>
      <c r="G34" s="160">
        <f t="shared" si="18"/>
        <v>2.17</v>
      </c>
      <c r="H34" s="161">
        <f t="shared" si="19"/>
        <v>2.2000000000000002</v>
      </c>
      <c r="I34" s="162">
        <f t="shared" si="23"/>
        <v>7483.0680000000002</v>
      </c>
      <c r="J34" s="163">
        <f t="shared" si="24"/>
        <v>1.472234340720734E-2</v>
      </c>
      <c r="K34" s="163">
        <f t="shared" si="25"/>
        <v>0.33814634773416802</v>
      </c>
      <c r="L34" s="163">
        <f t="shared" si="26"/>
        <v>0.20165525690799549</v>
      </c>
      <c r="M34" s="164">
        <f t="shared" si="27"/>
        <v>12.478999999999999</v>
      </c>
      <c r="N34" s="165">
        <f t="shared" si="28"/>
        <v>2.7930000000000001</v>
      </c>
      <c r="O34" s="165">
        <f t="shared" si="29"/>
        <v>35.533999999999999</v>
      </c>
      <c r="P34" s="166">
        <f t="shared" si="30"/>
        <v>0</v>
      </c>
      <c r="Q34" s="167">
        <f t="shared" si="31"/>
        <v>76</v>
      </c>
      <c r="R34" s="168">
        <f t="shared" si="32"/>
        <v>26.584271780743929</v>
      </c>
      <c r="S34" s="140">
        <f t="shared" si="33"/>
        <v>209</v>
      </c>
      <c r="T34" s="140">
        <f t="shared" si="34"/>
        <v>2659</v>
      </c>
      <c r="U34" t="s">
        <v>117</v>
      </c>
      <c r="V34" t="s">
        <v>120</v>
      </c>
      <c r="W34" s="4" t="s">
        <v>117</v>
      </c>
      <c r="X34" s="4" t="s">
        <v>120</v>
      </c>
      <c r="Y34" s="4" t="s">
        <v>204</v>
      </c>
      <c r="Z34" s="4" t="s">
        <v>141</v>
      </c>
      <c r="AA34" s="4" t="s">
        <v>48</v>
      </c>
      <c r="AB34" s="4">
        <v>506</v>
      </c>
      <c r="AC34" s="4">
        <v>7483.0680000000002</v>
      </c>
      <c r="AD34" s="4">
        <v>3448.4850000000001</v>
      </c>
      <c r="AE34" s="4">
        <v>2.17</v>
      </c>
      <c r="AF34" s="4">
        <v>2.2000000000000002</v>
      </c>
      <c r="AG34" s="4">
        <v>12.478999999999999</v>
      </c>
      <c r="AH34" s="4">
        <v>434.97321199999999</v>
      </c>
      <c r="AI34" s="4">
        <v>6.4038250000000003</v>
      </c>
      <c r="AJ34" s="4">
        <v>147.08460299999999</v>
      </c>
      <c r="AK34" s="4">
        <v>1509</v>
      </c>
      <c r="AL34" s="4">
        <v>209</v>
      </c>
      <c r="AM34" s="4">
        <v>2659</v>
      </c>
      <c r="AN34" s="4">
        <v>76</v>
      </c>
      <c r="AO34" s="4">
        <v>17.203513999999998</v>
      </c>
      <c r="AP34" s="4">
        <v>3988.1</v>
      </c>
      <c r="AQ34" s="4">
        <v>0</v>
      </c>
      <c r="AR34" s="4">
        <v>7</v>
      </c>
      <c r="AS34" s="4">
        <v>4294</v>
      </c>
      <c r="AT34" s="4">
        <v>2.7930000000000001</v>
      </c>
      <c r="AU34" s="4">
        <v>35.533999999999999</v>
      </c>
      <c r="AV34" s="4">
        <v>40538</v>
      </c>
      <c r="AW34" s="4">
        <v>0</v>
      </c>
      <c r="AX34" s="4">
        <v>0.53</v>
      </c>
      <c r="AY34">
        <v>0.98636363636363622</v>
      </c>
      <c r="AZ34" t="s">
        <v>66</v>
      </c>
      <c r="BA34" t="s">
        <v>200</v>
      </c>
      <c r="BB34">
        <v>1</v>
      </c>
      <c r="BC34" t="s">
        <v>355</v>
      </c>
      <c r="BD34">
        <v>11</v>
      </c>
      <c r="BE34">
        <v>43882.540999999997</v>
      </c>
      <c r="BF34">
        <v>0.17052494749563388</v>
      </c>
      <c r="BG34">
        <v>0.16819960730251157</v>
      </c>
      <c r="BH34">
        <v>278207.36900000006</v>
      </c>
      <c r="BI34">
        <v>2.6897447134119581E-2</v>
      </c>
      <c r="BJ34">
        <v>2.6530663764108856E-2</v>
      </c>
      <c r="BK34">
        <v>1</v>
      </c>
      <c r="BL34" t="s">
        <v>71</v>
      </c>
      <c r="BM34">
        <v>-1</v>
      </c>
      <c r="BN34" t="s">
        <v>347</v>
      </c>
    </row>
    <row r="35" spans="1:66">
      <c r="A35" s="141" t="str">
        <f t="shared" si="20"/>
        <v>도영운수</v>
      </c>
      <c r="B35" s="141" t="str">
        <f t="shared" si="1"/>
        <v>55</v>
      </c>
      <c r="C35" s="142" t="str">
        <f t="shared" si="21"/>
        <v>71바5900</v>
      </c>
      <c r="D35" s="130" t="str">
        <f t="shared" si="22"/>
        <v>대형</v>
      </c>
      <c r="E35" s="127" t="str">
        <f t="shared" si="16"/>
        <v>C</v>
      </c>
      <c r="F35" s="149">
        <f t="shared" si="17"/>
        <v>0.87909090909090903</v>
      </c>
      <c r="G35" s="150">
        <f t="shared" si="18"/>
        <v>1.9339999999999999</v>
      </c>
      <c r="H35" s="151">
        <f t="shared" si="19"/>
        <v>2.2000000000000002</v>
      </c>
      <c r="I35" s="152">
        <f t="shared" si="23"/>
        <v>7361.1890000000003</v>
      </c>
      <c r="J35" s="153">
        <f t="shared" si="24"/>
        <v>2.4468559054489282E-2</v>
      </c>
      <c r="K35" s="153">
        <f t="shared" si="25"/>
        <v>0.37228703505523747</v>
      </c>
      <c r="L35" s="153">
        <f t="shared" si="26"/>
        <v>0.22319763831631004</v>
      </c>
      <c r="M35" s="154">
        <f t="shared" si="27"/>
        <v>15.193</v>
      </c>
      <c r="N35" s="155">
        <f t="shared" si="28"/>
        <v>0.88300000000000001</v>
      </c>
      <c r="O35" s="155">
        <f t="shared" si="29"/>
        <v>63.875999999999998</v>
      </c>
      <c r="P35" s="156">
        <f t="shared" si="30"/>
        <v>0</v>
      </c>
      <c r="Q35" s="157">
        <f t="shared" si="31"/>
        <v>76</v>
      </c>
      <c r="R35" s="158">
        <f t="shared" si="32"/>
        <v>27.517140568430467</v>
      </c>
      <c r="S35" s="143">
        <f t="shared" si="33"/>
        <v>65</v>
      </c>
      <c r="T35" s="143">
        <f t="shared" si="34"/>
        <v>4702</v>
      </c>
      <c r="U35" t="s">
        <v>117</v>
      </c>
      <c r="V35" t="s">
        <v>120</v>
      </c>
      <c r="W35" t="s">
        <v>117</v>
      </c>
      <c r="X35" s="4" t="s">
        <v>120</v>
      </c>
      <c r="Y35" s="4" t="s">
        <v>205</v>
      </c>
      <c r="Z35" s="4" t="s">
        <v>141</v>
      </c>
      <c r="AA35" s="4" t="s">
        <v>48</v>
      </c>
      <c r="AB35" s="4">
        <v>506</v>
      </c>
      <c r="AC35" s="4">
        <v>7361.1890000000003</v>
      </c>
      <c r="AD35" s="4">
        <v>3805.835</v>
      </c>
      <c r="AE35" s="4">
        <v>1.9339999999999999</v>
      </c>
      <c r="AF35" s="4">
        <v>2.2000000000000002</v>
      </c>
      <c r="AG35" s="4">
        <v>15.193</v>
      </c>
      <c r="AH35" s="4">
        <v>443.45684499999999</v>
      </c>
      <c r="AI35" s="4">
        <v>10.85075</v>
      </c>
      <c r="AJ35" s="4">
        <v>165.093234</v>
      </c>
      <c r="AK35" s="4">
        <v>1643</v>
      </c>
      <c r="AL35" s="4">
        <v>65</v>
      </c>
      <c r="AM35" s="4">
        <v>4702</v>
      </c>
      <c r="AN35" s="4">
        <v>76</v>
      </c>
      <c r="AO35" s="4">
        <v>16.599561000000001</v>
      </c>
      <c r="AP35" s="4">
        <v>6940.7</v>
      </c>
      <c r="AQ35" s="4">
        <v>0</v>
      </c>
      <c r="AR35" s="4">
        <v>14</v>
      </c>
      <c r="AS35" s="4">
        <v>6607</v>
      </c>
      <c r="AT35" s="4">
        <v>0.88300000000000001</v>
      </c>
      <c r="AU35" s="4">
        <v>63.875999999999998</v>
      </c>
      <c r="AV35" s="4">
        <v>54690</v>
      </c>
      <c r="AW35" s="4">
        <v>0</v>
      </c>
      <c r="AX35" s="4">
        <v>0.52</v>
      </c>
      <c r="AY35">
        <v>0.87909090909090903</v>
      </c>
      <c r="AZ35" t="s">
        <v>69</v>
      </c>
      <c r="BA35" t="s">
        <v>200</v>
      </c>
      <c r="BB35">
        <v>2</v>
      </c>
      <c r="BC35" t="s">
        <v>352</v>
      </c>
      <c r="BD35">
        <v>10</v>
      </c>
      <c r="BE35">
        <v>43882.540999999997</v>
      </c>
      <c r="BF35">
        <v>0.16774755591295409</v>
      </c>
      <c r="BG35">
        <v>0.1474653514252969</v>
      </c>
      <c r="BH35">
        <v>278207.36900000006</v>
      </c>
      <c r="BI35">
        <v>2.645936024793074E-2</v>
      </c>
      <c r="BJ35">
        <v>2.3260183054317294E-2</v>
      </c>
      <c r="BK35">
        <v>1</v>
      </c>
      <c r="BL35" t="s">
        <v>69</v>
      </c>
      <c r="BM35">
        <v>0</v>
      </c>
      <c r="BN35" t="s">
        <v>323</v>
      </c>
    </row>
    <row r="36" spans="1:66">
      <c r="A36" s="138" t="str">
        <f t="shared" si="20"/>
        <v>도영운수</v>
      </c>
      <c r="B36" s="138" t="str">
        <f t="shared" si="1"/>
        <v>65</v>
      </c>
      <c r="C36" s="139" t="str">
        <f t="shared" si="21"/>
        <v>71바5877</v>
      </c>
      <c r="D36" s="114" t="str">
        <f t="shared" si="22"/>
        <v>대형</v>
      </c>
      <c r="E36" s="111" t="str">
        <f t="shared" si="16"/>
        <v>F</v>
      </c>
      <c r="F36" s="159">
        <f t="shared" si="17"/>
        <v>0.78079999999999994</v>
      </c>
      <c r="G36" s="160">
        <f t="shared" si="18"/>
        <v>1.952</v>
      </c>
      <c r="H36" s="161">
        <f t="shared" si="19"/>
        <v>2.5</v>
      </c>
      <c r="I36" s="162">
        <f t="shared" si="23"/>
        <v>6426.9459999999999</v>
      </c>
      <c r="J36" s="163">
        <f t="shared" si="24"/>
        <v>5.9836199292505707E-2</v>
      </c>
      <c r="K36" s="163">
        <f t="shared" si="25"/>
        <v>0.35592888046611887</v>
      </c>
      <c r="L36" s="163">
        <f t="shared" si="26"/>
        <v>0.1829795987083134</v>
      </c>
      <c r="M36" s="164">
        <f t="shared" si="27"/>
        <v>16.190999999999999</v>
      </c>
      <c r="N36" s="165">
        <f t="shared" si="28"/>
        <v>2.069</v>
      </c>
      <c r="O36" s="165">
        <f t="shared" si="29"/>
        <v>26.747</v>
      </c>
      <c r="P36" s="166">
        <f t="shared" si="30"/>
        <v>0</v>
      </c>
      <c r="Q36" s="167">
        <f t="shared" si="31"/>
        <v>75</v>
      </c>
      <c r="R36" s="168">
        <f t="shared" si="32"/>
        <v>28.466387610749994</v>
      </c>
      <c r="S36" s="140">
        <f t="shared" si="33"/>
        <v>133</v>
      </c>
      <c r="T36" s="140">
        <f t="shared" si="34"/>
        <v>1719</v>
      </c>
      <c r="U36" t="s">
        <v>117</v>
      </c>
      <c r="V36" s="5" t="s">
        <v>121</v>
      </c>
      <c r="W36" t="s">
        <v>117</v>
      </c>
      <c r="X36" s="5" t="s">
        <v>121</v>
      </c>
      <c r="Y36" t="s">
        <v>206</v>
      </c>
      <c r="Z36" t="s">
        <v>141</v>
      </c>
      <c r="AA36" t="s">
        <v>48</v>
      </c>
      <c r="AB36">
        <v>506</v>
      </c>
      <c r="AC36" s="1">
        <v>6426.9459999999999</v>
      </c>
      <c r="AD36" s="1">
        <v>3293.0880000000002</v>
      </c>
      <c r="AE36" s="28">
        <v>1.952</v>
      </c>
      <c r="AF36">
        <v>2.5</v>
      </c>
      <c r="AG36">
        <v>16.190999999999999</v>
      </c>
      <c r="AH36">
        <v>386.442409</v>
      </c>
      <c r="AI36">
        <v>23.123245000000001</v>
      </c>
      <c r="AJ36">
        <v>137.54601400000001</v>
      </c>
      <c r="AK36">
        <v>1176</v>
      </c>
      <c r="AL36">
        <v>133</v>
      </c>
      <c r="AM36">
        <v>1719</v>
      </c>
      <c r="AN36">
        <v>75</v>
      </c>
      <c r="AO36">
        <v>16.631056999999998</v>
      </c>
      <c r="AP36">
        <v>5314.2</v>
      </c>
      <c r="AQ36">
        <v>0</v>
      </c>
      <c r="AR36">
        <v>54</v>
      </c>
      <c r="AS36">
        <v>17646</v>
      </c>
      <c r="AT36">
        <v>2.069</v>
      </c>
      <c r="AU36">
        <v>26.747</v>
      </c>
      <c r="AV36">
        <v>874</v>
      </c>
      <c r="AW36">
        <v>0</v>
      </c>
      <c r="AX36">
        <v>0.53</v>
      </c>
      <c r="AY36">
        <v>0.78079999999999994</v>
      </c>
      <c r="AZ36" t="s">
        <v>70</v>
      </c>
      <c r="BA36" t="s">
        <v>207</v>
      </c>
      <c r="BB36">
        <v>2</v>
      </c>
      <c r="BC36" t="s">
        <v>301</v>
      </c>
      <c r="BD36">
        <v>1</v>
      </c>
      <c r="BE36">
        <v>46022.546000000002</v>
      </c>
      <c r="BF36">
        <v>0.13964777176821117</v>
      </c>
      <c r="BG36">
        <v>0.10903698019661927</v>
      </c>
      <c r="BH36">
        <v>278207.36900000006</v>
      </c>
      <c r="BI36">
        <v>2.3101278816234371E-2</v>
      </c>
      <c r="BJ36">
        <v>1.8037478499715796E-2</v>
      </c>
      <c r="BK36">
        <v>1</v>
      </c>
      <c r="BL36" t="s">
        <v>70</v>
      </c>
      <c r="BM36">
        <v>0</v>
      </c>
      <c r="BN36" t="s">
        <v>323</v>
      </c>
    </row>
    <row r="37" spans="1:66">
      <c r="A37" s="141" t="str">
        <f t="shared" si="20"/>
        <v>도영운수</v>
      </c>
      <c r="B37" s="141" t="str">
        <f t="shared" si="1"/>
        <v>65</v>
      </c>
      <c r="C37" s="142" t="str">
        <f t="shared" si="21"/>
        <v>71바5878</v>
      </c>
      <c r="D37" s="130" t="str">
        <f t="shared" si="22"/>
        <v>대형</v>
      </c>
      <c r="E37" s="127" t="str">
        <f t="shared" si="16"/>
        <v>F</v>
      </c>
      <c r="F37" s="149">
        <f t="shared" si="17"/>
        <v>0.78639999999999999</v>
      </c>
      <c r="G37" s="150">
        <f t="shared" si="18"/>
        <v>1.966</v>
      </c>
      <c r="H37" s="151">
        <f t="shared" si="19"/>
        <v>2.5</v>
      </c>
      <c r="I37" s="152">
        <f t="shared" si="23"/>
        <v>7330.6989999999996</v>
      </c>
      <c r="J37" s="153">
        <f t="shared" si="24"/>
        <v>3.9495597001426304E-2</v>
      </c>
      <c r="K37" s="153">
        <f t="shared" si="25"/>
        <v>0.38454992750220612</v>
      </c>
      <c r="L37" s="153">
        <f t="shared" si="26"/>
        <v>0.19834397783894825</v>
      </c>
      <c r="M37" s="154">
        <f t="shared" si="27"/>
        <v>15.82</v>
      </c>
      <c r="N37" s="155" t="str">
        <f t="shared" si="28"/>
        <v>속도계이상</v>
      </c>
      <c r="O37" s="155" t="str">
        <f t="shared" si="29"/>
        <v>속도계이상</v>
      </c>
      <c r="P37" s="156">
        <f t="shared" si="30"/>
        <v>0</v>
      </c>
      <c r="Q37" s="157">
        <f t="shared" si="31"/>
        <v>78</v>
      </c>
      <c r="R37" s="158">
        <f t="shared" si="32"/>
        <v>28.761741062239778</v>
      </c>
      <c r="S37" s="143" t="str">
        <f t="shared" si="33"/>
        <v>속도계이상</v>
      </c>
      <c r="T37" s="143" t="str">
        <f t="shared" si="34"/>
        <v>속도계이상</v>
      </c>
      <c r="U37" t="s">
        <v>117</v>
      </c>
      <c r="V37" t="s">
        <v>121</v>
      </c>
      <c r="W37" s="4" t="s">
        <v>117</v>
      </c>
      <c r="X37" s="4" t="s">
        <v>121</v>
      </c>
      <c r="Y37" s="4" t="s">
        <v>208</v>
      </c>
      <c r="Z37" s="4" t="s">
        <v>141</v>
      </c>
      <c r="AA37" s="4" t="s">
        <v>48</v>
      </c>
      <c r="AB37" s="4">
        <v>506</v>
      </c>
      <c r="AC37" s="4">
        <v>7330.6989999999996</v>
      </c>
      <c r="AD37" s="4">
        <v>3728.3380000000002</v>
      </c>
      <c r="AE37" s="4">
        <v>1.966</v>
      </c>
      <c r="AF37" s="4">
        <v>2.5</v>
      </c>
      <c r="AG37" s="4">
        <v>15.82</v>
      </c>
      <c r="AH37" s="4">
        <v>442.52932800000002</v>
      </c>
      <c r="AI37" s="4">
        <v>17.477959999999999</v>
      </c>
      <c r="AJ37" s="4">
        <v>170.174621</v>
      </c>
      <c r="AK37" s="4">
        <v>1454</v>
      </c>
      <c r="AL37" s="4">
        <v>371</v>
      </c>
      <c r="AM37" s="4">
        <v>7119</v>
      </c>
      <c r="AN37" s="4">
        <v>78</v>
      </c>
      <c r="AO37" s="4">
        <v>16.565453000000002</v>
      </c>
      <c r="AP37" s="4">
        <v>10360.200000000001</v>
      </c>
      <c r="AQ37" s="4">
        <v>0</v>
      </c>
      <c r="AR37" s="4">
        <v>74</v>
      </c>
      <c r="AS37" s="4">
        <v>33721</v>
      </c>
      <c r="AT37" s="4">
        <v>5.0609999999999999</v>
      </c>
      <c r="AU37" s="4">
        <v>97.111999999999995</v>
      </c>
      <c r="AV37" s="4">
        <v>1040</v>
      </c>
      <c r="AW37" s="4">
        <v>17</v>
      </c>
      <c r="AX37" s="4">
        <v>0.52</v>
      </c>
      <c r="AY37">
        <v>0.78639999999999999</v>
      </c>
      <c r="AZ37" t="s">
        <v>70</v>
      </c>
      <c r="BA37" t="s">
        <v>207</v>
      </c>
      <c r="BB37">
        <v>1</v>
      </c>
      <c r="BC37" t="s">
        <v>284</v>
      </c>
      <c r="BD37">
        <v>2</v>
      </c>
      <c r="BE37">
        <v>46022.546000000002</v>
      </c>
      <c r="BF37">
        <v>0.15928495133667744</v>
      </c>
      <c r="BG37">
        <v>0.12526168573116314</v>
      </c>
      <c r="BH37">
        <v>278207.36900000006</v>
      </c>
      <c r="BI37">
        <v>2.6349765738951356E-2</v>
      </c>
      <c r="BJ37">
        <v>2.0721455777111347E-2</v>
      </c>
      <c r="BK37">
        <v>1</v>
      </c>
      <c r="BL37" t="s">
        <v>70</v>
      </c>
      <c r="BM37">
        <v>0</v>
      </c>
      <c r="BN37" t="s">
        <v>323</v>
      </c>
    </row>
    <row r="38" spans="1:66">
      <c r="A38" s="138" t="str">
        <f t="shared" si="20"/>
        <v>도영운수</v>
      </c>
      <c r="B38" s="138" t="str">
        <f t="shared" si="1"/>
        <v>65</v>
      </c>
      <c r="C38" s="139" t="str">
        <f t="shared" si="21"/>
        <v>71바5879</v>
      </c>
      <c r="D38" s="114" t="str">
        <f t="shared" si="22"/>
        <v>대형</v>
      </c>
      <c r="E38" s="111" t="str">
        <f t="shared" si="16"/>
        <v>C</v>
      </c>
      <c r="F38" s="159">
        <f t="shared" si="17"/>
        <v>0.86159999999999992</v>
      </c>
      <c r="G38" s="160">
        <f t="shared" si="18"/>
        <v>2.1539999999999999</v>
      </c>
      <c r="H38" s="161">
        <f t="shared" si="19"/>
        <v>2.5</v>
      </c>
      <c r="I38" s="162">
        <f t="shared" si="23"/>
        <v>5730.2709999999997</v>
      </c>
      <c r="J38" s="163">
        <f t="shared" si="24"/>
        <v>3.5097541179242783E-2</v>
      </c>
      <c r="K38" s="163">
        <f t="shared" si="25"/>
        <v>0.35709345694346528</v>
      </c>
      <c r="L38" s="163">
        <f t="shared" si="26"/>
        <v>0.21272990404816805</v>
      </c>
      <c r="M38" s="164">
        <f t="shared" si="27"/>
        <v>13.718999999999999</v>
      </c>
      <c r="N38" s="165">
        <f t="shared" si="28"/>
        <v>1.274</v>
      </c>
      <c r="O38" s="165">
        <f t="shared" si="29"/>
        <v>29.457999999999998</v>
      </c>
      <c r="P38" s="166">
        <f t="shared" si="30"/>
        <v>0</v>
      </c>
      <c r="Q38" s="167">
        <f t="shared" si="31"/>
        <v>76</v>
      </c>
      <c r="R38" s="168">
        <f t="shared" si="32"/>
        <v>27.552092761595429</v>
      </c>
      <c r="S38" s="140">
        <f t="shared" si="33"/>
        <v>73</v>
      </c>
      <c r="T38" s="140">
        <f t="shared" si="34"/>
        <v>1688</v>
      </c>
      <c r="U38" t="s">
        <v>117</v>
      </c>
      <c r="V38" t="s">
        <v>121</v>
      </c>
      <c r="W38" t="s">
        <v>117</v>
      </c>
      <c r="X38" s="4" t="s">
        <v>121</v>
      </c>
      <c r="Y38" s="4" t="s">
        <v>209</v>
      </c>
      <c r="Z38" s="4" t="s">
        <v>141</v>
      </c>
      <c r="AA38" s="4" t="s">
        <v>48</v>
      </c>
      <c r="AB38" s="4">
        <v>506</v>
      </c>
      <c r="AC38" s="4">
        <v>5730.2709999999997</v>
      </c>
      <c r="AD38" s="4">
        <v>2659.7469999999998</v>
      </c>
      <c r="AE38" s="4">
        <v>2.1539999999999999</v>
      </c>
      <c r="AF38" s="4">
        <v>2.5</v>
      </c>
      <c r="AG38" s="4">
        <v>13.718999999999999</v>
      </c>
      <c r="AH38" s="4">
        <v>342.17907000000002</v>
      </c>
      <c r="AI38" s="4">
        <v>12.009644</v>
      </c>
      <c r="AJ38" s="4">
        <v>122.18990700000001</v>
      </c>
      <c r="AK38" s="4">
        <v>1219</v>
      </c>
      <c r="AL38" s="4">
        <v>73</v>
      </c>
      <c r="AM38" s="4">
        <v>1688</v>
      </c>
      <c r="AN38" s="4">
        <v>76</v>
      </c>
      <c r="AO38" s="4">
        <v>16.746410000000001</v>
      </c>
      <c r="AP38" s="4">
        <v>3810</v>
      </c>
      <c r="AQ38" s="4">
        <v>0</v>
      </c>
      <c r="AR38" s="4">
        <v>18</v>
      </c>
      <c r="AS38" s="4">
        <v>13700</v>
      </c>
      <c r="AT38" s="4">
        <v>1.274</v>
      </c>
      <c r="AU38" s="4">
        <v>29.457999999999998</v>
      </c>
      <c r="AV38" s="4">
        <v>30511</v>
      </c>
      <c r="AW38" s="4">
        <v>0</v>
      </c>
      <c r="AX38" s="4">
        <v>0.54</v>
      </c>
      <c r="AY38">
        <v>0.86159999999999992</v>
      </c>
      <c r="AZ38" t="s">
        <v>69</v>
      </c>
      <c r="BA38" t="s">
        <v>207</v>
      </c>
      <c r="BB38">
        <v>1</v>
      </c>
      <c r="BC38" t="s">
        <v>213</v>
      </c>
      <c r="BD38">
        <v>9</v>
      </c>
      <c r="BE38">
        <v>46022.546000000002</v>
      </c>
      <c r="BF38">
        <v>0.12451008251477438</v>
      </c>
      <c r="BG38">
        <v>0.1072778870947296</v>
      </c>
      <c r="BH38">
        <v>278207.36900000006</v>
      </c>
      <c r="BI38">
        <v>2.0597121566539089E-2</v>
      </c>
      <c r="BJ38">
        <v>1.7746479941730078E-2</v>
      </c>
      <c r="BK38">
        <v>1</v>
      </c>
      <c r="BL38" t="s">
        <v>67</v>
      </c>
      <c r="BM38">
        <v>1</v>
      </c>
      <c r="BN38" t="s">
        <v>321</v>
      </c>
    </row>
    <row r="39" spans="1:66">
      <c r="A39" s="141" t="str">
        <f t="shared" si="20"/>
        <v>도영운수</v>
      </c>
      <c r="B39" s="141" t="str">
        <f t="shared" si="1"/>
        <v>65</v>
      </c>
      <c r="C39" s="142" t="str">
        <f t="shared" si="21"/>
        <v>71바5885</v>
      </c>
      <c r="D39" s="130" t="str">
        <f t="shared" si="22"/>
        <v>대형</v>
      </c>
      <c r="E39" s="127" t="str">
        <f t="shared" si="16"/>
        <v>F</v>
      </c>
      <c r="F39" s="149">
        <f t="shared" si="17"/>
        <v>0.76680000000000004</v>
      </c>
      <c r="G39" s="150">
        <f t="shared" si="18"/>
        <v>1.917</v>
      </c>
      <c r="H39" s="151">
        <f t="shared" si="19"/>
        <v>2.5</v>
      </c>
      <c r="I39" s="152">
        <f t="shared" si="23"/>
        <v>6587.1030000000001</v>
      </c>
      <c r="J39" s="153">
        <f t="shared" si="24"/>
        <v>5.7842473107927152E-2</v>
      </c>
      <c r="K39" s="153">
        <f t="shared" si="25"/>
        <v>0.38959809998102868</v>
      </c>
      <c r="L39" s="153">
        <f t="shared" si="26"/>
        <v>0.19826621809314351</v>
      </c>
      <c r="M39" s="154">
        <f t="shared" si="27"/>
        <v>18.489999999999998</v>
      </c>
      <c r="N39" s="155" t="str">
        <f t="shared" si="28"/>
        <v>속도계이상</v>
      </c>
      <c r="O39" s="155" t="str">
        <f t="shared" si="29"/>
        <v>속도계이상</v>
      </c>
      <c r="P39" s="156">
        <f t="shared" si="30"/>
        <v>0</v>
      </c>
      <c r="Q39" s="157">
        <f t="shared" si="31"/>
        <v>82</v>
      </c>
      <c r="R39" s="158">
        <f t="shared" si="32"/>
        <v>29.611231823581061</v>
      </c>
      <c r="S39" s="143" t="str">
        <f t="shared" si="33"/>
        <v>속도계이상</v>
      </c>
      <c r="T39" s="143" t="str">
        <f t="shared" si="34"/>
        <v>속도계이상</v>
      </c>
      <c r="U39" t="s">
        <v>117</v>
      </c>
      <c r="V39" s="5" t="s">
        <v>121</v>
      </c>
      <c r="W39" t="s">
        <v>117</v>
      </c>
      <c r="X39" s="5" t="s">
        <v>121</v>
      </c>
      <c r="Y39" t="s">
        <v>210</v>
      </c>
      <c r="Z39" t="s">
        <v>141</v>
      </c>
      <c r="AA39" t="s">
        <v>48</v>
      </c>
      <c r="AB39">
        <v>506</v>
      </c>
      <c r="AC39" s="1">
        <v>6587.1030000000001</v>
      </c>
      <c r="AD39" s="1">
        <v>3435.835</v>
      </c>
      <c r="AE39" s="28">
        <v>1.917</v>
      </c>
      <c r="AF39">
        <v>2.5</v>
      </c>
      <c r="AG39">
        <v>18.489999999999998</v>
      </c>
      <c r="AH39">
        <v>402.586296</v>
      </c>
      <c r="AI39">
        <v>23.286587000000001</v>
      </c>
      <c r="AJ39">
        <v>156.846856</v>
      </c>
      <c r="AK39">
        <v>1306</v>
      </c>
      <c r="AL39">
        <v>415</v>
      </c>
      <c r="AM39">
        <v>7083</v>
      </c>
      <c r="AN39">
        <v>82</v>
      </c>
      <c r="AO39">
        <v>16.361965000000001</v>
      </c>
      <c r="AP39">
        <v>9420.2999999999993</v>
      </c>
      <c r="AQ39">
        <v>0</v>
      </c>
      <c r="AR39">
        <v>74</v>
      </c>
      <c r="AS39">
        <v>61836</v>
      </c>
      <c r="AT39">
        <v>6.3</v>
      </c>
      <c r="AU39">
        <v>107.52800000000001</v>
      </c>
      <c r="AV39">
        <v>6748</v>
      </c>
      <c r="AW39">
        <v>17</v>
      </c>
      <c r="AX39">
        <v>0.55000000000000004</v>
      </c>
      <c r="AY39">
        <v>0.76680000000000004</v>
      </c>
      <c r="AZ39" t="s">
        <v>70</v>
      </c>
      <c r="BA39" t="s">
        <v>207</v>
      </c>
      <c r="BB39">
        <v>5</v>
      </c>
      <c r="BC39" t="s">
        <v>334</v>
      </c>
      <c r="BD39">
        <v>6</v>
      </c>
      <c r="BE39">
        <v>46022.546000000002</v>
      </c>
      <c r="BF39">
        <v>0.14312774004289114</v>
      </c>
      <c r="BG39">
        <v>0.10975035106488892</v>
      </c>
      <c r="BH39">
        <v>278207.36900000006</v>
      </c>
      <c r="BI39">
        <v>2.367695371864862E-2</v>
      </c>
      <c r="BJ39">
        <v>1.8155488111459762E-2</v>
      </c>
      <c r="BK39">
        <v>1</v>
      </c>
      <c r="BL39" t="s">
        <v>70</v>
      </c>
      <c r="BM39">
        <v>0</v>
      </c>
      <c r="BN39" t="s">
        <v>323</v>
      </c>
    </row>
    <row r="40" spans="1:66">
      <c r="A40" s="138" t="str">
        <f t="shared" si="20"/>
        <v>도영운수</v>
      </c>
      <c r="B40" s="138" t="str">
        <f t="shared" si="1"/>
        <v>65</v>
      </c>
      <c r="C40" s="139" t="str">
        <f t="shared" si="21"/>
        <v>71바5887</v>
      </c>
      <c r="D40" s="114" t="str">
        <f t="shared" si="22"/>
        <v>대형</v>
      </c>
      <c r="E40" s="111" t="str">
        <f t="shared" si="16"/>
        <v>F</v>
      </c>
      <c r="F40" s="159">
        <f t="shared" si="17"/>
        <v>0.7732</v>
      </c>
      <c r="G40" s="160">
        <f t="shared" si="18"/>
        <v>1.9330000000000001</v>
      </c>
      <c r="H40" s="161">
        <f t="shared" si="19"/>
        <v>2.5</v>
      </c>
      <c r="I40" s="162">
        <f t="shared" si="23"/>
        <v>6336.9979999999996</v>
      </c>
      <c r="J40" s="163">
        <f t="shared" si="24"/>
        <v>5.5402274199490953E-2</v>
      </c>
      <c r="K40" s="163">
        <f t="shared" si="25"/>
        <v>0.3715899330387934</v>
      </c>
      <c r="L40" s="163">
        <f t="shared" si="26"/>
        <v>0.22629011402560015</v>
      </c>
      <c r="M40" s="164">
        <f t="shared" si="27"/>
        <v>18.937999999999999</v>
      </c>
      <c r="N40" s="165">
        <f t="shared" si="28"/>
        <v>2.2879999999999998</v>
      </c>
      <c r="O40" s="165">
        <f t="shared" si="29"/>
        <v>46.725999999999999</v>
      </c>
      <c r="P40" s="166">
        <f t="shared" si="30"/>
        <v>0</v>
      </c>
      <c r="Q40" s="167">
        <f t="shared" si="31"/>
        <v>73</v>
      </c>
      <c r="R40" s="168">
        <f t="shared" si="32"/>
        <v>28.328134021646857</v>
      </c>
      <c r="S40" s="140">
        <f t="shared" si="33"/>
        <v>145</v>
      </c>
      <c r="T40" s="140">
        <f t="shared" si="34"/>
        <v>2961</v>
      </c>
      <c r="U40" t="s">
        <v>117</v>
      </c>
      <c r="V40" t="s">
        <v>121</v>
      </c>
      <c r="W40" s="4" t="s">
        <v>117</v>
      </c>
      <c r="X40" s="4" t="s">
        <v>121</v>
      </c>
      <c r="Y40" s="4" t="s">
        <v>211</v>
      </c>
      <c r="Z40" s="4" t="s">
        <v>141</v>
      </c>
      <c r="AA40" s="4" t="s">
        <v>48</v>
      </c>
      <c r="AB40" s="4">
        <v>506</v>
      </c>
      <c r="AC40" s="4">
        <v>6336.9979999999996</v>
      </c>
      <c r="AD40" s="4">
        <v>3278.4540000000002</v>
      </c>
      <c r="AE40" s="4">
        <v>1.9330000000000001</v>
      </c>
      <c r="AF40" s="4">
        <v>2.5</v>
      </c>
      <c r="AG40" s="4">
        <v>18.937999999999999</v>
      </c>
      <c r="AH40" s="4">
        <v>390.39574299999998</v>
      </c>
      <c r="AI40" s="4">
        <v>21.628812</v>
      </c>
      <c r="AJ40" s="4">
        <v>145.067128</v>
      </c>
      <c r="AK40" s="4">
        <v>1434</v>
      </c>
      <c r="AL40" s="4">
        <v>145</v>
      </c>
      <c r="AM40" s="4">
        <v>2961</v>
      </c>
      <c r="AN40" s="4">
        <v>73</v>
      </c>
      <c r="AO40" s="4">
        <v>16.232240999999998</v>
      </c>
      <c r="AP40" s="4">
        <v>6335.3</v>
      </c>
      <c r="AQ40" s="4">
        <v>0</v>
      </c>
      <c r="AR40" s="4">
        <v>52</v>
      </c>
      <c r="AS40" s="4">
        <v>55293</v>
      </c>
      <c r="AT40" s="4">
        <v>2.2879999999999998</v>
      </c>
      <c r="AU40" s="4">
        <v>46.725999999999999</v>
      </c>
      <c r="AV40" s="4">
        <v>83</v>
      </c>
      <c r="AW40" s="4">
        <v>0</v>
      </c>
      <c r="AX40" s="4">
        <v>0.59</v>
      </c>
      <c r="AY40">
        <v>0.7732</v>
      </c>
      <c r="AZ40" t="s">
        <v>70</v>
      </c>
      <c r="BA40" t="s">
        <v>207</v>
      </c>
      <c r="BB40">
        <v>4</v>
      </c>
      <c r="BC40" t="s">
        <v>302</v>
      </c>
      <c r="BD40">
        <v>1</v>
      </c>
      <c r="BE40">
        <v>46022.546000000002</v>
      </c>
      <c r="BF40">
        <v>0.1376933383911442</v>
      </c>
      <c r="BG40">
        <v>0.10646448924403269</v>
      </c>
      <c r="BH40">
        <v>278207.36900000006</v>
      </c>
      <c r="BI40">
        <v>2.2777966028642464E-2</v>
      </c>
      <c r="BJ40">
        <v>1.7611923333346352E-2</v>
      </c>
      <c r="BK40">
        <v>1</v>
      </c>
      <c r="BL40" t="s">
        <v>70</v>
      </c>
      <c r="BM40">
        <v>0</v>
      </c>
      <c r="BN40" t="s">
        <v>323</v>
      </c>
    </row>
    <row r="41" spans="1:66">
      <c r="A41" s="141" t="str">
        <f t="shared" si="20"/>
        <v>도영운수</v>
      </c>
      <c r="B41" s="141" t="str">
        <f t="shared" si="1"/>
        <v>65</v>
      </c>
      <c r="C41" s="142" t="str">
        <f t="shared" si="21"/>
        <v>71바5888</v>
      </c>
      <c r="D41" s="130" t="str">
        <f t="shared" si="22"/>
        <v>대형</v>
      </c>
      <c r="E41" s="127" t="str">
        <f t="shared" si="16"/>
        <v>F</v>
      </c>
      <c r="F41" s="149">
        <f t="shared" si="17"/>
        <v>0.7772</v>
      </c>
      <c r="G41" s="150">
        <f t="shared" si="18"/>
        <v>1.9430000000000001</v>
      </c>
      <c r="H41" s="151">
        <f t="shared" si="19"/>
        <v>2.5</v>
      </c>
      <c r="I41" s="152">
        <f t="shared" si="23"/>
        <v>6338.2420000000002</v>
      </c>
      <c r="J41" s="153">
        <f t="shared" si="24"/>
        <v>4.6431688471559991E-2</v>
      </c>
      <c r="K41" s="153">
        <f t="shared" si="25"/>
        <v>0.38923754252581538</v>
      </c>
      <c r="L41" s="153">
        <f t="shared" si="26"/>
        <v>0.15729913752109811</v>
      </c>
      <c r="M41" s="154">
        <f t="shared" si="27"/>
        <v>17.204999999999998</v>
      </c>
      <c r="N41" s="155">
        <f t="shared" si="28"/>
        <v>1.3879999999999999</v>
      </c>
      <c r="O41" s="155">
        <f t="shared" si="29"/>
        <v>56.497999999999998</v>
      </c>
      <c r="P41" s="156">
        <f t="shared" si="30"/>
        <v>0</v>
      </c>
      <c r="Q41" s="157">
        <f t="shared" si="31"/>
        <v>73</v>
      </c>
      <c r="R41" s="158">
        <f t="shared" si="32"/>
        <v>29.034316298740769</v>
      </c>
      <c r="S41" s="143">
        <f t="shared" si="33"/>
        <v>88</v>
      </c>
      <c r="T41" s="143">
        <f t="shared" si="34"/>
        <v>3581</v>
      </c>
      <c r="U41" t="s">
        <v>117</v>
      </c>
      <c r="V41" t="s">
        <v>121</v>
      </c>
      <c r="W41" t="s">
        <v>117</v>
      </c>
      <c r="X41" s="4" t="s">
        <v>121</v>
      </c>
      <c r="Y41" s="4" t="s">
        <v>212</v>
      </c>
      <c r="Z41" s="4" t="s">
        <v>141</v>
      </c>
      <c r="AA41" s="4" t="s">
        <v>48</v>
      </c>
      <c r="AB41" s="4">
        <v>506</v>
      </c>
      <c r="AC41" s="4">
        <v>6338.2420000000002</v>
      </c>
      <c r="AD41" s="4">
        <v>3261.6289999999999</v>
      </c>
      <c r="AE41" s="4">
        <v>1.9430000000000001</v>
      </c>
      <c r="AF41" s="4">
        <v>2.5</v>
      </c>
      <c r="AG41" s="4">
        <v>17.204999999999998</v>
      </c>
      <c r="AH41" s="4">
        <v>386.83297099999999</v>
      </c>
      <c r="AI41" s="4">
        <v>17.961307999999999</v>
      </c>
      <c r="AJ41" s="4">
        <v>150.56991500000001</v>
      </c>
      <c r="AK41" s="4">
        <v>997</v>
      </c>
      <c r="AL41" s="4">
        <v>88</v>
      </c>
      <c r="AM41" s="4">
        <v>3581</v>
      </c>
      <c r="AN41" s="4">
        <v>73</v>
      </c>
      <c r="AO41" s="4">
        <v>16.384958000000001</v>
      </c>
      <c r="AP41" s="4">
        <v>8207.2000000000007</v>
      </c>
      <c r="AQ41" s="4">
        <v>0</v>
      </c>
      <c r="AR41" s="4">
        <v>57</v>
      </c>
      <c r="AS41" s="4">
        <v>46661</v>
      </c>
      <c r="AT41" s="4">
        <v>1.3879999999999999</v>
      </c>
      <c r="AU41" s="4">
        <v>56.497999999999998</v>
      </c>
      <c r="AV41" s="4">
        <v>39783</v>
      </c>
      <c r="AW41" s="4">
        <v>0</v>
      </c>
      <c r="AX41" s="4">
        <v>0.54</v>
      </c>
      <c r="AY41">
        <v>0.7772</v>
      </c>
      <c r="AZ41" t="s">
        <v>70</v>
      </c>
      <c r="BA41" t="s">
        <v>207</v>
      </c>
      <c r="BB41">
        <v>3</v>
      </c>
      <c r="BC41" t="s">
        <v>303</v>
      </c>
      <c r="BD41">
        <v>8</v>
      </c>
      <c r="BE41">
        <v>46022.546000000002</v>
      </c>
      <c r="BF41">
        <v>0.13772036862106674</v>
      </c>
      <c r="BG41">
        <v>0.10703627049229307</v>
      </c>
      <c r="BH41">
        <v>278207.36900000006</v>
      </c>
      <c r="BI41">
        <v>2.2782437513364354E-2</v>
      </c>
      <c r="BJ41">
        <v>1.7706510435386777E-2</v>
      </c>
      <c r="BK41">
        <v>1</v>
      </c>
      <c r="BL41" t="s">
        <v>70</v>
      </c>
      <c r="BM41">
        <v>0</v>
      </c>
      <c r="BN41" t="s">
        <v>323</v>
      </c>
    </row>
    <row r="42" spans="1:66">
      <c r="A42" s="138" t="str">
        <f t="shared" si="20"/>
        <v>도영운수</v>
      </c>
      <c r="B42" s="138" t="str">
        <f t="shared" si="1"/>
        <v>65</v>
      </c>
      <c r="C42" s="139" t="str">
        <f t="shared" si="21"/>
        <v>75아1109</v>
      </c>
      <c r="D42" s="114" t="str">
        <f t="shared" si="22"/>
        <v>대형</v>
      </c>
      <c r="E42" s="111" t="str">
        <f t="shared" si="16"/>
        <v>B</v>
      </c>
      <c r="F42" s="159">
        <f t="shared" si="17"/>
        <v>0.93458333333333332</v>
      </c>
      <c r="G42" s="160">
        <f t="shared" si="18"/>
        <v>2.2429999999999999</v>
      </c>
      <c r="H42" s="161">
        <f t="shared" si="19"/>
        <v>2.4</v>
      </c>
      <c r="I42" s="162">
        <f t="shared" si="23"/>
        <v>7272.2870000000003</v>
      </c>
      <c r="J42" s="163">
        <f t="shared" si="24"/>
        <v>4.3608783177520927E-2</v>
      </c>
      <c r="K42" s="163">
        <f t="shared" si="25"/>
        <v>0.36684185375789852</v>
      </c>
      <c r="L42" s="163">
        <f t="shared" si="26"/>
        <v>0.22372604381537747</v>
      </c>
      <c r="M42" s="164">
        <f t="shared" si="27"/>
        <v>18.27</v>
      </c>
      <c r="N42" s="165">
        <f t="shared" si="28"/>
        <v>4.9779999999999998</v>
      </c>
      <c r="O42" s="165">
        <f t="shared" si="29"/>
        <v>55.155000000000001</v>
      </c>
      <c r="P42" s="166">
        <f t="shared" si="30"/>
        <v>0</v>
      </c>
      <c r="Q42" s="167">
        <f t="shared" si="31"/>
        <v>75</v>
      </c>
      <c r="R42" s="168">
        <f t="shared" si="32"/>
        <v>29.520631228807293</v>
      </c>
      <c r="S42" s="140">
        <f t="shared" si="33"/>
        <v>362</v>
      </c>
      <c r="T42" s="140">
        <f t="shared" si="34"/>
        <v>4011</v>
      </c>
      <c r="U42" t="s">
        <v>117</v>
      </c>
      <c r="V42" t="s">
        <v>121</v>
      </c>
      <c r="W42" t="s">
        <v>117</v>
      </c>
      <c r="X42" s="4" t="s">
        <v>121</v>
      </c>
      <c r="Y42" s="4" t="s">
        <v>214</v>
      </c>
      <c r="Z42" s="4" t="s">
        <v>141</v>
      </c>
      <c r="AA42" s="4" t="s">
        <v>48</v>
      </c>
      <c r="AB42" s="4">
        <v>506</v>
      </c>
      <c r="AC42" s="4">
        <v>7272.2870000000003</v>
      </c>
      <c r="AD42" s="4">
        <v>3242.3240000000001</v>
      </c>
      <c r="AE42" s="4">
        <v>2.2429999999999999</v>
      </c>
      <c r="AF42" s="4">
        <v>2.4</v>
      </c>
      <c r="AG42" s="4">
        <v>18.27</v>
      </c>
      <c r="AH42" s="4">
        <v>417.85460799999998</v>
      </c>
      <c r="AI42" s="4">
        <v>18.222131000000001</v>
      </c>
      <c r="AJ42" s="4">
        <v>153.28655900000001</v>
      </c>
      <c r="AK42" s="4">
        <v>1627</v>
      </c>
      <c r="AL42" s="4">
        <v>362</v>
      </c>
      <c r="AM42" s="4">
        <v>4011</v>
      </c>
      <c r="AN42" s="4">
        <v>75</v>
      </c>
      <c r="AO42" s="4">
        <v>17.403869</v>
      </c>
      <c r="AP42" s="4">
        <v>8414.5</v>
      </c>
      <c r="AQ42" s="4">
        <v>0</v>
      </c>
      <c r="AR42" s="4">
        <v>51</v>
      </c>
      <c r="AS42" s="4">
        <v>35771</v>
      </c>
      <c r="AT42" s="4">
        <v>4.9779999999999998</v>
      </c>
      <c r="AU42" s="4">
        <v>55.155000000000001</v>
      </c>
      <c r="AV42" s="4">
        <v>3564</v>
      </c>
      <c r="AW42" s="4">
        <v>0</v>
      </c>
      <c r="AX42" s="4">
        <v>0.64</v>
      </c>
      <c r="AY42">
        <v>0.93458333333333332</v>
      </c>
      <c r="AZ42" t="s">
        <v>68</v>
      </c>
      <c r="BA42" t="s">
        <v>207</v>
      </c>
      <c r="BB42">
        <v>1</v>
      </c>
      <c r="BC42" t="s">
        <v>465</v>
      </c>
      <c r="BD42">
        <v>2</v>
      </c>
      <c r="BE42">
        <v>46022.546000000002</v>
      </c>
      <c r="BF42">
        <v>0.15801574732523491</v>
      </c>
      <c r="BG42">
        <v>0.14767888385437578</v>
      </c>
      <c r="BH42">
        <v>278207.36900000006</v>
      </c>
      <c r="BI42">
        <v>2.6139807245723956E-2</v>
      </c>
      <c r="BJ42">
        <v>2.4429828188399512E-2</v>
      </c>
      <c r="BK42">
        <v>1</v>
      </c>
      <c r="BL42" t="s">
        <v>66</v>
      </c>
      <c r="BM42">
        <v>-1</v>
      </c>
      <c r="BN42" t="s">
        <v>347</v>
      </c>
    </row>
    <row r="43" spans="1:66">
      <c r="A43" s="141" t="str">
        <f t="shared" si="20"/>
        <v>도영운수</v>
      </c>
      <c r="B43" s="141" t="str">
        <f t="shared" si="1"/>
        <v>65-1</v>
      </c>
      <c r="C43" s="142" t="str">
        <f t="shared" si="21"/>
        <v>71바5860</v>
      </c>
      <c r="D43" s="130" t="str">
        <f t="shared" si="22"/>
        <v>대형</v>
      </c>
      <c r="E43" s="127" t="str">
        <f t="shared" si="16"/>
        <v>D</v>
      </c>
      <c r="F43" s="149">
        <f t="shared" si="17"/>
        <v>0.82708333333333339</v>
      </c>
      <c r="G43" s="150">
        <f t="shared" si="18"/>
        <v>1.9850000000000001</v>
      </c>
      <c r="H43" s="151">
        <f t="shared" si="19"/>
        <v>2.4</v>
      </c>
      <c r="I43" s="152">
        <f t="shared" si="23"/>
        <v>5621.0069999999996</v>
      </c>
      <c r="J43" s="153">
        <f t="shared" si="24"/>
        <v>1.9056497113209819E-2</v>
      </c>
      <c r="K43" s="153">
        <f t="shared" si="25"/>
        <v>0.36320530019672492</v>
      </c>
      <c r="L43" s="153">
        <f t="shared" si="26"/>
        <v>0.1481940869313986</v>
      </c>
      <c r="M43" s="154">
        <f t="shared" si="27"/>
        <v>13.108000000000001</v>
      </c>
      <c r="N43" s="155">
        <f t="shared" si="28"/>
        <v>1.548</v>
      </c>
      <c r="O43" s="155">
        <f t="shared" si="29"/>
        <v>29.353999999999999</v>
      </c>
      <c r="P43" s="156">
        <f t="shared" si="30"/>
        <v>0</v>
      </c>
      <c r="Q43" s="157">
        <f t="shared" si="31"/>
        <v>72</v>
      </c>
      <c r="R43" s="158">
        <f t="shared" si="32"/>
        <v>25.099562329103776</v>
      </c>
      <c r="S43" s="143">
        <f t="shared" si="33"/>
        <v>87</v>
      </c>
      <c r="T43" s="143">
        <f t="shared" si="34"/>
        <v>1650</v>
      </c>
      <c r="U43" t="s">
        <v>117</v>
      </c>
      <c r="V43" s="251" t="s">
        <v>122</v>
      </c>
      <c r="W43" s="4" t="s">
        <v>117</v>
      </c>
      <c r="X43" s="251" t="s">
        <v>122</v>
      </c>
      <c r="Y43" s="4" t="s">
        <v>215</v>
      </c>
      <c r="Z43" s="4" t="s">
        <v>141</v>
      </c>
      <c r="AA43" s="4" t="s">
        <v>48</v>
      </c>
      <c r="AB43" s="4">
        <v>506</v>
      </c>
      <c r="AC43" s="4">
        <v>5621.0069999999996</v>
      </c>
      <c r="AD43" s="4">
        <v>2832.2719999999999</v>
      </c>
      <c r="AE43" s="4">
        <v>1.9850000000000001</v>
      </c>
      <c r="AF43" s="4">
        <v>2.4</v>
      </c>
      <c r="AG43" s="4">
        <v>13.108000000000001</v>
      </c>
      <c r="AH43" s="4">
        <v>362.52963799999998</v>
      </c>
      <c r="AI43" s="4">
        <v>6.9085450000000002</v>
      </c>
      <c r="AJ43" s="4">
        <v>131.672686</v>
      </c>
      <c r="AK43" s="4">
        <v>833</v>
      </c>
      <c r="AL43" s="4">
        <v>87</v>
      </c>
      <c r="AM43" s="4">
        <v>1650</v>
      </c>
      <c r="AN43" s="4">
        <v>72</v>
      </c>
      <c r="AO43" s="4">
        <v>15.504958</v>
      </c>
      <c r="AP43" s="4">
        <v>3827.6</v>
      </c>
      <c r="AQ43" s="4">
        <v>0</v>
      </c>
      <c r="AR43" s="4">
        <v>34</v>
      </c>
      <c r="AS43" s="4">
        <v>17136</v>
      </c>
      <c r="AT43" s="4">
        <v>1.548</v>
      </c>
      <c r="AU43" s="4">
        <v>29.353999999999999</v>
      </c>
      <c r="AV43" s="4">
        <v>40203</v>
      </c>
      <c r="AW43" s="4">
        <v>0</v>
      </c>
      <c r="AX43" s="4">
        <v>0.53</v>
      </c>
      <c r="AY43">
        <v>0.82708333333333339</v>
      </c>
      <c r="AZ43" t="s">
        <v>67</v>
      </c>
      <c r="BA43" t="s">
        <v>304</v>
      </c>
      <c r="BB43">
        <v>1</v>
      </c>
      <c r="BC43" t="s">
        <v>310</v>
      </c>
      <c r="BD43">
        <v>6</v>
      </c>
      <c r="BE43">
        <v>43785.483</v>
      </c>
      <c r="BF43">
        <v>0.12837604189498147</v>
      </c>
      <c r="BG43">
        <v>0.10617768465064094</v>
      </c>
      <c r="BH43">
        <v>278207.36900000006</v>
      </c>
      <c r="BI43">
        <v>2.0204378554760705E-2</v>
      </c>
      <c r="BJ43">
        <v>1.6710704763E-2</v>
      </c>
      <c r="BK43">
        <v>1</v>
      </c>
      <c r="BL43" t="s">
        <v>67</v>
      </c>
      <c r="BM43">
        <v>0</v>
      </c>
      <c r="BN43" t="s">
        <v>323</v>
      </c>
    </row>
    <row r="44" spans="1:66">
      <c r="A44" s="138" t="str">
        <f t="shared" si="20"/>
        <v>도영운수</v>
      </c>
      <c r="B44" s="138" t="str">
        <f t="shared" si="1"/>
        <v>65-1</v>
      </c>
      <c r="C44" s="139" t="str">
        <f t="shared" si="21"/>
        <v>71바5881</v>
      </c>
      <c r="D44" s="114" t="str">
        <f t="shared" si="22"/>
        <v>대형</v>
      </c>
      <c r="E44" s="111" t="str">
        <f t="shared" si="16"/>
        <v>F</v>
      </c>
      <c r="F44" s="159">
        <f t="shared" si="17"/>
        <v>0.77416666666666678</v>
      </c>
      <c r="G44" s="160">
        <f t="shared" si="18"/>
        <v>1.8580000000000001</v>
      </c>
      <c r="H44" s="161">
        <f t="shared" si="19"/>
        <v>2.4</v>
      </c>
      <c r="I44" s="162">
        <f t="shared" si="23"/>
        <v>3190.5230000000001</v>
      </c>
      <c r="J44" s="163">
        <f t="shared" si="24"/>
        <v>4.3418663740537614E-2</v>
      </c>
      <c r="K44" s="163">
        <f t="shared" si="25"/>
        <v>0.37664253983970197</v>
      </c>
      <c r="L44" s="163">
        <f t="shared" si="26"/>
        <v>0.21438491432282417</v>
      </c>
      <c r="M44" s="164">
        <f t="shared" si="27"/>
        <v>18.062999999999999</v>
      </c>
      <c r="N44" s="165">
        <f t="shared" si="28"/>
        <v>3.51</v>
      </c>
      <c r="O44" s="165">
        <f t="shared" si="29"/>
        <v>41.529000000000003</v>
      </c>
      <c r="P44" s="166">
        <f t="shared" si="30"/>
        <v>0</v>
      </c>
      <c r="Q44" s="167">
        <f t="shared" si="31"/>
        <v>76</v>
      </c>
      <c r="R44" s="168">
        <f t="shared" si="32"/>
        <v>24.639666873178619</v>
      </c>
      <c r="S44" s="140">
        <f t="shared" si="33"/>
        <v>112</v>
      </c>
      <c r="T44" s="140">
        <f t="shared" si="34"/>
        <v>1325</v>
      </c>
      <c r="U44" t="s">
        <v>117</v>
      </c>
      <c r="V44" s="251" t="s">
        <v>122</v>
      </c>
      <c r="W44" t="s">
        <v>117</v>
      </c>
      <c r="X44" s="251" t="s">
        <v>122</v>
      </c>
      <c r="Y44" s="4" t="s">
        <v>466</v>
      </c>
      <c r="Z44" s="4" t="s">
        <v>141</v>
      </c>
      <c r="AA44" s="4" t="s">
        <v>48</v>
      </c>
      <c r="AB44" s="4">
        <v>506</v>
      </c>
      <c r="AC44" s="4">
        <v>3190.5230000000001</v>
      </c>
      <c r="AD44" s="4">
        <v>1717.07</v>
      </c>
      <c r="AE44" s="4">
        <v>1.8580000000000001</v>
      </c>
      <c r="AF44" s="4">
        <v>2.4</v>
      </c>
      <c r="AG44" s="4">
        <v>18.062999999999999</v>
      </c>
      <c r="AH44" s="4">
        <v>223.27746099999999</v>
      </c>
      <c r="AI44" s="4">
        <v>9.6944090000000003</v>
      </c>
      <c r="AJ44" s="4">
        <v>84.095789999999994</v>
      </c>
      <c r="AK44" s="4">
        <v>684</v>
      </c>
      <c r="AL44" s="4">
        <v>112</v>
      </c>
      <c r="AM44" s="4">
        <v>1325</v>
      </c>
      <c r="AN44" s="4">
        <v>76</v>
      </c>
      <c r="AO44" s="4">
        <v>14.289498</v>
      </c>
      <c r="AP44" s="4">
        <v>3404.6</v>
      </c>
      <c r="AQ44" s="4">
        <v>0</v>
      </c>
      <c r="AR44" s="4">
        <v>34</v>
      </c>
      <c r="AS44" s="4">
        <v>16975</v>
      </c>
      <c r="AT44" s="4">
        <v>3.51</v>
      </c>
      <c r="AU44" s="4">
        <v>41.529000000000003</v>
      </c>
      <c r="AV44" s="4">
        <v>0</v>
      </c>
      <c r="AW44" s="4">
        <v>0</v>
      </c>
      <c r="AX44" s="4">
        <v>0.63</v>
      </c>
      <c r="AY44">
        <v>0.77416666666666678</v>
      </c>
      <c r="AZ44" t="s">
        <v>70</v>
      </c>
      <c r="BA44" t="s">
        <v>304</v>
      </c>
      <c r="BB44">
        <v>3</v>
      </c>
      <c r="BC44" t="s">
        <v>307</v>
      </c>
      <c r="BD44">
        <v>1</v>
      </c>
      <c r="BE44">
        <v>43785.483</v>
      </c>
      <c r="BF44">
        <v>7.2867141833287533E-2</v>
      </c>
      <c r="BG44">
        <v>5.641131230260344E-2</v>
      </c>
      <c r="BH44">
        <v>278207.36900000006</v>
      </c>
      <c r="BI44">
        <v>1.1468146984992333E-2</v>
      </c>
      <c r="BJ44">
        <v>8.8782571242148993E-3</v>
      </c>
      <c r="BK44">
        <v>1</v>
      </c>
      <c r="BL44" t="s">
        <v>356</v>
      </c>
      <c r="BM44" t="s">
        <v>357</v>
      </c>
      <c r="BN44" t="s">
        <v>356</v>
      </c>
    </row>
    <row r="45" spans="1:66">
      <c r="A45" s="141" t="str">
        <f t="shared" si="20"/>
        <v>도영운수</v>
      </c>
      <c r="B45" s="141" t="str">
        <f t="shared" si="1"/>
        <v>65-1</v>
      </c>
      <c r="C45" s="142" t="str">
        <f t="shared" si="21"/>
        <v>71바5882</v>
      </c>
      <c r="D45" s="130" t="str">
        <f t="shared" si="22"/>
        <v>대형</v>
      </c>
      <c r="E45" s="127" t="str">
        <f t="shared" si="16"/>
        <v>F</v>
      </c>
      <c r="F45" s="149">
        <f t="shared" si="17"/>
        <v>0.7486956521739131</v>
      </c>
      <c r="G45" s="150">
        <f t="shared" si="18"/>
        <v>1.722</v>
      </c>
      <c r="H45" s="151">
        <f t="shared" si="19"/>
        <v>2.2999999999999998</v>
      </c>
      <c r="I45" s="152">
        <f t="shared" si="23"/>
        <v>4993.6899999999996</v>
      </c>
      <c r="J45" s="153">
        <f t="shared" si="24"/>
        <v>5.5145918304369872E-2</v>
      </c>
      <c r="K45" s="153">
        <f t="shared" si="25"/>
        <v>0.36302246436656144</v>
      </c>
      <c r="L45" s="153">
        <f t="shared" si="26"/>
        <v>0.13717311246793454</v>
      </c>
      <c r="M45" s="154">
        <f t="shared" si="27"/>
        <v>17.335000000000001</v>
      </c>
      <c r="N45" s="155">
        <f t="shared" si="28"/>
        <v>2.984</v>
      </c>
      <c r="O45" s="155">
        <f t="shared" si="29"/>
        <v>33.802999999999997</v>
      </c>
      <c r="P45" s="156">
        <f t="shared" si="30"/>
        <v>0</v>
      </c>
      <c r="Q45" s="157">
        <f t="shared" si="31"/>
        <v>75</v>
      </c>
      <c r="R45" s="158">
        <f t="shared" si="32"/>
        <v>25.399349455526011</v>
      </c>
      <c r="S45" s="143">
        <f t="shared" si="33"/>
        <v>149</v>
      </c>
      <c r="T45" s="143">
        <f t="shared" si="34"/>
        <v>1688</v>
      </c>
      <c r="U45" t="s">
        <v>117</v>
      </c>
      <c r="V45" s="251" t="s">
        <v>122</v>
      </c>
      <c r="W45" t="s">
        <v>117</v>
      </c>
      <c r="X45" s="251" t="s">
        <v>122</v>
      </c>
      <c r="Y45" s="4" t="s">
        <v>216</v>
      </c>
      <c r="Z45" s="4" t="s">
        <v>141</v>
      </c>
      <c r="AA45" s="4" t="s">
        <v>48</v>
      </c>
      <c r="AB45" s="4">
        <v>506</v>
      </c>
      <c r="AC45" s="4">
        <v>4993.6899999999996</v>
      </c>
      <c r="AD45" s="4">
        <v>2899.2890000000002</v>
      </c>
      <c r="AE45" s="4">
        <v>1.722</v>
      </c>
      <c r="AF45" s="4">
        <v>2.2999999999999998</v>
      </c>
      <c r="AG45" s="4">
        <v>17.335000000000001</v>
      </c>
      <c r="AH45" s="4">
        <v>337.91048499999999</v>
      </c>
      <c r="AI45" s="4">
        <v>18.634384000000001</v>
      </c>
      <c r="AJ45" s="4">
        <v>122.66909699999999</v>
      </c>
      <c r="AK45" s="4">
        <v>685</v>
      </c>
      <c r="AL45" s="4">
        <v>149</v>
      </c>
      <c r="AM45" s="4">
        <v>1688</v>
      </c>
      <c r="AN45" s="4">
        <v>75</v>
      </c>
      <c r="AO45" s="4">
        <v>14.778143999999999</v>
      </c>
      <c r="AP45" s="4">
        <v>3559.4</v>
      </c>
      <c r="AQ45" s="4">
        <v>0</v>
      </c>
      <c r="AR45" s="4">
        <v>44</v>
      </c>
      <c r="AS45" s="4">
        <v>33208</v>
      </c>
      <c r="AT45" s="4">
        <v>2.984</v>
      </c>
      <c r="AU45" s="4">
        <v>33.802999999999997</v>
      </c>
      <c r="AV45" s="4">
        <v>1176</v>
      </c>
      <c r="AW45" s="4">
        <v>0</v>
      </c>
      <c r="AX45" s="4">
        <v>0.55000000000000004</v>
      </c>
      <c r="AY45">
        <v>0.7486956521739131</v>
      </c>
      <c r="AZ45" t="s">
        <v>70</v>
      </c>
      <c r="BA45" t="s">
        <v>304</v>
      </c>
      <c r="BB45">
        <v>4</v>
      </c>
      <c r="BC45" t="s">
        <v>308</v>
      </c>
      <c r="BD45">
        <v>2</v>
      </c>
      <c r="BE45">
        <v>43785.483</v>
      </c>
      <c r="BF45">
        <v>0.11404898742352573</v>
      </c>
      <c r="BG45">
        <v>8.5387981018831008E-2</v>
      </c>
      <c r="BH45">
        <v>278207.36900000006</v>
      </c>
      <c r="BI45">
        <v>1.7949524550516124E-2</v>
      </c>
      <c r="BJ45">
        <v>1.3438730989560334E-2</v>
      </c>
      <c r="BK45">
        <v>1</v>
      </c>
      <c r="BL45" t="s">
        <v>70</v>
      </c>
      <c r="BM45">
        <v>0</v>
      </c>
      <c r="BN45" t="s">
        <v>323</v>
      </c>
    </row>
    <row r="46" spans="1:66">
      <c r="A46" s="138" t="str">
        <f t="shared" ref="A46:A52" si="35">W46</f>
        <v>도영운수</v>
      </c>
      <c r="B46" s="138" t="str">
        <f t="shared" si="1"/>
        <v>65-1</v>
      </c>
      <c r="C46" s="139" t="str">
        <f t="shared" ref="C46:C52" si="36">Y46</f>
        <v>71바5883</v>
      </c>
      <c r="D46" s="114" t="str">
        <f t="shared" ref="D46:D52" si="37">Z46</f>
        <v>대형</v>
      </c>
      <c r="E46" s="111" t="str">
        <f t="shared" ref="E46:E52" si="38">AZ46</f>
        <v>D</v>
      </c>
      <c r="F46" s="159">
        <f t="shared" ref="F46:F52" si="39">G46/H46</f>
        <v>0.80791666666666673</v>
      </c>
      <c r="G46" s="160">
        <f t="shared" ref="G46:G52" si="40">AE46</f>
        <v>1.9390000000000001</v>
      </c>
      <c r="H46" s="161">
        <f t="shared" ref="H46:H52" si="41">AF46</f>
        <v>2.4</v>
      </c>
      <c r="I46" s="162">
        <f t="shared" ref="I46:I52" si="42">AC46</f>
        <v>6087.3310000000001</v>
      </c>
      <c r="J46" s="163">
        <f t="shared" ref="J46:J52" si="43">AI46/AH46</f>
        <v>3.4393373517768257E-2</v>
      </c>
      <c r="K46" s="163">
        <f t="shared" ref="K46:K52" si="44">AJ46/AH46</f>
        <v>0.37383872920023514</v>
      </c>
      <c r="L46" s="163">
        <f t="shared" ref="L46:L52" si="45">AK46/AC46</f>
        <v>0.26793351634731216</v>
      </c>
      <c r="M46" s="164">
        <f t="shared" ref="M46:M52" si="46">AG46</f>
        <v>13.464</v>
      </c>
      <c r="N46" s="165">
        <f t="shared" ref="N46:N52" si="47">IF(AW46=0,AT46,"속도계이상")</f>
        <v>1.413</v>
      </c>
      <c r="O46" s="165">
        <f t="shared" ref="O46:O52" si="48">IF(AW46=0,AU46,"속도계이상")</f>
        <v>20.681999999999999</v>
      </c>
      <c r="P46" s="166">
        <f t="shared" ref="P46:P52" si="49">AQ46/60</f>
        <v>0</v>
      </c>
      <c r="Q46" s="167">
        <f t="shared" ref="Q46:Q52" si="50">AN46</f>
        <v>73</v>
      </c>
      <c r="R46" s="168">
        <f t="shared" ref="R46:R52" si="51">AC46/(AH46-AI46-AJ46)</f>
        <v>24.960118875707469</v>
      </c>
      <c r="S46" s="140">
        <f t="shared" ref="S46:S52" si="52">IF(AW46=0,AL46,"속도계이상")</f>
        <v>86</v>
      </c>
      <c r="T46" s="140">
        <f t="shared" ref="T46:T52" si="53">IF(AW46=0,AM46,"속도계이상")</f>
        <v>1259</v>
      </c>
      <c r="U46" t="s">
        <v>117</v>
      </c>
      <c r="V46" s="251" t="s">
        <v>122</v>
      </c>
      <c r="W46" t="s">
        <v>117</v>
      </c>
      <c r="X46" s="251" t="s">
        <v>122</v>
      </c>
      <c r="Y46" s="4" t="s">
        <v>217</v>
      </c>
      <c r="Z46" s="4" t="s">
        <v>141</v>
      </c>
      <c r="AA46" s="4" t="s">
        <v>48</v>
      </c>
      <c r="AB46" s="4">
        <v>506</v>
      </c>
      <c r="AC46" s="4">
        <v>6087.3310000000001</v>
      </c>
      <c r="AD46" s="4">
        <v>3139.31</v>
      </c>
      <c r="AE46" s="4">
        <v>1.9390000000000001</v>
      </c>
      <c r="AF46" s="4">
        <v>2.4</v>
      </c>
      <c r="AG46" s="4">
        <v>13.464</v>
      </c>
      <c r="AH46" s="4">
        <v>412.124911</v>
      </c>
      <c r="AI46" s="4">
        <v>14.174365999999999</v>
      </c>
      <c r="AJ46" s="4">
        <v>154.068253</v>
      </c>
      <c r="AK46" s="4">
        <v>1631</v>
      </c>
      <c r="AL46" s="4">
        <v>86</v>
      </c>
      <c r="AM46" s="4">
        <v>1259</v>
      </c>
      <c r="AN46" s="4">
        <v>73</v>
      </c>
      <c r="AO46" s="4">
        <v>14.770597</v>
      </c>
      <c r="AP46" s="4">
        <v>4189.5</v>
      </c>
      <c r="AQ46" s="4">
        <v>0</v>
      </c>
      <c r="AR46" s="4">
        <v>57</v>
      </c>
      <c r="AS46" s="4">
        <v>36011</v>
      </c>
      <c r="AT46" s="4">
        <v>1.413</v>
      </c>
      <c r="AU46" s="4">
        <v>20.681999999999999</v>
      </c>
      <c r="AV46" s="4">
        <v>22732</v>
      </c>
      <c r="AW46" s="4">
        <v>0</v>
      </c>
      <c r="AX46" s="4">
        <v>0.53</v>
      </c>
      <c r="AY46">
        <v>0.80791666666666673</v>
      </c>
      <c r="AZ46" t="s">
        <v>67</v>
      </c>
      <c r="BA46" t="s">
        <v>304</v>
      </c>
      <c r="BB46">
        <v>3</v>
      </c>
      <c r="BC46" t="s">
        <v>431</v>
      </c>
      <c r="BD46">
        <v>4</v>
      </c>
      <c r="BE46">
        <v>43785.483</v>
      </c>
      <c r="BF46">
        <v>0.13902623844528561</v>
      </c>
      <c r="BG46">
        <v>0.11232161514392035</v>
      </c>
      <c r="BH46">
        <v>278207.36900000006</v>
      </c>
      <c r="BI46">
        <v>2.1880552703835817E-2</v>
      </c>
      <c r="BJ46">
        <v>1.7677663205307354E-2</v>
      </c>
      <c r="BK46">
        <v>1</v>
      </c>
      <c r="BL46" t="s">
        <v>70</v>
      </c>
      <c r="BM46">
        <v>1</v>
      </c>
      <c r="BN46" t="s">
        <v>321</v>
      </c>
    </row>
    <row r="47" spans="1:66">
      <c r="A47" s="141" t="str">
        <f t="shared" si="35"/>
        <v>도영운수</v>
      </c>
      <c r="B47" s="141" t="str">
        <f t="shared" si="1"/>
        <v>65-1</v>
      </c>
      <c r="C47" s="142" t="str">
        <f t="shared" si="36"/>
        <v>71바5889</v>
      </c>
      <c r="D47" s="130" t="str">
        <f t="shared" si="37"/>
        <v>대형</v>
      </c>
      <c r="E47" s="127" t="str">
        <f t="shared" si="38"/>
        <v>F</v>
      </c>
      <c r="F47" s="149">
        <f t="shared" si="39"/>
        <v>0.79791666666666672</v>
      </c>
      <c r="G47" s="150">
        <f t="shared" si="40"/>
        <v>1.915</v>
      </c>
      <c r="H47" s="151">
        <f t="shared" si="41"/>
        <v>2.4</v>
      </c>
      <c r="I47" s="152">
        <f t="shared" si="42"/>
        <v>6003.0619999999999</v>
      </c>
      <c r="J47" s="153">
        <f t="shared" si="43"/>
        <v>5.4091419200143182E-2</v>
      </c>
      <c r="K47" s="153">
        <f t="shared" si="44"/>
        <v>0.37891765541341199</v>
      </c>
      <c r="L47" s="153">
        <f t="shared" si="45"/>
        <v>0.17041303254905579</v>
      </c>
      <c r="M47" s="154">
        <f t="shared" si="46"/>
        <v>14.843</v>
      </c>
      <c r="N47" s="155">
        <f t="shared" si="47"/>
        <v>2.1659999999999999</v>
      </c>
      <c r="O47" s="155">
        <f t="shared" si="48"/>
        <v>18.84</v>
      </c>
      <c r="P47" s="156">
        <f t="shared" si="49"/>
        <v>0</v>
      </c>
      <c r="Q47" s="157">
        <f t="shared" si="50"/>
        <v>71</v>
      </c>
      <c r="R47" s="158">
        <f t="shared" si="51"/>
        <v>25.344724378061326</v>
      </c>
      <c r="S47" s="143">
        <f t="shared" si="52"/>
        <v>130</v>
      </c>
      <c r="T47" s="143">
        <f t="shared" si="53"/>
        <v>1131</v>
      </c>
      <c r="U47" t="s">
        <v>117</v>
      </c>
      <c r="V47" s="251" t="s">
        <v>122</v>
      </c>
      <c r="W47" t="s">
        <v>117</v>
      </c>
      <c r="X47" s="251" t="s">
        <v>122</v>
      </c>
      <c r="Y47" s="4" t="s">
        <v>218</v>
      </c>
      <c r="Z47" s="4" t="s">
        <v>141</v>
      </c>
      <c r="AA47" s="4" t="s">
        <v>48</v>
      </c>
      <c r="AB47" s="4">
        <v>506</v>
      </c>
      <c r="AC47" s="4">
        <v>6003.0619999999999</v>
      </c>
      <c r="AD47" s="4">
        <v>3135.2280000000001</v>
      </c>
      <c r="AE47" s="4">
        <v>1.915</v>
      </c>
      <c r="AF47" s="4">
        <v>2.4</v>
      </c>
      <c r="AG47" s="4">
        <v>14.843</v>
      </c>
      <c r="AH47" s="4">
        <v>417.74296800000002</v>
      </c>
      <c r="AI47" s="4">
        <v>22.596309999999999</v>
      </c>
      <c r="AJ47" s="4">
        <v>158.29018600000001</v>
      </c>
      <c r="AK47" s="4">
        <v>1023</v>
      </c>
      <c r="AL47" s="4">
        <v>130</v>
      </c>
      <c r="AM47" s="4">
        <v>1131</v>
      </c>
      <c r="AN47" s="4">
        <v>71</v>
      </c>
      <c r="AO47" s="4">
        <v>14.370227999999999</v>
      </c>
      <c r="AP47" s="4">
        <v>4158.3999999999996</v>
      </c>
      <c r="AQ47" s="4">
        <v>0</v>
      </c>
      <c r="AR47" s="4">
        <v>64</v>
      </c>
      <c r="AS47" s="4">
        <v>37558</v>
      </c>
      <c r="AT47" s="4">
        <v>2.1659999999999999</v>
      </c>
      <c r="AU47" s="4">
        <v>18.84</v>
      </c>
      <c r="AV47" s="4">
        <v>21950</v>
      </c>
      <c r="AW47" s="4">
        <v>0</v>
      </c>
      <c r="AX47" s="4">
        <v>0.55000000000000004</v>
      </c>
      <c r="AY47">
        <v>0.79791666666666672</v>
      </c>
      <c r="AZ47" t="s">
        <v>70</v>
      </c>
      <c r="BA47" t="s">
        <v>304</v>
      </c>
      <c r="BB47">
        <v>1</v>
      </c>
      <c r="BC47" t="s">
        <v>309</v>
      </c>
      <c r="BD47">
        <v>7</v>
      </c>
      <c r="BE47">
        <v>43785.483</v>
      </c>
      <c r="BF47">
        <v>0.13710165079142783</v>
      </c>
      <c r="BG47">
        <v>0.10939569219399346</v>
      </c>
      <c r="BH47">
        <v>278207.36900000006</v>
      </c>
      <c r="BI47">
        <v>2.1577652747221079E-2</v>
      </c>
      <c r="BJ47">
        <v>1.7217168754553487E-2</v>
      </c>
      <c r="BK47">
        <v>1</v>
      </c>
      <c r="BL47" t="s">
        <v>70</v>
      </c>
      <c r="BM47">
        <v>0</v>
      </c>
      <c r="BN47" t="s">
        <v>323</v>
      </c>
    </row>
    <row r="48" spans="1:66">
      <c r="A48" s="138" t="str">
        <f t="shared" si="35"/>
        <v>도영운수</v>
      </c>
      <c r="B48" s="138" t="str">
        <f t="shared" si="1"/>
        <v>65-1</v>
      </c>
      <c r="C48" s="139" t="str">
        <f t="shared" si="36"/>
        <v>71바5891</v>
      </c>
      <c r="D48" s="114" t="str">
        <f t="shared" si="37"/>
        <v>대형</v>
      </c>
      <c r="E48" s="111" t="str">
        <f t="shared" si="38"/>
        <v>D</v>
      </c>
      <c r="F48" s="159">
        <f t="shared" si="39"/>
        <v>0.81333333333333335</v>
      </c>
      <c r="G48" s="160">
        <f t="shared" si="40"/>
        <v>1.952</v>
      </c>
      <c r="H48" s="161">
        <f t="shared" si="41"/>
        <v>2.4</v>
      </c>
      <c r="I48" s="162">
        <f t="shared" si="42"/>
        <v>4520.741</v>
      </c>
      <c r="J48" s="163">
        <f t="shared" si="43"/>
        <v>2.7066338232598949E-2</v>
      </c>
      <c r="K48" s="163">
        <f t="shared" si="44"/>
        <v>0.34849495613890863</v>
      </c>
      <c r="L48" s="163">
        <f t="shared" si="45"/>
        <v>0.18890708403777168</v>
      </c>
      <c r="M48" s="164">
        <f t="shared" si="46"/>
        <v>14.292999999999999</v>
      </c>
      <c r="N48" s="165">
        <f t="shared" si="47"/>
        <v>1.04</v>
      </c>
      <c r="O48" s="165">
        <f t="shared" si="48"/>
        <v>24.353999999999999</v>
      </c>
      <c r="P48" s="166">
        <f t="shared" si="49"/>
        <v>0</v>
      </c>
      <c r="Q48" s="167">
        <f t="shared" si="50"/>
        <v>76</v>
      </c>
      <c r="R48" s="168">
        <f t="shared" si="51"/>
        <v>25.191337526134237</v>
      </c>
      <c r="S48" s="140">
        <f t="shared" si="52"/>
        <v>47</v>
      </c>
      <c r="T48" s="140">
        <f t="shared" si="53"/>
        <v>1101</v>
      </c>
      <c r="U48" t="s">
        <v>117</v>
      </c>
      <c r="V48" s="251" t="s">
        <v>122</v>
      </c>
      <c r="W48" t="s">
        <v>117</v>
      </c>
      <c r="X48" s="251" t="s">
        <v>122</v>
      </c>
      <c r="Y48" s="4" t="s">
        <v>335</v>
      </c>
      <c r="Z48" s="4" t="s">
        <v>141</v>
      </c>
      <c r="AA48" s="4" t="s">
        <v>48</v>
      </c>
      <c r="AB48" s="4">
        <v>506</v>
      </c>
      <c r="AC48" s="4">
        <v>4520.741</v>
      </c>
      <c r="AD48" s="4">
        <v>2316.0500000000002</v>
      </c>
      <c r="AE48" s="4">
        <v>1.952</v>
      </c>
      <c r="AF48" s="4">
        <v>2.4</v>
      </c>
      <c r="AG48" s="4">
        <v>14.292999999999999</v>
      </c>
      <c r="AH48" s="4">
        <v>287.38797</v>
      </c>
      <c r="AI48" s="4">
        <v>7.7785399999999996</v>
      </c>
      <c r="AJ48" s="4">
        <v>100.15325799999999</v>
      </c>
      <c r="AK48" s="4">
        <v>854</v>
      </c>
      <c r="AL48" s="4">
        <v>47</v>
      </c>
      <c r="AM48" s="4">
        <v>1101</v>
      </c>
      <c r="AN48" s="4">
        <v>76</v>
      </c>
      <c r="AO48" s="4">
        <v>15.730446000000001</v>
      </c>
      <c r="AP48" s="4">
        <v>2570.6</v>
      </c>
      <c r="AQ48" s="4">
        <v>0</v>
      </c>
      <c r="AR48" s="4">
        <v>18</v>
      </c>
      <c r="AS48" s="4">
        <v>9858</v>
      </c>
      <c r="AT48" s="4">
        <v>1.04</v>
      </c>
      <c r="AU48" s="4">
        <v>24.353999999999999</v>
      </c>
      <c r="AV48" s="4">
        <v>35295</v>
      </c>
      <c r="AW48" s="4">
        <v>0</v>
      </c>
      <c r="AX48" s="4">
        <v>0.55000000000000004</v>
      </c>
      <c r="AY48">
        <v>0.81333333333333335</v>
      </c>
      <c r="AZ48" t="s">
        <v>67</v>
      </c>
      <c r="BA48" t="s">
        <v>304</v>
      </c>
      <c r="BB48">
        <v>2</v>
      </c>
      <c r="BC48" t="s">
        <v>305</v>
      </c>
      <c r="BD48">
        <v>4</v>
      </c>
      <c r="BE48">
        <v>43785.483</v>
      </c>
      <c r="BF48">
        <v>0.10324748501689475</v>
      </c>
      <c r="BG48">
        <v>8.3974621147074394E-2</v>
      </c>
      <c r="BH48">
        <v>278207.36900000006</v>
      </c>
      <c r="BI48">
        <v>1.6249537229188198E-2</v>
      </c>
      <c r="BJ48">
        <v>1.3216290279739735E-2</v>
      </c>
      <c r="BK48">
        <v>1</v>
      </c>
      <c r="BL48" t="s">
        <v>70</v>
      </c>
      <c r="BM48">
        <v>1</v>
      </c>
      <c r="BN48" t="s">
        <v>321</v>
      </c>
    </row>
    <row r="49" spans="1:66">
      <c r="A49" s="141" t="str">
        <f t="shared" si="35"/>
        <v>도영운수</v>
      </c>
      <c r="B49" s="141" t="str">
        <f t="shared" si="1"/>
        <v>65-1</v>
      </c>
      <c r="C49" s="142" t="str">
        <f t="shared" si="36"/>
        <v>71바5893</v>
      </c>
      <c r="D49" s="130" t="str">
        <f t="shared" si="37"/>
        <v>대형</v>
      </c>
      <c r="E49" s="127" t="str">
        <f t="shared" si="38"/>
        <v>C</v>
      </c>
      <c r="F49" s="149">
        <f t="shared" si="39"/>
        <v>0.85347826086956535</v>
      </c>
      <c r="G49" s="150">
        <f t="shared" si="40"/>
        <v>1.9630000000000001</v>
      </c>
      <c r="H49" s="151">
        <f t="shared" si="41"/>
        <v>2.2999999999999998</v>
      </c>
      <c r="I49" s="152">
        <f t="shared" si="42"/>
        <v>6495.0029999999997</v>
      </c>
      <c r="J49" s="153">
        <f t="shared" si="43"/>
        <v>1.4178552784225492E-2</v>
      </c>
      <c r="K49" s="153">
        <f t="shared" si="44"/>
        <v>0.36485081617145776</v>
      </c>
      <c r="L49" s="153">
        <f t="shared" si="45"/>
        <v>0.22940713037391977</v>
      </c>
      <c r="M49" s="154">
        <f t="shared" si="46"/>
        <v>14.683999999999999</v>
      </c>
      <c r="N49" s="155">
        <f t="shared" si="47"/>
        <v>2.3250000000000002</v>
      </c>
      <c r="O49" s="155">
        <f t="shared" si="48"/>
        <v>29.268999999999998</v>
      </c>
      <c r="P49" s="156">
        <f t="shared" si="49"/>
        <v>0</v>
      </c>
      <c r="Q49" s="157">
        <f t="shared" si="50"/>
        <v>74</v>
      </c>
      <c r="R49" s="158">
        <f t="shared" si="51"/>
        <v>25.789162295971494</v>
      </c>
      <c r="S49" s="143">
        <f t="shared" si="52"/>
        <v>151</v>
      </c>
      <c r="T49" s="143">
        <f t="shared" si="53"/>
        <v>1901</v>
      </c>
      <c r="U49" t="s">
        <v>117</v>
      </c>
      <c r="V49" s="251" t="s">
        <v>122</v>
      </c>
      <c r="W49" t="s">
        <v>117</v>
      </c>
      <c r="X49" s="251" t="s">
        <v>122</v>
      </c>
      <c r="Y49" s="4" t="s">
        <v>219</v>
      </c>
      <c r="Z49" s="4" t="s">
        <v>141</v>
      </c>
      <c r="AA49" s="4" t="s">
        <v>48</v>
      </c>
      <c r="AB49" s="4">
        <v>506</v>
      </c>
      <c r="AC49" s="4">
        <v>6495.0029999999997</v>
      </c>
      <c r="AD49" s="4">
        <v>3309.5189999999998</v>
      </c>
      <c r="AE49" s="4">
        <v>1.9630000000000001</v>
      </c>
      <c r="AF49" s="4">
        <v>2.2999999999999998</v>
      </c>
      <c r="AG49" s="4">
        <v>14.683999999999999</v>
      </c>
      <c r="AH49" s="4">
        <v>405.57489099999998</v>
      </c>
      <c r="AI49" s="4">
        <v>5.7504650000000002</v>
      </c>
      <c r="AJ49" s="4">
        <v>147.97433000000001</v>
      </c>
      <c r="AK49" s="4">
        <v>1490</v>
      </c>
      <c r="AL49" s="4">
        <v>151</v>
      </c>
      <c r="AM49" s="4">
        <v>1901</v>
      </c>
      <c r="AN49" s="4">
        <v>74</v>
      </c>
      <c r="AO49" s="4">
        <v>16.014312</v>
      </c>
      <c r="AP49" s="4">
        <v>4203.8</v>
      </c>
      <c r="AQ49" s="4">
        <v>0</v>
      </c>
      <c r="AR49" s="4">
        <v>18</v>
      </c>
      <c r="AS49" s="4">
        <v>9682</v>
      </c>
      <c r="AT49" s="4">
        <v>2.3250000000000002</v>
      </c>
      <c r="AU49" s="4">
        <v>29.268999999999998</v>
      </c>
      <c r="AV49" s="4">
        <v>54050</v>
      </c>
      <c r="AW49" s="4">
        <v>0</v>
      </c>
      <c r="AX49" s="4">
        <v>0.55000000000000004</v>
      </c>
      <c r="AY49">
        <v>0.85347826086956535</v>
      </c>
      <c r="AZ49" t="s">
        <v>69</v>
      </c>
      <c r="BA49" t="s">
        <v>304</v>
      </c>
      <c r="BB49">
        <v>1</v>
      </c>
      <c r="BC49" t="s">
        <v>467</v>
      </c>
      <c r="BD49">
        <v>10</v>
      </c>
      <c r="BE49">
        <v>43785.483</v>
      </c>
      <c r="BF49">
        <v>0.14833690426573573</v>
      </c>
      <c r="BG49">
        <v>0.12660232307549535</v>
      </c>
      <c r="BH49">
        <v>278207.36900000006</v>
      </c>
      <c r="BI49">
        <v>2.3345905693820779E-2</v>
      </c>
      <c r="BJ49">
        <v>1.9925222989987043E-2</v>
      </c>
      <c r="BK49">
        <v>1</v>
      </c>
      <c r="BL49" t="s">
        <v>67</v>
      </c>
      <c r="BM49">
        <v>1</v>
      </c>
      <c r="BN49" t="s">
        <v>321</v>
      </c>
    </row>
    <row r="50" spans="1:66">
      <c r="A50" s="138" t="str">
        <f t="shared" si="35"/>
        <v>도영운수</v>
      </c>
      <c r="B50" s="138" t="str">
        <f t="shared" si="1"/>
        <v>65-1</v>
      </c>
      <c r="C50" s="139" t="str">
        <f t="shared" si="36"/>
        <v>71바5895</v>
      </c>
      <c r="D50" s="114" t="str">
        <f t="shared" si="37"/>
        <v>대형</v>
      </c>
      <c r="E50" s="111" t="str">
        <f t="shared" si="38"/>
        <v>F</v>
      </c>
      <c r="F50" s="159">
        <f t="shared" si="39"/>
        <v>0.77625</v>
      </c>
      <c r="G50" s="160">
        <f t="shared" si="40"/>
        <v>1.863</v>
      </c>
      <c r="H50" s="161">
        <f t="shared" si="41"/>
        <v>2.4</v>
      </c>
      <c r="I50" s="162">
        <f t="shared" si="42"/>
        <v>6023.1120000000001</v>
      </c>
      <c r="J50" s="163">
        <f t="shared" si="43"/>
        <v>4.9448301221784854E-2</v>
      </c>
      <c r="K50" s="163">
        <f t="shared" si="44"/>
        <v>0.37470267948600838</v>
      </c>
      <c r="L50" s="163">
        <f t="shared" si="45"/>
        <v>0.19259147098709106</v>
      </c>
      <c r="M50" s="164">
        <f t="shared" si="46"/>
        <v>15.44</v>
      </c>
      <c r="N50" s="165">
        <f t="shared" si="47"/>
        <v>3.4870000000000001</v>
      </c>
      <c r="O50" s="165">
        <f t="shared" si="48"/>
        <v>38.917000000000002</v>
      </c>
      <c r="P50" s="166">
        <f t="shared" si="49"/>
        <v>0</v>
      </c>
      <c r="Q50" s="167">
        <f t="shared" si="50"/>
        <v>73</v>
      </c>
      <c r="R50" s="168">
        <f t="shared" si="51"/>
        <v>25.804510599415856</v>
      </c>
      <c r="S50" s="140">
        <f t="shared" si="52"/>
        <v>210</v>
      </c>
      <c r="T50" s="140">
        <f t="shared" si="53"/>
        <v>2344</v>
      </c>
      <c r="U50" t="s">
        <v>117</v>
      </c>
      <c r="V50" s="251" t="s">
        <v>122</v>
      </c>
      <c r="W50" t="s">
        <v>117</v>
      </c>
      <c r="X50" s="251" t="s">
        <v>122</v>
      </c>
      <c r="Y50" s="4" t="s">
        <v>337</v>
      </c>
      <c r="Z50" s="4" t="s">
        <v>141</v>
      </c>
      <c r="AA50" s="4" t="s">
        <v>48</v>
      </c>
      <c r="AB50" s="4">
        <v>506</v>
      </c>
      <c r="AC50" s="4">
        <v>6023.1120000000001</v>
      </c>
      <c r="AD50" s="4">
        <v>3232.7620000000002</v>
      </c>
      <c r="AE50" s="4">
        <v>1.863</v>
      </c>
      <c r="AF50" s="4">
        <v>2.4</v>
      </c>
      <c r="AG50" s="4">
        <v>15.44</v>
      </c>
      <c r="AH50" s="4">
        <v>405.33740299999999</v>
      </c>
      <c r="AI50" s="4">
        <v>20.043246</v>
      </c>
      <c r="AJ50" s="4">
        <v>151.881011</v>
      </c>
      <c r="AK50" s="4">
        <v>1160</v>
      </c>
      <c r="AL50" s="4">
        <v>210</v>
      </c>
      <c r="AM50" s="4">
        <v>2344</v>
      </c>
      <c r="AN50" s="4">
        <v>73</v>
      </c>
      <c r="AO50" s="4">
        <v>14.859502000000001</v>
      </c>
      <c r="AP50" s="4">
        <v>4990.6000000000004</v>
      </c>
      <c r="AQ50" s="4">
        <v>0</v>
      </c>
      <c r="AR50" s="4">
        <v>38</v>
      </c>
      <c r="AS50" s="4">
        <v>23516</v>
      </c>
      <c r="AT50" s="4">
        <v>3.4870000000000001</v>
      </c>
      <c r="AU50" s="4">
        <v>38.917000000000002</v>
      </c>
      <c r="AV50" s="4">
        <v>13</v>
      </c>
      <c r="AW50" s="4">
        <v>0</v>
      </c>
      <c r="AX50" s="4">
        <v>0.54</v>
      </c>
      <c r="AY50">
        <v>0.77625</v>
      </c>
      <c r="AZ50" t="s">
        <v>70</v>
      </c>
      <c r="BA50" t="s">
        <v>304</v>
      </c>
      <c r="BB50">
        <v>2</v>
      </c>
      <c r="BC50" t="s">
        <v>306</v>
      </c>
      <c r="BD50">
        <v>2</v>
      </c>
      <c r="BE50">
        <v>43785.483</v>
      </c>
      <c r="BF50">
        <v>0.1375595651188774</v>
      </c>
      <c r="BG50">
        <v>0.10678061242352858</v>
      </c>
      <c r="BH50">
        <v>278207.36900000006</v>
      </c>
      <c r="BI50">
        <v>2.1649721291171115E-2</v>
      </c>
      <c r="BJ50">
        <v>1.680559615227158E-2</v>
      </c>
      <c r="BK50">
        <v>1</v>
      </c>
      <c r="BL50" t="s">
        <v>70</v>
      </c>
      <c r="BM50">
        <v>0</v>
      </c>
      <c r="BN50" t="s">
        <v>323</v>
      </c>
    </row>
    <row r="51" spans="1:66">
      <c r="A51" s="141" t="str">
        <f t="shared" si="35"/>
        <v>도영운수</v>
      </c>
      <c r="B51" s="141" t="str">
        <f t="shared" si="1"/>
        <v>65-1</v>
      </c>
      <c r="C51" s="142" t="str">
        <f t="shared" si="36"/>
        <v>71바5896</v>
      </c>
      <c r="D51" s="130" t="str">
        <f t="shared" si="37"/>
        <v>대형</v>
      </c>
      <c r="E51" s="127" t="str">
        <f t="shared" si="38"/>
        <v>F</v>
      </c>
      <c r="F51" s="149">
        <f t="shared" si="39"/>
        <v>0.72652173913043483</v>
      </c>
      <c r="G51" s="150">
        <f t="shared" si="40"/>
        <v>1.671</v>
      </c>
      <c r="H51" s="151">
        <f t="shared" si="41"/>
        <v>2.2999999999999998</v>
      </c>
      <c r="I51" s="152">
        <f t="shared" si="42"/>
        <v>851.01400000000001</v>
      </c>
      <c r="J51" s="153">
        <f t="shared" si="43"/>
        <v>6.1561959031034806E-2</v>
      </c>
      <c r="K51" s="153">
        <f t="shared" si="44"/>
        <v>0.39794312810151689</v>
      </c>
      <c r="L51" s="153">
        <f t="shared" si="45"/>
        <v>0.12808249923032994</v>
      </c>
      <c r="M51" s="154">
        <f t="shared" si="46"/>
        <v>19.584</v>
      </c>
      <c r="N51" s="155">
        <f t="shared" si="47"/>
        <v>4.5830000000000002</v>
      </c>
      <c r="O51" s="155">
        <f t="shared" si="48"/>
        <v>48.06</v>
      </c>
      <c r="P51" s="156">
        <f t="shared" si="49"/>
        <v>0</v>
      </c>
      <c r="Q51" s="157">
        <f t="shared" si="50"/>
        <v>71</v>
      </c>
      <c r="R51" s="158">
        <f t="shared" si="51"/>
        <v>25.965336266625631</v>
      </c>
      <c r="S51" s="143">
        <f t="shared" si="52"/>
        <v>39</v>
      </c>
      <c r="T51" s="143">
        <f t="shared" si="53"/>
        <v>409</v>
      </c>
      <c r="U51" t="s">
        <v>117</v>
      </c>
      <c r="V51" s="251" t="s">
        <v>122</v>
      </c>
      <c r="W51" t="s">
        <v>117</v>
      </c>
      <c r="X51" s="251" t="s">
        <v>122</v>
      </c>
      <c r="Y51" s="4" t="s">
        <v>220</v>
      </c>
      <c r="Z51" s="4" t="s">
        <v>141</v>
      </c>
      <c r="AA51" s="4" t="s">
        <v>48</v>
      </c>
      <c r="AB51" s="4">
        <v>506</v>
      </c>
      <c r="AC51" s="4">
        <v>851.01400000000001</v>
      </c>
      <c r="AD51" s="4">
        <v>509.36200000000002</v>
      </c>
      <c r="AE51" s="4">
        <v>1.671</v>
      </c>
      <c r="AF51" s="4">
        <v>2.2999999999999998</v>
      </c>
      <c r="AG51" s="4">
        <v>19.584</v>
      </c>
      <c r="AH51" s="4">
        <v>60.638876000000003</v>
      </c>
      <c r="AI51" s="4">
        <v>3.7330480000000001</v>
      </c>
      <c r="AJ51" s="4">
        <v>24.130824</v>
      </c>
      <c r="AK51" s="4">
        <v>109</v>
      </c>
      <c r="AL51" s="4">
        <v>39</v>
      </c>
      <c r="AM51" s="4">
        <v>409</v>
      </c>
      <c r="AN51" s="4">
        <v>71</v>
      </c>
      <c r="AO51" s="4">
        <v>14.034132</v>
      </c>
      <c r="AP51" s="4">
        <v>1082.2</v>
      </c>
      <c r="AQ51" s="4">
        <v>0</v>
      </c>
      <c r="AR51" s="4">
        <v>15</v>
      </c>
      <c r="AS51" s="4">
        <v>8353</v>
      </c>
      <c r="AT51" s="4">
        <v>4.5830000000000002</v>
      </c>
      <c r="AU51" s="4">
        <v>48.06</v>
      </c>
      <c r="AV51" s="4">
        <v>0</v>
      </c>
      <c r="AW51" s="4">
        <v>0</v>
      </c>
      <c r="AX51" s="4">
        <v>0.56999999999999995</v>
      </c>
      <c r="AY51">
        <v>0.72652173913043483</v>
      </c>
      <c r="AZ51" t="s">
        <v>70</v>
      </c>
      <c r="BA51" t="s">
        <v>304</v>
      </c>
      <c r="BB51">
        <v>5</v>
      </c>
      <c r="BC51" t="s">
        <v>336</v>
      </c>
      <c r="BD51">
        <v>1</v>
      </c>
      <c r="BE51">
        <v>43785.483</v>
      </c>
      <c r="BF51">
        <v>1.9435985209983866E-2</v>
      </c>
      <c r="BG51">
        <v>1.4120665776470889E-2</v>
      </c>
      <c r="BH51">
        <v>278207.36900000006</v>
      </c>
      <c r="BI51">
        <v>3.0589196938201873E-3</v>
      </c>
      <c r="BJ51">
        <v>2.2223716558145796E-3</v>
      </c>
      <c r="BK51">
        <v>1</v>
      </c>
      <c r="BL51" t="s">
        <v>70</v>
      </c>
      <c r="BM51">
        <v>0</v>
      </c>
      <c r="BN51" t="s">
        <v>323</v>
      </c>
    </row>
    <row r="52" spans="1:66">
      <c r="A52" s="138" t="str">
        <f t="shared" si="35"/>
        <v>도영운수</v>
      </c>
      <c r="B52" s="138" t="str">
        <f t="shared" si="1"/>
        <v>순환46</v>
      </c>
      <c r="C52" s="139" t="str">
        <f t="shared" si="36"/>
        <v>71바5856</v>
      </c>
      <c r="D52" s="114" t="str">
        <f t="shared" si="37"/>
        <v>중형</v>
      </c>
      <c r="E52" s="111" t="str">
        <f t="shared" si="38"/>
        <v>F</v>
      </c>
      <c r="F52" s="159">
        <f t="shared" si="39"/>
        <v>0.76892857142857152</v>
      </c>
      <c r="G52" s="160">
        <f t="shared" si="40"/>
        <v>2.153</v>
      </c>
      <c r="H52" s="161">
        <f t="shared" si="41"/>
        <v>2.8</v>
      </c>
      <c r="I52" s="162">
        <f t="shared" si="42"/>
        <v>589.37400000000002</v>
      </c>
      <c r="J52" s="163">
        <f t="shared" si="43"/>
        <v>3.6715516505033387E-2</v>
      </c>
      <c r="K52" s="163">
        <f t="shared" si="44"/>
        <v>0.34381474063329215</v>
      </c>
      <c r="L52" s="163">
        <f t="shared" si="45"/>
        <v>0.21887629925989269</v>
      </c>
      <c r="M52" s="164">
        <f t="shared" si="46"/>
        <v>13.84</v>
      </c>
      <c r="N52" s="165">
        <f t="shared" si="47"/>
        <v>2.8839999999999999</v>
      </c>
      <c r="O52" s="165">
        <f t="shared" si="48"/>
        <v>65.662999999999997</v>
      </c>
      <c r="P52" s="166">
        <f t="shared" si="49"/>
        <v>0</v>
      </c>
      <c r="Q52" s="167">
        <f t="shared" si="50"/>
        <v>71</v>
      </c>
      <c r="R52" s="168">
        <f t="shared" si="51"/>
        <v>25.790653621930677</v>
      </c>
      <c r="S52" s="140">
        <f t="shared" si="52"/>
        <v>17</v>
      </c>
      <c r="T52" s="140">
        <f t="shared" si="53"/>
        <v>387</v>
      </c>
      <c r="U52" t="s">
        <v>117</v>
      </c>
      <c r="V52" t="s">
        <v>123</v>
      </c>
      <c r="W52" t="s">
        <v>117</v>
      </c>
      <c r="X52" s="4" t="s">
        <v>123</v>
      </c>
      <c r="Y52" s="4" t="s">
        <v>222</v>
      </c>
      <c r="Z52" s="4" t="s">
        <v>187</v>
      </c>
      <c r="AA52" s="4" t="s">
        <v>48</v>
      </c>
      <c r="AB52" s="4">
        <v>506</v>
      </c>
      <c r="AC52" s="4">
        <v>589.37400000000002</v>
      </c>
      <c r="AD52" s="4">
        <v>273.702</v>
      </c>
      <c r="AE52" s="4">
        <v>2.153</v>
      </c>
      <c r="AF52" s="4">
        <v>2.8</v>
      </c>
      <c r="AG52" s="4">
        <v>13.84</v>
      </c>
      <c r="AH52" s="4">
        <v>36.889989</v>
      </c>
      <c r="AI52" s="4">
        <v>1.3544350000000001</v>
      </c>
      <c r="AJ52" s="4">
        <v>12.683322</v>
      </c>
      <c r="AK52" s="4">
        <v>129</v>
      </c>
      <c r="AL52" s="4">
        <v>17</v>
      </c>
      <c r="AM52" s="4">
        <v>387</v>
      </c>
      <c r="AN52" s="4">
        <v>71</v>
      </c>
      <c r="AO52" s="4">
        <v>15.976528999999999</v>
      </c>
      <c r="AP52" s="4">
        <v>297.7</v>
      </c>
      <c r="AQ52" s="4">
        <v>0</v>
      </c>
      <c r="AR52" s="4">
        <v>3</v>
      </c>
      <c r="AS52" s="4">
        <v>393</v>
      </c>
      <c r="AT52" s="4">
        <v>2.8839999999999999</v>
      </c>
      <c r="AU52" s="4">
        <v>65.662999999999997</v>
      </c>
      <c r="AV52" s="4">
        <v>3569</v>
      </c>
      <c r="AW52" s="4">
        <v>0</v>
      </c>
      <c r="AX52" s="4">
        <v>0.57999999999999996</v>
      </c>
      <c r="AY52">
        <v>0.76892857142857152</v>
      </c>
      <c r="AZ52" t="s">
        <v>70</v>
      </c>
      <c r="BA52" t="s">
        <v>221</v>
      </c>
      <c r="BB52">
        <v>1</v>
      </c>
      <c r="BC52" t="s">
        <v>285</v>
      </c>
      <c r="BD52">
        <v>3</v>
      </c>
      <c r="BE52">
        <v>589.37400000000002</v>
      </c>
      <c r="BF52">
        <v>1</v>
      </c>
      <c r="BG52">
        <v>0.76892857142857152</v>
      </c>
      <c r="BH52">
        <v>278207.36900000006</v>
      </c>
      <c r="BI52">
        <v>2.1184701257859202E-3</v>
      </c>
      <c r="BJ52">
        <v>1.6289522074346737E-3</v>
      </c>
      <c r="BK52">
        <v>1</v>
      </c>
      <c r="BL52" t="s">
        <v>67</v>
      </c>
      <c r="BM52">
        <v>-1</v>
      </c>
      <c r="BN52" t="s">
        <v>347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35" priority="1" operator="containsText" text="F">
      <formula>NOT(ISERROR(SEARCH("F",E1)))</formula>
    </cfRule>
    <cfRule type="containsText" dxfId="34" priority="2" operator="containsText" text="D">
      <formula>NOT(ISERROR(SEARCH("D",E1)))</formula>
    </cfRule>
    <cfRule type="containsText" dxfId="33" priority="3" operator="containsText" text="C">
      <formula>NOT(ISERROR(SEARCH("C",E1)))</formula>
    </cfRule>
    <cfRule type="containsText" dxfId="32" priority="4" operator="containsText" text="B">
      <formula>NOT(ISERROR(SEARCH("B",E1)))</formula>
    </cfRule>
    <cfRule type="containsText" dxfId="31" priority="5" operator="containsText" text="A">
      <formula>NOT(ISERROR(SEARCH("A",E1)))</formula>
    </cfRule>
    <cfRule type="containsText" dxfId="3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86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2"/>
      <c r="R1" s="222"/>
    </row>
    <row r="2" spans="1:7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3"/>
      <c r="R2" s="223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156</v>
      </c>
      <c r="B3" s="35"/>
      <c r="E3" s="11"/>
      <c r="F3" s="8"/>
      <c r="G3" s="11"/>
      <c r="H3" s="11"/>
      <c r="X3" s="11"/>
      <c r="Y3" s="11"/>
    </row>
    <row r="4" spans="1:78" ht="27">
      <c r="A4" s="120" t="s">
        <v>38</v>
      </c>
      <c r="B4" s="121" t="s">
        <v>49</v>
      </c>
      <c r="C4" s="122" t="s">
        <v>142</v>
      </c>
      <c r="D4" s="122" t="s">
        <v>157</v>
      </c>
      <c r="E4" s="123" t="s">
        <v>146</v>
      </c>
      <c r="F4" s="121" t="s">
        <v>150</v>
      </c>
      <c r="G4" s="123" t="s">
        <v>148</v>
      </c>
      <c r="H4" s="123" t="s">
        <v>152</v>
      </c>
      <c r="I4" s="124" t="s">
        <v>154</v>
      </c>
      <c r="J4" s="123" t="s">
        <v>11</v>
      </c>
      <c r="K4" s="123" t="s">
        <v>12</v>
      </c>
      <c r="L4" s="123" t="s">
        <v>13</v>
      </c>
      <c r="M4" s="123" t="s">
        <v>73</v>
      </c>
      <c r="N4" s="123" t="s">
        <v>6</v>
      </c>
      <c r="O4" s="123" t="s">
        <v>7</v>
      </c>
      <c r="P4" s="123" t="s">
        <v>163</v>
      </c>
      <c r="Q4" s="225" t="s">
        <v>43</v>
      </c>
      <c r="R4" s="225" t="s">
        <v>44</v>
      </c>
      <c r="S4" s="13"/>
      <c r="T4" s="13" t="s">
        <v>42</v>
      </c>
      <c r="U4" s="13" t="s">
        <v>159</v>
      </c>
      <c r="V4" s="13" t="s">
        <v>160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368</v>
      </c>
      <c r="AN4" s="13"/>
      <c r="AO4" t="s">
        <v>170</v>
      </c>
      <c r="AP4" t="s">
        <v>369</v>
      </c>
      <c r="AQ4" t="s">
        <v>147</v>
      </c>
      <c r="AR4" t="s">
        <v>31</v>
      </c>
      <c r="AS4" t="s">
        <v>0</v>
      </c>
      <c r="AT4" t="s">
        <v>9</v>
      </c>
      <c r="AU4" t="s">
        <v>29</v>
      </c>
      <c r="AV4" t="s">
        <v>160</v>
      </c>
      <c r="AW4" t="s">
        <v>65</v>
      </c>
      <c r="AX4" t="s">
        <v>370</v>
      </c>
      <c r="AY4" t="s">
        <v>126</v>
      </c>
      <c r="AZ4" t="s">
        <v>371</v>
      </c>
      <c r="BA4" t="s">
        <v>372</v>
      </c>
      <c r="BB4" t="s">
        <v>373</v>
      </c>
      <c r="BC4" t="s">
        <v>374</v>
      </c>
      <c r="BD4">
        <v>10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158</v>
      </c>
      <c r="BM4" t="s">
        <v>144</v>
      </c>
      <c r="BN4" t="s">
        <v>149</v>
      </c>
      <c r="BO4" t="s">
        <v>147</v>
      </c>
      <c r="BP4" t="s">
        <v>151</v>
      </c>
      <c r="BQ4" t="s">
        <v>153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162</v>
      </c>
      <c r="BY4" t="s">
        <v>164</v>
      </c>
      <c r="BZ4" t="s">
        <v>165</v>
      </c>
    </row>
    <row r="5" spans="1:78" ht="16.5">
      <c r="A5" s="125" t="str">
        <f>BI5</f>
        <v>도영운수</v>
      </c>
      <c r="B5" s="126" t="str">
        <f>IF(BJ5="NULL", E5, BJ5)</f>
        <v>김광진</v>
      </c>
      <c r="C5" s="127" t="str">
        <f>BK5</f>
        <v>D</v>
      </c>
      <c r="D5" s="128">
        <f>BL5</f>
        <v>0.8357182160165606</v>
      </c>
      <c r="E5" s="129">
        <f>U5</f>
        <v>546</v>
      </c>
      <c r="F5" s="304" t="str">
        <f t="shared" ref="F5:I6" si="0">BN5</f>
        <v>523</v>
      </c>
      <c r="G5" s="130" t="str">
        <f t="shared" si="0"/>
        <v>70바3901</v>
      </c>
      <c r="H5" s="131">
        <f t="shared" si="0"/>
        <v>7</v>
      </c>
      <c r="I5" s="132">
        <f t="shared" si="0"/>
        <v>1843.175</v>
      </c>
      <c r="J5" s="133">
        <f>AB5/AA5</f>
        <v>1.2331417835064072E-2</v>
      </c>
      <c r="K5" s="133">
        <f>AC5/AA5</f>
        <v>0.36858164665515375</v>
      </c>
      <c r="L5" s="133">
        <f>AD5/I5</f>
        <v>0.27723900335019735</v>
      </c>
      <c r="M5" s="134">
        <f>Z5</f>
        <v>15.445</v>
      </c>
      <c r="N5" s="135">
        <f>BV5</f>
        <v>0.84269781277782696</v>
      </c>
      <c r="O5" s="135">
        <f>BW5</f>
        <v>54.775357830558754</v>
      </c>
      <c r="P5" s="226">
        <f>AK5</f>
        <v>9</v>
      </c>
      <c r="Q5" s="227">
        <f>AE5</f>
        <v>56</v>
      </c>
      <c r="R5" s="227">
        <f>AF5</f>
        <v>1755</v>
      </c>
      <c r="T5">
        <v>506</v>
      </c>
      <c r="U5">
        <v>546</v>
      </c>
      <c r="V5" t="s">
        <v>358</v>
      </c>
      <c r="W5">
        <v>1843.175</v>
      </c>
      <c r="X5">
        <v>887.05399999999997</v>
      </c>
      <c r="Y5">
        <v>2.0779999999999998</v>
      </c>
      <c r="Z5">
        <v>15.445</v>
      </c>
      <c r="AA5">
        <v>114.609692</v>
      </c>
      <c r="AB5">
        <v>1.4133</v>
      </c>
      <c r="AC5">
        <v>42.243029</v>
      </c>
      <c r="AD5" s="1">
        <v>511</v>
      </c>
      <c r="AE5">
        <v>56</v>
      </c>
      <c r="AF5">
        <v>1755</v>
      </c>
      <c r="AG5">
        <v>72</v>
      </c>
      <c r="AH5">
        <v>16.082191000000002</v>
      </c>
      <c r="AI5">
        <v>719.5</v>
      </c>
      <c r="AJ5">
        <v>0</v>
      </c>
      <c r="AK5">
        <v>9</v>
      </c>
      <c r="AL5">
        <v>5602</v>
      </c>
      <c r="AM5">
        <v>0.8357182160165606</v>
      </c>
      <c r="AN5" t="s">
        <v>67</v>
      </c>
      <c r="AO5">
        <v>537.15499999999997</v>
      </c>
      <c r="AP5" t="s">
        <v>468</v>
      </c>
      <c r="AQ5" t="s">
        <v>117</v>
      </c>
      <c r="AR5" t="s">
        <v>119</v>
      </c>
      <c r="AS5" t="s">
        <v>117</v>
      </c>
      <c r="AT5" t="s">
        <v>119</v>
      </c>
      <c r="AU5" t="s">
        <v>186</v>
      </c>
      <c r="AV5" t="s">
        <v>358</v>
      </c>
      <c r="AW5" t="s">
        <v>67</v>
      </c>
      <c r="AX5">
        <v>546</v>
      </c>
      <c r="AY5" t="s">
        <v>388</v>
      </c>
      <c r="AZ5">
        <v>5</v>
      </c>
      <c r="BA5" t="s">
        <v>420</v>
      </c>
      <c r="BB5">
        <v>7</v>
      </c>
      <c r="BC5">
        <v>1</v>
      </c>
      <c r="BE5" t="s">
        <v>67</v>
      </c>
      <c r="BF5">
        <v>0</v>
      </c>
      <c r="BG5" t="s">
        <v>323</v>
      </c>
      <c r="BI5" t="s">
        <v>117</v>
      </c>
      <c r="BJ5" t="s">
        <v>358</v>
      </c>
      <c r="BK5" t="s">
        <v>67</v>
      </c>
      <c r="BL5">
        <v>0.8357182160165606</v>
      </c>
      <c r="BM5">
        <v>546</v>
      </c>
      <c r="BN5" t="s">
        <v>119</v>
      </c>
      <c r="BO5" t="s">
        <v>186</v>
      </c>
      <c r="BP5">
        <v>7</v>
      </c>
      <c r="BQ5">
        <v>1843.175</v>
      </c>
      <c r="BR5">
        <v>1.2331417835064072E-2</v>
      </c>
      <c r="BS5">
        <v>0.36858164665515375</v>
      </c>
      <c r="BT5">
        <v>0.27723900335019735</v>
      </c>
      <c r="BU5">
        <v>15.445</v>
      </c>
      <c r="BV5">
        <v>0.84269781277782696</v>
      </c>
      <c r="BW5">
        <v>54.775357830558754</v>
      </c>
      <c r="BX5">
        <v>9</v>
      </c>
      <c r="BY5">
        <v>56</v>
      </c>
      <c r="BZ5">
        <v>1755</v>
      </c>
    </row>
    <row r="6" spans="1:78" ht="16.5">
      <c r="A6" s="109" t="str">
        <f>BI6</f>
        <v>도영운수</v>
      </c>
      <c r="B6" s="110" t="str">
        <f>IF(BJ6="NULL", E6, BJ6)</f>
        <v>김명석</v>
      </c>
      <c r="C6" s="111" t="str">
        <f>BK6</f>
        <v>C</v>
      </c>
      <c r="D6" s="112">
        <f>BL6</f>
        <v>0.86080000000000001</v>
      </c>
      <c r="E6" s="113">
        <f>U6</f>
        <v>3405</v>
      </c>
      <c r="F6" s="305" t="str">
        <f t="shared" si="0"/>
        <v>35</v>
      </c>
      <c r="G6" s="114" t="str">
        <f t="shared" si="0"/>
        <v>75아1051</v>
      </c>
      <c r="H6" s="115">
        <f t="shared" si="0"/>
        <v>1</v>
      </c>
      <c r="I6" s="116">
        <f t="shared" si="0"/>
        <v>1287.298</v>
      </c>
      <c r="J6" s="117">
        <f>AB6/AA6</f>
        <v>5.049712177999878E-2</v>
      </c>
      <c r="K6" s="117">
        <f>AC6/AA6</f>
        <v>0.37386269818927198</v>
      </c>
      <c r="L6" s="117">
        <f>AD6/I6</f>
        <v>0.13827412145439519</v>
      </c>
      <c r="M6" s="118">
        <f>Z6</f>
        <v>13.183</v>
      </c>
      <c r="N6" s="119">
        <f>BV6</f>
        <v>0.77682090704716389</v>
      </c>
      <c r="O6" s="119">
        <f>BW6</f>
        <v>48.00753205551473</v>
      </c>
      <c r="P6" s="228">
        <f>AK6</f>
        <v>19</v>
      </c>
      <c r="Q6" s="229">
        <f>AE6</f>
        <v>10</v>
      </c>
      <c r="R6" s="229">
        <f>AF6</f>
        <v>618</v>
      </c>
      <c r="T6">
        <v>506</v>
      </c>
      <c r="U6">
        <v>3405</v>
      </c>
      <c r="V6" t="s">
        <v>223</v>
      </c>
      <c r="W6">
        <v>1287.298</v>
      </c>
      <c r="X6">
        <v>598.20100000000002</v>
      </c>
      <c r="Y6">
        <v>2.1520000000000001</v>
      </c>
      <c r="Z6">
        <v>13.183</v>
      </c>
      <c r="AA6">
        <v>77.220816999999997</v>
      </c>
      <c r="AB6">
        <v>3.899429</v>
      </c>
      <c r="AC6">
        <v>28.869983000000001</v>
      </c>
      <c r="AD6" s="1">
        <v>178</v>
      </c>
      <c r="AE6">
        <v>10</v>
      </c>
      <c r="AF6">
        <v>618</v>
      </c>
      <c r="AG6">
        <v>81</v>
      </c>
      <c r="AH6">
        <v>16.670349000000002</v>
      </c>
      <c r="AI6">
        <v>1040.9000000000001</v>
      </c>
      <c r="AJ6">
        <v>0</v>
      </c>
      <c r="AK6">
        <v>19</v>
      </c>
      <c r="AL6">
        <v>8310</v>
      </c>
      <c r="AM6">
        <v>0.86080000000000001</v>
      </c>
      <c r="AN6" t="s">
        <v>69</v>
      </c>
      <c r="AO6">
        <v>1287.298</v>
      </c>
      <c r="AP6" t="s">
        <v>469</v>
      </c>
      <c r="AQ6" t="s">
        <v>117</v>
      </c>
      <c r="AR6" t="s">
        <v>118</v>
      </c>
      <c r="AS6" t="s">
        <v>117</v>
      </c>
      <c r="AT6" t="s">
        <v>118</v>
      </c>
      <c r="AU6" t="s">
        <v>185</v>
      </c>
      <c r="AV6" t="s">
        <v>223</v>
      </c>
      <c r="AW6" t="s">
        <v>69</v>
      </c>
      <c r="AX6">
        <v>3405</v>
      </c>
      <c r="AY6" t="s">
        <v>385</v>
      </c>
      <c r="AZ6">
        <v>4</v>
      </c>
      <c r="BA6" t="s">
        <v>462</v>
      </c>
      <c r="BB6">
        <v>1</v>
      </c>
      <c r="BC6">
        <v>1</v>
      </c>
      <c r="BE6" t="s">
        <v>67</v>
      </c>
      <c r="BF6">
        <v>1</v>
      </c>
      <c r="BG6" t="s">
        <v>321</v>
      </c>
      <c r="BI6" t="s">
        <v>117</v>
      </c>
      <c r="BJ6" t="s">
        <v>223</v>
      </c>
      <c r="BK6" t="s">
        <v>69</v>
      </c>
      <c r="BL6">
        <v>0.86080000000000001</v>
      </c>
      <c r="BM6">
        <v>3405</v>
      </c>
      <c r="BN6" t="s">
        <v>118</v>
      </c>
      <c r="BO6" t="s">
        <v>185</v>
      </c>
      <c r="BP6">
        <v>1</v>
      </c>
      <c r="BQ6">
        <v>1287.298</v>
      </c>
      <c r="BR6">
        <v>5.049712177999878E-2</v>
      </c>
      <c r="BS6">
        <v>0.37386269818927198</v>
      </c>
      <c r="BT6">
        <v>0.13827412145439519</v>
      </c>
      <c r="BU6">
        <v>13.183</v>
      </c>
      <c r="BV6">
        <v>0.77682090704716389</v>
      </c>
      <c r="BW6">
        <v>48.00753205551473</v>
      </c>
      <c r="BX6">
        <v>19</v>
      </c>
      <c r="BY6">
        <v>10</v>
      </c>
      <c r="BZ6">
        <v>618</v>
      </c>
    </row>
    <row r="7" spans="1:78" ht="16.5">
      <c r="A7" s="125" t="str">
        <f t="shared" ref="A7:A70" si="1">BI7</f>
        <v>도영운수</v>
      </c>
      <c r="B7" s="126" t="str">
        <f t="shared" ref="B7:B70" si="2">IF(BJ7="NULL", E7, BJ7)</f>
        <v>김봉환</v>
      </c>
      <c r="C7" s="127" t="str">
        <f t="shared" ref="C7:C70" si="3">BK7</f>
        <v>C</v>
      </c>
      <c r="D7" s="128">
        <f t="shared" ref="D7:D70" si="4">BL7</f>
        <v>0.8877996959819292</v>
      </c>
      <c r="E7" s="129">
        <f t="shared" ref="E7:E70" si="5">U7</f>
        <v>5115</v>
      </c>
      <c r="F7" s="304" t="str">
        <f t="shared" ref="F7:F70" si="6">BN7</f>
        <v>65</v>
      </c>
      <c r="G7" s="130" t="str">
        <f t="shared" ref="G7:G70" si="7">BO7</f>
        <v>71바5879</v>
      </c>
      <c r="H7" s="131">
        <f t="shared" ref="H7:H70" si="8">BP7</f>
        <v>2</v>
      </c>
      <c r="I7" s="132">
        <f t="shared" ref="I7:I70" si="9">BQ7</f>
        <v>4228.6959999999999</v>
      </c>
      <c r="J7" s="133">
        <f t="shared" ref="J7:J70" si="10">AB7/AA7</f>
        <v>3.7120692775208283E-2</v>
      </c>
      <c r="K7" s="133">
        <f t="shared" ref="K7:K70" si="11">AC7/AA7</f>
        <v>0.34870375872790615</v>
      </c>
      <c r="L7" s="133">
        <f t="shared" ref="L7:L70" si="12">AD7/I7</f>
        <v>0.19675096057980995</v>
      </c>
      <c r="M7" s="134">
        <f t="shared" ref="M7:M70" si="13">Z7</f>
        <v>12.731</v>
      </c>
      <c r="N7" s="135">
        <f t="shared" ref="N7:N70" si="14">BV7</f>
        <v>1.2769894076093433</v>
      </c>
      <c r="O7" s="135">
        <f t="shared" ref="O7:O70" si="15">BW7</f>
        <v>25.114125016317086</v>
      </c>
      <c r="P7" s="226">
        <f t="shared" ref="P7:P70" si="16">AK7</f>
        <v>13</v>
      </c>
      <c r="Q7" s="227">
        <f t="shared" ref="Q7:Q70" si="17">AE7</f>
        <v>54</v>
      </c>
      <c r="R7" s="227">
        <f t="shared" ref="R7:R70" si="18">AF7</f>
        <v>1062</v>
      </c>
      <c r="T7">
        <v>506</v>
      </c>
      <c r="U7">
        <v>5115</v>
      </c>
      <c r="V7" t="s">
        <v>224</v>
      </c>
      <c r="W7">
        <v>4228.6959999999999</v>
      </c>
      <c r="X7">
        <v>1905.6659999999999</v>
      </c>
      <c r="Y7">
        <v>2.2189999999999999</v>
      </c>
      <c r="Z7">
        <v>12.731</v>
      </c>
      <c r="AA7">
        <v>253.68298100000001</v>
      </c>
      <c r="AB7">
        <v>9.4168880000000001</v>
      </c>
      <c r="AC7">
        <v>88.460209000000006</v>
      </c>
      <c r="AD7" s="1">
        <v>832</v>
      </c>
      <c r="AE7">
        <v>54</v>
      </c>
      <c r="AF7">
        <v>1062</v>
      </c>
      <c r="AG7">
        <v>76</v>
      </c>
      <c r="AH7">
        <v>16.669214</v>
      </c>
      <c r="AI7">
        <v>2670.3</v>
      </c>
      <c r="AJ7">
        <v>0</v>
      </c>
      <c r="AK7">
        <v>13</v>
      </c>
      <c r="AL7">
        <v>4969</v>
      </c>
      <c r="AM7">
        <v>0.8877996959819292</v>
      </c>
      <c r="AN7" t="s">
        <v>69</v>
      </c>
      <c r="AO7">
        <v>3754.7350000000001</v>
      </c>
      <c r="AP7" t="s">
        <v>470</v>
      </c>
      <c r="AQ7" t="s">
        <v>117</v>
      </c>
      <c r="AR7" t="s">
        <v>121</v>
      </c>
      <c r="AS7" t="s">
        <v>117</v>
      </c>
      <c r="AT7" t="s">
        <v>121</v>
      </c>
      <c r="AU7" t="s">
        <v>209</v>
      </c>
      <c r="AV7" t="s">
        <v>224</v>
      </c>
      <c r="AW7" t="s">
        <v>69</v>
      </c>
      <c r="AX7">
        <v>5115</v>
      </c>
      <c r="AY7" t="s">
        <v>378</v>
      </c>
      <c r="AZ7">
        <v>1</v>
      </c>
      <c r="BA7" t="s">
        <v>213</v>
      </c>
      <c r="BB7">
        <v>2</v>
      </c>
      <c r="BC7">
        <v>1</v>
      </c>
      <c r="BE7" t="s">
        <v>69</v>
      </c>
      <c r="BF7">
        <v>0</v>
      </c>
      <c r="BG7" t="s">
        <v>323</v>
      </c>
      <c r="BI7" t="s">
        <v>117</v>
      </c>
      <c r="BJ7" t="s">
        <v>224</v>
      </c>
      <c r="BK7" t="s">
        <v>69</v>
      </c>
      <c r="BL7">
        <v>0.8877996959819292</v>
      </c>
      <c r="BM7">
        <v>5115</v>
      </c>
      <c r="BN7" t="s">
        <v>121</v>
      </c>
      <c r="BO7" t="s">
        <v>209</v>
      </c>
      <c r="BP7">
        <v>2</v>
      </c>
      <c r="BQ7">
        <v>4228.6959999999999</v>
      </c>
      <c r="BR7">
        <v>3.7120692775208283E-2</v>
      </c>
      <c r="BS7">
        <v>0.34870375872790615</v>
      </c>
      <c r="BT7">
        <v>0.19675096057980995</v>
      </c>
      <c r="BU7">
        <v>12.731</v>
      </c>
      <c r="BV7">
        <v>1.2769894076093433</v>
      </c>
      <c r="BW7">
        <v>25.114125016317086</v>
      </c>
      <c r="BX7">
        <v>13</v>
      </c>
      <c r="BY7">
        <v>54</v>
      </c>
      <c r="BZ7">
        <v>1062</v>
      </c>
    </row>
    <row r="8" spans="1:78" ht="16.5">
      <c r="A8" s="109" t="str">
        <f t="shared" si="1"/>
        <v>도영운수</v>
      </c>
      <c r="B8" s="110" t="str">
        <f t="shared" si="2"/>
        <v>김상영</v>
      </c>
      <c r="C8" s="111" t="str">
        <f t="shared" si="3"/>
        <v>S</v>
      </c>
      <c r="D8" s="112">
        <f t="shared" si="4"/>
        <v>1.0549619783744775</v>
      </c>
      <c r="E8" s="113">
        <f t="shared" si="5"/>
        <v>4312</v>
      </c>
      <c r="F8" s="305" t="str">
        <f t="shared" si="6"/>
        <v>523</v>
      </c>
      <c r="G8" s="114" t="str">
        <f t="shared" si="7"/>
        <v>71바5862</v>
      </c>
      <c r="H8" s="115">
        <f t="shared" si="8"/>
        <v>3</v>
      </c>
      <c r="I8" s="116">
        <f t="shared" si="9"/>
        <v>3517.4639999999999</v>
      </c>
      <c r="J8" s="117">
        <f t="shared" si="10"/>
        <v>2.3144002003343971E-2</v>
      </c>
      <c r="K8" s="117">
        <f t="shared" si="11"/>
        <v>0.32393093031625281</v>
      </c>
      <c r="L8" s="117">
        <f t="shared" si="12"/>
        <v>0.1890566612764196</v>
      </c>
      <c r="M8" s="118">
        <f t="shared" si="13"/>
        <v>13.266</v>
      </c>
      <c r="N8" s="119">
        <f t="shared" si="14"/>
        <v>2.3880841424389847</v>
      </c>
      <c r="O8" s="119">
        <f t="shared" si="15"/>
        <v>43.89526090387848</v>
      </c>
      <c r="P8" s="228">
        <f t="shared" si="16"/>
        <v>21</v>
      </c>
      <c r="Q8" s="229">
        <f t="shared" si="17"/>
        <v>84</v>
      </c>
      <c r="R8" s="229">
        <f t="shared" si="18"/>
        <v>1544</v>
      </c>
      <c r="T8">
        <v>506</v>
      </c>
      <c r="U8">
        <v>4312</v>
      </c>
      <c r="V8" t="s">
        <v>338</v>
      </c>
      <c r="W8">
        <v>3517.4639999999999</v>
      </c>
      <c r="X8">
        <v>1289.8889999999999</v>
      </c>
      <c r="Y8">
        <v>2.7269999999999999</v>
      </c>
      <c r="Z8">
        <v>13.266</v>
      </c>
      <c r="AA8">
        <v>213.11966699999999</v>
      </c>
      <c r="AB8">
        <v>4.932442</v>
      </c>
      <c r="AC8">
        <v>69.036051999999998</v>
      </c>
      <c r="AD8" s="1">
        <v>665</v>
      </c>
      <c r="AE8">
        <v>84</v>
      </c>
      <c r="AF8">
        <v>1544</v>
      </c>
      <c r="AG8">
        <v>73</v>
      </c>
      <c r="AH8">
        <v>16.504642</v>
      </c>
      <c r="AI8">
        <v>889</v>
      </c>
      <c r="AJ8">
        <v>0</v>
      </c>
      <c r="AK8">
        <v>21</v>
      </c>
      <c r="AL8">
        <v>5167</v>
      </c>
      <c r="AM8">
        <v>1.0549619783744775</v>
      </c>
      <c r="AN8" t="s">
        <v>71</v>
      </c>
      <c r="AO8">
        <v>2281.1840000000002</v>
      </c>
      <c r="AP8" t="s">
        <v>471</v>
      </c>
      <c r="AQ8" t="s">
        <v>117</v>
      </c>
      <c r="AR8" t="s">
        <v>119</v>
      </c>
      <c r="AS8" t="s">
        <v>117</v>
      </c>
      <c r="AT8" t="s">
        <v>119</v>
      </c>
      <c r="AU8" t="s">
        <v>195</v>
      </c>
      <c r="AV8" t="s">
        <v>338</v>
      </c>
      <c r="AW8" t="s">
        <v>71</v>
      </c>
      <c r="AX8">
        <v>4312</v>
      </c>
      <c r="AY8" t="s">
        <v>379</v>
      </c>
      <c r="AZ8">
        <v>1</v>
      </c>
      <c r="BA8" t="s">
        <v>380</v>
      </c>
      <c r="BB8">
        <v>3</v>
      </c>
      <c r="BC8">
        <v>1</v>
      </c>
      <c r="BE8" t="s">
        <v>71</v>
      </c>
      <c r="BF8">
        <v>0</v>
      </c>
      <c r="BG8" t="s">
        <v>323</v>
      </c>
      <c r="BI8" t="s">
        <v>117</v>
      </c>
      <c r="BJ8" t="s">
        <v>338</v>
      </c>
      <c r="BK8" t="s">
        <v>71</v>
      </c>
      <c r="BL8">
        <v>1.0549619783744775</v>
      </c>
      <c r="BM8">
        <v>4312</v>
      </c>
      <c r="BN8" t="s">
        <v>119</v>
      </c>
      <c r="BO8" t="s">
        <v>195</v>
      </c>
      <c r="BP8">
        <v>3</v>
      </c>
      <c r="BQ8">
        <v>3517.4639999999999</v>
      </c>
      <c r="BR8">
        <v>2.3144002003343971E-2</v>
      </c>
      <c r="BS8">
        <v>0.32393093031625281</v>
      </c>
      <c r="BT8">
        <v>0.1890566612764196</v>
      </c>
      <c r="BU8">
        <v>13.266</v>
      </c>
      <c r="BV8">
        <v>2.3880841424389847</v>
      </c>
      <c r="BW8">
        <v>43.89526090387848</v>
      </c>
      <c r="BX8">
        <v>21</v>
      </c>
      <c r="BY8">
        <v>84</v>
      </c>
      <c r="BZ8">
        <v>1544</v>
      </c>
    </row>
    <row r="9" spans="1:78" ht="16.5">
      <c r="A9" s="125" t="str">
        <f t="shared" si="1"/>
        <v>도영운수</v>
      </c>
      <c r="B9" s="126" t="str">
        <f t="shared" si="2"/>
        <v>김상용</v>
      </c>
      <c r="C9" s="127" t="str">
        <f t="shared" si="3"/>
        <v>D</v>
      </c>
      <c r="D9" s="128">
        <f t="shared" si="4"/>
        <v>0.81182579535976296</v>
      </c>
      <c r="E9" s="129">
        <f t="shared" si="5"/>
        <v>305</v>
      </c>
      <c r="F9" s="304" t="str">
        <f t="shared" si="6"/>
        <v>35</v>
      </c>
      <c r="G9" s="130" t="str">
        <f t="shared" si="7"/>
        <v>71바5864</v>
      </c>
      <c r="H9" s="131">
        <f t="shared" si="8"/>
        <v>2</v>
      </c>
      <c r="I9" s="132">
        <f t="shared" si="9"/>
        <v>4749.4690000000001</v>
      </c>
      <c r="J9" s="133">
        <f t="shared" si="10"/>
        <v>2.6152808477814444E-2</v>
      </c>
      <c r="K9" s="133">
        <f t="shared" si="11"/>
        <v>0.37487752339536923</v>
      </c>
      <c r="L9" s="133">
        <f t="shared" si="12"/>
        <v>0.19770631201087954</v>
      </c>
      <c r="M9" s="134">
        <f t="shared" si="13"/>
        <v>13.036</v>
      </c>
      <c r="N9" s="135">
        <f t="shared" si="14"/>
        <v>1.8528387068112246</v>
      </c>
      <c r="O9" s="135">
        <f t="shared" si="15"/>
        <v>28.403175176003884</v>
      </c>
      <c r="P9" s="226">
        <f t="shared" si="16"/>
        <v>43</v>
      </c>
      <c r="Q9" s="227">
        <f t="shared" si="17"/>
        <v>88</v>
      </c>
      <c r="R9" s="227">
        <f t="shared" si="18"/>
        <v>1349</v>
      </c>
      <c r="T9">
        <v>506</v>
      </c>
      <c r="U9">
        <v>305</v>
      </c>
      <c r="V9" t="s">
        <v>225</v>
      </c>
      <c r="W9">
        <v>4749.4690000000001</v>
      </c>
      <c r="X9">
        <v>2251.145</v>
      </c>
      <c r="Y9">
        <v>2.11</v>
      </c>
      <c r="Z9">
        <v>13.036</v>
      </c>
      <c r="AA9">
        <v>292.59465599999999</v>
      </c>
      <c r="AB9">
        <v>7.6521720000000002</v>
      </c>
      <c r="AC9">
        <v>109.68716000000001</v>
      </c>
      <c r="AD9" s="1">
        <v>939</v>
      </c>
      <c r="AE9">
        <v>88</v>
      </c>
      <c r="AF9">
        <v>1349</v>
      </c>
      <c r="AG9">
        <v>83</v>
      </c>
      <c r="AH9">
        <v>16.232247000000001</v>
      </c>
      <c r="AI9">
        <v>2239.4</v>
      </c>
      <c r="AJ9">
        <v>0</v>
      </c>
      <c r="AK9">
        <v>43</v>
      </c>
      <c r="AL9">
        <v>8367</v>
      </c>
      <c r="AM9">
        <v>0.81182579535976296</v>
      </c>
      <c r="AN9" t="s">
        <v>67</v>
      </c>
      <c r="AO9">
        <v>4635.9610000000002</v>
      </c>
      <c r="AP9" t="s">
        <v>472</v>
      </c>
      <c r="AQ9" t="s">
        <v>117</v>
      </c>
      <c r="AR9" t="s">
        <v>118</v>
      </c>
      <c r="AS9" t="s">
        <v>117</v>
      </c>
      <c r="AT9" t="s">
        <v>118</v>
      </c>
      <c r="AU9" t="s">
        <v>180</v>
      </c>
      <c r="AV9" t="s">
        <v>225</v>
      </c>
      <c r="AW9" t="s">
        <v>67</v>
      </c>
      <c r="AX9">
        <v>305</v>
      </c>
      <c r="AY9" t="s">
        <v>384</v>
      </c>
      <c r="AZ9">
        <v>4</v>
      </c>
      <c r="BA9" t="s">
        <v>324</v>
      </c>
      <c r="BB9">
        <v>2</v>
      </c>
      <c r="BC9">
        <v>1</v>
      </c>
      <c r="BE9" t="s">
        <v>67</v>
      </c>
      <c r="BF9">
        <v>0</v>
      </c>
      <c r="BG9" t="s">
        <v>323</v>
      </c>
      <c r="BI9" t="s">
        <v>117</v>
      </c>
      <c r="BJ9" t="s">
        <v>225</v>
      </c>
      <c r="BK9" t="s">
        <v>67</v>
      </c>
      <c r="BL9">
        <v>0.81182579535976296</v>
      </c>
      <c r="BM9">
        <v>305</v>
      </c>
      <c r="BN9" t="s">
        <v>118</v>
      </c>
      <c r="BO9" t="s">
        <v>180</v>
      </c>
      <c r="BP9">
        <v>2</v>
      </c>
      <c r="BQ9">
        <v>4749.4690000000001</v>
      </c>
      <c r="BR9">
        <v>2.6152808477814444E-2</v>
      </c>
      <c r="BS9">
        <v>0.37487752339536923</v>
      </c>
      <c r="BT9">
        <v>0.19770631201087954</v>
      </c>
      <c r="BU9">
        <v>13.036</v>
      </c>
      <c r="BV9">
        <v>1.8528387068112246</v>
      </c>
      <c r="BW9">
        <v>28.403175176003884</v>
      </c>
      <c r="BX9">
        <v>43</v>
      </c>
      <c r="BY9">
        <v>88</v>
      </c>
      <c r="BZ9">
        <v>1349</v>
      </c>
    </row>
    <row r="10" spans="1:78" ht="16.5">
      <c r="A10" s="109" t="str">
        <f t="shared" si="1"/>
        <v>도영운수</v>
      </c>
      <c r="B10" s="110" t="str">
        <f t="shared" si="2"/>
        <v>김연수</v>
      </c>
      <c r="C10" s="111" t="str">
        <f t="shared" si="3"/>
        <v>F</v>
      </c>
      <c r="D10" s="112">
        <f t="shared" si="4"/>
        <v>0.79569421456914013</v>
      </c>
      <c r="E10" s="113">
        <f t="shared" si="5"/>
        <v>7751</v>
      </c>
      <c r="F10" s="305" t="str">
        <f t="shared" si="6"/>
        <v>523</v>
      </c>
      <c r="G10" s="114" t="str">
        <f t="shared" si="7"/>
        <v>70바3909</v>
      </c>
      <c r="H10" s="115">
        <f t="shared" si="8"/>
        <v>5</v>
      </c>
      <c r="I10" s="116">
        <f t="shared" si="9"/>
        <v>1243.7090000000001</v>
      </c>
      <c r="J10" s="117">
        <f t="shared" si="10"/>
        <v>4.3164675052598647E-2</v>
      </c>
      <c r="K10" s="117">
        <f t="shared" si="11"/>
        <v>0.34564837760990086</v>
      </c>
      <c r="L10" s="117">
        <f t="shared" si="12"/>
        <v>0.23236946906390482</v>
      </c>
      <c r="M10" s="118">
        <f t="shared" si="13"/>
        <v>15.727</v>
      </c>
      <c r="N10" s="119" t="str">
        <f t="shared" si="14"/>
        <v>-</v>
      </c>
      <c r="O10" s="119" t="str">
        <f t="shared" si="15"/>
        <v>-</v>
      </c>
      <c r="P10" s="228">
        <f t="shared" si="16"/>
        <v>4</v>
      </c>
      <c r="Q10" s="229">
        <f t="shared" si="17"/>
        <v>21</v>
      </c>
      <c r="R10" s="229">
        <f t="shared" si="18"/>
        <v>1583</v>
      </c>
      <c r="T10">
        <v>506</v>
      </c>
      <c r="U10">
        <v>7751</v>
      </c>
      <c r="V10" t="s">
        <v>339</v>
      </c>
      <c r="W10">
        <v>1243.7090000000001</v>
      </c>
      <c r="X10">
        <v>676.10500000000002</v>
      </c>
      <c r="Y10">
        <v>1.84</v>
      </c>
      <c r="Z10">
        <v>15.727</v>
      </c>
      <c r="AA10">
        <v>75.929704000000001</v>
      </c>
      <c r="AB10">
        <v>3.2774809999999999</v>
      </c>
      <c r="AC10">
        <v>26.244979000000001</v>
      </c>
      <c r="AD10" s="1">
        <v>289</v>
      </c>
      <c r="AE10">
        <v>21</v>
      </c>
      <c r="AF10">
        <v>1583</v>
      </c>
      <c r="AG10">
        <v>76</v>
      </c>
      <c r="AH10">
        <v>16.379742</v>
      </c>
      <c r="AI10">
        <v>715.6</v>
      </c>
      <c r="AJ10">
        <v>0</v>
      </c>
      <c r="AK10">
        <v>4</v>
      </c>
      <c r="AL10">
        <v>3845</v>
      </c>
      <c r="AM10">
        <v>0.79569421456914013</v>
      </c>
      <c r="AN10" t="s">
        <v>70</v>
      </c>
      <c r="AO10">
        <v>478.03899999999999</v>
      </c>
      <c r="AP10" t="s">
        <v>473</v>
      </c>
      <c r="AQ10" t="s">
        <v>117</v>
      </c>
      <c r="AR10" t="s">
        <v>119</v>
      </c>
      <c r="AS10" t="s">
        <v>117</v>
      </c>
      <c r="AT10" t="s">
        <v>119</v>
      </c>
      <c r="AU10" t="s">
        <v>330</v>
      </c>
      <c r="AV10" t="s">
        <v>339</v>
      </c>
      <c r="AW10" t="s">
        <v>70</v>
      </c>
      <c r="AX10">
        <v>7751</v>
      </c>
      <c r="AY10" t="s">
        <v>376</v>
      </c>
      <c r="AZ10">
        <v>1</v>
      </c>
      <c r="BA10" t="s">
        <v>299</v>
      </c>
      <c r="BB10">
        <v>5</v>
      </c>
      <c r="BC10">
        <v>1</v>
      </c>
      <c r="BE10" t="s">
        <v>70</v>
      </c>
      <c r="BF10">
        <v>0</v>
      </c>
      <c r="BG10" s="5" t="s">
        <v>323</v>
      </c>
      <c r="BI10" t="s">
        <v>117</v>
      </c>
      <c r="BJ10" t="s">
        <v>339</v>
      </c>
      <c r="BK10" t="s">
        <v>70</v>
      </c>
      <c r="BL10">
        <v>0.79569421456914013</v>
      </c>
      <c r="BM10">
        <v>7751</v>
      </c>
      <c r="BN10" t="s">
        <v>119</v>
      </c>
      <c r="BO10" t="s">
        <v>330</v>
      </c>
      <c r="BP10">
        <v>5</v>
      </c>
      <c r="BQ10">
        <v>1243.7090000000001</v>
      </c>
      <c r="BR10">
        <v>4.3164675052598647E-2</v>
      </c>
      <c r="BS10">
        <v>0.34564837760990086</v>
      </c>
      <c r="BT10">
        <v>0.23236946906390482</v>
      </c>
      <c r="BU10">
        <v>15.727</v>
      </c>
      <c r="BV10" t="s">
        <v>383</v>
      </c>
      <c r="BW10" t="s">
        <v>383</v>
      </c>
      <c r="BX10">
        <v>4</v>
      </c>
      <c r="BY10">
        <v>21</v>
      </c>
      <c r="BZ10">
        <v>1583</v>
      </c>
    </row>
    <row r="11" spans="1:78" ht="16.5">
      <c r="A11" s="125" t="str">
        <f t="shared" si="1"/>
        <v>도영운수</v>
      </c>
      <c r="B11" s="126" t="str">
        <f t="shared" si="2"/>
        <v>김영복</v>
      </c>
      <c r="C11" s="127" t="str">
        <f t="shared" si="3"/>
        <v>D</v>
      </c>
      <c r="D11" s="128">
        <f t="shared" si="4"/>
        <v>0.84461538461538466</v>
      </c>
      <c r="E11" s="129">
        <f t="shared" si="5"/>
        <v>6269</v>
      </c>
      <c r="F11" s="304" t="str">
        <f t="shared" si="6"/>
        <v>35</v>
      </c>
      <c r="G11" s="130" t="str">
        <f t="shared" si="7"/>
        <v>71바5864</v>
      </c>
      <c r="H11" s="131">
        <f t="shared" si="8"/>
        <v>1</v>
      </c>
      <c r="I11" s="132">
        <f t="shared" si="9"/>
        <v>881.97299999999996</v>
      </c>
      <c r="J11" s="133">
        <f t="shared" si="10"/>
        <v>3.0160079334981681E-2</v>
      </c>
      <c r="K11" s="133">
        <f t="shared" si="11"/>
        <v>0.37949568002062212</v>
      </c>
      <c r="L11" s="133">
        <f t="shared" si="12"/>
        <v>0.21542609581018921</v>
      </c>
      <c r="M11" s="134">
        <f t="shared" si="13"/>
        <v>13.928000000000001</v>
      </c>
      <c r="N11" s="135">
        <f t="shared" si="14"/>
        <v>0.22676431137914654</v>
      </c>
      <c r="O11" s="135">
        <f t="shared" si="15"/>
        <v>32.200532215838805</v>
      </c>
      <c r="P11" s="226">
        <f t="shared" si="16"/>
        <v>16</v>
      </c>
      <c r="Q11" s="227">
        <f t="shared" si="17"/>
        <v>2</v>
      </c>
      <c r="R11" s="227">
        <f t="shared" si="18"/>
        <v>284</v>
      </c>
      <c r="T11">
        <v>506</v>
      </c>
      <c r="U11">
        <v>6269</v>
      </c>
      <c r="V11" t="s">
        <v>226</v>
      </c>
      <c r="W11">
        <v>881.97299999999996</v>
      </c>
      <c r="X11">
        <v>401.63799999999998</v>
      </c>
      <c r="Y11">
        <v>2.1960000000000002</v>
      </c>
      <c r="Z11">
        <v>13.928000000000001</v>
      </c>
      <c r="AA11">
        <v>50.710543000000001</v>
      </c>
      <c r="AB11">
        <v>1.529434</v>
      </c>
      <c r="AC11">
        <v>19.244432</v>
      </c>
      <c r="AD11" s="1">
        <v>190</v>
      </c>
      <c r="AE11">
        <v>2</v>
      </c>
      <c r="AF11">
        <v>284</v>
      </c>
      <c r="AG11">
        <v>74</v>
      </c>
      <c r="AH11">
        <v>17.392299999999999</v>
      </c>
      <c r="AI11">
        <v>982.4</v>
      </c>
      <c r="AJ11">
        <v>0</v>
      </c>
      <c r="AK11">
        <v>16</v>
      </c>
      <c r="AL11">
        <v>4548</v>
      </c>
      <c r="AM11">
        <v>0.84461538461538466</v>
      </c>
      <c r="AN11" t="s">
        <v>67</v>
      </c>
      <c r="AO11">
        <v>881.97299999999996</v>
      </c>
      <c r="AP11" t="s">
        <v>474</v>
      </c>
      <c r="AQ11" t="s">
        <v>117</v>
      </c>
      <c r="AR11" t="s">
        <v>118</v>
      </c>
      <c r="AS11" t="s">
        <v>117</v>
      </c>
      <c r="AT11" t="s">
        <v>118</v>
      </c>
      <c r="AU11" t="s">
        <v>180</v>
      </c>
      <c r="AV11" t="s">
        <v>226</v>
      </c>
      <c r="AW11" t="s">
        <v>67</v>
      </c>
      <c r="AX11">
        <v>6269</v>
      </c>
      <c r="AY11" t="s">
        <v>384</v>
      </c>
      <c r="AZ11">
        <v>1</v>
      </c>
      <c r="BA11" t="s">
        <v>282</v>
      </c>
      <c r="BB11">
        <v>1</v>
      </c>
      <c r="BC11">
        <v>1</v>
      </c>
      <c r="BE11" t="s">
        <v>67</v>
      </c>
      <c r="BF11">
        <v>0</v>
      </c>
      <c r="BG11" t="s">
        <v>323</v>
      </c>
      <c r="BI11" t="s">
        <v>117</v>
      </c>
      <c r="BJ11" t="s">
        <v>226</v>
      </c>
      <c r="BK11" t="s">
        <v>67</v>
      </c>
      <c r="BL11">
        <v>0.84461538461538466</v>
      </c>
      <c r="BM11">
        <v>6269</v>
      </c>
      <c r="BN11" t="s">
        <v>118</v>
      </c>
      <c r="BO11" t="s">
        <v>180</v>
      </c>
      <c r="BP11">
        <v>1</v>
      </c>
      <c r="BQ11">
        <v>881.97299999999996</v>
      </c>
      <c r="BR11">
        <v>3.0160079334981681E-2</v>
      </c>
      <c r="BS11">
        <v>0.37949568002062212</v>
      </c>
      <c r="BT11">
        <v>0.21542609581018921</v>
      </c>
      <c r="BU11">
        <v>13.928000000000001</v>
      </c>
      <c r="BV11">
        <v>0.22676431137914654</v>
      </c>
      <c r="BW11">
        <v>32.200532215838805</v>
      </c>
      <c r="BX11">
        <v>16</v>
      </c>
      <c r="BY11">
        <v>2</v>
      </c>
      <c r="BZ11">
        <v>284</v>
      </c>
    </row>
    <row r="12" spans="1:78" ht="16.5">
      <c r="A12" s="109" t="str">
        <f t="shared" si="1"/>
        <v>도영운수</v>
      </c>
      <c r="B12" s="110" t="str">
        <f t="shared" si="2"/>
        <v>김재형</v>
      </c>
      <c r="C12" s="111" t="str">
        <f t="shared" si="3"/>
        <v>S</v>
      </c>
      <c r="D12" s="112">
        <f t="shared" si="4"/>
        <v>1.0981818181818181</v>
      </c>
      <c r="E12" s="113">
        <f t="shared" si="5"/>
        <v>329</v>
      </c>
      <c r="F12" s="305" t="str">
        <f t="shared" si="6"/>
        <v>55</v>
      </c>
      <c r="G12" s="114" t="str">
        <f t="shared" si="7"/>
        <v>71바5898</v>
      </c>
      <c r="H12" s="115">
        <f t="shared" si="8"/>
        <v>1</v>
      </c>
      <c r="I12" s="116">
        <f t="shared" si="9"/>
        <v>2624.8319999999999</v>
      </c>
      <c r="J12" s="117">
        <f t="shared" si="10"/>
        <v>1.5174379988759496E-2</v>
      </c>
      <c r="K12" s="117">
        <f t="shared" si="11"/>
        <v>0.28025569602761208</v>
      </c>
      <c r="L12" s="117">
        <f t="shared" si="12"/>
        <v>0.1809639626459903</v>
      </c>
      <c r="M12" s="118">
        <f t="shared" si="13"/>
        <v>10.734</v>
      </c>
      <c r="N12" s="119">
        <f t="shared" si="14"/>
        <v>1.9048838173262137</v>
      </c>
      <c r="O12" s="119">
        <f t="shared" si="15"/>
        <v>17.105856679589401</v>
      </c>
      <c r="P12" s="228">
        <f t="shared" si="16"/>
        <v>1</v>
      </c>
      <c r="Q12" s="229">
        <f t="shared" si="17"/>
        <v>50</v>
      </c>
      <c r="R12" s="229">
        <f t="shared" si="18"/>
        <v>449</v>
      </c>
      <c r="T12">
        <v>506</v>
      </c>
      <c r="U12">
        <v>329</v>
      </c>
      <c r="V12" t="s">
        <v>227</v>
      </c>
      <c r="W12">
        <v>2624.8319999999999</v>
      </c>
      <c r="X12">
        <v>1086.644</v>
      </c>
      <c r="Y12">
        <v>2.4159999999999999</v>
      </c>
      <c r="Z12">
        <v>10.734</v>
      </c>
      <c r="AA12">
        <v>138.26245299999999</v>
      </c>
      <c r="AB12">
        <v>2.0980470000000002</v>
      </c>
      <c r="AC12">
        <v>38.748840000000001</v>
      </c>
      <c r="AD12" s="1">
        <v>475</v>
      </c>
      <c r="AE12">
        <v>50</v>
      </c>
      <c r="AF12">
        <v>449</v>
      </c>
      <c r="AG12">
        <v>74</v>
      </c>
      <c r="AH12">
        <v>18.984416</v>
      </c>
      <c r="AI12">
        <v>196.3</v>
      </c>
      <c r="AJ12">
        <v>0</v>
      </c>
      <c r="AK12">
        <v>1</v>
      </c>
      <c r="AL12">
        <v>202</v>
      </c>
      <c r="AM12">
        <v>1.0981818181818181</v>
      </c>
      <c r="AN12" t="s">
        <v>71</v>
      </c>
      <c r="AO12">
        <v>2624.8319999999999</v>
      </c>
      <c r="AP12" t="s">
        <v>475</v>
      </c>
      <c r="AQ12" t="s">
        <v>117</v>
      </c>
      <c r="AR12" t="s">
        <v>120</v>
      </c>
      <c r="AS12" t="s">
        <v>117</v>
      </c>
      <c r="AT12" t="s">
        <v>120</v>
      </c>
      <c r="AU12" t="s">
        <v>204</v>
      </c>
      <c r="AV12" t="s">
        <v>227</v>
      </c>
      <c r="AW12" t="s">
        <v>71</v>
      </c>
      <c r="AX12">
        <v>329</v>
      </c>
      <c r="AY12" t="s">
        <v>386</v>
      </c>
      <c r="AZ12">
        <v>1</v>
      </c>
      <c r="BA12" t="s">
        <v>387</v>
      </c>
      <c r="BB12">
        <v>1</v>
      </c>
      <c r="BC12">
        <v>1</v>
      </c>
      <c r="BE12" t="s">
        <v>71</v>
      </c>
      <c r="BF12">
        <v>0</v>
      </c>
      <c r="BG12" s="5" t="s">
        <v>323</v>
      </c>
      <c r="BI12" t="s">
        <v>117</v>
      </c>
      <c r="BJ12" t="s">
        <v>227</v>
      </c>
      <c r="BK12" t="s">
        <v>71</v>
      </c>
      <c r="BL12">
        <v>1.0981818181818181</v>
      </c>
      <c r="BM12">
        <v>329</v>
      </c>
      <c r="BN12" t="s">
        <v>120</v>
      </c>
      <c r="BO12" t="s">
        <v>204</v>
      </c>
      <c r="BP12">
        <v>1</v>
      </c>
      <c r="BQ12">
        <v>2624.8319999999999</v>
      </c>
      <c r="BR12">
        <v>1.5174379988759496E-2</v>
      </c>
      <c r="BS12">
        <v>0.28025569602761208</v>
      </c>
      <c r="BT12">
        <v>0.1809639626459903</v>
      </c>
      <c r="BU12">
        <v>10.734</v>
      </c>
      <c r="BV12">
        <v>1.9048838173262137</v>
      </c>
      <c r="BW12">
        <v>17.105856679589401</v>
      </c>
      <c r="BX12">
        <v>1</v>
      </c>
      <c r="BY12">
        <v>50</v>
      </c>
      <c r="BZ12">
        <v>449</v>
      </c>
    </row>
    <row r="13" spans="1:78" ht="16.5">
      <c r="A13" s="125" t="str">
        <f t="shared" si="1"/>
        <v>도영운수</v>
      </c>
      <c r="B13" s="126" t="str">
        <f t="shared" si="2"/>
        <v>김정광</v>
      </c>
      <c r="C13" s="127" t="str">
        <f t="shared" si="3"/>
        <v>C</v>
      </c>
      <c r="D13" s="128">
        <f t="shared" si="4"/>
        <v>0.86956521739130443</v>
      </c>
      <c r="E13" s="129">
        <f t="shared" si="5"/>
        <v>9926</v>
      </c>
      <c r="F13" s="304" t="str">
        <f t="shared" si="6"/>
        <v>523</v>
      </c>
      <c r="G13" s="130" t="str">
        <f t="shared" si="7"/>
        <v>70바3911</v>
      </c>
      <c r="H13" s="131">
        <f t="shared" si="8"/>
        <v>1</v>
      </c>
      <c r="I13" s="132">
        <f t="shared" si="9"/>
        <v>2256.2579999999998</v>
      </c>
      <c r="J13" s="133">
        <f t="shared" si="10"/>
        <v>4.8861722552938087E-2</v>
      </c>
      <c r="K13" s="133">
        <f t="shared" si="11"/>
        <v>0.31896359446596101</v>
      </c>
      <c r="L13" s="133">
        <f t="shared" si="12"/>
        <v>0.21717374520112506</v>
      </c>
      <c r="M13" s="134">
        <f t="shared" si="13"/>
        <v>12.912000000000001</v>
      </c>
      <c r="N13" s="135">
        <f t="shared" si="14"/>
        <v>1.0637081397606125</v>
      </c>
      <c r="O13" s="135">
        <f t="shared" si="15"/>
        <v>37.983244823951871</v>
      </c>
      <c r="P13" s="226">
        <f t="shared" si="16"/>
        <v>6</v>
      </c>
      <c r="Q13" s="227">
        <f t="shared" si="17"/>
        <v>24</v>
      </c>
      <c r="R13" s="227">
        <f t="shared" si="18"/>
        <v>857</v>
      </c>
      <c r="T13">
        <v>506</v>
      </c>
      <c r="U13">
        <v>9926</v>
      </c>
      <c r="V13" t="s">
        <v>311</v>
      </c>
      <c r="W13">
        <v>2256.2579999999998</v>
      </c>
      <c r="X13">
        <v>1128.077</v>
      </c>
      <c r="Y13">
        <v>2</v>
      </c>
      <c r="Z13">
        <v>12.912000000000001</v>
      </c>
      <c r="AA13">
        <v>131.75996799999999</v>
      </c>
      <c r="AB13">
        <v>6.4380189999999997</v>
      </c>
      <c r="AC13">
        <v>42.026632999999997</v>
      </c>
      <c r="AD13" s="1">
        <v>490</v>
      </c>
      <c r="AE13">
        <v>24</v>
      </c>
      <c r="AF13">
        <v>857</v>
      </c>
      <c r="AG13">
        <v>76</v>
      </c>
      <c r="AH13">
        <v>17.124002000000001</v>
      </c>
      <c r="AI13">
        <v>1284.5999999999999</v>
      </c>
      <c r="AJ13">
        <v>0</v>
      </c>
      <c r="AK13">
        <v>6</v>
      </c>
      <c r="AL13">
        <v>1825</v>
      </c>
      <c r="AM13">
        <v>0.86956521739130443</v>
      </c>
      <c r="AN13" t="s">
        <v>69</v>
      </c>
      <c r="AO13">
        <v>2256.2579999999998</v>
      </c>
      <c r="AP13" t="s">
        <v>476</v>
      </c>
      <c r="AQ13" t="s">
        <v>117</v>
      </c>
      <c r="AR13" t="s">
        <v>119</v>
      </c>
      <c r="AS13" t="s">
        <v>117</v>
      </c>
      <c r="AT13" t="s">
        <v>119</v>
      </c>
      <c r="AU13" t="s">
        <v>192</v>
      </c>
      <c r="AV13" t="s">
        <v>311</v>
      </c>
      <c r="AW13" t="s">
        <v>69</v>
      </c>
      <c r="AX13">
        <v>9926</v>
      </c>
      <c r="AY13" t="s">
        <v>375</v>
      </c>
      <c r="AZ13">
        <v>1</v>
      </c>
      <c r="BA13" t="s">
        <v>194</v>
      </c>
      <c r="BB13">
        <v>1</v>
      </c>
      <c r="BC13">
        <v>1</v>
      </c>
      <c r="BE13" t="s">
        <v>67</v>
      </c>
      <c r="BF13">
        <v>1</v>
      </c>
      <c r="BG13" t="s">
        <v>321</v>
      </c>
      <c r="BI13" t="s">
        <v>117</v>
      </c>
      <c r="BJ13" t="s">
        <v>311</v>
      </c>
      <c r="BK13" t="s">
        <v>69</v>
      </c>
      <c r="BL13">
        <v>0.86956521739130443</v>
      </c>
      <c r="BM13">
        <v>9926</v>
      </c>
      <c r="BN13" t="s">
        <v>119</v>
      </c>
      <c r="BO13" t="s">
        <v>192</v>
      </c>
      <c r="BP13">
        <v>1</v>
      </c>
      <c r="BQ13">
        <v>2256.2579999999998</v>
      </c>
      <c r="BR13">
        <v>4.8861722552938087E-2</v>
      </c>
      <c r="BS13">
        <v>0.31896359446596101</v>
      </c>
      <c r="BT13">
        <v>0.21717374520112506</v>
      </c>
      <c r="BU13">
        <v>12.912000000000001</v>
      </c>
      <c r="BV13">
        <v>1.0637081397606125</v>
      </c>
      <c r="BW13">
        <v>37.983244823951871</v>
      </c>
      <c r="BX13">
        <v>6</v>
      </c>
      <c r="BY13">
        <v>24</v>
      </c>
      <c r="BZ13">
        <v>857</v>
      </c>
    </row>
    <row r="14" spans="1:78" ht="16.5">
      <c r="A14" s="109" t="str">
        <f t="shared" si="1"/>
        <v>도영운수</v>
      </c>
      <c r="B14" s="110" t="str">
        <f t="shared" si="2"/>
        <v>김정식</v>
      </c>
      <c r="C14" s="111" t="str">
        <f t="shared" si="3"/>
        <v>F</v>
      </c>
      <c r="D14" s="112">
        <f t="shared" si="4"/>
        <v>0.79868776197610458</v>
      </c>
      <c r="E14" s="113">
        <f t="shared" si="5"/>
        <v>1711</v>
      </c>
      <c r="F14" s="305" t="str">
        <f t="shared" si="6"/>
        <v>35</v>
      </c>
      <c r="G14" s="114" t="str">
        <f t="shared" si="7"/>
        <v>71바5865</v>
      </c>
      <c r="H14" s="115">
        <f t="shared" si="8"/>
        <v>12</v>
      </c>
      <c r="I14" s="116">
        <f t="shared" si="9"/>
        <v>18721.484</v>
      </c>
      <c r="J14" s="117">
        <f t="shared" si="10"/>
        <v>4.6474102175543965E-2</v>
      </c>
      <c r="K14" s="117">
        <f t="shared" si="11"/>
        <v>0.37743198713737808</v>
      </c>
      <c r="L14" s="117">
        <f t="shared" si="12"/>
        <v>0.21072047493670906</v>
      </c>
      <c r="M14" s="118">
        <f t="shared" si="13"/>
        <v>17.23</v>
      </c>
      <c r="N14" s="119">
        <f t="shared" si="14"/>
        <v>3.875793556635664</v>
      </c>
      <c r="O14" s="119">
        <f t="shared" si="15"/>
        <v>52.637684475140674</v>
      </c>
      <c r="P14" s="228">
        <f t="shared" si="16"/>
        <v>214</v>
      </c>
      <c r="Q14" s="229">
        <f t="shared" si="17"/>
        <v>724</v>
      </c>
      <c r="R14" s="229">
        <f t="shared" si="18"/>
        <v>9899</v>
      </c>
      <c r="T14">
        <v>506</v>
      </c>
      <c r="U14">
        <v>1711</v>
      </c>
      <c r="V14" t="s">
        <v>228</v>
      </c>
      <c r="W14">
        <v>18721.484</v>
      </c>
      <c r="X14">
        <v>9730.76</v>
      </c>
      <c r="Y14">
        <v>1.9239999999999999</v>
      </c>
      <c r="Z14">
        <v>17.23</v>
      </c>
      <c r="AA14">
        <v>1184.866978</v>
      </c>
      <c r="AB14">
        <v>55.065629000000001</v>
      </c>
      <c r="AC14">
        <v>447.20669800000002</v>
      </c>
      <c r="AD14" s="1">
        <v>3945</v>
      </c>
      <c r="AE14">
        <v>724</v>
      </c>
      <c r="AF14">
        <v>9899</v>
      </c>
      <c r="AG14">
        <v>77</v>
      </c>
      <c r="AH14">
        <v>15.800494</v>
      </c>
      <c r="AI14">
        <v>23313.4</v>
      </c>
      <c r="AJ14">
        <v>0</v>
      </c>
      <c r="AK14">
        <v>214</v>
      </c>
      <c r="AL14">
        <v>118482</v>
      </c>
      <c r="AM14">
        <v>0.79868776197610458</v>
      </c>
      <c r="AN14" t="s">
        <v>70</v>
      </c>
      <c r="AO14">
        <v>5795.741</v>
      </c>
      <c r="AP14" t="s">
        <v>477</v>
      </c>
      <c r="AQ14" t="s">
        <v>117</v>
      </c>
      <c r="AR14" t="s">
        <v>118</v>
      </c>
      <c r="AS14" t="s">
        <v>117</v>
      </c>
      <c r="AT14" t="s">
        <v>118</v>
      </c>
      <c r="AU14" t="s">
        <v>181</v>
      </c>
      <c r="AV14" t="s">
        <v>228</v>
      </c>
      <c r="AW14" t="s">
        <v>70</v>
      </c>
      <c r="AX14">
        <v>1711</v>
      </c>
      <c r="AY14" t="s">
        <v>390</v>
      </c>
      <c r="AZ14">
        <v>1</v>
      </c>
      <c r="BA14" t="s">
        <v>322</v>
      </c>
      <c r="BB14">
        <v>12</v>
      </c>
      <c r="BC14">
        <v>1</v>
      </c>
      <c r="BE14" t="s">
        <v>70</v>
      </c>
      <c r="BF14">
        <v>0</v>
      </c>
      <c r="BG14" t="s">
        <v>323</v>
      </c>
      <c r="BI14" t="s">
        <v>117</v>
      </c>
      <c r="BJ14" t="s">
        <v>228</v>
      </c>
      <c r="BK14" t="s">
        <v>70</v>
      </c>
      <c r="BL14">
        <v>0.79868776197610458</v>
      </c>
      <c r="BM14">
        <v>1711</v>
      </c>
      <c r="BN14" t="s">
        <v>118</v>
      </c>
      <c r="BO14" t="s">
        <v>181</v>
      </c>
      <c r="BP14">
        <v>12</v>
      </c>
      <c r="BQ14">
        <v>18721.484</v>
      </c>
      <c r="BR14">
        <v>4.6474102175543965E-2</v>
      </c>
      <c r="BS14">
        <v>0.37743198713737808</v>
      </c>
      <c r="BT14">
        <v>0.21072047493670906</v>
      </c>
      <c r="BU14">
        <v>17.23</v>
      </c>
      <c r="BV14">
        <v>3.875793556635664</v>
      </c>
      <c r="BW14">
        <v>52.637684475140674</v>
      </c>
      <c r="BX14">
        <v>214</v>
      </c>
      <c r="BY14">
        <v>724</v>
      </c>
      <c r="BZ14">
        <v>9899</v>
      </c>
    </row>
    <row r="15" spans="1:78" ht="16.5">
      <c r="A15" s="125" t="str">
        <f t="shared" si="1"/>
        <v>도영운수</v>
      </c>
      <c r="B15" s="126" t="str">
        <f t="shared" si="2"/>
        <v>김종광</v>
      </c>
      <c r="C15" s="127" t="str">
        <f t="shared" si="3"/>
        <v>A</v>
      </c>
      <c r="D15" s="128">
        <f t="shared" si="4"/>
        <v>0.9504166666666668</v>
      </c>
      <c r="E15" s="129">
        <f t="shared" si="5"/>
        <v>5689</v>
      </c>
      <c r="F15" s="304" t="str">
        <f t="shared" si="6"/>
        <v>65-1</v>
      </c>
      <c r="G15" s="130" t="str">
        <f t="shared" si="7"/>
        <v>71바5860</v>
      </c>
      <c r="H15" s="131">
        <f t="shared" si="8"/>
        <v>1</v>
      </c>
      <c r="I15" s="132">
        <f t="shared" si="9"/>
        <v>2659.721</v>
      </c>
      <c r="J15" s="133">
        <f t="shared" si="10"/>
        <v>7.0037236559648023E-3</v>
      </c>
      <c r="K15" s="133">
        <f t="shared" si="11"/>
        <v>0.32816130499632756</v>
      </c>
      <c r="L15" s="133">
        <f t="shared" si="12"/>
        <v>9.8130593396826213E-2</v>
      </c>
      <c r="M15" s="134">
        <f t="shared" si="13"/>
        <v>9.6679999999999993</v>
      </c>
      <c r="N15" s="135">
        <f t="shared" si="14"/>
        <v>1.2031337121449956</v>
      </c>
      <c r="O15" s="135">
        <f t="shared" si="15"/>
        <v>10.414626195755119</v>
      </c>
      <c r="P15" s="226">
        <f t="shared" si="16"/>
        <v>2</v>
      </c>
      <c r="Q15" s="227">
        <f t="shared" si="17"/>
        <v>32</v>
      </c>
      <c r="R15" s="227">
        <f t="shared" si="18"/>
        <v>277</v>
      </c>
      <c r="T15">
        <v>506</v>
      </c>
      <c r="U15">
        <v>5689</v>
      </c>
      <c r="V15" t="s">
        <v>229</v>
      </c>
      <c r="W15">
        <v>2659.721</v>
      </c>
      <c r="X15">
        <v>1165.92</v>
      </c>
      <c r="Y15">
        <v>2.2810000000000001</v>
      </c>
      <c r="Z15">
        <v>9.6679999999999993</v>
      </c>
      <c r="AA15">
        <v>167.28801100000001</v>
      </c>
      <c r="AB15">
        <v>1.1716390000000001</v>
      </c>
      <c r="AC15">
        <v>54.897452000000001</v>
      </c>
      <c r="AD15" s="1">
        <v>261</v>
      </c>
      <c r="AE15">
        <v>32</v>
      </c>
      <c r="AF15">
        <v>277</v>
      </c>
      <c r="AG15">
        <v>71</v>
      </c>
      <c r="AH15">
        <v>15.899053</v>
      </c>
      <c r="AI15">
        <v>490</v>
      </c>
      <c r="AJ15">
        <v>0</v>
      </c>
      <c r="AK15">
        <v>2</v>
      </c>
      <c r="AL15">
        <v>968</v>
      </c>
      <c r="AM15">
        <v>0.9504166666666668</v>
      </c>
      <c r="AN15" t="s">
        <v>66</v>
      </c>
      <c r="AO15">
        <v>2659.721</v>
      </c>
      <c r="AP15" t="s">
        <v>478</v>
      </c>
      <c r="AQ15" t="s">
        <v>117</v>
      </c>
      <c r="AR15" t="s">
        <v>122</v>
      </c>
      <c r="AS15" t="s">
        <v>117</v>
      </c>
      <c r="AT15" t="s">
        <v>122</v>
      </c>
      <c r="AU15" t="s">
        <v>215</v>
      </c>
      <c r="AV15" t="s">
        <v>229</v>
      </c>
      <c r="AW15" t="s">
        <v>66</v>
      </c>
      <c r="AX15">
        <v>5689</v>
      </c>
      <c r="AY15" t="s">
        <v>391</v>
      </c>
      <c r="AZ15">
        <v>1</v>
      </c>
      <c r="BA15" t="s">
        <v>392</v>
      </c>
      <c r="BB15">
        <v>1</v>
      </c>
      <c r="BC15">
        <v>1</v>
      </c>
      <c r="BE15" t="s">
        <v>66</v>
      </c>
      <c r="BF15">
        <v>0</v>
      </c>
      <c r="BG15" t="s">
        <v>323</v>
      </c>
      <c r="BI15" t="s">
        <v>117</v>
      </c>
      <c r="BJ15" t="s">
        <v>229</v>
      </c>
      <c r="BK15" t="s">
        <v>66</v>
      </c>
      <c r="BL15">
        <v>0.9504166666666668</v>
      </c>
      <c r="BM15">
        <v>5689</v>
      </c>
      <c r="BN15" t="s">
        <v>122</v>
      </c>
      <c r="BO15" t="s">
        <v>215</v>
      </c>
      <c r="BP15">
        <v>1</v>
      </c>
      <c r="BQ15">
        <v>2659.721</v>
      </c>
      <c r="BR15">
        <v>7.0037236559648023E-3</v>
      </c>
      <c r="BS15">
        <v>0.32816130499632756</v>
      </c>
      <c r="BT15">
        <v>9.8130593396826213E-2</v>
      </c>
      <c r="BU15">
        <v>9.6679999999999993</v>
      </c>
      <c r="BV15">
        <v>1.2031337121449956</v>
      </c>
      <c r="BW15">
        <v>10.414626195755119</v>
      </c>
      <c r="BX15">
        <v>2</v>
      </c>
      <c r="BY15">
        <v>32</v>
      </c>
      <c r="BZ15">
        <v>277</v>
      </c>
    </row>
    <row r="16" spans="1:78" ht="16.5">
      <c r="A16" s="109" t="str">
        <f t="shared" si="1"/>
        <v>도영운수</v>
      </c>
      <c r="B16" s="110" t="str">
        <f t="shared" si="2"/>
        <v>김진욱</v>
      </c>
      <c r="C16" s="111" t="str">
        <f t="shared" si="3"/>
        <v>A</v>
      </c>
      <c r="D16" s="112">
        <f t="shared" si="4"/>
        <v>0.9607045433410375</v>
      </c>
      <c r="E16" s="113">
        <f t="shared" si="5"/>
        <v>1929</v>
      </c>
      <c r="F16" s="305" t="str">
        <f t="shared" si="6"/>
        <v>523</v>
      </c>
      <c r="G16" s="114" t="str">
        <f t="shared" si="7"/>
        <v>70바3909</v>
      </c>
      <c r="H16" s="115">
        <f t="shared" si="8"/>
        <v>2</v>
      </c>
      <c r="I16" s="116">
        <f t="shared" si="9"/>
        <v>367.26800000000003</v>
      </c>
      <c r="J16" s="117">
        <f t="shared" si="10"/>
        <v>3.8881697087798902E-3</v>
      </c>
      <c r="K16" s="117">
        <f t="shared" si="11"/>
        <v>0.35150222912701395</v>
      </c>
      <c r="L16" s="117">
        <f t="shared" si="12"/>
        <v>4.356491717220122E-2</v>
      </c>
      <c r="M16" s="118">
        <f t="shared" si="13"/>
        <v>12.907</v>
      </c>
      <c r="N16" s="119">
        <f t="shared" si="14"/>
        <v>1.0891229293050306</v>
      </c>
      <c r="O16" s="119">
        <f t="shared" si="15"/>
        <v>20.421054924469324</v>
      </c>
      <c r="P16" s="228">
        <f t="shared" si="16"/>
        <v>0</v>
      </c>
      <c r="Q16" s="229">
        <f t="shared" si="17"/>
        <v>4</v>
      </c>
      <c r="R16" s="229">
        <f t="shared" si="18"/>
        <v>85</v>
      </c>
      <c r="T16">
        <v>506</v>
      </c>
      <c r="U16">
        <v>1929</v>
      </c>
      <c r="V16" t="s">
        <v>230</v>
      </c>
      <c r="W16">
        <v>404.35599999999999</v>
      </c>
      <c r="X16">
        <v>183.70699999999999</v>
      </c>
      <c r="Y16">
        <v>2.2010000000000001</v>
      </c>
      <c r="Z16">
        <v>12.907</v>
      </c>
      <c r="AA16">
        <v>24.145551000000001</v>
      </c>
      <c r="AB16">
        <v>9.3881999999999993E-2</v>
      </c>
      <c r="AC16">
        <v>8.4872150000000008</v>
      </c>
      <c r="AD16" s="1">
        <v>16</v>
      </c>
      <c r="AE16">
        <v>4</v>
      </c>
      <c r="AF16">
        <v>85</v>
      </c>
      <c r="AG16">
        <v>71</v>
      </c>
      <c r="AH16">
        <v>16.746604000000001</v>
      </c>
      <c r="AI16">
        <v>65.8</v>
      </c>
      <c r="AJ16">
        <v>0</v>
      </c>
      <c r="AK16">
        <v>0</v>
      </c>
      <c r="AL16">
        <v>0</v>
      </c>
      <c r="AM16">
        <v>0.9607045433410375</v>
      </c>
      <c r="AN16" t="s">
        <v>66</v>
      </c>
      <c r="AO16">
        <v>267.13400000000001</v>
      </c>
      <c r="AP16" t="s">
        <v>479</v>
      </c>
      <c r="AQ16" t="s">
        <v>117</v>
      </c>
      <c r="AR16" t="s">
        <v>119</v>
      </c>
      <c r="AS16" t="s">
        <v>117</v>
      </c>
      <c r="AT16" t="s">
        <v>119</v>
      </c>
      <c r="AU16" t="s">
        <v>330</v>
      </c>
      <c r="AV16" t="s">
        <v>230</v>
      </c>
      <c r="AW16" t="s">
        <v>66</v>
      </c>
      <c r="AX16">
        <v>1929</v>
      </c>
      <c r="AY16" t="s">
        <v>404</v>
      </c>
      <c r="AZ16">
        <v>3</v>
      </c>
      <c r="BA16" t="s">
        <v>463</v>
      </c>
      <c r="BB16">
        <v>2</v>
      </c>
      <c r="BC16">
        <v>1</v>
      </c>
      <c r="BE16" t="s">
        <v>66</v>
      </c>
      <c r="BF16">
        <v>0</v>
      </c>
      <c r="BG16" t="s">
        <v>323</v>
      </c>
      <c r="BI16" t="s">
        <v>117</v>
      </c>
      <c r="BJ16" t="s">
        <v>230</v>
      </c>
      <c r="BK16" t="s">
        <v>66</v>
      </c>
      <c r="BL16">
        <v>0.9607045433410375</v>
      </c>
      <c r="BM16">
        <v>1929</v>
      </c>
      <c r="BN16" t="s">
        <v>119</v>
      </c>
      <c r="BO16" t="s">
        <v>330</v>
      </c>
      <c r="BP16">
        <v>2</v>
      </c>
      <c r="BQ16">
        <v>367.26800000000003</v>
      </c>
      <c r="BR16">
        <v>3.8881697087798902E-3</v>
      </c>
      <c r="BS16">
        <v>0.35150222912701395</v>
      </c>
      <c r="BT16">
        <v>3.9569092581784371E-2</v>
      </c>
      <c r="BU16">
        <v>12.907</v>
      </c>
      <c r="BV16">
        <v>1.0891229293050306</v>
      </c>
      <c r="BW16">
        <v>20.421054924469324</v>
      </c>
      <c r="BX16">
        <v>0</v>
      </c>
      <c r="BY16">
        <v>4</v>
      </c>
      <c r="BZ16">
        <v>85</v>
      </c>
    </row>
    <row r="17" spans="1:78" ht="16.5">
      <c r="A17" s="125" t="str">
        <f t="shared" si="1"/>
        <v>도영운수</v>
      </c>
      <c r="B17" s="126" t="str">
        <f t="shared" si="2"/>
        <v>김충호</v>
      </c>
      <c r="C17" s="127" t="str">
        <f t="shared" si="3"/>
        <v>F</v>
      </c>
      <c r="D17" s="128">
        <f t="shared" si="4"/>
        <v>0.70583333333333331</v>
      </c>
      <c r="E17" s="129">
        <f t="shared" si="5"/>
        <v>7475</v>
      </c>
      <c r="F17" s="304" t="str">
        <f t="shared" si="6"/>
        <v>35</v>
      </c>
      <c r="G17" s="130" t="str">
        <f t="shared" si="7"/>
        <v>70바3902</v>
      </c>
      <c r="H17" s="131">
        <f t="shared" si="8"/>
        <v>1</v>
      </c>
      <c r="I17" s="132">
        <f t="shared" si="9"/>
        <v>2594.2260000000001</v>
      </c>
      <c r="J17" s="133">
        <f t="shared" si="10"/>
        <v>4.6843911975457307E-2</v>
      </c>
      <c r="K17" s="133">
        <f t="shared" si="11"/>
        <v>0.41873128569046458</v>
      </c>
      <c r="L17" s="133">
        <f t="shared" si="12"/>
        <v>0.18695364243516177</v>
      </c>
      <c r="M17" s="134">
        <f t="shared" si="13"/>
        <v>19.286999999999999</v>
      </c>
      <c r="N17" s="135">
        <f t="shared" si="14"/>
        <v>0</v>
      </c>
      <c r="O17" s="135">
        <f t="shared" si="15"/>
        <v>6.8613914130842879</v>
      </c>
      <c r="P17" s="226">
        <f t="shared" si="16"/>
        <v>1093</v>
      </c>
      <c r="Q17" s="227">
        <f t="shared" si="17"/>
        <v>0</v>
      </c>
      <c r="R17" s="227">
        <f t="shared" si="18"/>
        <v>178</v>
      </c>
      <c r="T17">
        <v>506</v>
      </c>
      <c r="U17">
        <v>7475</v>
      </c>
      <c r="V17" t="s">
        <v>315</v>
      </c>
      <c r="W17">
        <v>2594.2260000000001</v>
      </c>
      <c r="X17">
        <v>1531.797</v>
      </c>
      <c r="Y17">
        <v>1.694</v>
      </c>
      <c r="Z17">
        <v>19.286999999999999</v>
      </c>
      <c r="AA17">
        <v>160.27775399999999</v>
      </c>
      <c r="AB17">
        <v>7.5080369999999998</v>
      </c>
      <c r="AC17">
        <v>67.113309999999998</v>
      </c>
      <c r="AD17" s="1">
        <v>485</v>
      </c>
      <c r="AE17">
        <v>0</v>
      </c>
      <c r="AF17">
        <v>178</v>
      </c>
      <c r="AG17">
        <v>78</v>
      </c>
      <c r="AH17">
        <v>16.185814000000001</v>
      </c>
      <c r="AI17">
        <v>10992</v>
      </c>
      <c r="AJ17">
        <v>0</v>
      </c>
      <c r="AK17">
        <v>1093</v>
      </c>
      <c r="AL17">
        <v>0</v>
      </c>
      <c r="AM17">
        <v>0.70583333333333331</v>
      </c>
      <c r="AN17" t="s">
        <v>70</v>
      </c>
      <c r="AO17">
        <v>2594.2260000000001</v>
      </c>
      <c r="AP17" t="s">
        <v>480</v>
      </c>
      <c r="AQ17" t="s">
        <v>117</v>
      </c>
      <c r="AR17" t="s">
        <v>118</v>
      </c>
      <c r="AS17" t="s">
        <v>117</v>
      </c>
      <c r="AT17" t="s">
        <v>118</v>
      </c>
      <c r="AU17" t="s">
        <v>173</v>
      </c>
      <c r="AV17" t="s">
        <v>315</v>
      </c>
      <c r="AW17" t="s">
        <v>70</v>
      </c>
      <c r="AX17">
        <v>7475</v>
      </c>
      <c r="AY17" t="s">
        <v>390</v>
      </c>
      <c r="AZ17">
        <v>5</v>
      </c>
      <c r="BA17" t="s">
        <v>410</v>
      </c>
      <c r="BB17">
        <v>1</v>
      </c>
      <c r="BC17">
        <v>1</v>
      </c>
      <c r="BE17" t="s">
        <v>70</v>
      </c>
      <c r="BF17">
        <v>0</v>
      </c>
      <c r="BG17" t="s">
        <v>323</v>
      </c>
      <c r="BI17" t="s">
        <v>117</v>
      </c>
      <c r="BJ17" t="s">
        <v>315</v>
      </c>
      <c r="BK17" t="s">
        <v>70</v>
      </c>
      <c r="BL17">
        <v>0.70583333333333331</v>
      </c>
      <c r="BM17">
        <v>7475</v>
      </c>
      <c r="BN17" t="s">
        <v>118</v>
      </c>
      <c r="BO17" t="s">
        <v>173</v>
      </c>
      <c r="BP17">
        <v>1</v>
      </c>
      <c r="BQ17">
        <v>2594.2260000000001</v>
      </c>
      <c r="BR17">
        <v>4.6843911975457307E-2</v>
      </c>
      <c r="BS17">
        <v>0.41873128569046458</v>
      </c>
      <c r="BT17">
        <v>0.18695364243516177</v>
      </c>
      <c r="BU17">
        <v>19.286999999999999</v>
      </c>
      <c r="BV17">
        <v>0</v>
      </c>
      <c r="BW17">
        <v>6.8613914130842879</v>
      </c>
      <c r="BX17">
        <v>1093</v>
      </c>
      <c r="BY17">
        <v>0</v>
      </c>
      <c r="BZ17">
        <v>178</v>
      </c>
    </row>
    <row r="18" spans="1:78" ht="16.5">
      <c r="A18" s="109" t="str">
        <f t="shared" si="1"/>
        <v>도영운수</v>
      </c>
      <c r="B18" s="110" t="str">
        <f t="shared" si="2"/>
        <v>나인웅</v>
      </c>
      <c r="C18" s="111" t="str">
        <f t="shared" si="3"/>
        <v>B</v>
      </c>
      <c r="D18" s="112">
        <f t="shared" si="4"/>
        <v>0.92434782608695654</v>
      </c>
      <c r="E18" s="113">
        <f t="shared" si="5"/>
        <v>3341</v>
      </c>
      <c r="F18" s="305" t="str">
        <f t="shared" si="6"/>
        <v>523</v>
      </c>
      <c r="G18" s="114" t="str">
        <f t="shared" si="7"/>
        <v>70바3911</v>
      </c>
      <c r="H18" s="115">
        <f t="shared" si="8"/>
        <v>1</v>
      </c>
      <c r="I18" s="116">
        <f t="shared" si="9"/>
        <v>809.04399999999998</v>
      </c>
      <c r="J18" s="117">
        <f t="shared" si="10"/>
        <v>1.842984824769929E-2</v>
      </c>
      <c r="K18" s="117">
        <f t="shared" si="11"/>
        <v>0.2962096510498004</v>
      </c>
      <c r="L18" s="117">
        <f t="shared" si="12"/>
        <v>0.30406257261656966</v>
      </c>
      <c r="M18" s="118">
        <f t="shared" si="13"/>
        <v>9.8170000000000002</v>
      </c>
      <c r="N18" s="119">
        <f t="shared" si="14"/>
        <v>0</v>
      </c>
      <c r="O18" s="119">
        <f t="shared" si="15"/>
        <v>11.371445805172526</v>
      </c>
      <c r="P18" s="228">
        <f t="shared" si="16"/>
        <v>0</v>
      </c>
      <c r="Q18" s="229">
        <f t="shared" si="17"/>
        <v>0</v>
      </c>
      <c r="R18" s="229">
        <f t="shared" si="18"/>
        <v>92</v>
      </c>
      <c r="T18">
        <v>506</v>
      </c>
      <c r="U18">
        <v>3341</v>
      </c>
      <c r="V18" t="s">
        <v>231</v>
      </c>
      <c r="W18">
        <v>809.04399999999998</v>
      </c>
      <c r="X18">
        <v>380.55</v>
      </c>
      <c r="Y18">
        <v>2.1259999999999999</v>
      </c>
      <c r="Z18">
        <v>9.8170000000000002</v>
      </c>
      <c r="AA18">
        <v>48.531652999999999</v>
      </c>
      <c r="AB18">
        <v>0.89443099999999998</v>
      </c>
      <c r="AC18">
        <v>14.375544</v>
      </c>
      <c r="AD18" s="1">
        <v>246</v>
      </c>
      <c r="AE18">
        <v>0</v>
      </c>
      <c r="AF18">
        <v>92</v>
      </c>
      <c r="AG18">
        <v>71</v>
      </c>
      <c r="AH18">
        <v>16.670438999999998</v>
      </c>
      <c r="AI18">
        <v>62.1</v>
      </c>
      <c r="AJ18">
        <v>0</v>
      </c>
      <c r="AK18">
        <v>0</v>
      </c>
      <c r="AL18">
        <v>0</v>
      </c>
      <c r="AM18">
        <v>0.92434782608695654</v>
      </c>
      <c r="AN18" t="s">
        <v>68</v>
      </c>
      <c r="AO18">
        <v>809.04399999999998</v>
      </c>
      <c r="AP18" t="s">
        <v>481</v>
      </c>
      <c r="AQ18" t="s">
        <v>117</v>
      </c>
      <c r="AR18" t="s">
        <v>119</v>
      </c>
      <c r="AS18" t="s">
        <v>117</v>
      </c>
      <c r="AT18" t="s">
        <v>119</v>
      </c>
      <c r="AU18" t="s">
        <v>192</v>
      </c>
      <c r="AV18" t="s">
        <v>231</v>
      </c>
      <c r="AW18" t="s">
        <v>68</v>
      </c>
      <c r="AX18">
        <v>3341</v>
      </c>
      <c r="AY18" t="s">
        <v>381</v>
      </c>
      <c r="AZ18">
        <v>3</v>
      </c>
      <c r="BA18" t="s">
        <v>393</v>
      </c>
      <c r="BB18">
        <v>1</v>
      </c>
      <c r="BC18">
        <v>1</v>
      </c>
      <c r="BE18" t="s">
        <v>69</v>
      </c>
      <c r="BF18">
        <v>1</v>
      </c>
      <c r="BG18" t="s">
        <v>321</v>
      </c>
      <c r="BI18" t="s">
        <v>117</v>
      </c>
      <c r="BJ18" t="s">
        <v>231</v>
      </c>
      <c r="BK18" t="s">
        <v>68</v>
      </c>
      <c r="BL18">
        <v>0.92434782608695654</v>
      </c>
      <c r="BM18">
        <v>3341</v>
      </c>
      <c r="BN18" t="s">
        <v>119</v>
      </c>
      <c r="BO18" t="s">
        <v>192</v>
      </c>
      <c r="BP18">
        <v>1</v>
      </c>
      <c r="BQ18">
        <v>809.04399999999998</v>
      </c>
      <c r="BR18">
        <v>1.842984824769929E-2</v>
      </c>
      <c r="BS18">
        <v>0.2962096510498004</v>
      </c>
      <c r="BT18">
        <v>0.30406257261656966</v>
      </c>
      <c r="BU18">
        <v>9.8170000000000002</v>
      </c>
      <c r="BV18">
        <v>0</v>
      </c>
      <c r="BW18">
        <v>11.371445805172526</v>
      </c>
      <c r="BX18">
        <v>0</v>
      </c>
      <c r="BY18">
        <v>0</v>
      </c>
      <c r="BZ18">
        <v>92</v>
      </c>
    </row>
    <row r="19" spans="1:78" ht="16.5">
      <c r="A19" s="125" t="str">
        <f t="shared" si="1"/>
        <v>도영운수</v>
      </c>
      <c r="B19" s="126" t="str">
        <f t="shared" si="2"/>
        <v>박갑수</v>
      </c>
      <c r="C19" s="127" t="str">
        <f t="shared" si="3"/>
        <v>S</v>
      </c>
      <c r="D19" s="128">
        <f t="shared" si="4"/>
        <v>1.0107621322578371</v>
      </c>
      <c r="E19" s="129">
        <f t="shared" si="5"/>
        <v>651</v>
      </c>
      <c r="F19" s="304" t="str">
        <f t="shared" si="6"/>
        <v>523</v>
      </c>
      <c r="G19" s="130" t="str">
        <f t="shared" si="7"/>
        <v>71바5863</v>
      </c>
      <c r="H19" s="131">
        <f t="shared" si="8"/>
        <v>4</v>
      </c>
      <c r="I19" s="132">
        <f t="shared" si="9"/>
        <v>981.3</v>
      </c>
      <c r="J19" s="133">
        <f t="shared" si="10"/>
        <v>1.437047296685714E-2</v>
      </c>
      <c r="K19" s="133">
        <f t="shared" si="11"/>
        <v>0.34355589109095042</v>
      </c>
      <c r="L19" s="133">
        <f t="shared" si="12"/>
        <v>0.24355446856211149</v>
      </c>
      <c r="M19" s="134">
        <f t="shared" si="13"/>
        <v>14.132</v>
      </c>
      <c r="N19" s="135">
        <f t="shared" si="14"/>
        <v>0.10190563538163661</v>
      </c>
      <c r="O19" s="135">
        <f t="shared" si="15"/>
        <v>52.685213492306126</v>
      </c>
      <c r="P19" s="226">
        <f t="shared" si="16"/>
        <v>0</v>
      </c>
      <c r="Q19" s="227">
        <f t="shared" si="17"/>
        <v>1</v>
      </c>
      <c r="R19" s="227">
        <f t="shared" si="18"/>
        <v>517</v>
      </c>
      <c r="T19">
        <v>506</v>
      </c>
      <c r="U19">
        <v>651</v>
      </c>
      <c r="V19" t="s">
        <v>232</v>
      </c>
      <c r="W19">
        <v>981.3</v>
      </c>
      <c r="X19">
        <v>382.81</v>
      </c>
      <c r="Y19">
        <v>2.5630000000000002</v>
      </c>
      <c r="Z19">
        <v>14.132</v>
      </c>
      <c r="AA19">
        <v>58.819428000000002</v>
      </c>
      <c r="AB19">
        <v>0.84526299999999999</v>
      </c>
      <c r="AC19">
        <v>20.207761000000001</v>
      </c>
      <c r="AD19" s="1">
        <v>239</v>
      </c>
      <c r="AE19">
        <v>1</v>
      </c>
      <c r="AF19">
        <v>517</v>
      </c>
      <c r="AG19">
        <v>71</v>
      </c>
      <c r="AH19">
        <v>16.683263</v>
      </c>
      <c r="AI19">
        <v>179.1</v>
      </c>
      <c r="AJ19">
        <v>0</v>
      </c>
      <c r="AK19">
        <v>0</v>
      </c>
      <c r="AL19">
        <v>0</v>
      </c>
      <c r="AM19">
        <v>1.0107621322578371</v>
      </c>
      <c r="AN19" t="s">
        <v>71</v>
      </c>
      <c r="AO19">
        <v>436.99900000000002</v>
      </c>
      <c r="AP19" t="s">
        <v>482</v>
      </c>
      <c r="AQ19" t="s">
        <v>117</v>
      </c>
      <c r="AR19" t="s">
        <v>119</v>
      </c>
      <c r="AS19" t="s">
        <v>117</v>
      </c>
      <c r="AT19" t="s">
        <v>119</v>
      </c>
      <c r="AU19" t="s">
        <v>196</v>
      </c>
      <c r="AV19" t="s">
        <v>232</v>
      </c>
      <c r="AW19" t="s">
        <v>71</v>
      </c>
      <c r="AX19">
        <v>651</v>
      </c>
      <c r="AY19" t="s">
        <v>379</v>
      </c>
      <c r="AZ19">
        <v>2</v>
      </c>
      <c r="BA19" t="s">
        <v>483</v>
      </c>
      <c r="BB19">
        <v>4</v>
      </c>
      <c r="BC19">
        <v>1</v>
      </c>
      <c r="BE19" t="s">
        <v>67</v>
      </c>
      <c r="BF19">
        <v>4</v>
      </c>
      <c r="BG19" t="s">
        <v>321</v>
      </c>
      <c r="BI19" t="s">
        <v>117</v>
      </c>
      <c r="BJ19" t="s">
        <v>232</v>
      </c>
      <c r="BK19" t="s">
        <v>71</v>
      </c>
      <c r="BL19">
        <v>1.0107621322578371</v>
      </c>
      <c r="BM19">
        <v>651</v>
      </c>
      <c r="BN19" t="s">
        <v>119</v>
      </c>
      <c r="BO19" t="s">
        <v>196</v>
      </c>
      <c r="BP19">
        <v>4</v>
      </c>
      <c r="BQ19">
        <v>981.3</v>
      </c>
      <c r="BR19">
        <v>1.437047296685714E-2</v>
      </c>
      <c r="BS19">
        <v>0.34355589109095042</v>
      </c>
      <c r="BT19">
        <v>0.24355446856211149</v>
      </c>
      <c r="BU19">
        <v>14.132</v>
      </c>
      <c r="BV19">
        <v>0.10190563538163661</v>
      </c>
      <c r="BW19">
        <v>52.685213492306126</v>
      </c>
      <c r="BX19">
        <v>0</v>
      </c>
      <c r="BY19">
        <v>1</v>
      </c>
      <c r="BZ19">
        <v>517</v>
      </c>
    </row>
    <row r="20" spans="1:78" ht="16.5">
      <c r="A20" s="109" t="str">
        <f t="shared" si="1"/>
        <v>도영운수</v>
      </c>
      <c r="B20" s="110" t="str">
        <f t="shared" si="2"/>
        <v>박기철</v>
      </c>
      <c r="C20" s="111" t="str">
        <f t="shared" si="3"/>
        <v>C</v>
      </c>
      <c r="D20" s="112">
        <f t="shared" si="4"/>
        <v>0.85067973711906819</v>
      </c>
      <c r="E20" s="113">
        <f t="shared" si="5"/>
        <v>9247</v>
      </c>
      <c r="F20" s="305" t="str">
        <f t="shared" si="6"/>
        <v>55</v>
      </c>
      <c r="G20" s="114" t="str">
        <f t="shared" si="7"/>
        <v>70바3906</v>
      </c>
      <c r="H20" s="115">
        <f t="shared" si="8"/>
        <v>7</v>
      </c>
      <c r="I20" s="116">
        <f t="shared" si="9"/>
        <v>1511.4449999999999</v>
      </c>
      <c r="J20" s="117">
        <f t="shared" si="10"/>
        <v>3.5061719270609012E-2</v>
      </c>
      <c r="K20" s="117">
        <f t="shared" si="11"/>
        <v>0.37416359405801086</v>
      </c>
      <c r="L20" s="117">
        <f t="shared" si="12"/>
        <v>0.22759676997839817</v>
      </c>
      <c r="M20" s="118">
        <f t="shared" si="13"/>
        <v>15.536</v>
      </c>
      <c r="N20" s="119">
        <f t="shared" si="14"/>
        <v>1.3893988864960354</v>
      </c>
      <c r="O20" s="119">
        <f t="shared" si="15"/>
        <v>49.290579544740304</v>
      </c>
      <c r="P20" s="228">
        <f t="shared" si="16"/>
        <v>3</v>
      </c>
      <c r="Q20" s="229">
        <f t="shared" si="17"/>
        <v>21</v>
      </c>
      <c r="R20" s="229">
        <f t="shared" si="18"/>
        <v>745</v>
      </c>
      <c r="T20">
        <v>506</v>
      </c>
      <c r="U20">
        <v>9247</v>
      </c>
      <c r="V20" t="s">
        <v>233</v>
      </c>
      <c r="W20">
        <v>1511.4449999999999</v>
      </c>
      <c r="X20">
        <v>773.52</v>
      </c>
      <c r="Y20">
        <v>1.954</v>
      </c>
      <c r="Z20">
        <v>15.536</v>
      </c>
      <c r="AA20">
        <v>91.140253999999999</v>
      </c>
      <c r="AB20">
        <v>3.1955339999999999</v>
      </c>
      <c r="AC20">
        <v>34.101365000000001</v>
      </c>
      <c r="AD20" s="1">
        <v>344</v>
      </c>
      <c r="AE20">
        <v>21</v>
      </c>
      <c r="AF20">
        <v>745</v>
      </c>
      <c r="AG20">
        <v>74</v>
      </c>
      <c r="AH20">
        <v>16.583725999999999</v>
      </c>
      <c r="AI20">
        <v>1014.5</v>
      </c>
      <c r="AJ20">
        <v>0</v>
      </c>
      <c r="AK20">
        <v>3</v>
      </c>
      <c r="AL20">
        <v>448</v>
      </c>
      <c r="AM20">
        <v>0.85067973711906819</v>
      </c>
      <c r="AN20" t="s">
        <v>69</v>
      </c>
      <c r="AO20">
        <v>508.82400000000001</v>
      </c>
      <c r="AP20" t="s">
        <v>484</v>
      </c>
      <c r="AQ20" t="s">
        <v>117</v>
      </c>
      <c r="AR20" t="s">
        <v>120</v>
      </c>
      <c r="AS20" t="s">
        <v>117</v>
      </c>
      <c r="AT20" t="s">
        <v>120</v>
      </c>
      <c r="AU20" t="s">
        <v>199</v>
      </c>
      <c r="AV20" t="s">
        <v>233</v>
      </c>
      <c r="AW20" t="s">
        <v>69</v>
      </c>
      <c r="AX20">
        <v>9247</v>
      </c>
      <c r="AY20" t="s">
        <v>415</v>
      </c>
      <c r="AZ20">
        <v>2</v>
      </c>
      <c r="BA20" t="s">
        <v>352</v>
      </c>
      <c r="BB20">
        <v>7</v>
      </c>
      <c r="BC20">
        <v>1</v>
      </c>
      <c r="BE20" t="s">
        <v>69</v>
      </c>
      <c r="BF20">
        <v>0</v>
      </c>
      <c r="BG20" t="s">
        <v>323</v>
      </c>
      <c r="BI20" t="s">
        <v>117</v>
      </c>
      <c r="BJ20" t="s">
        <v>233</v>
      </c>
      <c r="BK20" t="s">
        <v>69</v>
      </c>
      <c r="BL20">
        <v>0.85067973711906819</v>
      </c>
      <c r="BM20">
        <v>9247</v>
      </c>
      <c r="BN20" t="s">
        <v>120</v>
      </c>
      <c r="BO20" t="s">
        <v>199</v>
      </c>
      <c r="BP20">
        <v>7</v>
      </c>
      <c r="BQ20">
        <v>1511.4449999999999</v>
      </c>
      <c r="BR20">
        <v>3.5061719270609012E-2</v>
      </c>
      <c r="BS20">
        <v>0.37416359405801086</v>
      </c>
      <c r="BT20">
        <v>0.22759676997839817</v>
      </c>
      <c r="BU20">
        <v>15.536</v>
      </c>
      <c r="BV20">
        <v>1.3893988864960354</v>
      </c>
      <c r="BW20">
        <v>49.290579544740304</v>
      </c>
      <c r="BX20">
        <v>3</v>
      </c>
      <c r="BY20">
        <v>21</v>
      </c>
      <c r="BZ20">
        <v>745</v>
      </c>
    </row>
    <row r="21" spans="1:78" ht="16.5">
      <c r="A21" s="125" t="str">
        <f t="shared" si="1"/>
        <v>도영운수</v>
      </c>
      <c r="B21" s="126" t="str">
        <f t="shared" si="2"/>
        <v>박상선</v>
      </c>
      <c r="C21" s="127" t="str">
        <f t="shared" si="3"/>
        <v>A</v>
      </c>
      <c r="D21" s="128">
        <f t="shared" si="4"/>
        <v>0.9654730724235544</v>
      </c>
      <c r="E21" s="129">
        <f t="shared" si="5"/>
        <v>8908</v>
      </c>
      <c r="F21" s="304" t="str">
        <f t="shared" si="6"/>
        <v>35</v>
      </c>
      <c r="G21" s="130" t="str">
        <f t="shared" si="7"/>
        <v>71바5853</v>
      </c>
      <c r="H21" s="131">
        <f t="shared" si="8"/>
        <v>2</v>
      </c>
      <c r="I21" s="132">
        <f t="shared" si="9"/>
        <v>2624.2099999999996</v>
      </c>
      <c r="J21" s="133">
        <f t="shared" si="10"/>
        <v>4.2461920455128688E-3</v>
      </c>
      <c r="K21" s="133">
        <f t="shared" si="11"/>
        <v>0.35933366401298944</v>
      </c>
      <c r="L21" s="133">
        <f t="shared" si="12"/>
        <v>0.21034901932391084</v>
      </c>
      <c r="M21" s="134">
        <f t="shared" si="13"/>
        <v>9.9510000000000005</v>
      </c>
      <c r="N21" s="135">
        <f t="shared" si="14"/>
        <v>0.34296035759333293</v>
      </c>
      <c r="O21" s="135">
        <f t="shared" si="15"/>
        <v>11.622545451774059</v>
      </c>
      <c r="P21" s="226">
        <f t="shared" si="16"/>
        <v>22</v>
      </c>
      <c r="Q21" s="227">
        <f t="shared" si="17"/>
        <v>9</v>
      </c>
      <c r="R21" s="227">
        <f t="shared" si="18"/>
        <v>305</v>
      </c>
      <c r="T21">
        <v>506</v>
      </c>
      <c r="U21">
        <v>8908</v>
      </c>
      <c r="V21" t="s">
        <v>234</v>
      </c>
      <c r="W21">
        <v>2624.21</v>
      </c>
      <c r="X21">
        <v>1049.163</v>
      </c>
      <c r="Y21">
        <v>2.5009999999999999</v>
      </c>
      <c r="Z21">
        <v>9.9510000000000005</v>
      </c>
      <c r="AA21">
        <v>151.69968600000001</v>
      </c>
      <c r="AB21">
        <v>0.644146</v>
      </c>
      <c r="AC21">
        <v>54.510804</v>
      </c>
      <c r="AD21" s="1">
        <v>552</v>
      </c>
      <c r="AE21">
        <v>9</v>
      </c>
      <c r="AF21">
        <v>305</v>
      </c>
      <c r="AG21">
        <v>78</v>
      </c>
      <c r="AH21">
        <v>17.298717</v>
      </c>
      <c r="AI21">
        <v>703.1</v>
      </c>
      <c r="AJ21">
        <v>0</v>
      </c>
      <c r="AK21">
        <v>22</v>
      </c>
      <c r="AL21">
        <v>6962</v>
      </c>
      <c r="AM21">
        <v>0.9654730724235544</v>
      </c>
      <c r="AN21" t="s">
        <v>66</v>
      </c>
      <c r="AO21">
        <v>2512.9899999999998</v>
      </c>
      <c r="AP21" t="s">
        <v>485</v>
      </c>
      <c r="AQ21" t="s">
        <v>117</v>
      </c>
      <c r="AR21" t="s">
        <v>118</v>
      </c>
      <c r="AS21" t="s">
        <v>117</v>
      </c>
      <c r="AT21" t="s">
        <v>118</v>
      </c>
      <c r="AU21" t="s">
        <v>176</v>
      </c>
      <c r="AV21" t="s">
        <v>234</v>
      </c>
      <c r="AW21" t="s">
        <v>66</v>
      </c>
      <c r="AX21">
        <v>8908</v>
      </c>
      <c r="AY21" t="s">
        <v>395</v>
      </c>
      <c r="AZ21">
        <v>3</v>
      </c>
      <c r="BA21" t="s">
        <v>396</v>
      </c>
      <c r="BB21">
        <v>2</v>
      </c>
      <c r="BC21">
        <v>1</v>
      </c>
      <c r="BE21" t="s">
        <v>68</v>
      </c>
      <c r="BF21">
        <v>1</v>
      </c>
      <c r="BG21" t="s">
        <v>321</v>
      </c>
      <c r="BI21" t="s">
        <v>117</v>
      </c>
      <c r="BJ21" t="s">
        <v>234</v>
      </c>
      <c r="BK21" t="s">
        <v>66</v>
      </c>
      <c r="BL21">
        <v>0.9654730724235544</v>
      </c>
      <c r="BM21">
        <v>8908</v>
      </c>
      <c r="BN21" t="s">
        <v>118</v>
      </c>
      <c r="BO21" t="s">
        <v>176</v>
      </c>
      <c r="BP21">
        <v>2</v>
      </c>
      <c r="BQ21">
        <v>2624.2099999999996</v>
      </c>
      <c r="BR21">
        <v>4.2461920455128688E-3</v>
      </c>
      <c r="BS21">
        <v>0.35933366401298944</v>
      </c>
      <c r="BT21">
        <v>0.21034901932391081</v>
      </c>
      <c r="BU21">
        <v>9.9510000000000005</v>
      </c>
      <c r="BV21">
        <v>0.34296035759333293</v>
      </c>
      <c r="BW21">
        <v>11.622545451774059</v>
      </c>
      <c r="BX21">
        <v>22</v>
      </c>
      <c r="BY21">
        <v>9</v>
      </c>
      <c r="BZ21">
        <v>305</v>
      </c>
    </row>
    <row r="22" spans="1:78" ht="16.5">
      <c r="A22" s="109" t="str">
        <f t="shared" si="1"/>
        <v>도영운수</v>
      </c>
      <c r="B22" s="110" t="str">
        <f t="shared" si="2"/>
        <v>박세환</v>
      </c>
      <c r="C22" s="111" t="str">
        <f t="shared" si="3"/>
        <v>F</v>
      </c>
      <c r="D22" s="112">
        <f t="shared" si="4"/>
        <v>0.76879999999999993</v>
      </c>
      <c r="E22" s="113">
        <f t="shared" si="5"/>
        <v>5743</v>
      </c>
      <c r="F22" s="305" t="str">
        <f t="shared" si="6"/>
        <v>65</v>
      </c>
      <c r="G22" s="114" t="str">
        <f t="shared" si="7"/>
        <v>71바5885</v>
      </c>
      <c r="H22" s="115">
        <f t="shared" si="8"/>
        <v>1</v>
      </c>
      <c r="I22" s="116">
        <f t="shared" si="9"/>
        <v>1142.6659999999999</v>
      </c>
      <c r="J22" s="117">
        <f t="shared" si="10"/>
        <v>6.2737446956477969E-2</v>
      </c>
      <c r="K22" s="117">
        <f t="shared" si="11"/>
        <v>0.37948913726169481</v>
      </c>
      <c r="L22" s="117">
        <f t="shared" si="12"/>
        <v>0.19340734737884913</v>
      </c>
      <c r="M22" s="118">
        <f t="shared" si="13"/>
        <v>18.16</v>
      </c>
      <c r="N22" s="119" t="str">
        <f t="shared" si="14"/>
        <v>-</v>
      </c>
      <c r="O22" s="119" t="str">
        <f t="shared" si="15"/>
        <v>-</v>
      </c>
      <c r="P22" s="228">
        <f t="shared" si="16"/>
        <v>9</v>
      </c>
      <c r="Q22" s="229">
        <f t="shared" si="17"/>
        <v>58</v>
      </c>
      <c r="R22" s="229">
        <f t="shared" si="18"/>
        <v>1130</v>
      </c>
      <c r="T22">
        <v>506</v>
      </c>
      <c r="U22">
        <v>5743</v>
      </c>
      <c r="V22" t="s">
        <v>359</v>
      </c>
      <c r="W22">
        <v>1142.6659999999999</v>
      </c>
      <c r="X22">
        <v>594.60799999999995</v>
      </c>
      <c r="Y22">
        <v>1.9219999999999999</v>
      </c>
      <c r="Z22">
        <v>18.16</v>
      </c>
      <c r="AA22">
        <v>69.911929999999998</v>
      </c>
      <c r="AB22">
        <v>4.3860960000000002</v>
      </c>
      <c r="AC22">
        <v>26.530818</v>
      </c>
      <c r="AD22" s="1">
        <v>221</v>
      </c>
      <c r="AE22">
        <v>58</v>
      </c>
      <c r="AF22">
        <v>1130</v>
      </c>
      <c r="AG22">
        <v>75</v>
      </c>
      <c r="AH22">
        <v>16.344363000000001</v>
      </c>
      <c r="AI22">
        <v>1650.2</v>
      </c>
      <c r="AJ22">
        <v>0</v>
      </c>
      <c r="AK22">
        <v>9</v>
      </c>
      <c r="AL22">
        <v>7893</v>
      </c>
      <c r="AM22">
        <v>0.76879999999999993</v>
      </c>
      <c r="AN22" t="s">
        <v>70</v>
      </c>
      <c r="AO22">
        <v>1142.6659999999999</v>
      </c>
      <c r="AP22" t="s">
        <v>486</v>
      </c>
      <c r="AQ22" t="s">
        <v>117</v>
      </c>
      <c r="AR22" t="s">
        <v>121</v>
      </c>
      <c r="AS22" t="s">
        <v>117</v>
      </c>
      <c r="AT22" t="s">
        <v>121</v>
      </c>
      <c r="AU22" t="s">
        <v>210</v>
      </c>
      <c r="AV22" t="s">
        <v>359</v>
      </c>
      <c r="AW22" t="s">
        <v>70</v>
      </c>
      <c r="AX22">
        <v>5743</v>
      </c>
      <c r="AY22" t="s">
        <v>397</v>
      </c>
      <c r="AZ22">
        <v>3</v>
      </c>
      <c r="BA22" t="s">
        <v>303</v>
      </c>
      <c r="BB22">
        <v>1</v>
      </c>
      <c r="BC22">
        <v>1</v>
      </c>
      <c r="BE22" t="s">
        <v>70</v>
      </c>
      <c r="BF22">
        <v>0</v>
      </c>
      <c r="BG22" s="5" t="s">
        <v>323</v>
      </c>
      <c r="BI22" t="s">
        <v>117</v>
      </c>
      <c r="BJ22" t="s">
        <v>359</v>
      </c>
      <c r="BK22" t="s">
        <v>70</v>
      </c>
      <c r="BL22">
        <v>0.76879999999999993</v>
      </c>
      <c r="BM22">
        <v>5743</v>
      </c>
      <c r="BN22" t="s">
        <v>121</v>
      </c>
      <c r="BO22" t="s">
        <v>210</v>
      </c>
      <c r="BP22">
        <v>1</v>
      </c>
      <c r="BQ22">
        <v>1142.6659999999999</v>
      </c>
      <c r="BR22">
        <v>6.2737446956477969E-2</v>
      </c>
      <c r="BS22">
        <v>0.37948913726169481</v>
      </c>
      <c r="BT22">
        <v>0.19340734737884913</v>
      </c>
      <c r="BU22">
        <v>18.16</v>
      </c>
      <c r="BV22" t="s">
        <v>383</v>
      </c>
      <c r="BW22" t="s">
        <v>383</v>
      </c>
      <c r="BX22">
        <v>9</v>
      </c>
      <c r="BY22">
        <v>58</v>
      </c>
      <c r="BZ22">
        <v>1130</v>
      </c>
    </row>
    <row r="23" spans="1:78" ht="16.5">
      <c r="A23" s="125" t="str">
        <f t="shared" si="1"/>
        <v>도영운수</v>
      </c>
      <c r="B23" s="126" t="str">
        <f t="shared" si="2"/>
        <v>박영배</v>
      </c>
      <c r="C23" s="127" t="str">
        <f t="shared" si="3"/>
        <v>A</v>
      </c>
      <c r="D23" s="128">
        <f t="shared" si="4"/>
        <v>0.95533428309938007</v>
      </c>
      <c r="E23" s="129">
        <f t="shared" si="5"/>
        <v>9715</v>
      </c>
      <c r="F23" s="304" t="str">
        <f t="shared" si="6"/>
        <v>523</v>
      </c>
      <c r="G23" s="130" t="str">
        <f t="shared" si="7"/>
        <v>71바5863</v>
      </c>
      <c r="H23" s="131">
        <f t="shared" si="8"/>
        <v>4</v>
      </c>
      <c r="I23" s="132">
        <f t="shared" si="9"/>
        <v>1580.5340000000001</v>
      </c>
      <c r="J23" s="133">
        <f t="shared" si="10"/>
        <v>2.5274381519619502E-2</v>
      </c>
      <c r="K23" s="133">
        <f t="shared" si="11"/>
        <v>0.32967475950416686</v>
      </c>
      <c r="L23" s="133">
        <f t="shared" si="12"/>
        <v>0.15627629649219821</v>
      </c>
      <c r="M23" s="134">
        <f t="shared" si="13"/>
        <v>13.065</v>
      </c>
      <c r="N23" s="135">
        <f t="shared" si="14"/>
        <v>1.9968709032945375</v>
      </c>
      <c r="O23" s="135">
        <f t="shared" si="15"/>
        <v>59.906127098836123</v>
      </c>
      <c r="P23" s="226">
        <f t="shared" si="16"/>
        <v>1</v>
      </c>
      <c r="Q23" s="227">
        <f t="shared" si="17"/>
        <v>22</v>
      </c>
      <c r="R23" s="227">
        <f t="shared" si="18"/>
        <v>1094</v>
      </c>
      <c r="T23">
        <v>506</v>
      </c>
      <c r="U23">
        <v>9715</v>
      </c>
      <c r="V23" t="s">
        <v>360</v>
      </c>
      <c r="W23">
        <v>1618.309</v>
      </c>
      <c r="X23">
        <v>665.42899999999997</v>
      </c>
      <c r="Y23">
        <v>2.4319999999999999</v>
      </c>
      <c r="Z23">
        <v>13.065</v>
      </c>
      <c r="AA23">
        <v>99.847468000000006</v>
      </c>
      <c r="AB23">
        <v>2.5235829999999999</v>
      </c>
      <c r="AC23">
        <v>32.917189999999998</v>
      </c>
      <c r="AD23" s="1">
        <v>247</v>
      </c>
      <c r="AE23">
        <v>22</v>
      </c>
      <c r="AF23">
        <v>1094</v>
      </c>
      <c r="AG23">
        <v>74</v>
      </c>
      <c r="AH23">
        <v>16.207812000000001</v>
      </c>
      <c r="AI23">
        <v>383.4</v>
      </c>
      <c r="AJ23">
        <v>0</v>
      </c>
      <c r="AK23">
        <v>1</v>
      </c>
      <c r="AL23">
        <v>121</v>
      </c>
      <c r="AM23">
        <v>0.95533428309938007</v>
      </c>
      <c r="AN23" t="s">
        <v>66</v>
      </c>
      <c r="AO23">
        <v>588.14499999999998</v>
      </c>
      <c r="AP23" t="s">
        <v>487</v>
      </c>
      <c r="AQ23" t="s">
        <v>117</v>
      </c>
      <c r="AR23" t="s">
        <v>119</v>
      </c>
      <c r="AS23" t="s">
        <v>117</v>
      </c>
      <c r="AT23" t="s">
        <v>119</v>
      </c>
      <c r="AU23" t="s">
        <v>196</v>
      </c>
      <c r="AV23" t="s">
        <v>360</v>
      </c>
      <c r="AW23" t="s">
        <v>66</v>
      </c>
      <c r="AX23">
        <v>9715</v>
      </c>
      <c r="AY23" t="s">
        <v>404</v>
      </c>
      <c r="AZ23">
        <v>4</v>
      </c>
      <c r="BA23" t="s">
        <v>488</v>
      </c>
      <c r="BB23">
        <v>4</v>
      </c>
      <c r="BC23">
        <v>1</v>
      </c>
      <c r="BE23" t="s">
        <v>69</v>
      </c>
      <c r="BF23">
        <v>2</v>
      </c>
      <c r="BG23" s="5" t="s">
        <v>321</v>
      </c>
      <c r="BI23" t="s">
        <v>117</v>
      </c>
      <c r="BJ23" t="s">
        <v>360</v>
      </c>
      <c r="BK23" t="s">
        <v>66</v>
      </c>
      <c r="BL23">
        <v>0.95533428309938007</v>
      </c>
      <c r="BM23">
        <v>9715</v>
      </c>
      <c r="BN23" t="s">
        <v>119</v>
      </c>
      <c r="BO23" t="s">
        <v>196</v>
      </c>
      <c r="BP23">
        <v>4</v>
      </c>
      <c r="BQ23">
        <v>1580.5340000000001</v>
      </c>
      <c r="BR23">
        <v>2.5274381519619502E-2</v>
      </c>
      <c r="BS23">
        <v>0.32967475950416686</v>
      </c>
      <c r="BT23">
        <v>0.15262845352772555</v>
      </c>
      <c r="BU23">
        <v>13.065</v>
      </c>
      <c r="BV23">
        <v>1.9968709032945375</v>
      </c>
      <c r="BW23">
        <v>59.906127098836123</v>
      </c>
      <c r="BX23">
        <v>1</v>
      </c>
      <c r="BY23">
        <v>22</v>
      </c>
      <c r="BZ23">
        <v>1094</v>
      </c>
    </row>
    <row r="24" spans="1:78" ht="16.5">
      <c r="A24" s="109" t="str">
        <f t="shared" si="1"/>
        <v>도영운수</v>
      </c>
      <c r="B24" s="110" t="str">
        <f t="shared" si="2"/>
        <v>박용이</v>
      </c>
      <c r="C24" s="111" t="str">
        <f t="shared" si="3"/>
        <v>B</v>
      </c>
      <c r="D24" s="112">
        <f t="shared" si="4"/>
        <v>0.92734345717394961</v>
      </c>
      <c r="E24" s="113">
        <f t="shared" si="5"/>
        <v>1170</v>
      </c>
      <c r="F24" s="305" t="str">
        <f t="shared" si="6"/>
        <v>55</v>
      </c>
      <c r="G24" s="114" t="str">
        <f t="shared" si="7"/>
        <v>70바3906</v>
      </c>
      <c r="H24" s="115">
        <f t="shared" si="8"/>
        <v>2</v>
      </c>
      <c r="I24" s="116">
        <f t="shared" si="9"/>
        <v>3842.9870000000001</v>
      </c>
      <c r="J24" s="117">
        <f t="shared" si="10"/>
        <v>1.8663670554736132E-2</v>
      </c>
      <c r="K24" s="117">
        <f t="shared" si="11"/>
        <v>0.3486956266952238</v>
      </c>
      <c r="L24" s="117">
        <f t="shared" si="12"/>
        <v>0.1467608399403901</v>
      </c>
      <c r="M24" s="118">
        <f t="shared" si="13"/>
        <v>13.590999999999999</v>
      </c>
      <c r="N24" s="119">
        <f t="shared" si="14"/>
        <v>1.6133283823234374</v>
      </c>
      <c r="O24" s="119">
        <f t="shared" si="15"/>
        <v>13.062755611715573</v>
      </c>
      <c r="P24" s="228">
        <f t="shared" si="16"/>
        <v>6</v>
      </c>
      <c r="Q24" s="229">
        <f t="shared" si="17"/>
        <v>62</v>
      </c>
      <c r="R24" s="229">
        <f t="shared" si="18"/>
        <v>502</v>
      </c>
      <c r="T24">
        <v>506</v>
      </c>
      <c r="U24">
        <v>1170</v>
      </c>
      <c r="V24" t="s">
        <v>235</v>
      </c>
      <c r="W24">
        <v>3842.9870000000001</v>
      </c>
      <c r="X24">
        <v>1884.7249999999999</v>
      </c>
      <c r="Y24">
        <v>2.0390000000000001</v>
      </c>
      <c r="Z24">
        <v>13.590999999999999</v>
      </c>
      <c r="AA24">
        <v>230.064391</v>
      </c>
      <c r="AB24">
        <v>4.2938460000000003</v>
      </c>
      <c r="AC24">
        <v>80.222447000000003</v>
      </c>
      <c r="AD24" s="1">
        <v>564</v>
      </c>
      <c r="AE24">
        <v>62</v>
      </c>
      <c r="AF24">
        <v>502</v>
      </c>
      <c r="AG24">
        <v>74</v>
      </c>
      <c r="AH24">
        <v>16.703962000000001</v>
      </c>
      <c r="AI24">
        <v>699.1</v>
      </c>
      <c r="AJ24">
        <v>0</v>
      </c>
      <c r="AK24">
        <v>6</v>
      </c>
      <c r="AL24">
        <v>6566</v>
      </c>
      <c r="AM24">
        <v>0.92734345717394961</v>
      </c>
      <c r="AN24" t="s">
        <v>68</v>
      </c>
      <c r="AO24">
        <v>2885.98</v>
      </c>
      <c r="AP24" t="s">
        <v>489</v>
      </c>
      <c r="AQ24" t="s">
        <v>117</v>
      </c>
      <c r="AR24" t="s">
        <v>120</v>
      </c>
      <c r="AS24" t="s">
        <v>117</v>
      </c>
      <c r="AT24" t="s">
        <v>120</v>
      </c>
      <c r="AU24" t="s">
        <v>199</v>
      </c>
      <c r="AV24" t="s">
        <v>235</v>
      </c>
      <c r="AW24" t="s">
        <v>68</v>
      </c>
      <c r="AX24">
        <v>1170</v>
      </c>
      <c r="AY24" t="s">
        <v>405</v>
      </c>
      <c r="AZ24">
        <v>2</v>
      </c>
      <c r="BA24" t="s">
        <v>354</v>
      </c>
      <c r="BB24">
        <v>2</v>
      </c>
      <c r="BC24">
        <v>1</v>
      </c>
      <c r="BE24" t="s">
        <v>66</v>
      </c>
      <c r="BF24">
        <v>-1</v>
      </c>
      <c r="BG24" t="s">
        <v>347</v>
      </c>
      <c r="BI24" t="s">
        <v>117</v>
      </c>
      <c r="BJ24" t="s">
        <v>235</v>
      </c>
      <c r="BK24" t="s">
        <v>68</v>
      </c>
      <c r="BL24">
        <v>0.92734345717394961</v>
      </c>
      <c r="BM24">
        <v>1170</v>
      </c>
      <c r="BN24" t="s">
        <v>120</v>
      </c>
      <c r="BO24" t="s">
        <v>199</v>
      </c>
      <c r="BP24">
        <v>2</v>
      </c>
      <c r="BQ24">
        <v>3842.9870000000001</v>
      </c>
      <c r="BR24">
        <v>1.8663670554736132E-2</v>
      </c>
      <c r="BS24">
        <v>0.3486956266952238</v>
      </c>
      <c r="BT24">
        <v>0.1467608399403901</v>
      </c>
      <c r="BU24">
        <v>13.590999999999999</v>
      </c>
      <c r="BV24">
        <v>1.6133283823234374</v>
      </c>
      <c r="BW24">
        <v>13.062755611715573</v>
      </c>
      <c r="BX24">
        <v>6</v>
      </c>
      <c r="BY24">
        <v>62</v>
      </c>
      <c r="BZ24">
        <v>502</v>
      </c>
    </row>
    <row r="25" spans="1:78" ht="16.5">
      <c r="A25" s="125" t="str">
        <f t="shared" si="1"/>
        <v>도영운수</v>
      </c>
      <c r="B25" s="126" t="str">
        <f t="shared" si="2"/>
        <v>박이락</v>
      </c>
      <c r="C25" s="127" t="str">
        <f t="shared" si="3"/>
        <v>F</v>
      </c>
      <c r="D25" s="128">
        <f t="shared" si="4"/>
        <v>0.73965484923994251</v>
      </c>
      <c r="E25" s="129">
        <f t="shared" si="5"/>
        <v>7278</v>
      </c>
      <c r="F25" s="304" t="str">
        <f t="shared" si="6"/>
        <v>65-1</v>
      </c>
      <c r="G25" s="130" t="str">
        <f t="shared" si="7"/>
        <v>71바5860</v>
      </c>
      <c r="H25" s="131">
        <f t="shared" si="8"/>
        <v>3</v>
      </c>
      <c r="I25" s="132">
        <f t="shared" si="9"/>
        <v>1853.549</v>
      </c>
      <c r="J25" s="133">
        <f t="shared" si="10"/>
        <v>2.26277409991677E-2</v>
      </c>
      <c r="K25" s="133">
        <f t="shared" si="11"/>
        <v>0.4093894354239041</v>
      </c>
      <c r="L25" s="133">
        <f t="shared" si="12"/>
        <v>0.1661677139368854</v>
      </c>
      <c r="M25" s="134">
        <f t="shared" si="13"/>
        <v>16.818000000000001</v>
      </c>
      <c r="N25" s="135">
        <f t="shared" si="14"/>
        <v>0.21580222589205897</v>
      </c>
      <c r="O25" s="135">
        <f t="shared" si="15"/>
        <v>42.836741839573705</v>
      </c>
      <c r="P25" s="226">
        <f t="shared" si="16"/>
        <v>25</v>
      </c>
      <c r="Q25" s="227">
        <f t="shared" si="17"/>
        <v>4</v>
      </c>
      <c r="R25" s="227">
        <f t="shared" si="18"/>
        <v>794</v>
      </c>
      <c r="T25">
        <v>506</v>
      </c>
      <c r="U25">
        <v>7278</v>
      </c>
      <c r="V25" t="s">
        <v>236</v>
      </c>
      <c r="W25">
        <v>1853.549</v>
      </c>
      <c r="X25">
        <v>1041.808</v>
      </c>
      <c r="Y25">
        <v>1.7789999999999999</v>
      </c>
      <c r="Z25">
        <v>16.818000000000001</v>
      </c>
      <c r="AA25">
        <v>122.464147</v>
      </c>
      <c r="AB25">
        <v>2.7710870000000001</v>
      </c>
      <c r="AC25">
        <v>50.135528000000001</v>
      </c>
      <c r="AD25" s="1">
        <v>308</v>
      </c>
      <c r="AE25">
        <v>4</v>
      </c>
      <c r="AF25">
        <v>794</v>
      </c>
      <c r="AG25">
        <v>72</v>
      </c>
      <c r="AH25">
        <v>15.135441999999999</v>
      </c>
      <c r="AI25">
        <v>2631.4</v>
      </c>
      <c r="AJ25">
        <v>0</v>
      </c>
      <c r="AK25">
        <v>25</v>
      </c>
      <c r="AL25">
        <v>13685</v>
      </c>
      <c r="AM25">
        <v>0.73965484923994251</v>
      </c>
      <c r="AN25" t="s">
        <v>70</v>
      </c>
      <c r="AO25">
        <v>1680.3440000000001</v>
      </c>
      <c r="AP25" t="s">
        <v>490</v>
      </c>
      <c r="AQ25" t="s">
        <v>117</v>
      </c>
      <c r="AR25" t="s">
        <v>122</v>
      </c>
      <c r="AS25" t="s">
        <v>117</v>
      </c>
      <c r="AT25" t="s">
        <v>122</v>
      </c>
      <c r="AU25" t="s">
        <v>215</v>
      </c>
      <c r="AV25" t="s">
        <v>236</v>
      </c>
      <c r="AW25" t="s">
        <v>70</v>
      </c>
      <c r="AX25">
        <v>7278</v>
      </c>
      <c r="AY25" t="s">
        <v>399</v>
      </c>
      <c r="AZ25">
        <v>4</v>
      </c>
      <c r="BA25" t="s">
        <v>308</v>
      </c>
      <c r="BB25">
        <v>3</v>
      </c>
      <c r="BC25">
        <v>1</v>
      </c>
      <c r="BE25" t="s">
        <v>70</v>
      </c>
      <c r="BF25">
        <v>0</v>
      </c>
      <c r="BG25" t="s">
        <v>323</v>
      </c>
      <c r="BI25" t="s">
        <v>117</v>
      </c>
      <c r="BJ25" t="s">
        <v>236</v>
      </c>
      <c r="BK25" t="s">
        <v>70</v>
      </c>
      <c r="BL25">
        <v>0.73965484923994251</v>
      </c>
      <c r="BM25">
        <v>7278</v>
      </c>
      <c r="BN25" t="s">
        <v>122</v>
      </c>
      <c r="BO25" t="s">
        <v>215</v>
      </c>
      <c r="BP25">
        <v>3</v>
      </c>
      <c r="BQ25">
        <v>1853.549</v>
      </c>
      <c r="BR25">
        <v>2.26277409991677E-2</v>
      </c>
      <c r="BS25">
        <v>0.4093894354239041</v>
      </c>
      <c r="BT25">
        <v>0.1661677139368854</v>
      </c>
      <c r="BU25">
        <v>16.818000000000001</v>
      </c>
      <c r="BV25">
        <v>0.21580222589205897</v>
      </c>
      <c r="BW25">
        <v>42.836741839573705</v>
      </c>
      <c r="BX25">
        <v>25</v>
      </c>
      <c r="BY25">
        <v>4</v>
      </c>
      <c r="BZ25">
        <v>794</v>
      </c>
    </row>
    <row r="26" spans="1:78" ht="16.5">
      <c r="A26" s="109" t="str">
        <f t="shared" si="1"/>
        <v>도영운수</v>
      </c>
      <c r="B26" s="110" t="str">
        <f t="shared" si="2"/>
        <v>박재현</v>
      </c>
      <c r="C26" s="111" t="str">
        <f t="shared" si="3"/>
        <v>B</v>
      </c>
      <c r="D26" s="112">
        <f t="shared" si="4"/>
        <v>0.93454545454545446</v>
      </c>
      <c r="E26" s="113">
        <f t="shared" si="5"/>
        <v>3234</v>
      </c>
      <c r="F26" s="305" t="str">
        <f t="shared" si="6"/>
        <v>523</v>
      </c>
      <c r="G26" s="114" t="str">
        <f t="shared" si="7"/>
        <v>70바3909</v>
      </c>
      <c r="H26" s="115">
        <f t="shared" si="8"/>
        <v>1</v>
      </c>
      <c r="I26" s="116">
        <f t="shared" si="9"/>
        <v>2036.6189999999999</v>
      </c>
      <c r="J26" s="117">
        <f t="shared" si="10"/>
        <v>1.3955273179088163E-2</v>
      </c>
      <c r="K26" s="117">
        <f t="shared" si="11"/>
        <v>0.34959223694536667</v>
      </c>
      <c r="L26" s="117">
        <f t="shared" si="12"/>
        <v>9.5255911881407376E-2</v>
      </c>
      <c r="M26" s="118">
        <f t="shared" si="13"/>
        <v>12.776999999999999</v>
      </c>
      <c r="N26" s="119">
        <f t="shared" si="14"/>
        <v>4.0262808114821675</v>
      </c>
      <c r="O26" s="119">
        <f t="shared" si="15"/>
        <v>22.73375628922248</v>
      </c>
      <c r="P26" s="228">
        <f t="shared" si="16"/>
        <v>2</v>
      </c>
      <c r="Q26" s="229">
        <f t="shared" si="17"/>
        <v>82</v>
      </c>
      <c r="R26" s="229">
        <f t="shared" si="18"/>
        <v>463</v>
      </c>
      <c r="T26">
        <v>506</v>
      </c>
      <c r="U26">
        <v>3234</v>
      </c>
      <c r="V26" t="s">
        <v>340</v>
      </c>
      <c r="W26">
        <v>2036.6189999999999</v>
      </c>
      <c r="X26">
        <v>990.45699999999999</v>
      </c>
      <c r="Y26">
        <v>2.056</v>
      </c>
      <c r="Z26">
        <v>12.776999999999999</v>
      </c>
      <c r="AA26">
        <v>120.383025</v>
      </c>
      <c r="AB26">
        <v>1.679978</v>
      </c>
      <c r="AC26">
        <v>42.084971000000003</v>
      </c>
      <c r="AD26" s="1">
        <v>194</v>
      </c>
      <c r="AE26">
        <v>82</v>
      </c>
      <c r="AF26">
        <v>463</v>
      </c>
      <c r="AG26">
        <v>71</v>
      </c>
      <c r="AH26">
        <v>16.917825000000001</v>
      </c>
      <c r="AI26">
        <v>208.2</v>
      </c>
      <c r="AJ26">
        <v>0</v>
      </c>
      <c r="AK26">
        <v>2</v>
      </c>
      <c r="AL26">
        <v>2882</v>
      </c>
      <c r="AM26">
        <v>0.93454545454545446</v>
      </c>
      <c r="AN26" t="s">
        <v>68</v>
      </c>
      <c r="AO26">
        <v>2036.6189999999999</v>
      </c>
      <c r="AP26" t="s">
        <v>491</v>
      </c>
      <c r="AQ26" t="s">
        <v>117</v>
      </c>
      <c r="AR26" t="s">
        <v>119</v>
      </c>
      <c r="AS26" t="s">
        <v>117</v>
      </c>
      <c r="AT26" t="s">
        <v>119</v>
      </c>
      <c r="AU26" t="s">
        <v>330</v>
      </c>
      <c r="AV26" t="s">
        <v>340</v>
      </c>
      <c r="AW26" t="s">
        <v>68</v>
      </c>
      <c r="AX26">
        <v>3234</v>
      </c>
      <c r="AY26" t="s">
        <v>381</v>
      </c>
      <c r="AZ26">
        <v>2</v>
      </c>
      <c r="BA26" t="s">
        <v>333</v>
      </c>
      <c r="BB26">
        <v>1</v>
      </c>
      <c r="BC26">
        <v>1</v>
      </c>
      <c r="BE26" t="s">
        <v>68</v>
      </c>
      <c r="BF26">
        <v>0</v>
      </c>
      <c r="BG26" t="s">
        <v>323</v>
      </c>
      <c r="BI26" t="s">
        <v>117</v>
      </c>
      <c r="BJ26" t="s">
        <v>340</v>
      </c>
      <c r="BK26" t="s">
        <v>68</v>
      </c>
      <c r="BL26">
        <v>0.93454545454545446</v>
      </c>
      <c r="BM26">
        <v>3234</v>
      </c>
      <c r="BN26" t="s">
        <v>119</v>
      </c>
      <c r="BO26" t="s">
        <v>330</v>
      </c>
      <c r="BP26">
        <v>1</v>
      </c>
      <c r="BQ26">
        <v>2036.6189999999999</v>
      </c>
      <c r="BR26">
        <v>1.3955273179088163E-2</v>
      </c>
      <c r="BS26">
        <v>0.34959223694536667</v>
      </c>
      <c r="BT26">
        <v>9.5255911881407376E-2</v>
      </c>
      <c r="BU26">
        <v>12.776999999999999</v>
      </c>
      <c r="BV26">
        <v>4.0262808114821675</v>
      </c>
      <c r="BW26">
        <v>22.73375628922248</v>
      </c>
      <c r="BX26">
        <v>2</v>
      </c>
      <c r="BY26">
        <v>82</v>
      </c>
      <c r="BZ26">
        <v>463</v>
      </c>
    </row>
    <row r="27" spans="1:78" ht="16.5">
      <c r="A27" s="125" t="str">
        <f t="shared" si="1"/>
        <v>도영운수</v>
      </c>
      <c r="B27" s="126" t="str">
        <f t="shared" si="2"/>
        <v>박재형</v>
      </c>
      <c r="C27" s="127" t="str">
        <f t="shared" si="3"/>
        <v>F</v>
      </c>
      <c r="D27" s="128">
        <f t="shared" si="4"/>
        <v>0.76500000000000001</v>
      </c>
      <c r="E27" s="129">
        <f t="shared" si="5"/>
        <v>7134</v>
      </c>
      <c r="F27" s="304" t="str">
        <f t="shared" si="6"/>
        <v>35</v>
      </c>
      <c r="G27" s="130" t="str">
        <f t="shared" si="7"/>
        <v>71바5866</v>
      </c>
      <c r="H27" s="131">
        <f t="shared" si="8"/>
        <v>1</v>
      </c>
      <c r="I27" s="132">
        <f t="shared" si="9"/>
        <v>5695.8980000000001</v>
      </c>
      <c r="J27" s="133">
        <f t="shared" si="10"/>
        <v>7.9982240578921462E-2</v>
      </c>
      <c r="K27" s="133">
        <f t="shared" si="11"/>
        <v>0.37276845403712416</v>
      </c>
      <c r="L27" s="133">
        <f t="shared" si="12"/>
        <v>0.17380929223100552</v>
      </c>
      <c r="M27" s="134">
        <f t="shared" si="13"/>
        <v>15.137</v>
      </c>
      <c r="N27" s="135">
        <f t="shared" si="14"/>
        <v>0.33357338913021267</v>
      </c>
      <c r="O27" s="135">
        <f t="shared" si="15"/>
        <v>47.104073844018977</v>
      </c>
      <c r="P27" s="226">
        <f t="shared" si="16"/>
        <v>99</v>
      </c>
      <c r="Q27" s="227">
        <f t="shared" si="17"/>
        <v>19</v>
      </c>
      <c r="R27" s="227">
        <f t="shared" si="18"/>
        <v>2683</v>
      </c>
      <c r="T27">
        <v>506</v>
      </c>
      <c r="U27">
        <v>7134</v>
      </c>
      <c r="V27" t="s">
        <v>341</v>
      </c>
      <c r="W27">
        <v>5695.8980000000001</v>
      </c>
      <c r="X27">
        <v>2864.297</v>
      </c>
      <c r="Y27">
        <v>1.9890000000000001</v>
      </c>
      <c r="Z27">
        <v>15.137</v>
      </c>
      <c r="AA27">
        <v>368.81382400000001</v>
      </c>
      <c r="AB27">
        <v>29.498556000000001</v>
      </c>
      <c r="AC27">
        <v>137.482159</v>
      </c>
      <c r="AD27" s="1">
        <v>990</v>
      </c>
      <c r="AE27">
        <v>19</v>
      </c>
      <c r="AF27">
        <v>2683</v>
      </c>
      <c r="AG27">
        <v>78</v>
      </c>
      <c r="AH27">
        <v>15.44383</v>
      </c>
      <c r="AI27">
        <v>11271.8</v>
      </c>
      <c r="AJ27">
        <v>0</v>
      </c>
      <c r="AK27">
        <v>99</v>
      </c>
      <c r="AL27">
        <v>39085</v>
      </c>
      <c r="AM27">
        <v>0.76500000000000001</v>
      </c>
      <c r="AN27" t="s">
        <v>70</v>
      </c>
      <c r="AO27">
        <v>5695.8980000000001</v>
      </c>
      <c r="AP27" t="s">
        <v>492</v>
      </c>
      <c r="AQ27" t="s">
        <v>117</v>
      </c>
      <c r="AR27" t="s">
        <v>118</v>
      </c>
      <c r="AS27" t="s">
        <v>117</v>
      </c>
      <c r="AT27" t="s">
        <v>118</v>
      </c>
      <c r="AU27" t="s">
        <v>325</v>
      </c>
      <c r="AV27" t="s">
        <v>341</v>
      </c>
      <c r="AW27" t="s">
        <v>70</v>
      </c>
      <c r="AX27">
        <v>7134</v>
      </c>
      <c r="AY27" t="s">
        <v>390</v>
      </c>
      <c r="AZ27">
        <v>3</v>
      </c>
      <c r="BA27" t="s">
        <v>327</v>
      </c>
      <c r="BB27">
        <v>1</v>
      </c>
      <c r="BC27">
        <v>1</v>
      </c>
      <c r="BE27" t="s">
        <v>70</v>
      </c>
      <c r="BF27">
        <v>0</v>
      </c>
      <c r="BG27" t="s">
        <v>323</v>
      </c>
      <c r="BI27" t="s">
        <v>117</v>
      </c>
      <c r="BJ27" t="s">
        <v>341</v>
      </c>
      <c r="BK27" t="s">
        <v>70</v>
      </c>
      <c r="BL27">
        <v>0.76500000000000001</v>
      </c>
      <c r="BM27">
        <v>7134</v>
      </c>
      <c r="BN27" t="s">
        <v>118</v>
      </c>
      <c r="BO27" t="s">
        <v>325</v>
      </c>
      <c r="BP27">
        <v>1</v>
      </c>
      <c r="BQ27">
        <v>5695.8980000000001</v>
      </c>
      <c r="BR27">
        <v>7.9982240578921462E-2</v>
      </c>
      <c r="BS27">
        <v>0.37276845403712416</v>
      </c>
      <c r="BT27">
        <v>0.17380929223100552</v>
      </c>
      <c r="BU27">
        <v>15.137</v>
      </c>
      <c r="BV27">
        <v>0.33357338913021267</v>
      </c>
      <c r="BW27">
        <v>47.104073844018977</v>
      </c>
      <c r="BX27">
        <v>99</v>
      </c>
      <c r="BY27">
        <v>19</v>
      </c>
      <c r="BZ27">
        <v>2683</v>
      </c>
    </row>
    <row r="28" spans="1:78" ht="16.5">
      <c r="A28" s="109" t="str">
        <f t="shared" si="1"/>
        <v>도영운수</v>
      </c>
      <c r="B28" s="110" t="str">
        <f t="shared" si="2"/>
        <v>박주원</v>
      </c>
      <c r="C28" s="111" t="str">
        <f t="shared" si="3"/>
        <v>D</v>
      </c>
      <c r="D28" s="112">
        <f t="shared" si="4"/>
        <v>0.80738664559119788</v>
      </c>
      <c r="E28" s="113">
        <f t="shared" si="5"/>
        <v>1679</v>
      </c>
      <c r="F28" s="305" t="str">
        <f t="shared" si="6"/>
        <v>35</v>
      </c>
      <c r="G28" s="114" t="str">
        <f t="shared" si="7"/>
        <v>71바5854</v>
      </c>
      <c r="H28" s="115">
        <f t="shared" si="8"/>
        <v>6</v>
      </c>
      <c r="I28" s="116">
        <f t="shared" si="9"/>
        <v>3006.2779999999998</v>
      </c>
      <c r="J28" s="117">
        <f t="shared" si="10"/>
        <v>4.6167156866305271E-2</v>
      </c>
      <c r="K28" s="117">
        <f t="shared" si="11"/>
        <v>0.38348786166819393</v>
      </c>
      <c r="L28" s="117">
        <f t="shared" si="12"/>
        <v>0.10278490545451885</v>
      </c>
      <c r="M28" s="118">
        <f t="shared" si="13"/>
        <v>15.02</v>
      </c>
      <c r="N28" s="119">
        <f t="shared" si="14"/>
        <v>2.0290871303319253</v>
      </c>
      <c r="O28" s="119">
        <f t="shared" si="15"/>
        <v>40.581742606638514</v>
      </c>
      <c r="P28" s="228">
        <f t="shared" si="16"/>
        <v>407</v>
      </c>
      <c r="Q28" s="229">
        <f t="shared" si="17"/>
        <v>61</v>
      </c>
      <c r="R28" s="229">
        <f t="shared" si="18"/>
        <v>1220</v>
      </c>
      <c r="T28">
        <v>506</v>
      </c>
      <c r="U28">
        <v>1679</v>
      </c>
      <c r="V28" t="s">
        <v>237</v>
      </c>
      <c r="W28">
        <v>3006.2779999999998</v>
      </c>
      <c r="X28">
        <v>1482.7329999999999</v>
      </c>
      <c r="Y28">
        <v>2.028</v>
      </c>
      <c r="Z28">
        <v>15.02</v>
      </c>
      <c r="AA28">
        <v>183.12607</v>
      </c>
      <c r="AB28">
        <v>8.4544099999999993</v>
      </c>
      <c r="AC28">
        <v>70.226624999999999</v>
      </c>
      <c r="AD28" s="1">
        <v>309</v>
      </c>
      <c r="AE28">
        <v>61</v>
      </c>
      <c r="AF28">
        <v>1220</v>
      </c>
      <c r="AG28">
        <v>80</v>
      </c>
      <c r="AH28">
        <v>16.416439</v>
      </c>
      <c r="AI28">
        <v>3097.8</v>
      </c>
      <c r="AJ28">
        <v>0</v>
      </c>
      <c r="AK28">
        <v>407</v>
      </c>
      <c r="AL28">
        <v>17543</v>
      </c>
      <c r="AM28">
        <v>0.80738664559119788</v>
      </c>
      <c r="AN28" t="s">
        <v>67</v>
      </c>
      <c r="AO28">
        <v>1574.527</v>
      </c>
      <c r="AP28" t="s">
        <v>493</v>
      </c>
      <c r="AQ28" t="s">
        <v>117</v>
      </c>
      <c r="AR28" t="s">
        <v>118</v>
      </c>
      <c r="AS28" t="s">
        <v>117</v>
      </c>
      <c r="AT28" t="s">
        <v>118</v>
      </c>
      <c r="AU28" t="s">
        <v>177</v>
      </c>
      <c r="AV28" t="s">
        <v>237</v>
      </c>
      <c r="AW28" t="s">
        <v>67</v>
      </c>
      <c r="AX28">
        <v>1679</v>
      </c>
      <c r="AY28" t="s">
        <v>384</v>
      </c>
      <c r="AZ28">
        <v>5</v>
      </c>
      <c r="BA28" t="s">
        <v>418</v>
      </c>
      <c r="BB28">
        <v>6</v>
      </c>
      <c r="BC28">
        <v>1</v>
      </c>
      <c r="BE28" t="s">
        <v>67</v>
      </c>
      <c r="BF28">
        <v>0</v>
      </c>
      <c r="BG28" s="5" t="s">
        <v>323</v>
      </c>
      <c r="BI28" t="s">
        <v>117</v>
      </c>
      <c r="BJ28" t="s">
        <v>237</v>
      </c>
      <c r="BK28" t="s">
        <v>67</v>
      </c>
      <c r="BL28">
        <v>0.80738664559119788</v>
      </c>
      <c r="BM28">
        <v>1679</v>
      </c>
      <c r="BN28" t="s">
        <v>118</v>
      </c>
      <c r="BO28" t="s">
        <v>177</v>
      </c>
      <c r="BP28">
        <v>6</v>
      </c>
      <c r="BQ28">
        <v>3006.2779999999998</v>
      </c>
      <c r="BR28">
        <v>4.6167156866305271E-2</v>
      </c>
      <c r="BS28">
        <v>0.38348786166819393</v>
      </c>
      <c r="BT28">
        <v>0.10278490545451885</v>
      </c>
      <c r="BU28">
        <v>15.02</v>
      </c>
      <c r="BV28">
        <v>2.0290871303319253</v>
      </c>
      <c r="BW28">
        <v>40.581742606638514</v>
      </c>
      <c r="BX28">
        <v>407</v>
      </c>
      <c r="BY28">
        <v>61</v>
      </c>
      <c r="BZ28">
        <v>1220</v>
      </c>
    </row>
    <row r="29" spans="1:78" ht="16.5">
      <c r="A29" s="125" t="str">
        <f t="shared" si="1"/>
        <v>도영운수</v>
      </c>
      <c r="B29" s="126" t="str">
        <f t="shared" si="2"/>
        <v>백운상</v>
      </c>
      <c r="C29" s="127" t="str">
        <f t="shared" si="3"/>
        <v>A</v>
      </c>
      <c r="D29" s="128">
        <f t="shared" si="4"/>
        <v>0.9809775603089993</v>
      </c>
      <c r="E29" s="129">
        <f t="shared" si="5"/>
        <v>4138</v>
      </c>
      <c r="F29" s="304" t="str">
        <f t="shared" si="6"/>
        <v>65</v>
      </c>
      <c r="G29" s="130" t="str">
        <f t="shared" si="7"/>
        <v>71바5879</v>
      </c>
      <c r="H29" s="131">
        <f t="shared" si="8"/>
        <v>6</v>
      </c>
      <c r="I29" s="132">
        <f t="shared" si="9"/>
        <v>1393.6129999999998</v>
      </c>
      <c r="J29" s="133">
        <f t="shared" si="10"/>
        <v>1.9447558197663656E-2</v>
      </c>
      <c r="K29" s="133">
        <f t="shared" si="11"/>
        <v>0.35069048929228469</v>
      </c>
      <c r="L29" s="133">
        <f t="shared" si="12"/>
        <v>0.19087077976454012</v>
      </c>
      <c r="M29" s="134">
        <f t="shared" si="13"/>
        <v>11.06</v>
      </c>
      <c r="N29" s="135">
        <f t="shared" si="14"/>
        <v>0.5022915256961582</v>
      </c>
      <c r="O29" s="135">
        <f t="shared" si="15"/>
        <v>15.068745770884746</v>
      </c>
      <c r="P29" s="226">
        <f t="shared" si="16"/>
        <v>208</v>
      </c>
      <c r="Q29" s="227">
        <f t="shared" si="17"/>
        <v>7</v>
      </c>
      <c r="R29" s="227">
        <f t="shared" si="18"/>
        <v>210</v>
      </c>
      <c r="T29">
        <v>506</v>
      </c>
      <c r="U29">
        <v>4138</v>
      </c>
      <c r="V29" t="s">
        <v>238</v>
      </c>
      <c r="W29">
        <v>1393.6130000000001</v>
      </c>
      <c r="X29">
        <v>578.74400000000003</v>
      </c>
      <c r="Y29">
        <v>2.4079999999999999</v>
      </c>
      <c r="Z29">
        <v>11.06</v>
      </c>
      <c r="AA29">
        <v>79.414699999999996</v>
      </c>
      <c r="AB29">
        <v>1.544422</v>
      </c>
      <c r="AC29">
        <v>27.849979999999999</v>
      </c>
      <c r="AD29" s="1">
        <v>266</v>
      </c>
      <c r="AE29">
        <v>7</v>
      </c>
      <c r="AF29">
        <v>210</v>
      </c>
      <c r="AG29">
        <v>72</v>
      </c>
      <c r="AH29">
        <v>17.548552000000001</v>
      </c>
      <c r="AI29">
        <v>549.6</v>
      </c>
      <c r="AJ29">
        <v>0</v>
      </c>
      <c r="AK29">
        <v>208</v>
      </c>
      <c r="AL29">
        <v>172</v>
      </c>
      <c r="AM29">
        <v>0.9809775603089993</v>
      </c>
      <c r="AN29" t="s">
        <v>66</v>
      </c>
      <c r="AO29">
        <v>413.3</v>
      </c>
      <c r="AP29" t="s">
        <v>494</v>
      </c>
      <c r="AQ29" t="s">
        <v>117</v>
      </c>
      <c r="AR29" t="s">
        <v>121</v>
      </c>
      <c r="AS29" t="s">
        <v>117</v>
      </c>
      <c r="AT29" t="s">
        <v>121</v>
      </c>
      <c r="AU29" t="s">
        <v>209</v>
      </c>
      <c r="AV29" t="s">
        <v>238</v>
      </c>
      <c r="AW29" t="s">
        <v>66</v>
      </c>
      <c r="AX29">
        <v>4138</v>
      </c>
      <c r="AY29" t="s">
        <v>495</v>
      </c>
      <c r="AZ29">
        <v>1</v>
      </c>
      <c r="BA29" t="s">
        <v>394</v>
      </c>
      <c r="BB29">
        <v>6</v>
      </c>
      <c r="BC29">
        <v>1</v>
      </c>
      <c r="BE29" t="s">
        <v>67</v>
      </c>
      <c r="BF29">
        <v>3</v>
      </c>
      <c r="BG29" t="s">
        <v>321</v>
      </c>
      <c r="BI29" t="s">
        <v>117</v>
      </c>
      <c r="BJ29" t="s">
        <v>238</v>
      </c>
      <c r="BK29" t="s">
        <v>66</v>
      </c>
      <c r="BL29">
        <v>0.9809775603089993</v>
      </c>
      <c r="BM29">
        <v>4138</v>
      </c>
      <c r="BN29" t="s">
        <v>121</v>
      </c>
      <c r="BO29" t="s">
        <v>209</v>
      </c>
      <c r="BP29">
        <v>6</v>
      </c>
      <c r="BQ29">
        <v>1393.6129999999998</v>
      </c>
      <c r="BR29">
        <v>1.9447558197663656E-2</v>
      </c>
      <c r="BS29">
        <v>0.35069048929228469</v>
      </c>
      <c r="BT29">
        <v>0.19087077976454009</v>
      </c>
      <c r="BU29">
        <v>11.06</v>
      </c>
      <c r="BV29">
        <v>0.5022915256961582</v>
      </c>
      <c r="BW29">
        <v>15.068745770884746</v>
      </c>
      <c r="BX29">
        <v>208</v>
      </c>
      <c r="BY29">
        <v>7</v>
      </c>
      <c r="BZ29">
        <v>210</v>
      </c>
    </row>
    <row r="30" spans="1:78" ht="16.5">
      <c r="A30" s="109" t="str">
        <f t="shared" si="1"/>
        <v>도영운수</v>
      </c>
      <c r="B30" s="110" t="str">
        <f t="shared" si="2"/>
        <v>백진경</v>
      </c>
      <c r="C30" s="111" t="str">
        <f t="shared" si="3"/>
        <v>S</v>
      </c>
      <c r="D30" s="112">
        <f t="shared" si="4"/>
        <v>1.0449999999999999</v>
      </c>
      <c r="E30" s="113">
        <f t="shared" si="5"/>
        <v>1407</v>
      </c>
      <c r="F30" s="305" t="str">
        <f t="shared" si="6"/>
        <v>35</v>
      </c>
      <c r="G30" s="114" t="str">
        <f t="shared" si="7"/>
        <v>71바5861</v>
      </c>
      <c r="H30" s="115">
        <f t="shared" si="8"/>
        <v>1</v>
      </c>
      <c r="I30" s="116">
        <f t="shared" si="9"/>
        <v>2688.3</v>
      </c>
      <c r="J30" s="117">
        <f t="shared" si="10"/>
        <v>2.845906171554281E-2</v>
      </c>
      <c r="K30" s="117">
        <f t="shared" si="11"/>
        <v>0.31764924536707306</v>
      </c>
      <c r="L30" s="117">
        <f t="shared" si="12"/>
        <v>9.7087378640776698E-2</v>
      </c>
      <c r="M30" s="118">
        <f t="shared" si="13"/>
        <v>8.577</v>
      </c>
      <c r="N30" s="119">
        <f t="shared" si="14"/>
        <v>0.70676635792136289</v>
      </c>
      <c r="O30" s="119">
        <f t="shared" si="15"/>
        <v>4.7241751292638465</v>
      </c>
      <c r="P30" s="228">
        <f t="shared" si="16"/>
        <v>2</v>
      </c>
      <c r="Q30" s="229">
        <f t="shared" si="17"/>
        <v>19</v>
      </c>
      <c r="R30" s="229">
        <f t="shared" si="18"/>
        <v>127</v>
      </c>
      <c r="T30">
        <v>506</v>
      </c>
      <c r="U30">
        <v>1407</v>
      </c>
      <c r="V30" t="s">
        <v>239</v>
      </c>
      <c r="W30">
        <v>2688.3</v>
      </c>
      <c r="X30">
        <v>989.40599999999995</v>
      </c>
      <c r="Y30">
        <v>2.7170000000000001</v>
      </c>
      <c r="Z30">
        <v>8.577</v>
      </c>
      <c r="AA30">
        <v>151.54189</v>
      </c>
      <c r="AB30">
        <v>4.3127399999999998</v>
      </c>
      <c r="AC30">
        <v>48.137166999999998</v>
      </c>
      <c r="AD30" s="1">
        <v>261</v>
      </c>
      <c r="AE30">
        <v>19</v>
      </c>
      <c r="AF30">
        <v>127</v>
      </c>
      <c r="AG30">
        <v>69</v>
      </c>
      <c r="AH30">
        <v>17.739649</v>
      </c>
      <c r="AI30">
        <v>334.7</v>
      </c>
      <c r="AJ30">
        <v>0</v>
      </c>
      <c r="AK30">
        <v>2</v>
      </c>
      <c r="AL30">
        <v>1320</v>
      </c>
      <c r="AM30">
        <v>1.0449999999999999</v>
      </c>
      <c r="AN30" t="s">
        <v>71</v>
      </c>
      <c r="AO30">
        <v>2688.3</v>
      </c>
      <c r="AP30" t="s">
        <v>496</v>
      </c>
      <c r="AQ30" t="s">
        <v>117</v>
      </c>
      <c r="AR30" t="s">
        <v>118</v>
      </c>
      <c r="AS30" t="s">
        <v>117</v>
      </c>
      <c r="AT30" t="s">
        <v>118</v>
      </c>
      <c r="AU30" t="s">
        <v>179</v>
      </c>
      <c r="AV30" t="s">
        <v>239</v>
      </c>
      <c r="AW30" t="s">
        <v>71</v>
      </c>
      <c r="AX30">
        <v>1407</v>
      </c>
      <c r="AY30" t="s">
        <v>402</v>
      </c>
      <c r="AZ30">
        <v>1</v>
      </c>
      <c r="BA30" t="s">
        <v>403</v>
      </c>
      <c r="BB30">
        <v>1</v>
      </c>
      <c r="BC30">
        <v>1</v>
      </c>
      <c r="BE30" t="s">
        <v>71</v>
      </c>
      <c r="BF30">
        <v>0</v>
      </c>
      <c r="BG30" t="s">
        <v>323</v>
      </c>
      <c r="BI30" t="s">
        <v>117</v>
      </c>
      <c r="BJ30" t="s">
        <v>239</v>
      </c>
      <c r="BK30" t="s">
        <v>71</v>
      </c>
      <c r="BL30">
        <v>1.0449999999999999</v>
      </c>
      <c r="BM30">
        <v>1407</v>
      </c>
      <c r="BN30" t="s">
        <v>118</v>
      </c>
      <c r="BO30" t="s">
        <v>179</v>
      </c>
      <c r="BP30">
        <v>1</v>
      </c>
      <c r="BQ30">
        <v>2688.3</v>
      </c>
      <c r="BR30">
        <v>2.845906171554281E-2</v>
      </c>
      <c r="BS30">
        <v>0.31764924536707306</v>
      </c>
      <c r="BT30">
        <v>9.7087378640776698E-2</v>
      </c>
      <c r="BU30">
        <v>8.577</v>
      </c>
      <c r="BV30">
        <v>0.70676635792136289</v>
      </c>
      <c r="BW30">
        <v>4.7241751292638465</v>
      </c>
      <c r="BX30">
        <v>2</v>
      </c>
      <c r="BY30">
        <v>19</v>
      </c>
      <c r="BZ30">
        <v>127</v>
      </c>
    </row>
    <row r="31" spans="1:78" ht="16.5">
      <c r="A31" s="125" t="str">
        <f t="shared" si="1"/>
        <v>도영운수</v>
      </c>
      <c r="B31" s="126" t="str">
        <f t="shared" si="2"/>
        <v>봉은순</v>
      </c>
      <c r="C31" s="127" t="str">
        <f t="shared" si="3"/>
        <v>F</v>
      </c>
      <c r="D31" s="128">
        <f t="shared" si="4"/>
        <v>0.73612241620127916</v>
      </c>
      <c r="E31" s="129">
        <f t="shared" si="5"/>
        <v>1588</v>
      </c>
      <c r="F31" s="304" t="str">
        <f t="shared" si="6"/>
        <v>65-1</v>
      </c>
      <c r="G31" s="130" t="str">
        <f t="shared" si="7"/>
        <v>71바5891</v>
      </c>
      <c r="H31" s="131">
        <f t="shared" si="8"/>
        <v>3</v>
      </c>
      <c r="I31" s="132">
        <f t="shared" si="9"/>
        <v>844.04499999999996</v>
      </c>
      <c r="J31" s="133">
        <f t="shared" si="10"/>
        <v>3.2032072296869316E-2</v>
      </c>
      <c r="K31" s="133">
        <f t="shared" si="11"/>
        <v>0.38468149018907449</v>
      </c>
      <c r="L31" s="133">
        <f t="shared" si="12"/>
        <v>0.11610755350721823</v>
      </c>
      <c r="M31" s="134">
        <f t="shared" si="13"/>
        <v>17.79</v>
      </c>
      <c r="N31" s="135">
        <f t="shared" si="14"/>
        <v>4.2651754349590369</v>
      </c>
      <c r="O31" s="135">
        <f t="shared" si="15"/>
        <v>47.390838166211516</v>
      </c>
      <c r="P31" s="226">
        <f t="shared" si="16"/>
        <v>12</v>
      </c>
      <c r="Q31" s="227">
        <f t="shared" si="17"/>
        <v>36</v>
      </c>
      <c r="R31" s="227">
        <f t="shared" si="18"/>
        <v>400</v>
      </c>
      <c r="T31">
        <v>506</v>
      </c>
      <c r="U31">
        <v>1588</v>
      </c>
      <c r="V31" t="s">
        <v>426</v>
      </c>
      <c r="W31">
        <v>844.04499999999996</v>
      </c>
      <c r="X31">
        <v>489.12299999999999</v>
      </c>
      <c r="Y31">
        <v>1.726</v>
      </c>
      <c r="Z31">
        <v>17.79</v>
      </c>
      <c r="AA31">
        <v>55.811655999999999</v>
      </c>
      <c r="AB31">
        <v>1.787763</v>
      </c>
      <c r="AC31">
        <v>21.469711</v>
      </c>
      <c r="AD31" s="1">
        <v>98</v>
      </c>
      <c r="AE31">
        <v>36</v>
      </c>
      <c r="AF31">
        <v>400</v>
      </c>
      <c r="AG31">
        <v>76</v>
      </c>
      <c r="AH31">
        <v>15.123094999999999</v>
      </c>
      <c r="AI31">
        <v>1384.1</v>
      </c>
      <c r="AJ31">
        <v>0</v>
      </c>
      <c r="AK31">
        <v>12</v>
      </c>
      <c r="AL31">
        <v>10387</v>
      </c>
      <c r="AM31">
        <v>0.73612241620127916</v>
      </c>
      <c r="AN31" t="s">
        <v>70</v>
      </c>
      <c r="AO31">
        <v>396.59</v>
      </c>
      <c r="AP31" t="s">
        <v>497</v>
      </c>
      <c r="AQ31" t="s">
        <v>117</v>
      </c>
      <c r="AR31" t="s">
        <v>122</v>
      </c>
      <c r="AS31" t="s">
        <v>117</v>
      </c>
      <c r="AT31" t="s">
        <v>122</v>
      </c>
      <c r="AU31" t="s">
        <v>335</v>
      </c>
      <c r="AV31" t="s">
        <v>426</v>
      </c>
      <c r="AW31" t="s">
        <v>70</v>
      </c>
      <c r="AX31">
        <v>1588</v>
      </c>
      <c r="AY31" t="s">
        <v>399</v>
      </c>
      <c r="AZ31">
        <v>5</v>
      </c>
      <c r="BA31" t="s">
        <v>336</v>
      </c>
      <c r="BB31">
        <v>3</v>
      </c>
      <c r="BC31">
        <v>1</v>
      </c>
      <c r="BE31" t="s">
        <v>70</v>
      </c>
      <c r="BF31">
        <v>0</v>
      </c>
      <c r="BG31" s="5" t="s">
        <v>323</v>
      </c>
      <c r="BI31" t="s">
        <v>117</v>
      </c>
      <c r="BJ31" t="s">
        <v>426</v>
      </c>
      <c r="BK31" t="s">
        <v>70</v>
      </c>
      <c r="BL31">
        <v>0.73612241620127916</v>
      </c>
      <c r="BM31">
        <v>1588</v>
      </c>
      <c r="BN31" t="s">
        <v>122</v>
      </c>
      <c r="BO31" t="s">
        <v>335</v>
      </c>
      <c r="BP31">
        <v>3</v>
      </c>
      <c r="BQ31">
        <v>844.04499999999996</v>
      </c>
      <c r="BR31">
        <v>3.2032072296869316E-2</v>
      </c>
      <c r="BS31">
        <v>0.38468149018907449</v>
      </c>
      <c r="BT31">
        <v>0.11610755350721823</v>
      </c>
      <c r="BU31">
        <v>17.79</v>
      </c>
      <c r="BV31">
        <v>4.2651754349590369</v>
      </c>
      <c r="BW31">
        <v>47.390838166211516</v>
      </c>
      <c r="BX31">
        <v>12</v>
      </c>
      <c r="BY31">
        <v>36</v>
      </c>
      <c r="BZ31">
        <v>400</v>
      </c>
    </row>
    <row r="32" spans="1:78" ht="16.5">
      <c r="A32" s="109" t="str">
        <f t="shared" si="1"/>
        <v>도영운수</v>
      </c>
      <c r="B32" s="110" t="str">
        <f t="shared" si="2"/>
        <v>손이성</v>
      </c>
      <c r="C32" s="111" t="str">
        <f t="shared" si="3"/>
        <v>D</v>
      </c>
      <c r="D32" s="112">
        <f t="shared" si="4"/>
        <v>0.84952315021108094</v>
      </c>
      <c r="E32" s="113">
        <f t="shared" si="5"/>
        <v>3117</v>
      </c>
      <c r="F32" s="305" t="str">
        <f t="shared" si="6"/>
        <v>523</v>
      </c>
      <c r="G32" s="114" t="str">
        <f t="shared" si="7"/>
        <v>70바3907</v>
      </c>
      <c r="H32" s="115">
        <f t="shared" si="8"/>
        <v>4</v>
      </c>
      <c r="I32" s="116">
        <f t="shared" si="9"/>
        <v>8354.6620000000003</v>
      </c>
      <c r="J32" s="117">
        <f t="shared" si="10"/>
        <v>3.175952223583705E-2</v>
      </c>
      <c r="K32" s="117">
        <f t="shared" si="11"/>
        <v>0.33379174190580313</v>
      </c>
      <c r="L32" s="117">
        <f t="shared" si="12"/>
        <v>0.28882078054145099</v>
      </c>
      <c r="M32" s="118">
        <f t="shared" si="13"/>
        <v>13.981</v>
      </c>
      <c r="N32" s="119">
        <f t="shared" si="14"/>
        <v>4.2610939856094712</v>
      </c>
      <c r="O32" s="119">
        <f t="shared" si="15"/>
        <v>43.436826049934751</v>
      </c>
      <c r="P32" s="228">
        <f t="shared" si="16"/>
        <v>34</v>
      </c>
      <c r="Q32" s="229">
        <f t="shared" si="17"/>
        <v>356</v>
      </c>
      <c r="R32" s="229">
        <f t="shared" si="18"/>
        <v>3631</v>
      </c>
      <c r="T32">
        <v>506</v>
      </c>
      <c r="U32">
        <v>3117</v>
      </c>
      <c r="V32" t="s">
        <v>240</v>
      </c>
      <c r="W32">
        <v>8386.7070000000003</v>
      </c>
      <c r="X32">
        <v>4344.1080000000002</v>
      </c>
      <c r="Y32">
        <v>1.931</v>
      </c>
      <c r="Z32">
        <v>13.981</v>
      </c>
      <c r="AA32">
        <v>520.75015099999996</v>
      </c>
      <c r="AB32">
        <v>16.538775999999999</v>
      </c>
      <c r="AC32">
        <v>173.82210000000001</v>
      </c>
      <c r="AD32" s="1">
        <v>2413</v>
      </c>
      <c r="AE32">
        <v>356</v>
      </c>
      <c r="AF32">
        <v>3631</v>
      </c>
      <c r="AG32">
        <v>77</v>
      </c>
      <c r="AH32">
        <v>16.105049000000001</v>
      </c>
      <c r="AI32">
        <v>2276.5</v>
      </c>
      <c r="AJ32">
        <v>0</v>
      </c>
      <c r="AK32">
        <v>34</v>
      </c>
      <c r="AL32">
        <v>29102</v>
      </c>
      <c r="AM32">
        <v>0.84952315021108094</v>
      </c>
      <c r="AN32" t="s">
        <v>67</v>
      </c>
      <c r="AO32">
        <v>6199.165</v>
      </c>
      <c r="AP32" t="s">
        <v>498</v>
      </c>
      <c r="AQ32" t="s">
        <v>117</v>
      </c>
      <c r="AR32" t="s">
        <v>119</v>
      </c>
      <c r="AS32" t="s">
        <v>117</v>
      </c>
      <c r="AT32" t="s">
        <v>119</v>
      </c>
      <c r="AU32" t="s">
        <v>190</v>
      </c>
      <c r="AV32" t="s">
        <v>240</v>
      </c>
      <c r="AW32" t="s">
        <v>67</v>
      </c>
      <c r="AX32">
        <v>3117</v>
      </c>
      <c r="AY32" t="s">
        <v>388</v>
      </c>
      <c r="AZ32">
        <v>1</v>
      </c>
      <c r="BA32" t="s">
        <v>329</v>
      </c>
      <c r="BB32">
        <v>4</v>
      </c>
      <c r="BC32">
        <v>1</v>
      </c>
      <c r="BE32" t="s">
        <v>69</v>
      </c>
      <c r="BF32">
        <v>-1</v>
      </c>
      <c r="BG32" t="s">
        <v>347</v>
      </c>
      <c r="BI32" t="s">
        <v>117</v>
      </c>
      <c r="BJ32" t="s">
        <v>240</v>
      </c>
      <c r="BK32" t="s">
        <v>67</v>
      </c>
      <c r="BL32">
        <v>0.84952315021108094</v>
      </c>
      <c r="BM32">
        <v>3117</v>
      </c>
      <c r="BN32" t="s">
        <v>119</v>
      </c>
      <c r="BO32" t="s">
        <v>190</v>
      </c>
      <c r="BP32">
        <v>4</v>
      </c>
      <c r="BQ32">
        <v>8354.6620000000003</v>
      </c>
      <c r="BR32">
        <v>3.175952223583705E-2</v>
      </c>
      <c r="BS32">
        <v>0.33379174190580313</v>
      </c>
      <c r="BT32">
        <v>0.28771721725821586</v>
      </c>
      <c r="BU32">
        <v>13.981</v>
      </c>
      <c r="BV32">
        <v>4.2610939856094712</v>
      </c>
      <c r="BW32">
        <v>43.436826049934751</v>
      </c>
      <c r="BX32">
        <v>34</v>
      </c>
      <c r="BY32">
        <v>356</v>
      </c>
      <c r="BZ32">
        <v>3631</v>
      </c>
    </row>
    <row r="33" spans="1:78" ht="16.5">
      <c r="A33" s="125" t="str">
        <f t="shared" si="1"/>
        <v>도영운수</v>
      </c>
      <c r="B33" s="126" t="str">
        <f t="shared" si="2"/>
        <v>송인관</v>
      </c>
      <c r="C33" s="127" t="str">
        <f t="shared" si="3"/>
        <v>B</v>
      </c>
      <c r="D33" s="128">
        <f t="shared" si="4"/>
        <v>0.91136363636363626</v>
      </c>
      <c r="E33" s="129">
        <f t="shared" si="5"/>
        <v>4097</v>
      </c>
      <c r="F33" s="304" t="str">
        <f t="shared" si="6"/>
        <v>55</v>
      </c>
      <c r="G33" s="130" t="str">
        <f t="shared" si="7"/>
        <v>70바3906</v>
      </c>
      <c r="H33" s="131">
        <f t="shared" si="8"/>
        <v>1</v>
      </c>
      <c r="I33" s="132">
        <f t="shared" si="9"/>
        <v>2479.7040000000002</v>
      </c>
      <c r="J33" s="133">
        <f t="shared" si="10"/>
        <v>7.7097974301291883E-3</v>
      </c>
      <c r="K33" s="133">
        <f t="shared" si="11"/>
        <v>0.37158647677187934</v>
      </c>
      <c r="L33" s="133">
        <f t="shared" si="12"/>
        <v>0.274629552559499</v>
      </c>
      <c r="M33" s="134">
        <f t="shared" si="13"/>
        <v>13.935</v>
      </c>
      <c r="N33" s="135">
        <f t="shared" si="14"/>
        <v>0.44360133306233324</v>
      </c>
      <c r="O33" s="135">
        <f t="shared" si="15"/>
        <v>14.638843991056996</v>
      </c>
      <c r="P33" s="226">
        <f t="shared" si="16"/>
        <v>3</v>
      </c>
      <c r="Q33" s="227">
        <f t="shared" si="17"/>
        <v>11</v>
      </c>
      <c r="R33" s="227">
        <f t="shared" si="18"/>
        <v>363</v>
      </c>
      <c r="T33">
        <v>506</v>
      </c>
      <c r="U33">
        <v>4097</v>
      </c>
      <c r="V33" t="s">
        <v>241</v>
      </c>
      <c r="W33">
        <v>2479.7040000000002</v>
      </c>
      <c r="X33">
        <v>1236.854</v>
      </c>
      <c r="Y33">
        <v>2.0049999999999999</v>
      </c>
      <c r="Z33">
        <v>13.935</v>
      </c>
      <c r="AA33">
        <v>151.35469000000001</v>
      </c>
      <c r="AB33">
        <v>1.166914</v>
      </c>
      <c r="AC33">
        <v>56.241356000000003</v>
      </c>
      <c r="AD33" s="1">
        <v>681</v>
      </c>
      <c r="AE33">
        <v>11</v>
      </c>
      <c r="AF33">
        <v>363</v>
      </c>
      <c r="AG33">
        <v>72</v>
      </c>
      <c r="AH33">
        <v>16.383396999999999</v>
      </c>
      <c r="AI33">
        <v>455.6</v>
      </c>
      <c r="AJ33">
        <v>0</v>
      </c>
      <c r="AK33">
        <v>3</v>
      </c>
      <c r="AL33">
        <v>703</v>
      </c>
      <c r="AM33">
        <v>0.91136363636363626</v>
      </c>
      <c r="AN33" t="s">
        <v>68</v>
      </c>
      <c r="AO33">
        <v>2479.7040000000002</v>
      </c>
      <c r="AP33" t="s">
        <v>499</v>
      </c>
      <c r="AQ33" t="s">
        <v>117</v>
      </c>
      <c r="AR33" t="s">
        <v>120</v>
      </c>
      <c r="AS33" t="s">
        <v>117</v>
      </c>
      <c r="AT33" t="s">
        <v>120</v>
      </c>
      <c r="AU33" t="s">
        <v>199</v>
      </c>
      <c r="AV33" t="s">
        <v>241</v>
      </c>
      <c r="AW33" t="s">
        <v>68</v>
      </c>
      <c r="AX33">
        <v>4097</v>
      </c>
      <c r="AY33" t="s">
        <v>405</v>
      </c>
      <c r="AZ33">
        <v>3</v>
      </c>
      <c r="BA33" t="s">
        <v>500</v>
      </c>
      <c r="BB33">
        <v>1</v>
      </c>
      <c r="BC33">
        <v>1</v>
      </c>
      <c r="BE33" t="s">
        <v>68</v>
      </c>
      <c r="BF33">
        <v>0</v>
      </c>
      <c r="BG33" t="s">
        <v>323</v>
      </c>
      <c r="BI33" t="s">
        <v>117</v>
      </c>
      <c r="BJ33" t="s">
        <v>241</v>
      </c>
      <c r="BK33" t="s">
        <v>68</v>
      </c>
      <c r="BL33">
        <v>0.91136363636363626</v>
      </c>
      <c r="BM33">
        <v>4097</v>
      </c>
      <c r="BN33" t="s">
        <v>120</v>
      </c>
      <c r="BO33" t="s">
        <v>199</v>
      </c>
      <c r="BP33">
        <v>1</v>
      </c>
      <c r="BQ33">
        <v>2479.7040000000002</v>
      </c>
      <c r="BR33">
        <v>7.7097974301291883E-3</v>
      </c>
      <c r="BS33">
        <v>0.37158647677187934</v>
      </c>
      <c r="BT33">
        <v>0.274629552559499</v>
      </c>
      <c r="BU33">
        <v>13.935</v>
      </c>
      <c r="BV33">
        <v>0.44360133306233324</v>
      </c>
      <c r="BW33">
        <v>14.638843991056996</v>
      </c>
      <c r="BX33">
        <v>3</v>
      </c>
      <c r="BY33">
        <v>11</v>
      </c>
      <c r="BZ33">
        <v>363</v>
      </c>
    </row>
    <row r="34" spans="1:78" ht="16.5">
      <c r="A34" s="109" t="str">
        <f t="shared" si="1"/>
        <v>도영운수</v>
      </c>
      <c r="B34" s="110" t="str">
        <f t="shared" si="2"/>
        <v>송정환</v>
      </c>
      <c r="C34" s="111" t="str">
        <f t="shared" si="3"/>
        <v>B</v>
      </c>
      <c r="D34" s="112">
        <f t="shared" si="4"/>
        <v>0.90836333081403076</v>
      </c>
      <c r="E34" s="113">
        <f t="shared" si="5"/>
        <v>9919</v>
      </c>
      <c r="F34" s="305" t="str">
        <f t="shared" si="6"/>
        <v>55</v>
      </c>
      <c r="G34" s="114" t="str">
        <f t="shared" si="7"/>
        <v>71바5900</v>
      </c>
      <c r="H34" s="115">
        <f t="shared" si="8"/>
        <v>3</v>
      </c>
      <c r="I34" s="116">
        <f t="shared" si="9"/>
        <v>553.03700000000003</v>
      </c>
      <c r="J34" s="117">
        <f t="shared" si="10"/>
        <v>1.6122579266144854E-2</v>
      </c>
      <c r="K34" s="117">
        <f t="shared" si="11"/>
        <v>0.36017996425871335</v>
      </c>
      <c r="L34" s="117">
        <f t="shared" si="12"/>
        <v>0.2386820411654193</v>
      </c>
      <c r="M34" s="118">
        <f t="shared" si="13"/>
        <v>13.680999999999999</v>
      </c>
      <c r="N34" s="119">
        <f t="shared" si="14"/>
        <v>1.2657380970893448</v>
      </c>
      <c r="O34" s="119">
        <f t="shared" si="15"/>
        <v>39.057061281614068</v>
      </c>
      <c r="P34" s="228">
        <f t="shared" si="16"/>
        <v>2</v>
      </c>
      <c r="Q34" s="229">
        <f t="shared" si="17"/>
        <v>7</v>
      </c>
      <c r="R34" s="229">
        <f t="shared" si="18"/>
        <v>216</v>
      </c>
      <c r="T34">
        <v>506</v>
      </c>
      <c r="U34">
        <v>9919</v>
      </c>
      <c r="V34" t="s">
        <v>242</v>
      </c>
      <c r="W34">
        <v>553.03700000000003</v>
      </c>
      <c r="X34">
        <v>275.01299999999998</v>
      </c>
      <c r="Y34">
        <v>2.0110000000000001</v>
      </c>
      <c r="Z34">
        <v>13.680999999999999</v>
      </c>
      <c r="AA34">
        <v>33.820270999999998</v>
      </c>
      <c r="AB34">
        <v>0.54527000000000003</v>
      </c>
      <c r="AC34">
        <v>12.181384</v>
      </c>
      <c r="AD34" s="1">
        <v>132</v>
      </c>
      <c r="AE34">
        <v>7</v>
      </c>
      <c r="AF34">
        <v>216</v>
      </c>
      <c r="AG34">
        <v>72</v>
      </c>
      <c r="AH34">
        <v>16.352233999999999</v>
      </c>
      <c r="AI34">
        <v>296</v>
      </c>
      <c r="AJ34">
        <v>0</v>
      </c>
      <c r="AK34">
        <v>2</v>
      </c>
      <c r="AL34">
        <v>1004</v>
      </c>
      <c r="AM34">
        <v>0.90836333081403076</v>
      </c>
      <c r="AN34" t="s">
        <v>68</v>
      </c>
      <c r="AO34">
        <v>273.25299999999999</v>
      </c>
      <c r="AP34" t="s">
        <v>501</v>
      </c>
      <c r="AQ34" t="s">
        <v>117</v>
      </c>
      <c r="AR34" t="s">
        <v>120</v>
      </c>
      <c r="AS34" t="s">
        <v>117</v>
      </c>
      <c r="AT34" t="s">
        <v>120</v>
      </c>
      <c r="AU34" t="s">
        <v>205</v>
      </c>
      <c r="AV34" t="s">
        <v>242</v>
      </c>
      <c r="AW34" t="s">
        <v>68</v>
      </c>
      <c r="AX34">
        <v>9919</v>
      </c>
      <c r="AY34" t="s">
        <v>405</v>
      </c>
      <c r="AZ34">
        <v>4</v>
      </c>
      <c r="BA34" t="s">
        <v>502</v>
      </c>
      <c r="BB34">
        <v>3</v>
      </c>
      <c r="BC34">
        <v>1</v>
      </c>
      <c r="BE34" t="s">
        <v>67</v>
      </c>
      <c r="BF34">
        <v>2</v>
      </c>
      <c r="BG34" s="5" t="s">
        <v>321</v>
      </c>
      <c r="BI34" t="s">
        <v>117</v>
      </c>
      <c r="BJ34" t="s">
        <v>242</v>
      </c>
      <c r="BK34" t="s">
        <v>68</v>
      </c>
      <c r="BL34">
        <v>0.90836333081403076</v>
      </c>
      <c r="BM34">
        <v>9919</v>
      </c>
      <c r="BN34" t="s">
        <v>120</v>
      </c>
      <c r="BO34" t="s">
        <v>205</v>
      </c>
      <c r="BP34">
        <v>3</v>
      </c>
      <c r="BQ34">
        <v>553.03700000000003</v>
      </c>
      <c r="BR34">
        <v>1.6122579266144854E-2</v>
      </c>
      <c r="BS34">
        <v>0.36017996425871335</v>
      </c>
      <c r="BT34">
        <v>0.2386820411654193</v>
      </c>
      <c r="BU34">
        <v>13.680999999999999</v>
      </c>
      <c r="BV34">
        <v>1.2657380970893448</v>
      </c>
      <c r="BW34">
        <v>39.057061281614068</v>
      </c>
      <c r="BX34">
        <v>2</v>
      </c>
      <c r="BY34">
        <v>7</v>
      </c>
      <c r="BZ34">
        <v>216</v>
      </c>
    </row>
    <row r="35" spans="1:78" ht="16.5">
      <c r="A35" s="125" t="str">
        <f t="shared" si="1"/>
        <v>도영운수</v>
      </c>
      <c r="B35" s="126" t="str">
        <f t="shared" si="2"/>
        <v>심재룡</v>
      </c>
      <c r="C35" s="127" t="str">
        <f t="shared" si="3"/>
        <v>D</v>
      </c>
      <c r="D35" s="128">
        <f t="shared" si="4"/>
        <v>0.84</v>
      </c>
      <c r="E35" s="129">
        <f t="shared" si="5"/>
        <v>4762</v>
      </c>
      <c r="F35" s="304" t="str">
        <f t="shared" si="6"/>
        <v>523</v>
      </c>
      <c r="G35" s="130" t="str">
        <f t="shared" si="7"/>
        <v>70바3909</v>
      </c>
      <c r="H35" s="131">
        <f t="shared" si="8"/>
        <v>1</v>
      </c>
      <c r="I35" s="132">
        <f t="shared" si="9"/>
        <v>2393.3339999999998</v>
      </c>
      <c r="J35" s="133">
        <f t="shared" si="10"/>
        <v>4.1457146878403441E-2</v>
      </c>
      <c r="K35" s="133">
        <f t="shared" si="11"/>
        <v>0.33648231004481832</v>
      </c>
      <c r="L35" s="133">
        <f t="shared" si="12"/>
        <v>0.1052924497792619</v>
      </c>
      <c r="M35" s="134">
        <f t="shared" si="13"/>
        <v>14.922000000000001</v>
      </c>
      <c r="N35" s="135">
        <f t="shared" si="14"/>
        <v>0.54317533616285907</v>
      </c>
      <c r="O35" s="135">
        <f t="shared" si="15"/>
        <v>60.710289495741094</v>
      </c>
      <c r="P35" s="226">
        <f t="shared" si="16"/>
        <v>2</v>
      </c>
      <c r="Q35" s="227">
        <f t="shared" si="17"/>
        <v>13</v>
      </c>
      <c r="R35" s="227">
        <f t="shared" si="18"/>
        <v>1453</v>
      </c>
      <c r="T35">
        <v>506</v>
      </c>
      <c r="U35">
        <v>4762</v>
      </c>
      <c r="V35" t="s">
        <v>342</v>
      </c>
      <c r="W35">
        <v>2393.3339999999998</v>
      </c>
      <c r="X35">
        <v>1294.751</v>
      </c>
      <c r="Y35">
        <v>1.8480000000000001</v>
      </c>
      <c r="Z35">
        <v>14.922000000000001</v>
      </c>
      <c r="AA35">
        <v>145.24940699999999</v>
      </c>
      <c r="AB35">
        <v>6.0216260000000004</v>
      </c>
      <c r="AC35">
        <v>48.873856000000004</v>
      </c>
      <c r="AD35" s="1">
        <v>252</v>
      </c>
      <c r="AE35">
        <v>13</v>
      </c>
      <c r="AF35">
        <v>1453</v>
      </c>
      <c r="AG35">
        <v>70</v>
      </c>
      <c r="AH35">
        <v>16.477409000000002</v>
      </c>
      <c r="AI35">
        <v>340.3</v>
      </c>
      <c r="AJ35">
        <v>0</v>
      </c>
      <c r="AK35">
        <v>2</v>
      </c>
      <c r="AL35">
        <v>269</v>
      </c>
      <c r="AM35">
        <v>0.84</v>
      </c>
      <c r="AN35" t="s">
        <v>67</v>
      </c>
      <c r="AO35">
        <v>2393.3339999999998</v>
      </c>
      <c r="AP35" t="s">
        <v>503</v>
      </c>
      <c r="AQ35" t="s">
        <v>117</v>
      </c>
      <c r="AR35" t="s">
        <v>119</v>
      </c>
      <c r="AS35" t="s">
        <v>117</v>
      </c>
      <c r="AT35" t="s">
        <v>119</v>
      </c>
      <c r="AU35" t="s">
        <v>330</v>
      </c>
      <c r="AV35" t="s">
        <v>342</v>
      </c>
      <c r="AW35" t="s">
        <v>67</v>
      </c>
      <c r="AX35">
        <v>4762</v>
      </c>
      <c r="AY35" t="s">
        <v>388</v>
      </c>
      <c r="AZ35">
        <v>3</v>
      </c>
      <c r="BA35" t="s">
        <v>407</v>
      </c>
      <c r="BB35">
        <v>1</v>
      </c>
      <c r="BC35">
        <v>1</v>
      </c>
      <c r="BE35" t="s">
        <v>67</v>
      </c>
      <c r="BF35">
        <v>0</v>
      </c>
      <c r="BG35" t="s">
        <v>323</v>
      </c>
      <c r="BI35" t="s">
        <v>117</v>
      </c>
      <c r="BJ35" t="s">
        <v>342</v>
      </c>
      <c r="BK35" t="s">
        <v>67</v>
      </c>
      <c r="BL35">
        <v>0.84</v>
      </c>
      <c r="BM35">
        <v>4762</v>
      </c>
      <c r="BN35" t="s">
        <v>119</v>
      </c>
      <c r="BO35" t="s">
        <v>330</v>
      </c>
      <c r="BP35">
        <v>1</v>
      </c>
      <c r="BQ35">
        <v>2393.3339999999998</v>
      </c>
      <c r="BR35">
        <v>4.1457146878403441E-2</v>
      </c>
      <c r="BS35">
        <v>0.33648231004481832</v>
      </c>
      <c r="BT35">
        <v>0.1052924497792619</v>
      </c>
      <c r="BU35">
        <v>14.922000000000001</v>
      </c>
      <c r="BV35">
        <v>0.54317533616285907</v>
      </c>
      <c r="BW35">
        <v>60.710289495741094</v>
      </c>
      <c r="BX35">
        <v>2</v>
      </c>
      <c r="BY35">
        <v>13</v>
      </c>
      <c r="BZ35">
        <v>1453</v>
      </c>
    </row>
    <row r="36" spans="1:78" ht="16.5">
      <c r="A36" s="109" t="str">
        <f t="shared" si="1"/>
        <v>도영운수</v>
      </c>
      <c r="B36" s="110" t="str">
        <f t="shared" si="2"/>
        <v>심준섭</v>
      </c>
      <c r="C36" s="111" t="str">
        <f t="shared" si="3"/>
        <v>F</v>
      </c>
      <c r="D36" s="112">
        <f t="shared" si="4"/>
        <v>0.79337374266666094</v>
      </c>
      <c r="E36" s="113">
        <f t="shared" si="5"/>
        <v>10</v>
      </c>
      <c r="F36" s="305" t="str">
        <f t="shared" si="6"/>
        <v>65-1</v>
      </c>
      <c r="G36" s="114" t="str">
        <f t="shared" si="7"/>
        <v>71바5895</v>
      </c>
      <c r="H36" s="115">
        <f t="shared" si="8"/>
        <v>3</v>
      </c>
      <c r="I36" s="116">
        <f t="shared" si="9"/>
        <v>7180.7330000000002</v>
      </c>
      <c r="J36" s="117">
        <f t="shared" si="10"/>
        <v>3.9182947974142693E-2</v>
      </c>
      <c r="K36" s="117">
        <f t="shared" si="11"/>
        <v>0.37879685930212553</v>
      </c>
      <c r="L36" s="117">
        <f t="shared" si="12"/>
        <v>0.16934204349333137</v>
      </c>
      <c r="M36" s="118">
        <f t="shared" si="13"/>
        <v>15.394</v>
      </c>
      <c r="N36" s="119">
        <f t="shared" si="14"/>
        <v>2.3256678670547979</v>
      </c>
      <c r="O36" s="119">
        <f t="shared" si="15"/>
        <v>46.443726566633238</v>
      </c>
      <c r="P36" s="228">
        <f t="shared" si="16"/>
        <v>32</v>
      </c>
      <c r="Q36" s="229">
        <f t="shared" si="17"/>
        <v>167</v>
      </c>
      <c r="R36" s="229">
        <f t="shared" si="18"/>
        <v>3335</v>
      </c>
      <c r="T36">
        <v>506</v>
      </c>
      <c r="U36">
        <v>10</v>
      </c>
      <c r="V36" t="s">
        <v>243</v>
      </c>
      <c r="W36">
        <v>7180.7330000000002</v>
      </c>
      <c r="X36">
        <v>3733.1559999999999</v>
      </c>
      <c r="Y36">
        <v>1.9239999999999999</v>
      </c>
      <c r="Z36">
        <v>15.394</v>
      </c>
      <c r="AA36">
        <v>464.27961499999998</v>
      </c>
      <c r="AB36">
        <v>18.191844</v>
      </c>
      <c r="AC36">
        <v>175.86766</v>
      </c>
      <c r="AD36" s="1">
        <v>1216</v>
      </c>
      <c r="AE36">
        <v>167</v>
      </c>
      <c r="AF36">
        <v>3335</v>
      </c>
      <c r="AG36">
        <v>73</v>
      </c>
      <c r="AH36">
        <v>15.466397000000001</v>
      </c>
      <c r="AI36">
        <v>5440</v>
      </c>
      <c r="AJ36">
        <v>0</v>
      </c>
      <c r="AK36">
        <v>32</v>
      </c>
      <c r="AL36">
        <v>20152</v>
      </c>
      <c r="AM36">
        <v>0.79337374266666094</v>
      </c>
      <c r="AN36" t="s">
        <v>70</v>
      </c>
      <c r="AO36">
        <v>4820.0550000000003</v>
      </c>
      <c r="AP36" t="s">
        <v>504</v>
      </c>
      <c r="AQ36" t="s">
        <v>117</v>
      </c>
      <c r="AR36" t="s">
        <v>122</v>
      </c>
      <c r="AS36" t="s">
        <v>117</v>
      </c>
      <c r="AT36" t="s">
        <v>122</v>
      </c>
      <c r="AU36" t="s">
        <v>337</v>
      </c>
      <c r="AV36" t="s">
        <v>243</v>
      </c>
      <c r="AW36" t="s">
        <v>70</v>
      </c>
      <c r="AX36">
        <v>10</v>
      </c>
      <c r="AY36" t="s">
        <v>399</v>
      </c>
      <c r="AZ36">
        <v>1</v>
      </c>
      <c r="BA36" t="s">
        <v>309</v>
      </c>
      <c r="BB36">
        <v>3</v>
      </c>
      <c r="BC36">
        <v>1</v>
      </c>
      <c r="BE36" t="s">
        <v>69</v>
      </c>
      <c r="BF36">
        <v>-2</v>
      </c>
      <c r="BG36" t="s">
        <v>347</v>
      </c>
      <c r="BI36" t="s">
        <v>117</v>
      </c>
      <c r="BJ36" t="s">
        <v>243</v>
      </c>
      <c r="BK36" t="s">
        <v>70</v>
      </c>
      <c r="BL36">
        <v>0.79337374266666094</v>
      </c>
      <c r="BM36">
        <v>10</v>
      </c>
      <c r="BN36" t="s">
        <v>122</v>
      </c>
      <c r="BO36" t="s">
        <v>337</v>
      </c>
      <c r="BP36">
        <v>3</v>
      </c>
      <c r="BQ36">
        <v>7180.7330000000002</v>
      </c>
      <c r="BR36">
        <v>3.9182947974142693E-2</v>
      </c>
      <c r="BS36">
        <v>0.37879685930212553</v>
      </c>
      <c r="BT36">
        <v>0.16934204349333137</v>
      </c>
      <c r="BU36">
        <v>15.394</v>
      </c>
      <c r="BV36">
        <v>2.3256678670547979</v>
      </c>
      <c r="BW36">
        <v>46.443726566633238</v>
      </c>
      <c r="BX36">
        <v>32</v>
      </c>
      <c r="BY36">
        <v>167</v>
      </c>
      <c r="BZ36">
        <v>3335</v>
      </c>
    </row>
    <row r="37" spans="1:78" ht="16.5">
      <c r="A37" s="125" t="str">
        <f t="shared" si="1"/>
        <v>도영운수</v>
      </c>
      <c r="B37" s="126" t="str">
        <f t="shared" si="2"/>
        <v>안정원</v>
      </c>
      <c r="C37" s="127" t="str">
        <f t="shared" si="3"/>
        <v>F</v>
      </c>
      <c r="D37" s="128">
        <f t="shared" si="4"/>
        <v>0.78610858696182684</v>
      </c>
      <c r="E37" s="129">
        <f t="shared" si="5"/>
        <v>2612</v>
      </c>
      <c r="F37" s="304" t="str">
        <f t="shared" si="6"/>
        <v>523</v>
      </c>
      <c r="G37" s="130" t="str">
        <f t="shared" si="7"/>
        <v>71바5894</v>
      </c>
      <c r="H37" s="131">
        <f t="shared" si="8"/>
        <v>2</v>
      </c>
      <c r="I37" s="132">
        <f t="shared" si="9"/>
        <v>2705.3759999999997</v>
      </c>
      <c r="J37" s="133">
        <f t="shared" si="10"/>
        <v>1.6109313906516223E-2</v>
      </c>
      <c r="K37" s="133">
        <f t="shared" si="11"/>
        <v>0.36349061478598743</v>
      </c>
      <c r="L37" s="133">
        <f t="shared" si="12"/>
        <v>0.2731598121665898</v>
      </c>
      <c r="M37" s="134">
        <f t="shared" si="13"/>
        <v>17.670000000000002</v>
      </c>
      <c r="N37" s="135" t="str">
        <f t="shared" si="14"/>
        <v>-</v>
      </c>
      <c r="O37" s="135" t="str">
        <f t="shared" si="15"/>
        <v>-</v>
      </c>
      <c r="P37" s="226">
        <f t="shared" si="16"/>
        <v>15</v>
      </c>
      <c r="Q37" s="227">
        <f t="shared" si="17"/>
        <v>66</v>
      </c>
      <c r="R37" s="227">
        <f t="shared" si="18"/>
        <v>3600</v>
      </c>
      <c r="T37">
        <v>506</v>
      </c>
      <c r="U37">
        <v>2612</v>
      </c>
      <c r="V37" t="s">
        <v>244</v>
      </c>
      <c r="W37">
        <v>2705.3760000000002</v>
      </c>
      <c r="X37">
        <v>1319.6510000000001</v>
      </c>
      <c r="Y37">
        <v>2.0499999999999998</v>
      </c>
      <c r="Z37">
        <v>17.670000000000002</v>
      </c>
      <c r="AA37">
        <v>154.912184</v>
      </c>
      <c r="AB37">
        <v>2.4955289999999999</v>
      </c>
      <c r="AC37">
        <v>56.309125000000002</v>
      </c>
      <c r="AD37" s="1">
        <v>739</v>
      </c>
      <c r="AE37">
        <v>66</v>
      </c>
      <c r="AF37">
        <v>3600</v>
      </c>
      <c r="AG37">
        <v>79</v>
      </c>
      <c r="AH37">
        <v>17.463932</v>
      </c>
      <c r="AI37">
        <v>2099.5</v>
      </c>
      <c r="AJ37">
        <v>0</v>
      </c>
      <c r="AK37">
        <v>15</v>
      </c>
      <c r="AL37">
        <v>3565</v>
      </c>
      <c r="AM37">
        <v>0.78610858696182684</v>
      </c>
      <c r="AN37" t="s">
        <v>70</v>
      </c>
      <c r="AO37">
        <v>2571.8539999999998</v>
      </c>
      <c r="AP37" t="s">
        <v>505</v>
      </c>
      <c r="AQ37" t="s">
        <v>117</v>
      </c>
      <c r="AR37" t="s">
        <v>119</v>
      </c>
      <c r="AS37" t="s">
        <v>117</v>
      </c>
      <c r="AT37" t="s">
        <v>119</v>
      </c>
      <c r="AU37" t="s">
        <v>198</v>
      </c>
      <c r="AV37" t="s">
        <v>244</v>
      </c>
      <c r="AW37" t="s">
        <v>70</v>
      </c>
      <c r="AX37">
        <v>2612</v>
      </c>
      <c r="AY37" t="s">
        <v>376</v>
      </c>
      <c r="AZ37">
        <v>2</v>
      </c>
      <c r="BA37" t="s">
        <v>298</v>
      </c>
      <c r="BB37">
        <v>2</v>
      </c>
      <c r="BC37">
        <v>1</v>
      </c>
      <c r="BE37" t="s">
        <v>67</v>
      </c>
      <c r="BF37">
        <v>-1</v>
      </c>
      <c r="BG37" t="s">
        <v>347</v>
      </c>
      <c r="BI37" t="s">
        <v>117</v>
      </c>
      <c r="BJ37" t="s">
        <v>244</v>
      </c>
      <c r="BK37" t="s">
        <v>70</v>
      </c>
      <c r="BL37">
        <v>0.78610858696182684</v>
      </c>
      <c r="BM37">
        <v>2612</v>
      </c>
      <c r="BN37" t="s">
        <v>119</v>
      </c>
      <c r="BO37" t="s">
        <v>198</v>
      </c>
      <c r="BP37">
        <v>2</v>
      </c>
      <c r="BQ37">
        <v>2705.3759999999997</v>
      </c>
      <c r="BR37">
        <v>1.6109313906516223E-2</v>
      </c>
      <c r="BS37">
        <v>0.36349061478598743</v>
      </c>
      <c r="BT37">
        <v>0.27315981216658974</v>
      </c>
      <c r="BU37">
        <v>17.670000000000002</v>
      </c>
      <c r="BV37" t="s">
        <v>383</v>
      </c>
      <c r="BW37" t="s">
        <v>383</v>
      </c>
      <c r="BX37">
        <v>15</v>
      </c>
      <c r="BY37">
        <v>66</v>
      </c>
      <c r="BZ37">
        <v>3600</v>
      </c>
    </row>
    <row r="38" spans="1:78" ht="16.5">
      <c r="A38" s="109" t="str">
        <f t="shared" si="1"/>
        <v>도영운수</v>
      </c>
      <c r="B38" s="110" t="str">
        <f t="shared" si="2"/>
        <v>양금수</v>
      </c>
      <c r="C38" s="111" t="str">
        <f t="shared" si="3"/>
        <v>F</v>
      </c>
      <c r="D38" s="112">
        <f t="shared" si="4"/>
        <v>0.7032974190144734</v>
      </c>
      <c r="E38" s="113">
        <f t="shared" si="5"/>
        <v>4283</v>
      </c>
      <c r="F38" s="305" t="str">
        <f t="shared" si="6"/>
        <v>65</v>
      </c>
      <c r="G38" s="114" t="str">
        <f t="shared" si="7"/>
        <v>71바5879</v>
      </c>
      <c r="H38" s="115">
        <f t="shared" si="8"/>
        <v>3</v>
      </c>
      <c r="I38" s="116">
        <f t="shared" si="9"/>
        <v>418.70600000000002</v>
      </c>
      <c r="J38" s="117">
        <f t="shared" si="10"/>
        <v>6.777660012964673E-2</v>
      </c>
      <c r="K38" s="117">
        <f t="shared" si="11"/>
        <v>0.39149151353908818</v>
      </c>
      <c r="L38" s="117">
        <f t="shared" si="12"/>
        <v>0.26749079306243523</v>
      </c>
      <c r="M38" s="118">
        <f t="shared" si="13"/>
        <v>21.562999999999999</v>
      </c>
      <c r="N38" s="119">
        <f t="shared" si="14"/>
        <v>6.8337968049371556</v>
      </c>
      <c r="O38" s="119">
        <f t="shared" si="15"/>
        <v>37.323044088502925</v>
      </c>
      <c r="P38" s="228">
        <f t="shared" si="16"/>
        <v>2</v>
      </c>
      <c r="Q38" s="229">
        <f t="shared" si="17"/>
        <v>30</v>
      </c>
      <c r="R38" s="229">
        <f t="shared" si="18"/>
        <v>276</v>
      </c>
      <c r="T38">
        <v>506</v>
      </c>
      <c r="U38">
        <v>4283</v>
      </c>
      <c r="V38" t="s">
        <v>245</v>
      </c>
      <c r="W38">
        <v>457.154</v>
      </c>
      <c r="X38">
        <v>264.55</v>
      </c>
      <c r="Y38">
        <v>1.728</v>
      </c>
      <c r="Z38">
        <v>21.562999999999999</v>
      </c>
      <c r="AA38">
        <v>27.926659000000001</v>
      </c>
      <c r="AB38">
        <v>1.892774</v>
      </c>
      <c r="AC38">
        <v>10.93305</v>
      </c>
      <c r="AD38" s="1">
        <v>112</v>
      </c>
      <c r="AE38">
        <v>30</v>
      </c>
      <c r="AF38">
        <v>276</v>
      </c>
      <c r="AG38">
        <v>72</v>
      </c>
      <c r="AH38">
        <v>16.369806000000001</v>
      </c>
      <c r="AI38">
        <v>512.1</v>
      </c>
      <c r="AJ38">
        <v>0</v>
      </c>
      <c r="AK38">
        <v>2</v>
      </c>
      <c r="AL38">
        <v>639</v>
      </c>
      <c r="AM38">
        <v>0.7032974190144734</v>
      </c>
      <c r="AN38" t="s">
        <v>70</v>
      </c>
      <c r="AO38">
        <v>228.47499999999999</v>
      </c>
      <c r="AP38" t="s">
        <v>506</v>
      </c>
      <c r="AQ38" t="s">
        <v>117</v>
      </c>
      <c r="AR38" t="s">
        <v>121</v>
      </c>
      <c r="AS38" t="s">
        <v>117</v>
      </c>
      <c r="AT38" t="s">
        <v>121</v>
      </c>
      <c r="AU38" t="s">
        <v>209</v>
      </c>
      <c r="AV38" t="s">
        <v>245</v>
      </c>
      <c r="AW38" t="s">
        <v>70</v>
      </c>
      <c r="AX38">
        <v>4283</v>
      </c>
      <c r="AY38" t="s">
        <v>397</v>
      </c>
      <c r="AZ38">
        <v>6</v>
      </c>
      <c r="BA38" t="s">
        <v>507</v>
      </c>
      <c r="BB38">
        <v>3</v>
      </c>
      <c r="BC38">
        <v>1</v>
      </c>
      <c r="BE38" t="s">
        <v>70</v>
      </c>
      <c r="BF38">
        <v>0</v>
      </c>
      <c r="BG38" s="5" t="s">
        <v>323</v>
      </c>
      <c r="BI38" t="s">
        <v>117</v>
      </c>
      <c r="BJ38" t="s">
        <v>245</v>
      </c>
      <c r="BK38" t="s">
        <v>70</v>
      </c>
      <c r="BL38">
        <v>0.7032974190144734</v>
      </c>
      <c r="BM38">
        <v>4283</v>
      </c>
      <c r="BN38" t="s">
        <v>121</v>
      </c>
      <c r="BO38" t="s">
        <v>209</v>
      </c>
      <c r="BP38">
        <v>3</v>
      </c>
      <c r="BQ38">
        <v>418.70600000000002</v>
      </c>
      <c r="BR38">
        <v>6.777660012964673E-2</v>
      </c>
      <c r="BS38">
        <v>0.39149151353908818</v>
      </c>
      <c r="BT38">
        <v>0.24499402827056091</v>
      </c>
      <c r="BU38">
        <v>21.562999999999999</v>
      </c>
      <c r="BV38">
        <v>6.8337968049371556</v>
      </c>
      <c r="BW38">
        <v>37.323044088502925</v>
      </c>
      <c r="BX38">
        <v>2</v>
      </c>
      <c r="BY38">
        <v>30</v>
      </c>
      <c r="BZ38">
        <v>276</v>
      </c>
    </row>
    <row r="39" spans="1:78" ht="16.5">
      <c r="A39" s="125" t="str">
        <f t="shared" si="1"/>
        <v>도영운수</v>
      </c>
      <c r="B39" s="126" t="str">
        <f t="shared" si="2"/>
        <v>옥현준</v>
      </c>
      <c r="C39" s="127" t="str">
        <f t="shared" si="3"/>
        <v>D</v>
      </c>
      <c r="D39" s="128">
        <f t="shared" si="4"/>
        <v>0.80047843895655479</v>
      </c>
      <c r="E39" s="129">
        <f t="shared" si="5"/>
        <v>8328</v>
      </c>
      <c r="F39" s="304" t="str">
        <f t="shared" si="6"/>
        <v>55</v>
      </c>
      <c r="G39" s="130" t="str">
        <f t="shared" si="7"/>
        <v>71바5900</v>
      </c>
      <c r="H39" s="131">
        <f t="shared" si="8"/>
        <v>8</v>
      </c>
      <c r="I39" s="132">
        <f t="shared" si="9"/>
        <v>1146.9480000000001</v>
      </c>
      <c r="J39" s="133">
        <f t="shared" si="10"/>
        <v>7.369366143369852E-3</v>
      </c>
      <c r="K39" s="133">
        <f t="shared" si="11"/>
        <v>0.40527851120359493</v>
      </c>
      <c r="L39" s="133">
        <f t="shared" si="12"/>
        <v>0.10462549304763598</v>
      </c>
      <c r="M39" s="134">
        <f t="shared" si="13"/>
        <v>17.059000000000001</v>
      </c>
      <c r="N39" s="135">
        <f t="shared" si="14"/>
        <v>1.0127120682365391</v>
      </c>
      <c r="O39" s="135">
        <f t="shared" si="15"/>
        <v>73.168446930089942</v>
      </c>
      <c r="P39" s="226">
        <f t="shared" si="16"/>
        <v>5</v>
      </c>
      <c r="Q39" s="227">
        <f t="shared" si="17"/>
        <v>22</v>
      </c>
      <c r="R39" s="227">
        <f t="shared" si="18"/>
        <v>1085</v>
      </c>
      <c r="T39">
        <v>506</v>
      </c>
      <c r="U39">
        <v>8328</v>
      </c>
      <c r="V39" t="s">
        <v>246</v>
      </c>
      <c r="W39">
        <v>1146.9480000000001</v>
      </c>
      <c r="X39">
        <v>616.63900000000001</v>
      </c>
      <c r="Y39">
        <v>1.86</v>
      </c>
      <c r="Z39">
        <v>17.059000000000001</v>
      </c>
      <c r="AA39">
        <v>69.430259000000007</v>
      </c>
      <c r="AB39">
        <v>0.51165700000000003</v>
      </c>
      <c r="AC39">
        <v>28.138591999999999</v>
      </c>
      <c r="AD39" s="1">
        <v>120</v>
      </c>
      <c r="AE39">
        <v>22</v>
      </c>
      <c r="AF39">
        <v>1085</v>
      </c>
      <c r="AG39">
        <v>79</v>
      </c>
      <c r="AH39">
        <v>16.519424999999998</v>
      </c>
      <c r="AI39">
        <v>1773.6</v>
      </c>
      <c r="AJ39">
        <v>0</v>
      </c>
      <c r="AK39">
        <v>5</v>
      </c>
      <c r="AL39">
        <v>2658</v>
      </c>
      <c r="AM39">
        <v>0.80047843895655479</v>
      </c>
      <c r="AN39" t="s">
        <v>67</v>
      </c>
      <c r="AO39">
        <v>236.649</v>
      </c>
      <c r="AP39" t="s">
        <v>508</v>
      </c>
      <c r="AQ39" t="s">
        <v>117</v>
      </c>
      <c r="AR39" t="s">
        <v>120</v>
      </c>
      <c r="AS39" t="s">
        <v>117</v>
      </c>
      <c r="AT39" t="s">
        <v>120</v>
      </c>
      <c r="AU39" t="s">
        <v>205</v>
      </c>
      <c r="AV39" t="s">
        <v>246</v>
      </c>
      <c r="AW39" t="s">
        <v>67</v>
      </c>
      <c r="AX39">
        <v>8328</v>
      </c>
      <c r="AY39" t="s">
        <v>412</v>
      </c>
      <c r="AZ39">
        <v>4</v>
      </c>
      <c r="BA39" t="s">
        <v>509</v>
      </c>
      <c r="BB39">
        <v>8</v>
      </c>
      <c r="BC39">
        <v>1</v>
      </c>
      <c r="BE39" t="s">
        <v>69</v>
      </c>
      <c r="BF39">
        <v>-1</v>
      </c>
      <c r="BG39" t="s">
        <v>347</v>
      </c>
      <c r="BI39" t="s">
        <v>117</v>
      </c>
      <c r="BJ39" t="s">
        <v>246</v>
      </c>
      <c r="BK39" t="s">
        <v>67</v>
      </c>
      <c r="BL39">
        <v>0.80047843895655479</v>
      </c>
      <c r="BM39">
        <v>8328</v>
      </c>
      <c r="BN39" t="s">
        <v>120</v>
      </c>
      <c r="BO39" t="s">
        <v>205</v>
      </c>
      <c r="BP39">
        <v>8</v>
      </c>
      <c r="BQ39">
        <v>1146.9480000000001</v>
      </c>
      <c r="BR39">
        <v>7.369366143369852E-3</v>
      </c>
      <c r="BS39">
        <v>0.40527851120359493</v>
      </c>
      <c r="BT39">
        <v>0.10462549304763598</v>
      </c>
      <c r="BU39">
        <v>17.059000000000001</v>
      </c>
      <c r="BV39">
        <v>1.0127120682365391</v>
      </c>
      <c r="BW39">
        <v>73.168446930089942</v>
      </c>
      <c r="BX39">
        <v>5</v>
      </c>
      <c r="BY39">
        <v>22</v>
      </c>
      <c r="BZ39">
        <v>1085</v>
      </c>
    </row>
    <row r="40" spans="1:78" ht="16.5">
      <c r="A40" s="109" t="str">
        <f t="shared" si="1"/>
        <v>도영운수</v>
      </c>
      <c r="B40" s="110" t="str">
        <f t="shared" si="2"/>
        <v>우용일</v>
      </c>
      <c r="C40" s="111" t="str">
        <f t="shared" si="3"/>
        <v>D</v>
      </c>
      <c r="D40" s="112">
        <f t="shared" si="4"/>
        <v>0.83067211952667774</v>
      </c>
      <c r="E40" s="113">
        <f t="shared" si="5"/>
        <v>1245</v>
      </c>
      <c r="F40" s="305" t="str">
        <f t="shared" si="6"/>
        <v>55</v>
      </c>
      <c r="G40" s="114" t="str">
        <f t="shared" si="7"/>
        <v>71바5897</v>
      </c>
      <c r="H40" s="115">
        <f t="shared" si="8"/>
        <v>6</v>
      </c>
      <c r="I40" s="116">
        <f t="shared" si="9"/>
        <v>2597.4780000000001</v>
      </c>
      <c r="J40" s="117">
        <f t="shared" si="10"/>
        <v>4.96779670356901E-2</v>
      </c>
      <c r="K40" s="117">
        <f t="shared" si="11"/>
        <v>0.3802489625867716</v>
      </c>
      <c r="L40" s="117">
        <f t="shared" si="12"/>
        <v>0.25447761251490869</v>
      </c>
      <c r="M40" s="118">
        <f t="shared" si="13"/>
        <v>16.212</v>
      </c>
      <c r="N40" s="119">
        <f t="shared" si="14"/>
        <v>2.8269545287811551</v>
      </c>
      <c r="O40" s="119">
        <f t="shared" si="15"/>
        <v>35.578256996367706</v>
      </c>
      <c r="P40" s="228">
        <f t="shared" si="16"/>
        <v>22</v>
      </c>
      <c r="Q40" s="229">
        <f t="shared" si="17"/>
        <v>124</v>
      </c>
      <c r="R40" s="229">
        <f t="shared" si="18"/>
        <v>1580</v>
      </c>
      <c r="T40">
        <v>506</v>
      </c>
      <c r="U40">
        <v>1245</v>
      </c>
      <c r="V40" t="s">
        <v>247</v>
      </c>
      <c r="W40">
        <v>2597.4780000000001</v>
      </c>
      <c r="X40">
        <v>1339.38</v>
      </c>
      <c r="Y40">
        <v>1.9390000000000001</v>
      </c>
      <c r="Z40">
        <v>16.212</v>
      </c>
      <c r="AA40">
        <v>161.56218699999999</v>
      </c>
      <c r="AB40">
        <v>8.0260809999999996</v>
      </c>
      <c r="AC40">
        <v>61.433853999999997</v>
      </c>
      <c r="AD40" s="1">
        <v>661</v>
      </c>
      <c r="AE40">
        <v>124</v>
      </c>
      <c r="AF40">
        <v>1580</v>
      </c>
      <c r="AG40">
        <v>75</v>
      </c>
      <c r="AH40">
        <v>16.077264</v>
      </c>
      <c r="AI40">
        <v>2775.4</v>
      </c>
      <c r="AJ40">
        <v>0</v>
      </c>
      <c r="AK40">
        <v>22</v>
      </c>
      <c r="AL40">
        <v>15482</v>
      </c>
      <c r="AM40">
        <v>0.83067211952667774</v>
      </c>
      <c r="AN40" t="s">
        <v>67</v>
      </c>
      <c r="AO40">
        <v>1147.154</v>
      </c>
      <c r="AP40" t="s">
        <v>510</v>
      </c>
      <c r="AQ40" t="s">
        <v>117</v>
      </c>
      <c r="AR40" t="s">
        <v>120</v>
      </c>
      <c r="AS40" t="s">
        <v>117</v>
      </c>
      <c r="AT40" t="s">
        <v>120</v>
      </c>
      <c r="AU40" t="s">
        <v>202</v>
      </c>
      <c r="AV40" t="s">
        <v>247</v>
      </c>
      <c r="AW40" t="s">
        <v>67</v>
      </c>
      <c r="AX40">
        <v>1245</v>
      </c>
      <c r="AY40" t="s">
        <v>412</v>
      </c>
      <c r="AZ40">
        <v>2</v>
      </c>
      <c r="BA40" t="s">
        <v>511</v>
      </c>
      <c r="BB40">
        <v>6</v>
      </c>
      <c r="BC40">
        <v>1</v>
      </c>
      <c r="BE40" t="s">
        <v>69</v>
      </c>
      <c r="BF40">
        <v>-1</v>
      </c>
      <c r="BG40" s="5" t="s">
        <v>347</v>
      </c>
      <c r="BI40" t="s">
        <v>117</v>
      </c>
      <c r="BJ40" t="s">
        <v>247</v>
      </c>
      <c r="BK40" t="s">
        <v>67</v>
      </c>
      <c r="BL40">
        <v>0.83067211952667774</v>
      </c>
      <c r="BM40">
        <v>1245</v>
      </c>
      <c r="BN40" t="s">
        <v>120</v>
      </c>
      <c r="BO40" t="s">
        <v>202</v>
      </c>
      <c r="BP40">
        <v>6</v>
      </c>
      <c r="BQ40">
        <v>2597.4780000000001</v>
      </c>
      <c r="BR40">
        <v>4.96779670356901E-2</v>
      </c>
      <c r="BS40">
        <v>0.3802489625867716</v>
      </c>
      <c r="BT40">
        <v>0.25447761251490869</v>
      </c>
      <c r="BU40">
        <v>16.212</v>
      </c>
      <c r="BV40">
        <v>2.8269545287811551</v>
      </c>
      <c r="BW40">
        <v>35.578256996367706</v>
      </c>
      <c r="BX40">
        <v>22</v>
      </c>
      <c r="BY40">
        <v>124</v>
      </c>
      <c r="BZ40">
        <v>1580</v>
      </c>
    </row>
    <row r="41" spans="1:78" ht="16.5">
      <c r="A41" s="125" t="str">
        <f t="shared" si="1"/>
        <v>도영운수</v>
      </c>
      <c r="B41" s="126" t="str">
        <f t="shared" si="2"/>
        <v>유영근</v>
      </c>
      <c r="C41" s="127" t="str">
        <f t="shared" si="3"/>
        <v>F</v>
      </c>
      <c r="D41" s="128">
        <f t="shared" si="4"/>
        <v>0.74999999999999989</v>
      </c>
      <c r="E41" s="129">
        <f t="shared" si="5"/>
        <v>6334</v>
      </c>
      <c r="F41" s="304" t="str">
        <f t="shared" si="6"/>
        <v>55</v>
      </c>
      <c r="G41" s="130" t="str">
        <f t="shared" si="7"/>
        <v>71바5858</v>
      </c>
      <c r="H41" s="131">
        <f t="shared" si="8"/>
        <v>1</v>
      </c>
      <c r="I41" s="132">
        <f t="shared" si="9"/>
        <v>1450.549</v>
      </c>
      <c r="J41" s="133">
        <f t="shared" si="10"/>
        <v>7.1518037365131709E-2</v>
      </c>
      <c r="K41" s="133">
        <f t="shared" si="11"/>
        <v>0.37315858006558261</v>
      </c>
      <c r="L41" s="133">
        <f t="shared" si="12"/>
        <v>0.20475006359661066</v>
      </c>
      <c r="M41" s="134">
        <f t="shared" si="13"/>
        <v>21.654</v>
      </c>
      <c r="N41" s="135" t="str">
        <f t="shared" si="14"/>
        <v>-</v>
      </c>
      <c r="O41" s="135" t="str">
        <f t="shared" si="15"/>
        <v>-</v>
      </c>
      <c r="P41" s="226">
        <f t="shared" si="16"/>
        <v>7</v>
      </c>
      <c r="Q41" s="227">
        <f t="shared" si="17"/>
        <v>92</v>
      </c>
      <c r="R41" s="227">
        <f t="shared" si="18"/>
        <v>1655</v>
      </c>
      <c r="T41">
        <v>506</v>
      </c>
      <c r="U41">
        <v>6334</v>
      </c>
      <c r="V41" t="s">
        <v>248</v>
      </c>
      <c r="W41">
        <v>1450.549</v>
      </c>
      <c r="X41">
        <v>879.23699999999997</v>
      </c>
      <c r="Y41">
        <v>1.65</v>
      </c>
      <c r="Z41">
        <v>21.654</v>
      </c>
      <c r="AA41">
        <v>87.860254999999995</v>
      </c>
      <c r="AB41">
        <v>6.2835929999999998</v>
      </c>
      <c r="AC41">
        <v>32.785808000000003</v>
      </c>
      <c r="AD41" s="1">
        <v>297</v>
      </c>
      <c r="AE41">
        <v>92</v>
      </c>
      <c r="AF41">
        <v>1655</v>
      </c>
      <c r="AG41">
        <v>76</v>
      </c>
      <c r="AH41">
        <v>16.509729</v>
      </c>
      <c r="AI41">
        <v>2584.5</v>
      </c>
      <c r="AJ41">
        <v>0</v>
      </c>
      <c r="AK41">
        <v>7</v>
      </c>
      <c r="AL41">
        <v>3192</v>
      </c>
      <c r="AM41">
        <v>0.74999999999999989</v>
      </c>
      <c r="AN41" t="s">
        <v>70</v>
      </c>
      <c r="AO41">
        <v>1450.549</v>
      </c>
      <c r="AP41" t="s">
        <v>512</v>
      </c>
      <c r="AQ41" t="s">
        <v>117</v>
      </c>
      <c r="AR41" t="s">
        <v>120</v>
      </c>
      <c r="AS41" t="s">
        <v>117</v>
      </c>
      <c r="AT41" t="s">
        <v>120</v>
      </c>
      <c r="AU41" t="s">
        <v>288</v>
      </c>
      <c r="AV41" t="s">
        <v>248</v>
      </c>
      <c r="AW41" t="s">
        <v>70</v>
      </c>
      <c r="AX41">
        <v>6334</v>
      </c>
      <c r="AY41" t="s">
        <v>413</v>
      </c>
      <c r="AZ41">
        <v>3</v>
      </c>
      <c r="BA41" t="s">
        <v>428</v>
      </c>
      <c r="BB41">
        <v>1</v>
      </c>
      <c r="BC41">
        <v>1</v>
      </c>
      <c r="BE41" t="s">
        <v>70</v>
      </c>
      <c r="BF41">
        <v>0</v>
      </c>
      <c r="BG41" t="s">
        <v>323</v>
      </c>
      <c r="BI41" t="s">
        <v>117</v>
      </c>
      <c r="BJ41" t="s">
        <v>248</v>
      </c>
      <c r="BK41" t="s">
        <v>70</v>
      </c>
      <c r="BL41">
        <v>0.74999999999999989</v>
      </c>
      <c r="BM41">
        <v>6334</v>
      </c>
      <c r="BN41" t="s">
        <v>120</v>
      </c>
      <c r="BO41" t="s">
        <v>288</v>
      </c>
      <c r="BP41">
        <v>1</v>
      </c>
      <c r="BQ41">
        <v>1450.549</v>
      </c>
      <c r="BR41">
        <v>7.1518037365131709E-2</v>
      </c>
      <c r="BS41">
        <v>0.37315858006558261</v>
      </c>
      <c r="BT41">
        <v>0.20475006359661066</v>
      </c>
      <c r="BU41">
        <v>21.654</v>
      </c>
      <c r="BV41" t="s">
        <v>383</v>
      </c>
      <c r="BW41" t="s">
        <v>383</v>
      </c>
      <c r="BX41">
        <v>7</v>
      </c>
      <c r="BY41">
        <v>92</v>
      </c>
      <c r="BZ41">
        <v>1655</v>
      </c>
    </row>
    <row r="42" spans="1:78" ht="16.5">
      <c r="A42" s="109" t="str">
        <f t="shared" si="1"/>
        <v>도영운수</v>
      </c>
      <c r="B42" s="110" t="str">
        <f t="shared" si="2"/>
        <v>유재옥</v>
      </c>
      <c r="C42" s="111" t="str">
        <f t="shared" si="3"/>
        <v>F</v>
      </c>
      <c r="D42" s="112">
        <f t="shared" si="4"/>
        <v>0.75159063045787367</v>
      </c>
      <c r="E42" s="113">
        <f t="shared" si="5"/>
        <v>6907</v>
      </c>
      <c r="F42" s="305" t="str">
        <f t="shared" si="6"/>
        <v>55</v>
      </c>
      <c r="G42" s="114" t="str">
        <f t="shared" si="7"/>
        <v>71바5898</v>
      </c>
      <c r="H42" s="115">
        <f t="shared" si="8"/>
        <v>5</v>
      </c>
      <c r="I42" s="116">
        <f t="shared" si="9"/>
        <v>835.00599999999997</v>
      </c>
      <c r="J42" s="117">
        <f t="shared" si="10"/>
        <v>1.5042709242576694E-2</v>
      </c>
      <c r="K42" s="117">
        <f t="shared" si="11"/>
        <v>0.38060359566402902</v>
      </c>
      <c r="L42" s="117">
        <f t="shared" si="12"/>
        <v>0.30778221952896145</v>
      </c>
      <c r="M42" s="118">
        <f t="shared" si="13"/>
        <v>20.349</v>
      </c>
      <c r="N42" s="119">
        <f t="shared" si="14"/>
        <v>1.1840905592459712</v>
      </c>
      <c r="O42" s="119">
        <f t="shared" si="15"/>
        <v>39.074988455117044</v>
      </c>
      <c r="P42" s="228">
        <f t="shared" si="16"/>
        <v>47</v>
      </c>
      <c r="Q42" s="229">
        <f t="shared" si="17"/>
        <v>30</v>
      </c>
      <c r="R42" s="229">
        <f t="shared" si="18"/>
        <v>940</v>
      </c>
      <c r="T42">
        <v>506</v>
      </c>
      <c r="U42">
        <v>6907</v>
      </c>
      <c r="V42" t="s">
        <v>249</v>
      </c>
      <c r="W42">
        <v>835.00599999999997</v>
      </c>
      <c r="X42">
        <v>482.18599999999998</v>
      </c>
      <c r="Y42">
        <v>1.732</v>
      </c>
      <c r="Z42">
        <v>20.349</v>
      </c>
      <c r="AA42">
        <v>45.610267999999998</v>
      </c>
      <c r="AB42">
        <v>0.68610199999999999</v>
      </c>
      <c r="AC42">
        <v>17.359432000000002</v>
      </c>
      <c r="AD42" s="1">
        <v>257</v>
      </c>
      <c r="AE42">
        <v>30</v>
      </c>
      <c r="AF42">
        <v>940</v>
      </c>
      <c r="AG42">
        <v>75</v>
      </c>
      <c r="AH42">
        <v>18.307411999999999</v>
      </c>
      <c r="AI42">
        <v>1593.5</v>
      </c>
      <c r="AJ42">
        <v>0</v>
      </c>
      <c r="AK42">
        <v>47</v>
      </c>
      <c r="AL42">
        <v>1673</v>
      </c>
      <c r="AM42">
        <v>0.75159063045787367</v>
      </c>
      <c r="AN42" t="s">
        <v>70</v>
      </c>
      <c r="AO42">
        <v>312.76100000000002</v>
      </c>
      <c r="AP42" t="s">
        <v>513</v>
      </c>
      <c r="AQ42" t="s">
        <v>117</v>
      </c>
      <c r="AR42" t="s">
        <v>120</v>
      </c>
      <c r="AS42" t="s">
        <v>117</v>
      </c>
      <c r="AT42" t="s">
        <v>120</v>
      </c>
      <c r="AU42" t="s">
        <v>204</v>
      </c>
      <c r="AV42" t="s">
        <v>249</v>
      </c>
      <c r="AW42" t="s">
        <v>70</v>
      </c>
      <c r="AX42">
        <v>6907</v>
      </c>
      <c r="AY42" t="s">
        <v>413</v>
      </c>
      <c r="AZ42">
        <v>2</v>
      </c>
      <c r="BA42" t="s">
        <v>414</v>
      </c>
      <c r="BB42">
        <v>5</v>
      </c>
      <c r="BC42">
        <v>1</v>
      </c>
      <c r="BE42" t="s">
        <v>70</v>
      </c>
      <c r="BF42">
        <v>0</v>
      </c>
      <c r="BG42" t="s">
        <v>323</v>
      </c>
      <c r="BI42" t="s">
        <v>117</v>
      </c>
      <c r="BJ42" t="s">
        <v>249</v>
      </c>
      <c r="BK42" t="s">
        <v>70</v>
      </c>
      <c r="BL42">
        <v>0.75159063045787367</v>
      </c>
      <c r="BM42">
        <v>6907</v>
      </c>
      <c r="BN42" t="s">
        <v>120</v>
      </c>
      <c r="BO42" t="s">
        <v>204</v>
      </c>
      <c r="BP42">
        <v>5</v>
      </c>
      <c r="BQ42">
        <v>835.00599999999997</v>
      </c>
      <c r="BR42">
        <v>1.5042709242576694E-2</v>
      </c>
      <c r="BS42">
        <v>0.38060359566402902</v>
      </c>
      <c r="BT42">
        <v>0.30778221952896145</v>
      </c>
      <c r="BU42">
        <v>20.349</v>
      </c>
      <c r="BV42">
        <v>1.1840905592459712</v>
      </c>
      <c r="BW42">
        <v>39.074988455117044</v>
      </c>
      <c r="BX42">
        <v>47</v>
      </c>
      <c r="BY42">
        <v>30</v>
      </c>
      <c r="BZ42">
        <v>940</v>
      </c>
    </row>
    <row r="43" spans="1:78" ht="16.5">
      <c r="A43" s="125" t="str">
        <f t="shared" si="1"/>
        <v>도영운수</v>
      </c>
      <c r="B43" s="126" t="str">
        <f t="shared" si="2"/>
        <v>유형우</v>
      </c>
      <c r="C43" s="127" t="str">
        <f t="shared" si="3"/>
        <v>D</v>
      </c>
      <c r="D43" s="128">
        <f t="shared" si="4"/>
        <v>0.83591914640333986</v>
      </c>
      <c r="E43" s="129">
        <f t="shared" si="5"/>
        <v>3463</v>
      </c>
      <c r="F43" s="304" t="str">
        <f t="shared" si="6"/>
        <v>523</v>
      </c>
      <c r="G43" s="130" t="str">
        <f t="shared" si="7"/>
        <v>70바3910</v>
      </c>
      <c r="H43" s="131">
        <f t="shared" si="8"/>
        <v>4</v>
      </c>
      <c r="I43" s="132">
        <f t="shared" si="9"/>
        <v>877.21300000000008</v>
      </c>
      <c r="J43" s="133">
        <f t="shared" si="10"/>
        <v>2.2842230416400502E-2</v>
      </c>
      <c r="K43" s="133">
        <f t="shared" si="11"/>
        <v>0.34625701126387187</v>
      </c>
      <c r="L43" s="133">
        <f t="shared" si="12"/>
        <v>0.2872734444199983</v>
      </c>
      <c r="M43" s="134">
        <f t="shared" si="13"/>
        <v>15.279</v>
      </c>
      <c r="N43" s="135">
        <f t="shared" si="14"/>
        <v>3.7619141531190254</v>
      </c>
      <c r="O43" s="135">
        <f t="shared" si="15"/>
        <v>29.297331434896652</v>
      </c>
      <c r="P43" s="226">
        <f t="shared" si="16"/>
        <v>7</v>
      </c>
      <c r="Q43" s="227">
        <f t="shared" si="17"/>
        <v>33</v>
      </c>
      <c r="R43" s="227">
        <f t="shared" si="18"/>
        <v>257</v>
      </c>
      <c r="T43">
        <v>506</v>
      </c>
      <c r="U43">
        <v>3463</v>
      </c>
      <c r="V43" t="s">
        <v>316</v>
      </c>
      <c r="W43">
        <v>877.21299999999997</v>
      </c>
      <c r="X43">
        <v>426.86099999999999</v>
      </c>
      <c r="Y43">
        <v>2.0550000000000002</v>
      </c>
      <c r="Z43">
        <v>15.279</v>
      </c>
      <c r="AA43">
        <v>53.239153000000002</v>
      </c>
      <c r="AB43">
        <v>1.2161010000000001</v>
      </c>
      <c r="AC43">
        <v>18.434429999999999</v>
      </c>
      <c r="AD43" s="1">
        <v>252</v>
      </c>
      <c r="AE43">
        <v>33</v>
      </c>
      <c r="AF43">
        <v>257</v>
      </c>
      <c r="AG43">
        <v>75</v>
      </c>
      <c r="AH43">
        <v>16.476838999999998</v>
      </c>
      <c r="AI43">
        <v>555.6</v>
      </c>
      <c r="AJ43">
        <v>0</v>
      </c>
      <c r="AK43">
        <v>7</v>
      </c>
      <c r="AL43">
        <v>4574</v>
      </c>
      <c r="AM43">
        <v>0.83591914640333986</v>
      </c>
      <c r="AN43" t="s">
        <v>67</v>
      </c>
      <c r="AO43">
        <v>307.32400000000001</v>
      </c>
      <c r="AP43" t="s">
        <v>514</v>
      </c>
      <c r="AQ43" t="s">
        <v>117</v>
      </c>
      <c r="AR43" t="s">
        <v>119</v>
      </c>
      <c r="AS43" t="s">
        <v>117</v>
      </c>
      <c r="AT43" t="s">
        <v>119</v>
      </c>
      <c r="AU43" t="s">
        <v>191</v>
      </c>
      <c r="AV43" t="s">
        <v>316</v>
      </c>
      <c r="AW43" t="s">
        <v>67</v>
      </c>
      <c r="AX43">
        <v>3463</v>
      </c>
      <c r="AY43" t="s">
        <v>388</v>
      </c>
      <c r="AZ43">
        <v>4</v>
      </c>
      <c r="BA43" t="s">
        <v>389</v>
      </c>
      <c r="BB43">
        <v>4</v>
      </c>
      <c r="BC43">
        <v>1</v>
      </c>
      <c r="BE43" t="s">
        <v>69</v>
      </c>
      <c r="BF43">
        <v>-1</v>
      </c>
      <c r="BG43" t="s">
        <v>347</v>
      </c>
      <c r="BI43" t="s">
        <v>117</v>
      </c>
      <c r="BJ43" t="s">
        <v>316</v>
      </c>
      <c r="BK43" t="s">
        <v>67</v>
      </c>
      <c r="BL43">
        <v>0.83591914640333986</v>
      </c>
      <c r="BM43">
        <v>3463</v>
      </c>
      <c r="BN43" t="s">
        <v>119</v>
      </c>
      <c r="BO43" t="s">
        <v>191</v>
      </c>
      <c r="BP43">
        <v>4</v>
      </c>
      <c r="BQ43">
        <v>877.21300000000008</v>
      </c>
      <c r="BR43">
        <v>2.2842230416400502E-2</v>
      </c>
      <c r="BS43">
        <v>0.34625701126387187</v>
      </c>
      <c r="BT43">
        <v>0.28727344441999836</v>
      </c>
      <c r="BU43">
        <v>15.279</v>
      </c>
      <c r="BV43">
        <v>3.7619141531190254</v>
      </c>
      <c r="BW43">
        <v>29.297331434896652</v>
      </c>
      <c r="BX43">
        <v>7</v>
      </c>
      <c r="BY43">
        <v>33</v>
      </c>
      <c r="BZ43">
        <v>257</v>
      </c>
    </row>
    <row r="44" spans="1:78" ht="16.5">
      <c r="A44" s="109" t="str">
        <f t="shared" si="1"/>
        <v>도영운수</v>
      </c>
      <c r="B44" s="110" t="str">
        <f t="shared" si="2"/>
        <v>유형표</v>
      </c>
      <c r="C44" s="111" t="str">
        <f t="shared" si="3"/>
        <v>B</v>
      </c>
      <c r="D44" s="112">
        <f t="shared" si="4"/>
        <v>0.90226329994910637</v>
      </c>
      <c r="E44" s="113">
        <f t="shared" si="5"/>
        <v>7101</v>
      </c>
      <c r="F44" s="305" t="str">
        <f t="shared" si="6"/>
        <v>523</v>
      </c>
      <c r="G44" s="114" t="str">
        <f t="shared" si="7"/>
        <v>70바3909</v>
      </c>
      <c r="H44" s="115">
        <f t="shared" si="8"/>
        <v>3</v>
      </c>
      <c r="I44" s="116">
        <f t="shared" si="9"/>
        <v>873.923</v>
      </c>
      <c r="J44" s="117">
        <f t="shared" si="10"/>
        <v>2.0217699996152062E-2</v>
      </c>
      <c r="K44" s="117">
        <f t="shared" si="11"/>
        <v>0.33858048032809296</v>
      </c>
      <c r="L44" s="117">
        <f t="shared" si="12"/>
        <v>0.27805653358476662</v>
      </c>
      <c r="M44" s="118">
        <f t="shared" si="13"/>
        <v>11.747</v>
      </c>
      <c r="N44" s="119">
        <f t="shared" si="14"/>
        <v>1.1442655703076816</v>
      </c>
      <c r="O44" s="119">
        <f t="shared" si="15"/>
        <v>10.52724324683067</v>
      </c>
      <c r="P44" s="228">
        <f t="shared" si="16"/>
        <v>1</v>
      </c>
      <c r="Q44" s="229">
        <f t="shared" si="17"/>
        <v>10</v>
      </c>
      <c r="R44" s="229">
        <f t="shared" si="18"/>
        <v>92</v>
      </c>
      <c r="T44">
        <v>506</v>
      </c>
      <c r="U44">
        <v>7101</v>
      </c>
      <c r="V44" t="s">
        <v>317</v>
      </c>
      <c r="W44">
        <v>873.923</v>
      </c>
      <c r="X44">
        <v>427.096</v>
      </c>
      <c r="Y44">
        <v>2.0459999999999998</v>
      </c>
      <c r="Z44">
        <v>11.747</v>
      </c>
      <c r="AA44">
        <v>54.860543</v>
      </c>
      <c r="AB44">
        <v>1.109154</v>
      </c>
      <c r="AC44">
        <v>18.574708999999999</v>
      </c>
      <c r="AD44" s="1">
        <v>243</v>
      </c>
      <c r="AE44">
        <v>10</v>
      </c>
      <c r="AF44">
        <v>92</v>
      </c>
      <c r="AG44">
        <v>66</v>
      </c>
      <c r="AH44">
        <v>15.9299</v>
      </c>
      <c r="AI44">
        <v>64.2</v>
      </c>
      <c r="AJ44">
        <v>0</v>
      </c>
      <c r="AK44">
        <v>1</v>
      </c>
      <c r="AL44">
        <v>156</v>
      </c>
      <c r="AM44">
        <v>0.90226329994910637</v>
      </c>
      <c r="AN44" t="s">
        <v>68</v>
      </c>
      <c r="AO44">
        <v>535.34699999999998</v>
      </c>
      <c r="AP44" t="s">
        <v>515</v>
      </c>
      <c r="AQ44" t="s">
        <v>117</v>
      </c>
      <c r="AR44" t="s">
        <v>119</v>
      </c>
      <c r="AS44" t="s">
        <v>117</v>
      </c>
      <c r="AT44" t="s">
        <v>119</v>
      </c>
      <c r="AU44" t="s">
        <v>330</v>
      </c>
      <c r="AV44" t="s">
        <v>317</v>
      </c>
      <c r="AW44" t="s">
        <v>68</v>
      </c>
      <c r="AX44">
        <v>7101</v>
      </c>
      <c r="AY44" t="s">
        <v>381</v>
      </c>
      <c r="AZ44">
        <v>4</v>
      </c>
      <c r="BA44" t="s">
        <v>516</v>
      </c>
      <c r="BB44">
        <v>3</v>
      </c>
      <c r="BC44">
        <v>1</v>
      </c>
      <c r="BE44" t="s">
        <v>67</v>
      </c>
      <c r="BF44">
        <v>2</v>
      </c>
      <c r="BG44" t="s">
        <v>321</v>
      </c>
      <c r="BI44" t="s">
        <v>117</v>
      </c>
      <c r="BJ44" t="s">
        <v>317</v>
      </c>
      <c r="BK44" t="s">
        <v>68</v>
      </c>
      <c r="BL44">
        <v>0.90226329994910637</v>
      </c>
      <c r="BM44">
        <v>7101</v>
      </c>
      <c r="BN44" t="s">
        <v>119</v>
      </c>
      <c r="BO44" t="s">
        <v>330</v>
      </c>
      <c r="BP44">
        <v>3</v>
      </c>
      <c r="BQ44">
        <v>873.923</v>
      </c>
      <c r="BR44">
        <v>2.0217699996152062E-2</v>
      </c>
      <c r="BS44">
        <v>0.33858048032809296</v>
      </c>
      <c r="BT44">
        <v>0.27805653358476662</v>
      </c>
      <c r="BU44">
        <v>11.747</v>
      </c>
      <c r="BV44">
        <v>1.1442655703076816</v>
      </c>
      <c r="BW44">
        <v>10.52724324683067</v>
      </c>
      <c r="BX44">
        <v>1</v>
      </c>
      <c r="BY44">
        <v>10</v>
      </c>
      <c r="BZ44">
        <v>92</v>
      </c>
    </row>
    <row r="45" spans="1:78" ht="16.5">
      <c r="A45" s="125" t="str">
        <f t="shared" si="1"/>
        <v>도영운수</v>
      </c>
      <c r="B45" s="126" t="str">
        <f t="shared" si="2"/>
        <v>이광철</v>
      </c>
      <c r="C45" s="127" t="str">
        <f t="shared" si="3"/>
        <v>B</v>
      </c>
      <c r="D45" s="128">
        <f t="shared" si="4"/>
        <v>0.93807692307692303</v>
      </c>
      <c r="E45" s="129">
        <f t="shared" si="5"/>
        <v>4466</v>
      </c>
      <c r="F45" s="304" t="str">
        <f t="shared" si="6"/>
        <v>523</v>
      </c>
      <c r="G45" s="130" t="str">
        <f t="shared" si="7"/>
        <v>71바5863</v>
      </c>
      <c r="H45" s="131">
        <f t="shared" si="8"/>
        <v>1</v>
      </c>
      <c r="I45" s="132">
        <f t="shared" si="9"/>
        <v>4078.4870000000001</v>
      </c>
      <c r="J45" s="133">
        <f t="shared" si="10"/>
        <v>2.5463613701691604E-2</v>
      </c>
      <c r="K45" s="133">
        <f t="shared" si="11"/>
        <v>0.36122899822960991</v>
      </c>
      <c r="L45" s="133">
        <f t="shared" si="12"/>
        <v>0.19492522594775955</v>
      </c>
      <c r="M45" s="134">
        <f t="shared" si="13"/>
        <v>17.356000000000002</v>
      </c>
      <c r="N45" s="135">
        <f t="shared" si="14"/>
        <v>5.9826107083337519</v>
      </c>
      <c r="O45" s="135">
        <f t="shared" si="15"/>
        <v>72.575933183065189</v>
      </c>
      <c r="P45" s="226">
        <f t="shared" si="16"/>
        <v>23</v>
      </c>
      <c r="Q45" s="227">
        <f t="shared" si="17"/>
        <v>247</v>
      </c>
      <c r="R45" s="227">
        <f t="shared" si="18"/>
        <v>2965</v>
      </c>
      <c r="T45">
        <v>506</v>
      </c>
      <c r="U45">
        <v>4466</v>
      </c>
      <c r="V45" t="s">
        <v>250</v>
      </c>
      <c r="W45">
        <v>4111.9530000000004</v>
      </c>
      <c r="X45">
        <v>1688.251</v>
      </c>
      <c r="Y45">
        <v>2.4359999999999999</v>
      </c>
      <c r="Z45">
        <v>17.356000000000002</v>
      </c>
      <c r="AA45">
        <v>256.80216000000001</v>
      </c>
      <c r="AB45">
        <v>6.5391110000000001</v>
      </c>
      <c r="AC45">
        <v>92.764386999999999</v>
      </c>
      <c r="AD45" s="1">
        <v>795</v>
      </c>
      <c r="AE45">
        <v>247</v>
      </c>
      <c r="AF45">
        <v>2965</v>
      </c>
      <c r="AG45">
        <v>80</v>
      </c>
      <c r="AH45">
        <v>16.012142999999998</v>
      </c>
      <c r="AI45">
        <v>2497.3000000000002</v>
      </c>
      <c r="AJ45">
        <v>0</v>
      </c>
      <c r="AK45">
        <v>23</v>
      </c>
      <c r="AL45">
        <v>13228</v>
      </c>
      <c r="AM45">
        <v>0.93807692307692303</v>
      </c>
      <c r="AN45" t="s">
        <v>68</v>
      </c>
      <c r="AO45">
        <v>4078.4870000000001</v>
      </c>
      <c r="AP45" t="s">
        <v>517</v>
      </c>
      <c r="AQ45" t="s">
        <v>117</v>
      </c>
      <c r="AR45" t="s">
        <v>119</v>
      </c>
      <c r="AS45" t="s">
        <v>117</v>
      </c>
      <c r="AT45" t="s">
        <v>119</v>
      </c>
      <c r="AU45" t="s">
        <v>196</v>
      </c>
      <c r="AV45" t="s">
        <v>250</v>
      </c>
      <c r="AW45" t="s">
        <v>68</v>
      </c>
      <c r="AX45">
        <v>4466</v>
      </c>
      <c r="AY45" t="s">
        <v>381</v>
      </c>
      <c r="AZ45">
        <v>1</v>
      </c>
      <c r="BA45" t="s">
        <v>332</v>
      </c>
      <c r="BB45">
        <v>1</v>
      </c>
      <c r="BC45">
        <v>1</v>
      </c>
      <c r="BE45" t="s">
        <v>68</v>
      </c>
      <c r="BF45">
        <v>0</v>
      </c>
      <c r="BG45" t="s">
        <v>323</v>
      </c>
      <c r="BI45" t="s">
        <v>117</v>
      </c>
      <c r="BJ45" t="s">
        <v>250</v>
      </c>
      <c r="BK45" t="s">
        <v>68</v>
      </c>
      <c r="BL45">
        <v>0.93807692307692303</v>
      </c>
      <c r="BM45">
        <v>4466</v>
      </c>
      <c r="BN45" t="s">
        <v>119</v>
      </c>
      <c r="BO45" t="s">
        <v>196</v>
      </c>
      <c r="BP45">
        <v>1</v>
      </c>
      <c r="BQ45">
        <v>4078.4870000000001</v>
      </c>
      <c r="BR45">
        <v>2.5463613701691604E-2</v>
      </c>
      <c r="BS45">
        <v>0.36122899822960991</v>
      </c>
      <c r="BT45">
        <v>0.19333878573028435</v>
      </c>
      <c r="BU45">
        <v>17.356000000000002</v>
      </c>
      <c r="BV45">
        <v>5.9826107083337519</v>
      </c>
      <c r="BW45">
        <v>72.575933183065189</v>
      </c>
      <c r="BX45">
        <v>23</v>
      </c>
      <c r="BY45">
        <v>247</v>
      </c>
      <c r="BZ45">
        <v>2965</v>
      </c>
    </row>
    <row r="46" spans="1:78" ht="16.5">
      <c r="A46" s="109" t="str">
        <f t="shared" si="1"/>
        <v>도영운수</v>
      </c>
      <c r="B46" s="110" t="str">
        <f t="shared" si="2"/>
        <v>이기훈</v>
      </c>
      <c r="C46" s="111" t="str">
        <f t="shared" si="3"/>
        <v>F</v>
      </c>
      <c r="D46" s="112">
        <f t="shared" si="4"/>
        <v>0.79261850848225257</v>
      </c>
      <c r="E46" s="113">
        <f t="shared" si="5"/>
        <v>1167</v>
      </c>
      <c r="F46" s="305" t="str">
        <f t="shared" si="6"/>
        <v>65-1</v>
      </c>
      <c r="G46" s="114" t="str">
        <f t="shared" si="7"/>
        <v>71바5860</v>
      </c>
      <c r="H46" s="115">
        <f t="shared" si="8"/>
        <v>4</v>
      </c>
      <c r="I46" s="116">
        <f t="shared" si="9"/>
        <v>451.59200000000004</v>
      </c>
      <c r="J46" s="117">
        <f t="shared" si="10"/>
        <v>2.9729524700280657E-2</v>
      </c>
      <c r="K46" s="117">
        <f t="shared" si="11"/>
        <v>0.39557429780119302</v>
      </c>
      <c r="L46" s="117">
        <f t="shared" si="12"/>
        <v>0.23029637371786921</v>
      </c>
      <c r="M46" s="118">
        <f t="shared" si="13"/>
        <v>18.064</v>
      </c>
      <c r="N46" s="119" t="str">
        <f t="shared" si="14"/>
        <v>-</v>
      </c>
      <c r="O46" s="119" t="str">
        <f t="shared" si="15"/>
        <v>-</v>
      </c>
      <c r="P46" s="228">
        <f t="shared" si="16"/>
        <v>5</v>
      </c>
      <c r="Q46" s="229">
        <f t="shared" si="17"/>
        <v>3</v>
      </c>
      <c r="R46" s="229">
        <f t="shared" si="18"/>
        <v>500</v>
      </c>
      <c r="T46">
        <v>506</v>
      </c>
      <c r="U46">
        <v>1167</v>
      </c>
      <c r="V46" t="s">
        <v>251</v>
      </c>
      <c r="W46">
        <v>451.59199999999998</v>
      </c>
      <c r="X46">
        <v>233.79900000000001</v>
      </c>
      <c r="Y46">
        <v>1.9319999999999999</v>
      </c>
      <c r="Z46">
        <v>18.064</v>
      </c>
      <c r="AA46">
        <v>25.797217</v>
      </c>
      <c r="AB46">
        <v>0.76693900000000004</v>
      </c>
      <c r="AC46">
        <v>10.204715999999999</v>
      </c>
      <c r="AD46" s="1">
        <v>104</v>
      </c>
      <c r="AE46">
        <v>3</v>
      </c>
      <c r="AF46">
        <v>500</v>
      </c>
      <c r="AG46">
        <v>75</v>
      </c>
      <c r="AH46">
        <v>17.505454</v>
      </c>
      <c r="AI46">
        <v>1238.5</v>
      </c>
      <c r="AJ46">
        <v>0</v>
      </c>
      <c r="AK46">
        <v>5</v>
      </c>
      <c r="AL46">
        <v>1692</v>
      </c>
      <c r="AM46">
        <v>0.79261850848225257</v>
      </c>
      <c r="AN46" t="s">
        <v>70</v>
      </c>
      <c r="AO46">
        <v>120.312</v>
      </c>
      <c r="AP46" t="s">
        <v>518</v>
      </c>
      <c r="AQ46" t="s">
        <v>117</v>
      </c>
      <c r="AR46" t="s">
        <v>122</v>
      </c>
      <c r="AS46" t="s">
        <v>117</v>
      </c>
      <c r="AT46" t="s">
        <v>122</v>
      </c>
      <c r="AU46" t="s">
        <v>215</v>
      </c>
      <c r="AV46" t="s">
        <v>251</v>
      </c>
      <c r="AW46" t="s">
        <v>70</v>
      </c>
      <c r="AX46">
        <v>1167</v>
      </c>
      <c r="AY46" t="s">
        <v>399</v>
      </c>
      <c r="AZ46">
        <v>2</v>
      </c>
      <c r="BA46" t="s">
        <v>306</v>
      </c>
      <c r="BB46">
        <v>4</v>
      </c>
      <c r="BC46">
        <v>1</v>
      </c>
      <c r="BE46" t="s">
        <v>67</v>
      </c>
      <c r="BF46">
        <v>-1</v>
      </c>
      <c r="BG46" t="s">
        <v>347</v>
      </c>
      <c r="BI46" t="s">
        <v>117</v>
      </c>
      <c r="BJ46" t="s">
        <v>251</v>
      </c>
      <c r="BK46" t="s">
        <v>70</v>
      </c>
      <c r="BL46">
        <v>0.79261850848225257</v>
      </c>
      <c r="BM46">
        <v>1167</v>
      </c>
      <c r="BN46" t="s">
        <v>122</v>
      </c>
      <c r="BO46" t="s">
        <v>215</v>
      </c>
      <c r="BP46">
        <v>4</v>
      </c>
      <c r="BQ46">
        <v>451.59200000000004</v>
      </c>
      <c r="BR46">
        <v>2.9729524700280657E-2</v>
      </c>
      <c r="BS46">
        <v>0.39557429780119302</v>
      </c>
      <c r="BT46">
        <v>0.23029637371786923</v>
      </c>
      <c r="BU46">
        <v>18.064</v>
      </c>
      <c r="BV46" t="s">
        <v>383</v>
      </c>
      <c r="BW46" t="s">
        <v>383</v>
      </c>
      <c r="BX46">
        <v>5</v>
      </c>
      <c r="BY46">
        <v>3</v>
      </c>
      <c r="BZ46">
        <v>500</v>
      </c>
    </row>
    <row r="47" spans="1:78" ht="16.5">
      <c r="A47" s="125" t="str">
        <f t="shared" si="1"/>
        <v>도영운수</v>
      </c>
      <c r="B47" s="126" t="str">
        <f t="shared" si="2"/>
        <v>이배환</v>
      </c>
      <c r="C47" s="127" t="str">
        <f t="shared" si="3"/>
        <v>F</v>
      </c>
      <c r="D47" s="128">
        <f t="shared" si="4"/>
        <v>0.72519999999999996</v>
      </c>
      <c r="E47" s="129">
        <f t="shared" si="5"/>
        <v>7063</v>
      </c>
      <c r="F47" s="304" t="str">
        <f t="shared" si="6"/>
        <v>65</v>
      </c>
      <c r="G47" s="130" t="str">
        <f t="shared" si="7"/>
        <v>71바5885</v>
      </c>
      <c r="H47" s="131">
        <f t="shared" si="8"/>
        <v>1</v>
      </c>
      <c r="I47" s="132">
        <f t="shared" si="9"/>
        <v>1184.1479999999999</v>
      </c>
      <c r="J47" s="133">
        <f t="shared" si="10"/>
        <v>6.5850535303033544E-2</v>
      </c>
      <c r="K47" s="133">
        <f t="shared" si="11"/>
        <v>0.39171872360421456</v>
      </c>
      <c r="L47" s="133">
        <f t="shared" si="12"/>
        <v>0.20605532416556041</v>
      </c>
      <c r="M47" s="134">
        <f t="shared" si="13"/>
        <v>20.776</v>
      </c>
      <c r="N47" s="135" t="str">
        <f t="shared" si="14"/>
        <v>-</v>
      </c>
      <c r="O47" s="135" t="str">
        <f t="shared" si="15"/>
        <v>-</v>
      </c>
      <c r="P47" s="226">
        <f t="shared" si="16"/>
        <v>11</v>
      </c>
      <c r="Q47" s="227">
        <f t="shared" si="17"/>
        <v>128</v>
      </c>
      <c r="R47" s="227">
        <f t="shared" si="18"/>
        <v>1879</v>
      </c>
      <c r="T47">
        <v>506</v>
      </c>
      <c r="U47">
        <v>7063</v>
      </c>
      <c r="V47" t="s">
        <v>252</v>
      </c>
      <c r="W47">
        <v>1184.1479999999999</v>
      </c>
      <c r="X47">
        <v>653.17899999999997</v>
      </c>
      <c r="Y47">
        <v>1.8129999999999999</v>
      </c>
      <c r="Z47">
        <v>20.776</v>
      </c>
      <c r="AA47">
        <v>71.554984000000005</v>
      </c>
      <c r="AB47">
        <v>4.7119340000000003</v>
      </c>
      <c r="AC47">
        <v>28.029426999999998</v>
      </c>
      <c r="AD47" s="1">
        <v>244</v>
      </c>
      <c r="AE47">
        <v>128</v>
      </c>
      <c r="AF47">
        <v>1879</v>
      </c>
      <c r="AG47">
        <v>76</v>
      </c>
      <c r="AH47">
        <v>16.548784000000001</v>
      </c>
      <c r="AI47">
        <v>1919.8</v>
      </c>
      <c r="AJ47">
        <v>0</v>
      </c>
      <c r="AK47">
        <v>11</v>
      </c>
      <c r="AL47">
        <v>12331</v>
      </c>
      <c r="AM47">
        <v>0.72519999999999996</v>
      </c>
      <c r="AN47" t="s">
        <v>70</v>
      </c>
      <c r="AO47">
        <v>1184.1479999999999</v>
      </c>
      <c r="AP47" t="s">
        <v>519</v>
      </c>
      <c r="AQ47" t="s">
        <v>117</v>
      </c>
      <c r="AR47" t="s">
        <v>121</v>
      </c>
      <c r="AS47" t="s">
        <v>117</v>
      </c>
      <c r="AT47" t="s">
        <v>121</v>
      </c>
      <c r="AU47" t="s">
        <v>210</v>
      </c>
      <c r="AV47" t="s">
        <v>252</v>
      </c>
      <c r="AW47" t="s">
        <v>70</v>
      </c>
      <c r="AX47">
        <v>7063</v>
      </c>
      <c r="AY47" t="s">
        <v>397</v>
      </c>
      <c r="AZ47">
        <v>5</v>
      </c>
      <c r="BA47" t="s">
        <v>334</v>
      </c>
      <c r="BB47">
        <v>1</v>
      </c>
      <c r="BC47">
        <v>1</v>
      </c>
      <c r="BE47" t="s">
        <v>70</v>
      </c>
      <c r="BF47">
        <v>0</v>
      </c>
      <c r="BG47" s="5" t="s">
        <v>323</v>
      </c>
      <c r="BI47" t="s">
        <v>117</v>
      </c>
      <c r="BJ47" t="s">
        <v>252</v>
      </c>
      <c r="BK47" t="s">
        <v>70</v>
      </c>
      <c r="BL47">
        <v>0.72519999999999996</v>
      </c>
      <c r="BM47">
        <v>7063</v>
      </c>
      <c r="BN47" t="s">
        <v>121</v>
      </c>
      <c r="BO47" t="s">
        <v>210</v>
      </c>
      <c r="BP47">
        <v>1</v>
      </c>
      <c r="BQ47">
        <v>1184.1479999999999</v>
      </c>
      <c r="BR47">
        <v>6.5850535303033544E-2</v>
      </c>
      <c r="BS47">
        <v>0.39171872360421456</v>
      </c>
      <c r="BT47">
        <v>0.20605532416556041</v>
      </c>
      <c r="BU47">
        <v>20.776</v>
      </c>
      <c r="BV47" t="s">
        <v>383</v>
      </c>
      <c r="BW47" t="s">
        <v>383</v>
      </c>
      <c r="BX47">
        <v>11</v>
      </c>
      <c r="BY47">
        <v>128</v>
      </c>
      <c r="BZ47">
        <v>1879</v>
      </c>
    </row>
    <row r="48" spans="1:78" ht="16.5">
      <c r="A48" s="109" t="str">
        <f t="shared" si="1"/>
        <v>도영운수</v>
      </c>
      <c r="B48" s="110" t="str">
        <f t="shared" si="2"/>
        <v>이병창</v>
      </c>
      <c r="C48" s="111" t="str">
        <f t="shared" si="3"/>
        <v>A</v>
      </c>
      <c r="D48" s="112">
        <f t="shared" si="4"/>
        <v>0.97499999999999998</v>
      </c>
      <c r="E48" s="113">
        <f t="shared" si="5"/>
        <v>508</v>
      </c>
      <c r="F48" s="305" t="str">
        <f t="shared" si="6"/>
        <v>35</v>
      </c>
      <c r="G48" s="114" t="str">
        <f t="shared" si="7"/>
        <v>71바5875</v>
      </c>
      <c r="H48" s="115">
        <f t="shared" si="8"/>
        <v>1</v>
      </c>
      <c r="I48" s="116">
        <f t="shared" si="9"/>
        <v>2274.6080000000002</v>
      </c>
      <c r="J48" s="117">
        <f t="shared" si="10"/>
        <v>1.2270275092064933E-2</v>
      </c>
      <c r="K48" s="117">
        <f t="shared" si="11"/>
        <v>0.34566516059867292</v>
      </c>
      <c r="L48" s="117">
        <f t="shared" si="12"/>
        <v>0.15519157586713841</v>
      </c>
      <c r="M48" s="118">
        <f t="shared" si="13"/>
        <v>11.789</v>
      </c>
      <c r="N48" s="119">
        <f t="shared" si="14"/>
        <v>8.7927238451636497E-2</v>
      </c>
      <c r="O48" s="119">
        <f t="shared" si="15"/>
        <v>29.587515738975682</v>
      </c>
      <c r="P48" s="228">
        <f t="shared" si="16"/>
        <v>2</v>
      </c>
      <c r="Q48" s="229">
        <f t="shared" si="17"/>
        <v>2</v>
      </c>
      <c r="R48" s="229">
        <f t="shared" si="18"/>
        <v>673</v>
      </c>
      <c r="T48">
        <v>506</v>
      </c>
      <c r="U48">
        <v>508</v>
      </c>
      <c r="V48" t="s">
        <v>253</v>
      </c>
      <c r="W48">
        <v>2274.6080000000002</v>
      </c>
      <c r="X48">
        <v>897.18</v>
      </c>
      <c r="Y48">
        <v>2.5350000000000001</v>
      </c>
      <c r="Z48">
        <v>11.789</v>
      </c>
      <c r="AA48">
        <v>120.477739</v>
      </c>
      <c r="AB48">
        <v>1.4782949999999999</v>
      </c>
      <c r="AC48">
        <v>41.644956999999998</v>
      </c>
      <c r="AD48" s="1">
        <v>353</v>
      </c>
      <c r="AE48">
        <v>2</v>
      </c>
      <c r="AF48">
        <v>673</v>
      </c>
      <c r="AG48">
        <v>74</v>
      </c>
      <c r="AH48">
        <v>18.879902000000001</v>
      </c>
      <c r="AI48">
        <v>1100</v>
      </c>
      <c r="AJ48">
        <v>0</v>
      </c>
      <c r="AK48">
        <v>2</v>
      </c>
      <c r="AL48">
        <v>1068</v>
      </c>
      <c r="AM48">
        <v>0.97499999999999998</v>
      </c>
      <c r="AN48" t="s">
        <v>66</v>
      </c>
      <c r="AO48">
        <v>2274.6080000000002</v>
      </c>
      <c r="AP48" t="s">
        <v>520</v>
      </c>
      <c r="AQ48" t="s">
        <v>117</v>
      </c>
      <c r="AR48" t="s">
        <v>118</v>
      </c>
      <c r="AS48" t="s">
        <v>117</v>
      </c>
      <c r="AT48" t="s">
        <v>118</v>
      </c>
      <c r="AU48" t="s">
        <v>326</v>
      </c>
      <c r="AV48" t="s">
        <v>253</v>
      </c>
      <c r="AW48" t="s">
        <v>66</v>
      </c>
      <c r="AX48">
        <v>508</v>
      </c>
      <c r="AY48" t="s">
        <v>395</v>
      </c>
      <c r="AZ48">
        <v>2</v>
      </c>
      <c r="BA48" t="s">
        <v>401</v>
      </c>
      <c r="BB48">
        <v>1</v>
      </c>
      <c r="BC48">
        <v>1</v>
      </c>
      <c r="BE48" t="s">
        <v>68</v>
      </c>
      <c r="BF48">
        <v>1</v>
      </c>
      <c r="BG48" t="s">
        <v>321</v>
      </c>
      <c r="BI48" t="s">
        <v>117</v>
      </c>
      <c r="BJ48" t="s">
        <v>253</v>
      </c>
      <c r="BK48" t="s">
        <v>66</v>
      </c>
      <c r="BL48">
        <v>0.97499999999999998</v>
      </c>
      <c r="BM48">
        <v>508</v>
      </c>
      <c r="BN48" t="s">
        <v>118</v>
      </c>
      <c r="BO48" t="s">
        <v>326</v>
      </c>
      <c r="BP48">
        <v>1</v>
      </c>
      <c r="BQ48">
        <v>2274.6080000000002</v>
      </c>
      <c r="BR48">
        <v>1.2270275092064933E-2</v>
      </c>
      <c r="BS48">
        <v>0.34566516059867292</v>
      </c>
      <c r="BT48">
        <v>0.15519157586713841</v>
      </c>
      <c r="BU48">
        <v>11.789</v>
      </c>
      <c r="BV48">
        <v>8.7927238451636497E-2</v>
      </c>
      <c r="BW48">
        <v>29.587515738975682</v>
      </c>
      <c r="BX48">
        <v>2</v>
      </c>
      <c r="BY48">
        <v>2</v>
      </c>
      <c r="BZ48">
        <v>673</v>
      </c>
    </row>
    <row r="49" spans="1:78" ht="16.5">
      <c r="A49" s="125" t="str">
        <f t="shared" si="1"/>
        <v>도영운수</v>
      </c>
      <c r="B49" s="126" t="str">
        <f t="shared" si="2"/>
        <v>이석규</v>
      </c>
      <c r="C49" s="127" t="str">
        <f t="shared" si="3"/>
        <v>B</v>
      </c>
      <c r="D49" s="128">
        <f t="shared" si="4"/>
        <v>0.94727272727272727</v>
      </c>
      <c r="E49" s="129">
        <f t="shared" si="5"/>
        <v>1803</v>
      </c>
      <c r="F49" s="304" t="str">
        <f t="shared" si="6"/>
        <v>55</v>
      </c>
      <c r="G49" s="130" t="str">
        <f t="shared" si="7"/>
        <v>71바5898</v>
      </c>
      <c r="H49" s="131">
        <f t="shared" si="8"/>
        <v>1</v>
      </c>
      <c r="I49" s="132">
        <f t="shared" si="9"/>
        <v>3263.125</v>
      </c>
      <c r="J49" s="133">
        <f t="shared" si="10"/>
        <v>1.4452354729208394E-2</v>
      </c>
      <c r="K49" s="133">
        <f t="shared" si="11"/>
        <v>0.36697936820789773</v>
      </c>
      <c r="L49" s="133">
        <f t="shared" si="12"/>
        <v>0.20134073932196897</v>
      </c>
      <c r="M49" s="134">
        <f t="shared" si="13"/>
        <v>12.641999999999999</v>
      </c>
      <c r="N49" s="135">
        <f t="shared" si="14"/>
        <v>3.7081018961884697</v>
      </c>
      <c r="O49" s="135">
        <f t="shared" si="15"/>
        <v>38.276192300325611</v>
      </c>
      <c r="P49" s="226">
        <f t="shared" si="16"/>
        <v>4</v>
      </c>
      <c r="Q49" s="227">
        <f t="shared" si="17"/>
        <v>121</v>
      </c>
      <c r="R49" s="227">
        <f t="shared" si="18"/>
        <v>1249</v>
      </c>
      <c r="T49">
        <v>506</v>
      </c>
      <c r="U49">
        <v>1803</v>
      </c>
      <c r="V49" t="s">
        <v>254</v>
      </c>
      <c r="W49">
        <v>3263.125</v>
      </c>
      <c r="X49">
        <v>1565.481</v>
      </c>
      <c r="Y49">
        <v>2.0840000000000001</v>
      </c>
      <c r="Z49">
        <v>12.641999999999999</v>
      </c>
      <c r="AA49">
        <v>204.866062</v>
      </c>
      <c r="AB49">
        <v>2.9607969999999999</v>
      </c>
      <c r="AC49">
        <v>75.181618</v>
      </c>
      <c r="AD49" s="1">
        <v>657</v>
      </c>
      <c r="AE49">
        <v>121</v>
      </c>
      <c r="AF49">
        <v>1249</v>
      </c>
      <c r="AG49">
        <v>76</v>
      </c>
      <c r="AH49">
        <v>15.928089</v>
      </c>
      <c r="AI49">
        <v>2037.5</v>
      </c>
      <c r="AJ49">
        <v>0</v>
      </c>
      <c r="AK49">
        <v>4</v>
      </c>
      <c r="AL49">
        <v>3931</v>
      </c>
      <c r="AM49">
        <v>0.94727272727272727</v>
      </c>
      <c r="AN49" t="s">
        <v>68</v>
      </c>
      <c r="AO49">
        <v>3263.125</v>
      </c>
      <c r="AP49" t="s">
        <v>521</v>
      </c>
      <c r="AQ49" t="s">
        <v>117</v>
      </c>
      <c r="AR49" t="s">
        <v>120</v>
      </c>
      <c r="AS49" t="s">
        <v>117</v>
      </c>
      <c r="AT49" t="s">
        <v>120</v>
      </c>
      <c r="AU49" t="s">
        <v>204</v>
      </c>
      <c r="AV49" t="s">
        <v>254</v>
      </c>
      <c r="AW49" t="s">
        <v>68</v>
      </c>
      <c r="AX49">
        <v>1803</v>
      </c>
      <c r="AY49" t="s">
        <v>405</v>
      </c>
      <c r="AZ49">
        <v>1</v>
      </c>
      <c r="BA49" t="s">
        <v>203</v>
      </c>
      <c r="BB49">
        <v>1</v>
      </c>
      <c r="BC49">
        <v>1</v>
      </c>
      <c r="BE49" t="s">
        <v>66</v>
      </c>
      <c r="BF49">
        <v>-1</v>
      </c>
      <c r="BG49" t="s">
        <v>347</v>
      </c>
      <c r="BI49" t="s">
        <v>117</v>
      </c>
      <c r="BJ49" t="s">
        <v>254</v>
      </c>
      <c r="BK49" t="s">
        <v>68</v>
      </c>
      <c r="BL49">
        <v>0.94727272727272727</v>
      </c>
      <c r="BM49">
        <v>1803</v>
      </c>
      <c r="BN49" t="s">
        <v>120</v>
      </c>
      <c r="BO49" t="s">
        <v>204</v>
      </c>
      <c r="BP49">
        <v>1</v>
      </c>
      <c r="BQ49">
        <v>3263.125</v>
      </c>
      <c r="BR49">
        <v>1.4452354729208394E-2</v>
      </c>
      <c r="BS49">
        <v>0.36697936820789773</v>
      </c>
      <c r="BT49">
        <v>0.20134073932196897</v>
      </c>
      <c r="BU49">
        <v>12.641999999999999</v>
      </c>
      <c r="BV49">
        <v>3.7081018961884697</v>
      </c>
      <c r="BW49">
        <v>38.276192300325611</v>
      </c>
      <c r="BX49">
        <v>4</v>
      </c>
      <c r="BY49">
        <v>121</v>
      </c>
      <c r="BZ49">
        <v>1249</v>
      </c>
    </row>
    <row r="50" spans="1:78" ht="16.5">
      <c r="A50" s="109" t="str">
        <f t="shared" si="1"/>
        <v>도영운수</v>
      </c>
      <c r="B50" s="110" t="str">
        <f t="shared" si="2"/>
        <v>이승기</v>
      </c>
      <c r="C50" s="111" t="str">
        <f t="shared" si="3"/>
        <v>F</v>
      </c>
      <c r="D50" s="112">
        <f t="shared" si="4"/>
        <v>0.73172213861561919</v>
      </c>
      <c r="E50" s="113">
        <f t="shared" si="5"/>
        <v>9046</v>
      </c>
      <c r="F50" s="305" t="str">
        <f t="shared" si="6"/>
        <v>523</v>
      </c>
      <c r="G50" s="114" t="str">
        <f t="shared" si="7"/>
        <v>70바3901</v>
      </c>
      <c r="H50" s="115">
        <f t="shared" si="8"/>
        <v>4</v>
      </c>
      <c r="I50" s="116">
        <f t="shared" si="9"/>
        <v>794.84299999999996</v>
      </c>
      <c r="J50" s="117">
        <f t="shared" si="10"/>
        <v>1.3254713094223693E-2</v>
      </c>
      <c r="K50" s="117">
        <f t="shared" si="11"/>
        <v>0.38160607734284963</v>
      </c>
      <c r="L50" s="117">
        <f t="shared" si="12"/>
        <v>0.22268548631616558</v>
      </c>
      <c r="M50" s="118">
        <f t="shared" si="13"/>
        <v>18.66</v>
      </c>
      <c r="N50" s="119" t="str">
        <f t="shared" si="14"/>
        <v>-</v>
      </c>
      <c r="O50" s="119" t="str">
        <f t="shared" si="15"/>
        <v>-</v>
      </c>
      <c r="P50" s="228">
        <f t="shared" si="16"/>
        <v>2</v>
      </c>
      <c r="Q50" s="229">
        <f t="shared" si="17"/>
        <v>29</v>
      </c>
      <c r="R50" s="229">
        <f t="shared" si="18"/>
        <v>966</v>
      </c>
      <c r="T50">
        <v>506</v>
      </c>
      <c r="U50">
        <v>9046</v>
      </c>
      <c r="V50" t="s">
        <v>255</v>
      </c>
      <c r="W50">
        <v>794.84299999999996</v>
      </c>
      <c r="X50">
        <v>459.21499999999997</v>
      </c>
      <c r="Y50">
        <v>1.7310000000000001</v>
      </c>
      <c r="Z50">
        <v>18.66</v>
      </c>
      <c r="AA50">
        <v>47.340820999999998</v>
      </c>
      <c r="AB50">
        <v>0.62748899999999996</v>
      </c>
      <c r="AC50">
        <v>18.065545</v>
      </c>
      <c r="AD50" s="1">
        <v>177</v>
      </c>
      <c r="AE50">
        <v>29</v>
      </c>
      <c r="AF50">
        <v>966</v>
      </c>
      <c r="AG50">
        <v>82</v>
      </c>
      <c r="AH50">
        <v>16.789801000000001</v>
      </c>
      <c r="AI50">
        <v>693.4</v>
      </c>
      <c r="AJ50">
        <v>0</v>
      </c>
      <c r="AK50">
        <v>2</v>
      </c>
      <c r="AL50">
        <v>991</v>
      </c>
      <c r="AM50">
        <v>0.73172213861561919</v>
      </c>
      <c r="AN50" t="s">
        <v>70</v>
      </c>
      <c r="AO50">
        <v>278.11399999999998</v>
      </c>
      <c r="AP50" t="s">
        <v>522</v>
      </c>
      <c r="AQ50" t="s">
        <v>117</v>
      </c>
      <c r="AR50" t="s">
        <v>119</v>
      </c>
      <c r="AS50" t="s">
        <v>117</v>
      </c>
      <c r="AT50" t="s">
        <v>119</v>
      </c>
      <c r="AU50" t="s">
        <v>186</v>
      </c>
      <c r="AV50" t="s">
        <v>255</v>
      </c>
      <c r="AW50" t="s">
        <v>70</v>
      </c>
      <c r="AX50">
        <v>9046</v>
      </c>
      <c r="AY50" t="s">
        <v>376</v>
      </c>
      <c r="AZ50">
        <v>5</v>
      </c>
      <c r="BA50" t="s">
        <v>416</v>
      </c>
      <c r="BB50">
        <v>4</v>
      </c>
      <c r="BC50">
        <v>1</v>
      </c>
      <c r="BE50" t="s">
        <v>70</v>
      </c>
      <c r="BF50">
        <v>0</v>
      </c>
      <c r="BG50" t="s">
        <v>323</v>
      </c>
      <c r="BI50" t="s">
        <v>117</v>
      </c>
      <c r="BJ50" t="s">
        <v>255</v>
      </c>
      <c r="BK50" t="s">
        <v>70</v>
      </c>
      <c r="BL50">
        <v>0.73172213861561919</v>
      </c>
      <c r="BM50">
        <v>9046</v>
      </c>
      <c r="BN50" t="s">
        <v>119</v>
      </c>
      <c r="BO50" t="s">
        <v>186</v>
      </c>
      <c r="BP50">
        <v>4</v>
      </c>
      <c r="BQ50">
        <v>794.84299999999996</v>
      </c>
      <c r="BR50">
        <v>1.3254713094223693E-2</v>
      </c>
      <c r="BS50">
        <v>0.38160607734284963</v>
      </c>
      <c r="BT50">
        <v>0.22268548631616558</v>
      </c>
      <c r="BU50">
        <v>18.66</v>
      </c>
      <c r="BV50" t="s">
        <v>383</v>
      </c>
      <c r="BW50" t="s">
        <v>383</v>
      </c>
      <c r="BX50">
        <v>2</v>
      </c>
      <c r="BY50">
        <v>29</v>
      </c>
      <c r="BZ50">
        <v>966</v>
      </c>
    </row>
    <row r="51" spans="1:78" ht="16.5">
      <c r="A51" s="125" t="str">
        <f t="shared" si="1"/>
        <v>도영운수</v>
      </c>
      <c r="B51" s="126" t="str">
        <f t="shared" si="2"/>
        <v>이승재</v>
      </c>
      <c r="C51" s="127" t="str">
        <f t="shared" si="3"/>
        <v>D</v>
      </c>
      <c r="D51" s="128">
        <f t="shared" si="4"/>
        <v>0.83418473781641356</v>
      </c>
      <c r="E51" s="129">
        <f t="shared" si="5"/>
        <v>5533</v>
      </c>
      <c r="F51" s="304" t="str">
        <f t="shared" si="6"/>
        <v>65</v>
      </c>
      <c r="G51" s="130" t="str">
        <f t="shared" si="7"/>
        <v>71바5877</v>
      </c>
      <c r="H51" s="131">
        <f t="shared" si="8"/>
        <v>8</v>
      </c>
      <c r="I51" s="132">
        <f t="shared" si="9"/>
        <v>18117.668000000001</v>
      </c>
      <c r="J51" s="133">
        <f t="shared" si="10"/>
        <v>5.3726911873075149E-2</v>
      </c>
      <c r="K51" s="133">
        <f t="shared" si="11"/>
        <v>0.37208000156848159</v>
      </c>
      <c r="L51" s="133">
        <f t="shared" si="12"/>
        <v>0.17965888325142065</v>
      </c>
      <c r="M51" s="134">
        <f t="shared" si="13"/>
        <v>16.18</v>
      </c>
      <c r="N51" s="135">
        <f t="shared" si="14"/>
        <v>2.373373880126294</v>
      </c>
      <c r="O51" s="135">
        <f t="shared" si="15"/>
        <v>45.342480058691876</v>
      </c>
      <c r="P51" s="226">
        <f t="shared" si="16"/>
        <v>207</v>
      </c>
      <c r="Q51" s="227">
        <f t="shared" si="17"/>
        <v>430</v>
      </c>
      <c r="R51" s="227">
        <f t="shared" si="18"/>
        <v>8215</v>
      </c>
      <c r="T51">
        <v>506</v>
      </c>
      <c r="U51">
        <v>5533</v>
      </c>
      <c r="V51" t="s">
        <v>343</v>
      </c>
      <c r="W51">
        <v>18117.668000000001</v>
      </c>
      <c r="X51">
        <v>8710.7950000000001</v>
      </c>
      <c r="Y51">
        <v>2.08</v>
      </c>
      <c r="Z51">
        <v>16.18</v>
      </c>
      <c r="AA51">
        <v>1085.278922</v>
      </c>
      <c r="AB51">
        <v>58.308684999999997</v>
      </c>
      <c r="AC51">
        <v>403.81058300000001</v>
      </c>
      <c r="AD51" s="1">
        <v>3255</v>
      </c>
      <c r="AE51">
        <v>430</v>
      </c>
      <c r="AF51">
        <v>8215</v>
      </c>
      <c r="AG51">
        <v>82</v>
      </c>
      <c r="AH51">
        <v>16.694019000000001</v>
      </c>
      <c r="AI51">
        <v>24455.8</v>
      </c>
      <c r="AJ51">
        <v>0</v>
      </c>
      <c r="AK51">
        <v>207</v>
      </c>
      <c r="AL51">
        <v>81542</v>
      </c>
      <c r="AM51">
        <v>0.83418473781641356</v>
      </c>
      <c r="AN51" t="s">
        <v>67</v>
      </c>
      <c r="AO51">
        <v>6426.9459999999999</v>
      </c>
      <c r="AP51" t="s">
        <v>523</v>
      </c>
      <c r="AQ51" t="s">
        <v>117</v>
      </c>
      <c r="AR51" t="s">
        <v>121</v>
      </c>
      <c r="AS51" t="s">
        <v>117</v>
      </c>
      <c r="AT51" t="s">
        <v>121</v>
      </c>
      <c r="AU51" t="s">
        <v>206</v>
      </c>
      <c r="AV51" t="s">
        <v>343</v>
      </c>
      <c r="AW51" t="s">
        <v>67</v>
      </c>
      <c r="AX51">
        <v>5533</v>
      </c>
      <c r="AY51" t="s">
        <v>408</v>
      </c>
      <c r="AZ51">
        <v>1</v>
      </c>
      <c r="BA51" t="s">
        <v>409</v>
      </c>
      <c r="BB51">
        <v>8</v>
      </c>
      <c r="BC51">
        <v>1</v>
      </c>
      <c r="BE51" t="s">
        <v>67</v>
      </c>
      <c r="BF51">
        <v>0</v>
      </c>
      <c r="BG51" t="s">
        <v>323</v>
      </c>
      <c r="BI51" t="s">
        <v>117</v>
      </c>
      <c r="BJ51" t="s">
        <v>343</v>
      </c>
      <c r="BK51" t="s">
        <v>67</v>
      </c>
      <c r="BL51">
        <v>0.83418473781641356</v>
      </c>
      <c r="BM51">
        <v>5533</v>
      </c>
      <c r="BN51" t="s">
        <v>121</v>
      </c>
      <c r="BO51" t="s">
        <v>206</v>
      </c>
      <c r="BP51">
        <v>8</v>
      </c>
      <c r="BQ51">
        <v>18117.668000000001</v>
      </c>
      <c r="BR51">
        <v>5.3726911873075149E-2</v>
      </c>
      <c r="BS51">
        <v>0.37208000156848159</v>
      </c>
      <c r="BT51">
        <v>0.17965888325142065</v>
      </c>
      <c r="BU51">
        <v>16.18</v>
      </c>
      <c r="BV51">
        <v>2.373373880126294</v>
      </c>
      <c r="BW51">
        <v>45.342480058691876</v>
      </c>
      <c r="BX51">
        <v>207</v>
      </c>
      <c r="BY51">
        <v>430</v>
      </c>
      <c r="BZ51">
        <v>8215</v>
      </c>
    </row>
    <row r="52" spans="1:78" ht="16.5">
      <c r="A52" s="109" t="str">
        <f t="shared" si="1"/>
        <v>도영운수</v>
      </c>
      <c r="B52" s="110" t="str">
        <f t="shared" si="2"/>
        <v>이양세</v>
      </c>
      <c r="C52" s="111" t="str">
        <f t="shared" si="3"/>
        <v>D</v>
      </c>
      <c r="D52" s="112">
        <f t="shared" si="4"/>
        <v>0.83742603859855291</v>
      </c>
      <c r="E52" s="113">
        <f t="shared" si="5"/>
        <v>1349</v>
      </c>
      <c r="F52" s="305" t="str">
        <f t="shared" si="6"/>
        <v>35</v>
      </c>
      <c r="G52" s="114" t="str">
        <f t="shared" si="7"/>
        <v>71바5875</v>
      </c>
      <c r="H52" s="115">
        <f t="shared" si="8"/>
        <v>2</v>
      </c>
      <c r="I52" s="116">
        <f t="shared" si="9"/>
        <v>2888.2429999999999</v>
      </c>
      <c r="J52" s="117">
        <f t="shared" si="10"/>
        <v>6.9942150418927401E-2</v>
      </c>
      <c r="K52" s="117">
        <f t="shared" si="11"/>
        <v>0.34246482492822039</v>
      </c>
      <c r="L52" s="117">
        <f t="shared" si="12"/>
        <v>0.18315633414501481</v>
      </c>
      <c r="M52" s="118">
        <f t="shared" si="13"/>
        <v>12.827999999999999</v>
      </c>
      <c r="N52" s="119">
        <f t="shared" si="14"/>
        <v>1.7657794029103506</v>
      </c>
      <c r="O52" s="119">
        <f t="shared" si="15"/>
        <v>10.594676417462104</v>
      </c>
      <c r="P52" s="228">
        <f t="shared" si="16"/>
        <v>38</v>
      </c>
      <c r="Q52" s="229">
        <f t="shared" si="17"/>
        <v>51</v>
      </c>
      <c r="R52" s="229">
        <f t="shared" si="18"/>
        <v>306</v>
      </c>
      <c r="T52">
        <v>506</v>
      </c>
      <c r="U52">
        <v>1349</v>
      </c>
      <c r="V52" t="s">
        <v>429</v>
      </c>
      <c r="W52">
        <v>2888.2429999999999</v>
      </c>
      <c r="X52">
        <v>1328.91</v>
      </c>
      <c r="Y52">
        <v>2.173</v>
      </c>
      <c r="Z52">
        <v>12.827999999999999</v>
      </c>
      <c r="AA52">
        <v>184.49329800000001</v>
      </c>
      <c r="AB52">
        <v>12.903858</v>
      </c>
      <c r="AC52">
        <v>63.182465000000001</v>
      </c>
      <c r="AD52" s="1">
        <v>529</v>
      </c>
      <c r="AE52">
        <v>51</v>
      </c>
      <c r="AF52">
        <v>306</v>
      </c>
      <c r="AG52">
        <v>73</v>
      </c>
      <c r="AH52">
        <v>15.655002</v>
      </c>
      <c r="AI52">
        <v>2591.9</v>
      </c>
      <c r="AJ52">
        <v>0</v>
      </c>
      <c r="AK52">
        <v>38</v>
      </c>
      <c r="AL52">
        <v>23384</v>
      </c>
      <c r="AM52">
        <v>0.83742603859855291</v>
      </c>
      <c r="AN52" t="s">
        <v>67</v>
      </c>
      <c r="AO52">
        <v>2781.6880000000001</v>
      </c>
      <c r="AP52" t="s">
        <v>524</v>
      </c>
      <c r="AQ52" t="s">
        <v>117</v>
      </c>
      <c r="AR52" t="s">
        <v>118</v>
      </c>
      <c r="AS52" t="s">
        <v>117</v>
      </c>
      <c r="AT52" t="s">
        <v>118</v>
      </c>
      <c r="AU52" t="s">
        <v>326</v>
      </c>
      <c r="AV52" t="s">
        <v>429</v>
      </c>
      <c r="AW52" t="s">
        <v>67</v>
      </c>
      <c r="AX52">
        <v>1349</v>
      </c>
      <c r="AY52" t="s">
        <v>384</v>
      </c>
      <c r="AZ52">
        <v>2</v>
      </c>
      <c r="BA52" t="s">
        <v>328</v>
      </c>
      <c r="BB52">
        <v>2</v>
      </c>
      <c r="BC52">
        <v>1</v>
      </c>
      <c r="BE52" t="s">
        <v>69</v>
      </c>
      <c r="BF52">
        <v>-1</v>
      </c>
      <c r="BG52" t="s">
        <v>347</v>
      </c>
      <c r="BI52" t="s">
        <v>117</v>
      </c>
      <c r="BJ52" t="s">
        <v>429</v>
      </c>
      <c r="BK52" t="s">
        <v>67</v>
      </c>
      <c r="BL52">
        <v>0.83742603859855291</v>
      </c>
      <c r="BM52">
        <v>1349</v>
      </c>
      <c r="BN52" t="s">
        <v>118</v>
      </c>
      <c r="BO52" t="s">
        <v>326</v>
      </c>
      <c r="BP52">
        <v>2</v>
      </c>
      <c r="BQ52">
        <v>2888.2429999999999</v>
      </c>
      <c r="BR52">
        <v>6.9942150418927401E-2</v>
      </c>
      <c r="BS52">
        <v>0.34246482492822039</v>
      </c>
      <c r="BT52">
        <v>0.18315633414501481</v>
      </c>
      <c r="BU52">
        <v>12.827999999999999</v>
      </c>
      <c r="BV52">
        <v>1.7657794029103506</v>
      </c>
      <c r="BW52">
        <v>10.594676417462104</v>
      </c>
      <c r="BX52">
        <v>38</v>
      </c>
      <c r="BY52">
        <v>51</v>
      </c>
      <c r="BZ52">
        <v>306</v>
      </c>
    </row>
    <row r="53" spans="1:78" ht="16.5">
      <c r="A53" s="125" t="str">
        <f t="shared" si="1"/>
        <v>도영운수</v>
      </c>
      <c r="B53" s="126" t="str">
        <f t="shared" si="2"/>
        <v>이영선</v>
      </c>
      <c r="C53" s="127" t="str">
        <f t="shared" si="3"/>
        <v>A</v>
      </c>
      <c r="D53" s="128">
        <f t="shared" si="4"/>
        <v>0.97615384615384604</v>
      </c>
      <c r="E53" s="129">
        <f t="shared" si="5"/>
        <v>3385</v>
      </c>
      <c r="F53" s="304" t="str">
        <f t="shared" si="6"/>
        <v>523</v>
      </c>
      <c r="G53" s="130" t="str">
        <f t="shared" si="7"/>
        <v>71바5863</v>
      </c>
      <c r="H53" s="131">
        <f t="shared" si="8"/>
        <v>1</v>
      </c>
      <c r="I53" s="132">
        <f t="shared" si="9"/>
        <v>1166.5150000000001</v>
      </c>
      <c r="J53" s="133">
        <f t="shared" si="10"/>
        <v>3.4479755405641202E-2</v>
      </c>
      <c r="K53" s="133">
        <f t="shared" si="11"/>
        <v>0.33798792761636859</v>
      </c>
      <c r="L53" s="133">
        <f t="shared" si="12"/>
        <v>0.19888299764683692</v>
      </c>
      <c r="M53" s="134">
        <f t="shared" si="13"/>
        <v>16.771000000000001</v>
      </c>
      <c r="N53" s="135">
        <f t="shared" si="14"/>
        <v>7.2009361216958201</v>
      </c>
      <c r="O53" s="135">
        <f t="shared" si="15"/>
        <v>57.093136393445427</v>
      </c>
      <c r="P53" s="226">
        <f t="shared" si="16"/>
        <v>2</v>
      </c>
      <c r="Q53" s="227">
        <f t="shared" si="17"/>
        <v>84</v>
      </c>
      <c r="R53" s="227">
        <f t="shared" si="18"/>
        <v>666</v>
      </c>
      <c r="T53">
        <v>506</v>
      </c>
      <c r="U53">
        <v>3385</v>
      </c>
      <c r="V53" t="s">
        <v>256</v>
      </c>
      <c r="W53">
        <v>1166.5150000000001</v>
      </c>
      <c r="X53">
        <v>459.67</v>
      </c>
      <c r="Y53">
        <v>2.5379999999999998</v>
      </c>
      <c r="Z53">
        <v>16.771000000000001</v>
      </c>
      <c r="AA53">
        <v>70.258038999999997</v>
      </c>
      <c r="AB53">
        <v>2.4224800000000002</v>
      </c>
      <c r="AC53">
        <v>23.746369000000001</v>
      </c>
      <c r="AD53" s="1">
        <v>232</v>
      </c>
      <c r="AE53">
        <v>84</v>
      </c>
      <c r="AF53">
        <v>666</v>
      </c>
      <c r="AG53">
        <v>79</v>
      </c>
      <c r="AH53">
        <v>16.603294999999999</v>
      </c>
      <c r="AI53">
        <v>537.70000000000005</v>
      </c>
      <c r="AJ53">
        <v>0</v>
      </c>
      <c r="AK53">
        <v>2</v>
      </c>
      <c r="AL53">
        <v>1593</v>
      </c>
      <c r="AM53">
        <v>0.97615384615384604</v>
      </c>
      <c r="AN53" t="s">
        <v>66</v>
      </c>
      <c r="AO53">
        <v>1166.5150000000001</v>
      </c>
      <c r="AP53" t="s">
        <v>525</v>
      </c>
      <c r="AQ53" t="s">
        <v>117</v>
      </c>
      <c r="AR53" t="s">
        <v>119</v>
      </c>
      <c r="AS53" t="s">
        <v>117</v>
      </c>
      <c r="AT53" t="s">
        <v>119</v>
      </c>
      <c r="AU53" t="s">
        <v>196</v>
      </c>
      <c r="AV53" t="s">
        <v>256</v>
      </c>
      <c r="AW53" t="s">
        <v>66</v>
      </c>
      <c r="AX53">
        <v>3385</v>
      </c>
      <c r="AY53" t="s">
        <v>404</v>
      </c>
      <c r="AZ53">
        <v>2</v>
      </c>
      <c r="BA53" t="s">
        <v>464</v>
      </c>
      <c r="BB53">
        <v>1</v>
      </c>
      <c r="BC53">
        <v>1</v>
      </c>
      <c r="BE53" t="s">
        <v>68</v>
      </c>
      <c r="BF53">
        <v>1</v>
      </c>
      <c r="BG53" t="s">
        <v>321</v>
      </c>
      <c r="BI53" t="s">
        <v>117</v>
      </c>
      <c r="BJ53" t="s">
        <v>256</v>
      </c>
      <c r="BK53" t="s">
        <v>66</v>
      </c>
      <c r="BL53">
        <v>0.97615384615384604</v>
      </c>
      <c r="BM53">
        <v>3385</v>
      </c>
      <c r="BN53" t="s">
        <v>119</v>
      </c>
      <c r="BO53" t="s">
        <v>196</v>
      </c>
      <c r="BP53">
        <v>1</v>
      </c>
      <c r="BQ53">
        <v>1166.5150000000001</v>
      </c>
      <c r="BR53">
        <v>3.4479755405641202E-2</v>
      </c>
      <c r="BS53">
        <v>0.33798792761636859</v>
      </c>
      <c r="BT53">
        <v>0.19888299764683692</v>
      </c>
      <c r="BU53">
        <v>16.771000000000001</v>
      </c>
      <c r="BV53">
        <v>7.2009361216958201</v>
      </c>
      <c r="BW53">
        <v>57.093136393445427</v>
      </c>
      <c r="BX53">
        <v>2</v>
      </c>
      <c r="BY53">
        <v>84</v>
      </c>
      <c r="BZ53">
        <v>666</v>
      </c>
    </row>
    <row r="54" spans="1:78" ht="16.5">
      <c r="A54" s="109" t="str">
        <f t="shared" si="1"/>
        <v>도영운수</v>
      </c>
      <c r="B54" s="110" t="str">
        <f t="shared" si="2"/>
        <v>이진호</v>
      </c>
      <c r="C54" s="111" t="str">
        <f t="shared" si="3"/>
        <v>F</v>
      </c>
      <c r="D54" s="112">
        <f t="shared" si="4"/>
        <v>0.79249999999999998</v>
      </c>
      <c r="E54" s="113">
        <f t="shared" si="5"/>
        <v>1406</v>
      </c>
      <c r="F54" s="305" t="str">
        <f t="shared" si="6"/>
        <v>35</v>
      </c>
      <c r="G54" s="114" t="str">
        <f t="shared" si="7"/>
        <v>71바5886</v>
      </c>
      <c r="H54" s="115">
        <f t="shared" si="8"/>
        <v>1</v>
      </c>
      <c r="I54" s="116">
        <f t="shared" si="9"/>
        <v>2603.444</v>
      </c>
      <c r="J54" s="117">
        <f t="shared" si="10"/>
        <v>2.9978625071217378E-2</v>
      </c>
      <c r="K54" s="117">
        <f t="shared" si="11"/>
        <v>0.39373776911682223</v>
      </c>
      <c r="L54" s="117">
        <f t="shared" si="12"/>
        <v>7.4516678676399412E-2</v>
      </c>
      <c r="M54" s="118">
        <f t="shared" si="13"/>
        <v>16.315999999999999</v>
      </c>
      <c r="N54" s="119" t="str">
        <f t="shared" si="14"/>
        <v>-</v>
      </c>
      <c r="O54" s="119" t="str">
        <f t="shared" si="15"/>
        <v>-</v>
      </c>
      <c r="P54" s="228">
        <f t="shared" si="16"/>
        <v>49</v>
      </c>
      <c r="Q54" s="229">
        <f t="shared" si="17"/>
        <v>22</v>
      </c>
      <c r="R54" s="229">
        <f t="shared" si="18"/>
        <v>3022</v>
      </c>
      <c r="T54">
        <v>506</v>
      </c>
      <c r="U54">
        <v>1406</v>
      </c>
      <c r="V54" t="s">
        <v>257</v>
      </c>
      <c r="W54">
        <v>2603.444</v>
      </c>
      <c r="X54">
        <v>1368.914</v>
      </c>
      <c r="Y54">
        <v>1.9019999999999999</v>
      </c>
      <c r="Z54">
        <v>16.315999999999999</v>
      </c>
      <c r="AA54">
        <v>149.763306</v>
      </c>
      <c r="AB54">
        <v>4.4896979999999997</v>
      </c>
      <c r="AC54">
        <v>58.967469999999999</v>
      </c>
      <c r="AD54" s="1">
        <v>194</v>
      </c>
      <c r="AE54">
        <v>22</v>
      </c>
      <c r="AF54">
        <v>3022</v>
      </c>
      <c r="AG54">
        <v>79</v>
      </c>
      <c r="AH54">
        <v>17.383724000000001</v>
      </c>
      <c r="AI54">
        <v>8598.9</v>
      </c>
      <c r="AJ54">
        <v>0</v>
      </c>
      <c r="AK54">
        <v>49</v>
      </c>
      <c r="AL54">
        <v>10777</v>
      </c>
      <c r="AM54">
        <v>0.79249999999999998</v>
      </c>
      <c r="AN54" t="s">
        <v>70</v>
      </c>
      <c r="AO54">
        <v>2603.444</v>
      </c>
      <c r="AP54" t="s">
        <v>526</v>
      </c>
      <c r="AQ54" t="s">
        <v>117</v>
      </c>
      <c r="AR54" t="s">
        <v>118</v>
      </c>
      <c r="AS54" t="s">
        <v>117</v>
      </c>
      <c r="AT54" t="s">
        <v>118</v>
      </c>
      <c r="AU54" t="s">
        <v>183</v>
      </c>
      <c r="AV54" t="s">
        <v>257</v>
      </c>
      <c r="AW54" t="s">
        <v>70</v>
      </c>
      <c r="AX54">
        <v>1406</v>
      </c>
      <c r="AY54" t="s">
        <v>390</v>
      </c>
      <c r="AZ54">
        <v>2</v>
      </c>
      <c r="BA54" t="s">
        <v>297</v>
      </c>
      <c r="BB54">
        <v>1</v>
      </c>
      <c r="BC54">
        <v>1</v>
      </c>
      <c r="BE54" t="s">
        <v>69</v>
      </c>
      <c r="BF54">
        <v>-2</v>
      </c>
      <c r="BG54" t="s">
        <v>347</v>
      </c>
      <c r="BI54" t="s">
        <v>117</v>
      </c>
      <c r="BJ54" t="s">
        <v>257</v>
      </c>
      <c r="BK54" t="s">
        <v>70</v>
      </c>
      <c r="BL54">
        <v>0.79249999999999998</v>
      </c>
      <c r="BM54">
        <v>1406</v>
      </c>
      <c r="BN54" t="s">
        <v>118</v>
      </c>
      <c r="BO54" t="s">
        <v>183</v>
      </c>
      <c r="BP54">
        <v>1</v>
      </c>
      <c r="BQ54">
        <v>2603.444</v>
      </c>
      <c r="BR54">
        <v>2.9978625071217378E-2</v>
      </c>
      <c r="BS54">
        <v>0.39373776911682223</v>
      </c>
      <c r="BT54">
        <v>7.4516678676399412E-2</v>
      </c>
      <c r="BU54">
        <v>16.315999999999999</v>
      </c>
      <c r="BV54" t="s">
        <v>383</v>
      </c>
      <c r="BW54" t="s">
        <v>383</v>
      </c>
      <c r="BX54">
        <v>49</v>
      </c>
      <c r="BY54">
        <v>22</v>
      </c>
      <c r="BZ54">
        <v>3022</v>
      </c>
    </row>
    <row r="55" spans="1:78" ht="16.5">
      <c r="A55" s="125" t="str">
        <f t="shared" si="1"/>
        <v>도영운수</v>
      </c>
      <c r="B55" s="126" t="str">
        <f t="shared" si="2"/>
        <v>이태현</v>
      </c>
      <c r="C55" s="127" t="str">
        <f t="shared" si="3"/>
        <v>D</v>
      </c>
      <c r="D55" s="128">
        <f t="shared" si="4"/>
        <v>0.84434782608695658</v>
      </c>
      <c r="E55" s="129">
        <f t="shared" si="5"/>
        <v>2661</v>
      </c>
      <c r="F55" s="304" t="str">
        <f t="shared" si="6"/>
        <v>523</v>
      </c>
      <c r="G55" s="130" t="str">
        <f t="shared" si="7"/>
        <v>70바3910</v>
      </c>
      <c r="H55" s="131">
        <f t="shared" si="8"/>
        <v>1</v>
      </c>
      <c r="I55" s="132">
        <f t="shared" si="9"/>
        <v>662.9</v>
      </c>
      <c r="J55" s="133">
        <f t="shared" si="10"/>
        <v>1.3853616034360663E-2</v>
      </c>
      <c r="K55" s="133">
        <f t="shared" si="11"/>
        <v>0.3527834485830309</v>
      </c>
      <c r="L55" s="133">
        <f t="shared" si="12"/>
        <v>0.24287222808870118</v>
      </c>
      <c r="M55" s="134">
        <f t="shared" si="13"/>
        <v>13.987</v>
      </c>
      <c r="N55" s="135">
        <f t="shared" si="14"/>
        <v>0.60340926233217684</v>
      </c>
      <c r="O55" s="135">
        <f t="shared" si="15"/>
        <v>77.990647156433852</v>
      </c>
      <c r="P55" s="226">
        <f t="shared" si="16"/>
        <v>0</v>
      </c>
      <c r="Q55" s="227">
        <f t="shared" si="17"/>
        <v>4</v>
      </c>
      <c r="R55" s="227">
        <f t="shared" si="18"/>
        <v>517</v>
      </c>
      <c r="T55">
        <v>506</v>
      </c>
      <c r="U55">
        <v>2661</v>
      </c>
      <c r="V55" t="s">
        <v>258</v>
      </c>
      <c r="W55">
        <v>662.9</v>
      </c>
      <c r="X55">
        <v>341.38</v>
      </c>
      <c r="Y55">
        <v>1.9419999999999999</v>
      </c>
      <c r="Z55">
        <v>13.987</v>
      </c>
      <c r="AA55">
        <v>37.755268999999998</v>
      </c>
      <c r="AB55">
        <v>0.52304700000000004</v>
      </c>
      <c r="AC55">
        <v>13.319433999999999</v>
      </c>
      <c r="AD55" s="1">
        <v>161</v>
      </c>
      <c r="AE55">
        <v>4</v>
      </c>
      <c r="AF55">
        <v>517</v>
      </c>
      <c r="AG55">
        <v>78</v>
      </c>
      <c r="AH55">
        <v>17.557814</v>
      </c>
      <c r="AI55">
        <v>267.2</v>
      </c>
      <c r="AJ55">
        <v>0</v>
      </c>
      <c r="AK55">
        <v>0</v>
      </c>
      <c r="AL55">
        <v>0</v>
      </c>
      <c r="AM55">
        <v>0.84434782608695658</v>
      </c>
      <c r="AN55" t="s">
        <v>67</v>
      </c>
      <c r="AO55">
        <v>662.9</v>
      </c>
      <c r="AP55" t="s">
        <v>527</v>
      </c>
      <c r="AQ55" t="s">
        <v>117</v>
      </c>
      <c r="AR55" t="s">
        <v>119</v>
      </c>
      <c r="AS55" t="s">
        <v>117</v>
      </c>
      <c r="AT55" t="s">
        <v>119</v>
      </c>
      <c r="AU55" t="s">
        <v>191</v>
      </c>
      <c r="AV55" t="s">
        <v>258</v>
      </c>
      <c r="AW55" t="s">
        <v>67</v>
      </c>
      <c r="AX55">
        <v>2661</v>
      </c>
      <c r="AY55" t="s">
        <v>388</v>
      </c>
      <c r="AZ55">
        <v>2</v>
      </c>
      <c r="BA55" t="s">
        <v>189</v>
      </c>
      <c r="BB55">
        <v>1</v>
      </c>
      <c r="BC55">
        <v>1</v>
      </c>
      <c r="BE55" t="s">
        <v>67</v>
      </c>
      <c r="BF55">
        <v>0</v>
      </c>
      <c r="BG55" t="s">
        <v>323</v>
      </c>
      <c r="BI55" t="s">
        <v>117</v>
      </c>
      <c r="BJ55" t="s">
        <v>258</v>
      </c>
      <c r="BK55" t="s">
        <v>67</v>
      </c>
      <c r="BL55">
        <v>0.84434782608695658</v>
      </c>
      <c r="BM55">
        <v>2661</v>
      </c>
      <c r="BN55" t="s">
        <v>119</v>
      </c>
      <c r="BO55" t="s">
        <v>191</v>
      </c>
      <c r="BP55">
        <v>1</v>
      </c>
      <c r="BQ55">
        <v>662.9</v>
      </c>
      <c r="BR55">
        <v>1.3853616034360663E-2</v>
      </c>
      <c r="BS55">
        <v>0.3527834485830309</v>
      </c>
      <c r="BT55">
        <v>0.24287222808870118</v>
      </c>
      <c r="BU55">
        <v>13.987</v>
      </c>
      <c r="BV55">
        <v>0.60340926233217684</v>
      </c>
      <c r="BW55">
        <v>77.990647156433852</v>
      </c>
      <c r="BX55">
        <v>0</v>
      </c>
      <c r="BY55">
        <v>4</v>
      </c>
      <c r="BZ55">
        <v>517</v>
      </c>
    </row>
    <row r="56" spans="1:78" ht="16.5">
      <c r="A56" s="109" t="str">
        <f t="shared" si="1"/>
        <v>도영운수</v>
      </c>
      <c r="B56" s="110" t="str">
        <f t="shared" si="2"/>
        <v>이택영</v>
      </c>
      <c r="C56" s="111" t="str">
        <f t="shared" si="3"/>
        <v>B</v>
      </c>
      <c r="D56" s="112">
        <f t="shared" si="4"/>
        <v>0.90785483455603611</v>
      </c>
      <c r="E56" s="113">
        <f t="shared" si="5"/>
        <v>35</v>
      </c>
      <c r="F56" s="305" t="str">
        <f t="shared" si="6"/>
        <v>35</v>
      </c>
      <c r="G56" s="114" t="str">
        <f t="shared" si="7"/>
        <v>71바5876</v>
      </c>
      <c r="H56" s="115">
        <f t="shared" si="8"/>
        <v>6</v>
      </c>
      <c r="I56" s="116">
        <f t="shared" si="9"/>
        <v>2418.9009999999998</v>
      </c>
      <c r="J56" s="117">
        <f t="shared" si="10"/>
        <v>2.1552129964860538E-2</v>
      </c>
      <c r="K56" s="117">
        <f t="shared" si="11"/>
        <v>0.34184013680654096</v>
      </c>
      <c r="L56" s="117">
        <f t="shared" si="12"/>
        <v>0.10831365153017838</v>
      </c>
      <c r="M56" s="118">
        <f t="shared" si="13"/>
        <v>14.063000000000001</v>
      </c>
      <c r="N56" s="119">
        <f t="shared" si="14"/>
        <v>1.6536435348118836</v>
      </c>
      <c r="O56" s="119">
        <f t="shared" si="15"/>
        <v>40.431584426150557</v>
      </c>
      <c r="P56" s="228">
        <f t="shared" si="16"/>
        <v>329</v>
      </c>
      <c r="Q56" s="229">
        <f t="shared" si="17"/>
        <v>40</v>
      </c>
      <c r="R56" s="229">
        <f t="shared" si="18"/>
        <v>978</v>
      </c>
      <c r="T56">
        <v>506</v>
      </c>
      <c r="U56">
        <v>35</v>
      </c>
      <c r="V56" t="s">
        <v>361</v>
      </c>
      <c r="W56">
        <v>2418.9009999999998</v>
      </c>
      <c r="X56">
        <v>1077.925</v>
      </c>
      <c r="Y56">
        <v>2.2440000000000002</v>
      </c>
      <c r="Z56">
        <v>14.063000000000001</v>
      </c>
      <c r="AA56">
        <v>130.045244</v>
      </c>
      <c r="AB56">
        <v>2.8027519999999999</v>
      </c>
      <c r="AC56">
        <v>44.454684</v>
      </c>
      <c r="AD56" s="1">
        <v>262</v>
      </c>
      <c r="AE56">
        <v>40</v>
      </c>
      <c r="AF56">
        <v>978</v>
      </c>
      <c r="AG56">
        <v>82</v>
      </c>
      <c r="AH56">
        <v>18.600456999999999</v>
      </c>
      <c r="AI56">
        <v>5035.1000000000004</v>
      </c>
      <c r="AJ56">
        <v>0</v>
      </c>
      <c r="AK56">
        <v>329</v>
      </c>
      <c r="AL56">
        <v>15082</v>
      </c>
      <c r="AM56">
        <v>0.90785483455603611</v>
      </c>
      <c r="AN56" t="s">
        <v>68</v>
      </c>
      <c r="AO56">
        <v>821.39200000000005</v>
      </c>
      <c r="AP56" t="s">
        <v>528</v>
      </c>
      <c r="AQ56" t="s">
        <v>117</v>
      </c>
      <c r="AR56" t="s">
        <v>118</v>
      </c>
      <c r="AS56" t="s">
        <v>117</v>
      </c>
      <c r="AT56" t="s">
        <v>118</v>
      </c>
      <c r="AU56" t="s">
        <v>182</v>
      </c>
      <c r="AV56" t="s">
        <v>361</v>
      </c>
      <c r="AW56" t="s">
        <v>68</v>
      </c>
      <c r="AX56">
        <v>35</v>
      </c>
      <c r="AY56" t="s">
        <v>377</v>
      </c>
      <c r="AZ56">
        <v>2</v>
      </c>
      <c r="BA56" t="s">
        <v>406</v>
      </c>
      <c r="BB56">
        <v>6</v>
      </c>
      <c r="BC56">
        <v>1</v>
      </c>
      <c r="BE56" t="s">
        <v>68</v>
      </c>
      <c r="BF56">
        <v>0</v>
      </c>
      <c r="BG56" t="s">
        <v>323</v>
      </c>
      <c r="BI56" t="s">
        <v>117</v>
      </c>
      <c r="BJ56" t="s">
        <v>361</v>
      </c>
      <c r="BK56" t="s">
        <v>68</v>
      </c>
      <c r="BL56">
        <v>0.90785483455603611</v>
      </c>
      <c r="BM56">
        <v>35</v>
      </c>
      <c r="BN56" t="s">
        <v>118</v>
      </c>
      <c r="BO56" t="s">
        <v>182</v>
      </c>
      <c r="BP56">
        <v>6</v>
      </c>
      <c r="BQ56">
        <v>2418.9009999999998</v>
      </c>
      <c r="BR56">
        <v>2.1552129964860538E-2</v>
      </c>
      <c r="BS56">
        <v>0.34184013680654096</v>
      </c>
      <c r="BT56">
        <v>0.10831365153017838</v>
      </c>
      <c r="BU56">
        <v>14.063000000000001</v>
      </c>
      <c r="BV56">
        <v>1.6536435348118836</v>
      </c>
      <c r="BW56">
        <v>40.431584426150557</v>
      </c>
      <c r="BX56">
        <v>329</v>
      </c>
      <c r="BY56">
        <v>40</v>
      </c>
      <c r="BZ56">
        <v>978</v>
      </c>
    </row>
    <row r="57" spans="1:78" ht="16.5">
      <c r="A57" s="125" t="str">
        <f t="shared" si="1"/>
        <v>도영운수</v>
      </c>
      <c r="B57" s="126" t="str">
        <f t="shared" si="2"/>
        <v>이한승</v>
      </c>
      <c r="C57" s="127" t="str">
        <f t="shared" si="3"/>
        <v>A</v>
      </c>
      <c r="D57" s="128">
        <f t="shared" si="4"/>
        <v>0.98272727272727256</v>
      </c>
      <c r="E57" s="129">
        <f t="shared" si="5"/>
        <v>2576</v>
      </c>
      <c r="F57" s="304" t="str">
        <f t="shared" si="6"/>
        <v>55</v>
      </c>
      <c r="G57" s="130" t="str">
        <f t="shared" si="7"/>
        <v>71바5900</v>
      </c>
      <c r="H57" s="131">
        <f t="shared" si="8"/>
        <v>1</v>
      </c>
      <c r="I57" s="132">
        <f t="shared" si="9"/>
        <v>3265.7350000000001</v>
      </c>
      <c r="J57" s="133">
        <f t="shared" si="10"/>
        <v>1.0717007733639044E-2</v>
      </c>
      <c r="K57" s="133">
        <f t="shared" si="11"/>
        <v>0.35148052469743318</v>
      </c>
      <c r="L57" s="133">
        <f t="shared" si="12"/>
        <v>0.23976225872583046</v>
      </c>
      <c r="M57" s="134">
        <f t="shared" si="13"/>
        <v>11.875999999999999</v>
      </c>
      <c r="N57" s="135">
        <f t="shared" si="14"/>
        <v>0.30620978125904275</v>
      </c>
      <c r="O57" s="135">
        <f t="shared" si="15"/>
        <v>41.950740032488859</v>
      </c>
      <c r="P57" s="226">
        <f t="shared" si="16"/>
        <v>6</v>
      </c>
      <c r="Q57" s="227">
        <f t="shared" si="17"/>
        <v>10</v>
      </c>
      <c r="R57" s="227">
        <f t="shared" si="18"/>
        <v>1370</v>
      </c>
      <c r="T57">
        <v>506</v>
      </c>
      <c r="U57">
        <v>2576</v>
      </c>
      <c r="V57" t="s">
        <v>259</v>
      </c>
      <c r="W57">
        <v>3265.7350000000001</v>
      </c>
      <c r="X57">
        <v>1510.242</v>
      </c>
      <c r="Y57">
        <v>2.1619999999999999</v>
      </c>
      <c r="Z57">
        <v>11.875999999999999</v>
      </c>
      <c r="AA57">
        <v>195.68717799999999</v>
      </c>
      <c r="AB57">
        <v>2.097181</v>
      </c>
      <c r="AC57">
        <v>68.780231999999998</v>
      </c>
      <c r="AD57" s="1">
        <v>783</v>
      </c>
      <c r="AE57">
        <v>10</v>
      </c>
      <c r="AF57">
        <v>1370</v>
      </c>
      <c r="AG57">
        <v>74</v>
      </c>
      <c r="AH57">
        <v>16.688548000000001</v>
      </c>
      <c r="AI57">
        <v>2641.9</v>
      </c>
      <c r="AJ57">
        <v>0</v>
      </c>
      <c r="AK57">
        <v>6</v>
      </c>
      <c r="AL57">
        <v>1762</v>
      </c>
      <c r="AM57">
        <v>0.98272727272727256</v>
      </c>
      <c r="AN57" t="s">
        <v>66</v>
      </c>
      <c r="AO57">
        <v>3265.7350000000001</v>
      </c>
      <c r="AP57" t="s">
        <v>529</v>
      </c>
      <c r="AQ57" t="s">
        <v>117</v>
      </c>
      <c r="AR57" t="s">
        <v>120</v>
      </c>
      <c r="AS57" t="s">
        <v>117</v>
      </c>
      <c r="AT57" t="s">
        <v>120</v>
      </c>
      <c r="AU57" t="s">
        <v>205</v>
      </c>
      <c r="AV57" t="s">
        <v>259</v>
      </c>
      <c r="AW57" t="s">
        <v>66</v>
      </c>
      <c r="AX57">
        <v>2576</v>
      </c>
      <c r="AY57" t="s">
        <v>398</v>
      </c>
      <c r="AZ57">
        <v>1</v>
      </c>
      <c r="BA57" t="s">
        <v>355</v>
      </c>
      <c r="BB57">
        <v>1</v>
      </c>
      <c r="BC57">
        <v>1</v>
      </c>
      <c r="BE57" t="s">
        <v>66</v>
      </c>
      <c r="BF57">
        <v>0</v>
      </c>
      <c r="BG57" t="s">
        <v>323</v>
      </c>
      <c r="BI57" t="s">
        <v>117</v>
      </c>
      <c r="BJ57" t="s">
        <v>259</v>
      </c>
      <c r="BK57" t="s">
        <v>66</v>
      </c>
      <c r="BL57">
        <v>0.98272727272727256</v>
      </c>
      <c r="BM57">
        <v>2576</v>
      </c>
      <c r="BN57" t="s">
        <v>120</v>
      </c>
      <c r="BO57" t="s">
        <v>205</v>
      </c>
      <c r="BP57">
        <v>1</v>
      </c>
      <c r="BQ57">
        <v>3265.7350000000001</v>
      </c>
      <c r="BR57">
        <v>1.0717007733639044E-2</v>
      </c>
      <c r="BS57">
        <v>0.35148052469743318</v>
      </c>
      <c r="BT57">
        <v>0.23976225872583046</v>
      </c>
      <c r="BU57">
        <v>11.875999999999999</v>
      </c>
      <c r="BV57">
        <v>0.30620978125904275</v>
      </c>
      <c r="BW57">
        <v>41.950740032488859</v>
      </c>
      <c r="BX57">
        <v>6</v>
      </c>
      <c r="BY57">
        <v>10</v>
      </c>
      <c r="BZ57">
        <v>1370</v>
      </c>
    </row>
    <row r="58" spans="1:78" ht="16.5">
      <c r="A58" s="109" t="str">
        <f t="shared" si="1"/>
        <v>도영운수</v>
      </c>
      <c r="B58" s="110" t="str">
        <f t="shared" si="2"/>
        <v>인명호</v>
      </c>
      <c r="C58" s="111" t="str">
        <f t="shared" si="3"/>
        <v>F</v>
      </c>
      <c r="D58" s="112">
        <f t="shared" si="4"/>
        <v>0.73080000000000001</v>
      </c>
      <c r="E58" s="113">
        <f t="shared" si="5"/>
        <v>3598</v>
      </c>
      <c r="F58" s="305" t="str">
        <f t="shared" si="6"/>
        <v>65</v>
      </c>
      <c r="G58" s="114" t="str">
        <f t="shared" si="7"/>
        <v>71바5888</v>
      </c>
      <c r="H58" s="115">
        <f t="shared" si="8"/>
        <v>1</v>
      </c>
      <c r="I58" s="116">
        <f t="shared" si="9"/>
        <v>2401.9180000000001</v>
      </c>
      <c r="J58" s="117">
        <f t="shared" si="10"/>
        <v>5.5862701579439226E-2</v>
      </c>
      <c r="K58" s="117">
        <f t="shared" si="11"/>
        <v>0.40377828710456309</v>
      </c>
      <c r="L58" s="117">
        <f t="shared" si="12"/>
        <v>0.16653357858178339</v>
      </c>
      <c r="M58" s="118">
        <f t="shared" si="13"/>
        <v>19.038</v>
      </c>
      <c r="N58" s="119">
        <f t="shared" si="14"/>
        <v>1.623702391172388</v>
      </c>
      <c r="O58" s="119">
        <f t="shared" si="15"/>
        <v>48.919238708398872</v>
      </c>
      <c r="P58" s="228">
        <f t="shared" si="16"/>
        <v>39</v>
      </c>
      <c r="Q58" s="229">
        <f t="shared" si="17"/>
        <v>39</v>
      </c>
      <c r="R58" s="229">
        <f t="shared" si="18"/>
        <v>1175</v>
      </c>
      <c r="T58">
        <v>506</v>
      </c>
      <c r="U58">
        <v>3598</v>
      </c>
      <c r="V58" t="s">
        <v>260</v>
      </c>
      <c r="W58">
        <v>2401.9180000000001</v>
      </c>
      <c r="X58">
        <v>1314.886</v>
      </c>
      <c r="Y58">
        <v>1.827</v>
      </c>
      <c r="Z58">
        <v>19.038</v>
      </c>
      <c r="AA58">
        <v>151.40246999999999</v>
      </c>
      <c r="AB58">
        <v>8.457751</v>
      </c>
      <c r="AC58">
        <v>61.133029999999998</v>
      </c>
      <c r="AD58" s="1">
        <v>400</v>
      </c>
      <c r="AE58">
        <v>39</v>
      </c>
      <c r="AF58">
        <v>1175</v>
      </c>
      <c r="AG58">
        <v>73</v>
      </c>
      <c r="AH58">
        <v>15.864457</v>
      </c>
      <c r="AI58">
        <v>4425.3999999999996</v>
      </c>
      <c r="AJ58">
        <v>0</v>
      </c>
      <c r="AK58">
        <v>39</v>
      </c>
      <c r="AL58">
        <v>32995</v>
      </c>
      <c r="AM58">
        <v>0.73080000000000001</v>
      </c>
      <c r="AN58" t="s">
        <v>70</v>
      </c>
      <c r="AO58">
        <v>2401.9180000000001</v>
      </c>
      <c r="AP58" t="s">
        <v>530</v>
      </c>
      <c r="AQ58" t="s">
        <v>117</v>
      </c>
      <c r="AR58" t="s">
        <v>121</v>
      </c>
      <c r="AS58" t="s">
        <v>117</v>
      </c>
      <c r="AT58" t="s">
        <v>121</v>
      </c>
      <c r="AU58" t="s">
        <v>212</v>
      </c>
      <c r="AV58" t="s">
        <v>260</v>
      </c>
      <c r="AW58" t="s">
        <v>70</v>
      </c>
      <c r="AX58">
        <v>3598</v>
      </c>
      <c r="AY58" t="s">
        <v>397</v>
      </c>
      <c r="AZ58">
        <v>4</v>
      </c>
      <c r="BA58" t="s">
        <v>302</v>
      </c>
      <c r="BB58">
        <v>1</v>
      </c>
      <c r="BC58">
        <v>1</v>
      </c>
      <c r="BE58" t="s">
        <v>70</v>
      </c>
      <c r="BF58">
        <v>0</v>
      </c>
      <c r="BG58" t="s">
        <v>323</v>
      </c>
      <c r="BI58" t="s">
        <v>117</v>
      </c>
      <c r="BJ58" t="s">
        <v>260</v>
      </c>
      <c r="BK58" t="s">
        <v>70</v>
      </c>
      <c r="BL58">
        <v>0.73080000000000001</v>
      </c>
      <c r="BM58">
        <v>3598</v>
      </c>
      <c r="BN58" t="s">
        <v>121</v>
      </c>
      <c r="BO58" t="s">
        <v>212</v>
      </c>
      <c r="BP58">
        <v>1</v>
      </c>
      <c r="BQ58">
        <v>2401.9180000000001</v>
      </c>
      <c r="BR58">
        <v>5.5862701579439226E-2</v>
      </c>
      <c r="BS58">
        <v>0.40377828710456309</v>
      </c>
      <c r="BT58">
        <v>0.16653357858178339</v>
      </c>
      <c r="BU58">
        <v>19.038</v>
      </c>
      <c r="BV58">
        <v>1.623702391172388</v>
      </c>
      <c r="BW58">
        <v>48.919238708398872</v>
      </c>
      <c r="BX58">
        <v>39</v>
      </c>
      <c r="BY58">
        <v>39</v>
      </c>
      <c r="BZ58">
        <v>1175</v>
      </c>
    </row>
    <row r="59" spans="1:78" ht="16.5">
      <c r="A59" s="125" t="str">
        <f t="shared" si="1"/>
        <v>도영운수</v>
      </c>
      <c r="B59" s="126" t="str">
        <f t="shared" si="2"/>
        <v>임계주</v>
      </c>
      <c r="C59" s="127" t="str">
        <f t="shared" si="3"/>
        <v>C</v>
      </c>
      <c r="D59" s="128">
        <f t="shared" si="4"/>
        <v>0.86615384615384605</v>
      </c>
      <c r="E59" s="129">
        <f t="shared" si="5"/>
        <v>3923</v>
      </c>
      <c r="F59" s="304" t="str">
        <f t="shared" si="6"/>
        <v>35</v>
      </c>
      <c r="G59" s="130" t="str">
        <f t="shared" si="7"/>
        <v>71바5852</v>
      </c>
      <c r="H59" s="131">
        <f t="shared" si="8"/>
        <v>1</v>
      </c>
      <c r="I59" s="132">
        <f t="shared" si="9"/>
        <v>629.16200000000003</v>
      </c>
      <c r="J59" s="133">
        <f t="shared" si="10"/>
        <v>2.3669460833440577E-2</v>
      </c>
      <c r="K59" s="133">
        <f t="shared" si="11"/>
        <v>0.34629185297167042</v>
      </c>
      <c r="L59" s="133">
        <f t="shared" si="12"/>
        <v>0.17801456540604804</v>
      </c>
      <c r="M59" s="134">
        <f t="shared" si="13"/>
        <v>14.404999999999999</v>
      </c>
      <c r="N59" s="135">
        <f t="shared" si="14"/>
        <v>0.15894157625540004</v>
      </c>
      <c r="O59" s="135">
        <f t="shared" si="15"/>
        <v>67.232286756034213</v>
      </c>
      <c r="P59" s="226">
        <f t="shared" si="16"/>
        <v>2</v>
      </c>
      <c r="Q59" s="227">
        <f t="shared" si="17"/>
        <v>1</v>
      </c>
      <c r="R59" s="227">
        <f t="shared" si="18"/>
        <v>423</v>
      </c>
      <c r="T59">
        <v>506</v>
      </c>
      <c r="U59">
        <v>3923</v>
      </c>
      <c r="V59" t="s">
        <v>261</v>
      </c>
      <c r="W59">
        <v>629.16200000000003</v>
      </c>
      <c r="X59">
        <v>279.43700000000001</v>
      </c>
      <c r="Y59">
        <v>2.2519999999999998</v>
      </c>
      <c r="Z59">
        <v>14.404999999999999</v>
      </c>
      <c r="AA59">
        <v>33.575543000000003</v>
      </c>
      <c r="AB59">
        <v>0.79471499999999995</v>
      </c>
      <c r="AC59">
        <v>11.626937</v>
      </c>
      <c r="AD59" s="1">
        <v>112</v>
      </c>
      <c r="AE59">
        <v>1</v>
      </c>
      <c r="AF59">
        <v>423</v>
      </c>
      <c r="AG59">
        <v>78</v>
      </c>
      <c r="AH59">
        <v>18.738699</v>
      </c>
      <c r="AI59">
        <v>2510.3000000000002</v>
      </c>
      <c r="AJ59">
        <v>0</v>
      </c>
      <c r="AK59">
        <v>2</v>
      </c>
      <c r="AL59">
        <v>944</v>
      </c>
      <c r="AM59">
        <v>0.86615384615384605</v>
      </c>
      <c r="AN59" t="s">
        <v>69</v>
      </c>
      <c r="AO59">
        <v>629.16200000000003</v>
      </c>
      <c r="AP59" t="s">
        <v>531</v>
      </c>
      <c r="AQ59" t="s">
        <v>117</v>
      </c>
      <c r="AR59" t="s">
        <v>118</v>
      </c>
      <c r="AS59" t="s">
        <v>117</v>
      </c>
      <c r="AT59" t="s">
        <v>118</v>
      </c>
      <c r="AU59" t="s">
        <v>175</v>
      </c>
      <c r="AV59" t="s">
        <v>261</v>
      </c>
      <c r="AW59" t="s">
        <v>69</v>
      </c>
      <c r="AX59">
        <v>3923</v>
      </c>
      <c r="AY59" t="s">
        <v>385</v>
      </c>
      <c r="AZ59">
        <v>2</v>
      </c>
      <c r="BA59" t="s">
        <v>281</v>
      </c>
      <c r="BB59">
        <v>1</v>
      </c>
      <c r="BC59">
        <v>1</v>
      </c>
      <c r="BE59" t="s">
        <v>67</v>
      </c>
      <c r="BF59">
        <v>1</v>
      </c>
      <c r="BG59" t="s">
        <v>321</v>
      </c>
      <c r="BI59" t="s">
        <v>117</v>
      </c>
      <c r="BJ59" t="s">
        <v>261</v>
      </c>
      <c r="BK59" t="s">
        <v>69</v>
      </c>
      <c r="BL59">
        <v>0.86615384615384605</v>
      </c>
      <c r="BM59">
        <v>3923</v>
      </c>
      <c r="BN59" t="s">
        <v>118</v>
      </c>
      <c r="BO59" t="s">
        <v>175</v>
      </c>
      <c r="BP59">
        <v>1</v>
      </c>
      <c r="BQ59">
        <v>629.16200000000003</v>
      </c>
      <c r="BR59">
        <v>2.3669460833440577E-2</v>
      </c>
      <c r="BS59">
        <v>0.34629185297167042</v>
      </c>
      <c r="BT59">
        <v>0.17801456540604804</v>
      </c>
      <c r="BU59">
        <v>14.404999999999999</v>
      </c>
      <c r="BV59">
        <v>0.15894157625540004</v>
      </c>
      <c r="BW59">
        <v>67.232286756034213</v>
      </c>
      <c r="BX59">
        <v>2</v>
      </c>
      <c r="BY59">
        <v>1</v>
      </c>
      <c r="BZ59">
        <v>423</v>
      </c>
    </row>
    <row r="60" spans="1:78" ht="16.5">
      <c r="A60" s="109" t="str">
        <f t="shared" si="1"/>
        <v>도영운수</v>
      </c>
      <c r="B60" s="110" t="str">
        <f t="shared" si="2"/>
        <v>장권순</v>
      </c>
      <c r="C60" s="111" t="str">
        <f t="shared" si="3"/>
        <v>B</v>
      </c>
      <c r="D60" s="112">
        <f t="shared" si="4"/>
        <v>0.9015384615384614</v>
      </c>
      <c r="E60" s="113">
        <f t="shared" si="5"/>
        <v>9270</v>
      </c>
      <c r="F60" s="305" t="str">
        <f t="shared" si="6"/>
        <v>523</v>
      </c>
      <c r="G60" s="114" t="str">
        <f t="shared" si="7"/>
        <v>71바5862</v>
      </c>
      <c r="H60" s="115">
        <f t="shared" si="8"/>
        <v>1</v>
      </c>
      <c r="I60" s="116">
        <f t="shared" si="9"/>
        <v>2158.096</v>
      </c>
      <c r="J60" s="117">
        <f t="shared" si="10"/>
        <v>7.2758541889693462E-3</v>
      </c>
      <c r="K60" s="117">
        <f t="shared" si="11"/>
        <v>0.35681404625418683</v>
      </c>
      <c r="L60" s="117">
        <f t="shared" si="12"/>
        <v>0.21917467990302564</v>
      </c>
      <c r="M60" s="118">
        <f t="shared" si="13"/>
        <v>18.006</v>
      </c>
      <c r="N60" s="119" t="str">
        <f t="shared" si="14"/>
        <v>-</v>
      </c>
      <c r="O60" s="119" t="str">
        <f t="shared" si="15"/>
        <v>-</v>
      </c>
      <c r="P60" s="228">
        <f t="shared" si="16"/>
        <v>1</v>
      </c>
      <c r="Q60" s="229">
        <f t="shared" si="17"/>
        <v>71</v>
      </c>
      <c r="R60" s="229">
        <f t="shared" si="18"/>
        <v>1866</v>
      </c>
      <c r="T60">
        <v>506</v>
      </c>
      <c r="U60">
        <v>9270</v>
      </c>
      <c r="V60" t="s">
        <v>262</v>
      </c>
      <c r="W60">
        <v>2158.096</v>
      </c>
      <c r="X60">
        <v>920.59799999999996</v>
      </c>
      <c r="Y60">
        <v>2.3439999999999999</v>
      </c>
      <c r="Z60">
        <v>18.006</v>
      </c>
      <c r="AA60">
        <v>128.540234</v>
      </c>
      <c r="AB60">
        <v>0.93523999999999996</v>
      </c>
      <c r="AC60">
        <v>45.864961000000001</v>
      </c>
      <c r="AD60" s="1">
        <v>473</v>
      </c>
      <c r="AE60">
        <v>71</v>
      </c>
      <c r="AF60">
        <v>1866</v>
      </c>
      <c r="AG60">
        <v>75</v>
      </c>
      <c r="AH60">
        <v>16.789263999999999</v>
      </c>
      <c r="AI60">
        <v>1260.9000000000001</v>
      </c>
      <c r="AJ60">
        <v>0</v>
      </c>
      <c r="AK60">
        <v>1</v>
      </c>
      <c r="AL60">
        <v>207</v>
      </c>
      <c r="AM60">
        <v>0.9015384615384614</v>
      </c>
      <c r="AN60" t="s">
        <v>68</v>
      </c>
      <c r="AO60">
        <v>2158.096</v>
      </c>
      <c r="AP60" t="s">
        <v>532</v>
      </c>
      <c r="AQ60" t="s">
        <v>117</v>
      </c>
      <c r="AR60" t="s">
        <v>119</v>
      </c>
      <c r="AS60" t="s">
        <v>117</v>
      </c>
      <c r="AT60" t="s">
        <v>119</v>
      </c>
      <c r="AU60" t="s">
        <v>195</v>
      </c>
      <c r="AV60" t="s">
        <v>262</v>
      </c>
      <c r="AW60" t="s">
        <v>68</v>
      </c>
      <c r="AX60">
        <v>9270</v>
      </c>
      <c r="AY60" t="s">
        <v>381</v>
      </c>
      <c r="AZ60">
        <v>5</v>
      </c>
      <c r="BA60" t="s">
        <v>533</v>
      </c>
      <c r="BB60">
        <v>1</v>
      </c>
      <c r="BC60">
        <v>1</v>
      </c>
      <c r="BE60" t="s">
        <v>69</v>
      </c>
      <c r="BF60">
        <v>1</v>
      </c>
      <c r="BG60" s="5" t="s">
        <v>321</v>
      </c>
      <c r="BI60" t="s">
        <v>117</v>
      </c>
      <c r="BJ60" t="s">
        <v>262</v>
      </c>
      <c r="BK60" t="s">
        <v>68</v>
      </c>
      <c r="BL60">
        <v>0.9015384615384614</v>
      </c>
      <c r="BM60">
        <v>9270</v>
      </c>
      <c r="BN60" t="s">
        <v>119</v>
      </c>
      <c r="BO60" t="s">
        <v>195</v>
      </c>
      <c r="BP60">
        <v>1</v>
      </c>
      <c r="BQ60">
        <v>2158.096</v>
      </c>
      <c r="BR60">
        <v>7.2758541889693462E-3</v>
      </c>
      <c r="BS60">
        <v>0.35681404625418683</v>
      </c>
      <c r="BT60">
        <v>0.21917467990302564</v>
      </c>
      <c r="BU60">
        <v>18.006</v>
      </c>
      <c r="BV60" t="s">
        <v>383</v>
      </c>
      <c r="BW60" t="s">
        <v>383</v>
      </c>
      <c r="BX60">
        <v>1</v>
      </c>
      <c r="BY60">
        <v>71</v>
      </c>
      <c r="BZ60">
        <v>1866</v>
      </c>
    </row>
    <row r="61" spans="1:78" ht="16.5">
      <c r="A61" s="125" t="str">
        <f t="shared" si="1"/>
        <v>도영운수</v>
      </c>
      <c r="B61" s="126" t="str">
        <f t="shared" si="2"/>
        <v>전성일</v>
      </c>
      <c r="C61" s="127" t="str">
        <f t="shared" si="3"/>
        <v>D</v>
      </c>
      <c r="D61" s="128">
        <f t="shared" si="4"/>
        <v>0.81042088974535975</v>
      </c>
      <c r="E61" s="129">
        <f t="shared" si="5"/>
        <v>6338</v>
      </c>
      <c r="F61" s="304" t="str">
        <f t="shared" si="6"/>
        <v>65</v>
      </c>
      <c r="G61" s="130" t="str">
        <f t="shared" si="7"/>
        <v>71바5879</v>
      </c>
      <c r="H61" s="131">
        <f t="shared" si="8"/>
        <v>3</v>
      </c>
      <c r="I61" s="132">
        <f t="shared" si="9"/>
        <v>1418.143</v>
      </c>
      <c r="J61" s="133">
        <f t="shared" si="10"/>
        <v>4.1442874378504378E-2</v>
      </c>
      <c r="K61" s="133">
        <f t="shared" si="11"/>
        <v>0.37557654035779053</v>
      </c>
      <c r="L61" s="133">
        <f t="shared" si="12"/>
        <v>0.28699503505640828</v>
      </c>
      <c r="M61" s="134">
        <f t="shared" si="13"/>
        <v>15.589</v>
      </c>
      <c r="N61" s="135">
        <f t="shared" si="14"/>
        <v>1.3397802619340926</v>
      </c>
      <c r="O61" s="135">
        <f t="shared" si="15"/>
        <v>45.693558407015374</v>
      </c>
      <c r="P61" s="226">
        <f t="shared" si="16"/>
        <v>21</v>
      </c>
      <c r="Q61" s="227">
        <f t="shared" si="17"/>
        <v>19</v>
      </c>
      <c r="R61" s="227">
        <f t="shared" si="18"/>
        <v>648</v>
      </c>
      <c r="T61">
        <v>506</v>
      </c>
      <c r="U61">
        <v>6338</v>
      </c>
      <c r="V61" t="s">
        <v>263</v>
      </c>
      <c r="W61">
        <v>1418.143</v>
      </c>
      <c r="X61">
        <v>717.93200000000002</v>
      </c>
      <c r="Y61">
        <v>1.9750000000000001</v>
      </c>
      <c r="Z61">
        <v>15.589</v>
      </c>
      <c r="AA61">
        <v>86.886371999999994</v>
      </c>
      <c r="AB61">
        <v>3.6008209999999998</v>
      </c>
      <c r="AC61">
        <v>32.632483000000001</v>
      </c>
      <c r="AD61" s="1">
        <v>407</v>
      </c>
      <c r="AE61">
        <v>19</v>
      </c>
      <c r="AF61">
        <v>648</v>
      </c>
      <c r="AG61">
        <v>76</v>
      </c>
      <c r="AH61">
        <v>16.321811</v>
      </c>
      <c r="AI61">
        <v>2235.1</v>
      </c>
      <c r="AJ61">
        <v>0</v>
      </c>
      <c r="AK61">
        <v>21</v>
      </c>
      <c r="AL61">
        <v>13398</v>
      </c>
      <c r="AM61">
        <v>0.81042088974535975</v>
      </c>
      <c r="AN61" t="s">
        <v>67</v>
      </c>
      <c r="AO61">
        <v>581.81299999999999</v>
      </c>
      <c r="AP61" t="s">
        <v>534</v>
      </c>
      <c r="AQ61" t="s">
        <v>117</v>
      </c>
      <c r="AR61" t="s">
        <v>121</v>
      </c>
      <c r="AS61" t="s">
        <v>117</v>
      </c>
      <c r="AT61" t="s">
        <v>121</v>
      </c>
      <c r="AU61" t="s">
        <v>209</v>
      </c>
      <c r="AV61" t="s">
        <v>263</v>
      </c>
      <c r="AW61" t="s">
        <v>67</v>
      </c>
      <c r="AX61">
        <v>6338</v>
      </c>
      <c r="AY61" t="s">
        <v>408</v>
      </c>
      <c r="AZ61">
        <v>2</v>
      </c>
      <c r="BA61" t="s">
        <v>411</v>
      </c>
      <c r="BB61">
        <v>3</v>
      </c>
      <c r="BC61">
        <v>1</v>
      </c>
      <c r="BE61" t="s">
        <v>67</v>
      </c>
      <c r="BF61">
        <v>0</v>
      </c>
      <c r="BG61" t="s">
        <v>323</v>
      </c>
      <c r="BI61" t="s">
        <v>117</v>
      </c>
      <c r="BJ61" t="s">
        <v>263</v>
      </c>
      <c r="BK61" t="s">
        <v>67</v>
      </c>
      <c r="BL61">
        <v>0.81042088974535975</v>
      </c>
      <c r="BM61">
        <v>6338</v>
      </c>
      <c r="BN61" t="s">
        <v>121</v>
      </c>
      <c r="BO61" t="s">
        <v>209</v>
      </c>
      <c r="BP61">
        <v>3</v>
      </c>
      <c r="BQ61">
        <v>1418.143</v>
      </c>
      <c r="BR61">
        <v>4.1442874378504378E-2</v>
      </c>
      <c r="BS61">
        <v>0.37557654035779053</v>
      </c>
      <c r="BT61">
        <v>0.28699503505640828</v>
      </c>
      <c r="BU61">
        <v>15.589</v>
      </c>
      <c r="BV61">
        <v>1.3397802619340926</v>
      </c>
      <c r="BW61">
        <v>45.693558407015374</v>
      </c>
      <c r="BX61">
        <v>21</v>
      </c>
      <c r="BY61">
        <v>19</v>
      </c>
      <c r="BZ61">
        <v>648</v>
      </c>
    </row>
    <row r="62" spans="1:78" ht="16.5">
      <c r="A62" s="109" t="str">
        <f t="shared" si="1"/>
        <v>도영운수</v>
      </c>
      <c r="B62" s="110" t="str">
        <f t="shared" si="2"/>
        <v>전영화</v>
      </c>
      <c r="C62" s="111" t="str">
        <f t="shared" si="3"/>
        <v>C</v>
      </c>
      <c r="D62" s="112">
        <f t="shared" si="4"/>
        <v>0.85791666666666677</v>
      </c>
      <c r="E62" s="113">
        <f t="shared" si="5"/>
        <v>1178</v>
      </c>
      <c r="F62" s="305" t="str">
        <f t="shared" si="6"/>
        <v>65-1</v>
      </c>
      <c r="G62" s="114" t="str">
        <f t="shared" si="7"/>
        <v>71바5891</v>
      </c>
      <c r="H62" s="115">
        <f t="shared" si="8"/>
        <v>1</v>
      </c>
      <c r="I62" s="116">
        <f t="shared" si="9"/>
        <v>1678.47</v>
      </c>
      <c r="J62" s="117">
        <f t="shared" si="10"/>
        <v>8.9883837123550369E-3</v>
      </c>
      <c r="K62" s="117">
        <f t="shared" si="11"/>
        <v>0.31534457657128145</v>
      </c>
      <c r="L62" s="117">
        <f t="shared" si="12"/>
        <v>0.22222619409343033</v>
      </c>
      <c r="M62" s="118">
        <f t="shared" si="13"/>
        <v>13.349</v>
      </c>
      <c r="N62" s="119">
        <f t="shared" si="14"/>
        <v>0.95324908994500945</v>
      </c>
      <c r="O62" s="119">
        <f t="shared" si="15"/>
        <v>28.835784970836535</v>
      </c>
      <c r="P62" s="228">
        <f t="shared" si="16"/>
        <v>1</v>
      </c>
      <c r="Q62" s="229">
        <f t="shared" si="17"/>
        <v>16</v>
      </c>
      <c r="R62" s="229">
        <f t="shared" si="18"/>
        <v>484</v>
      </c>
      <c r="T62">
        <v>506</v>
      </c>
      <c r="U62">
        <v>1178</v>
      </c>
      <c r="V62" t="s">
        <v>344</v>
      </c>
      <c r="W62">
        <v>1678.47</v>
      </c>
      <c r="X62">
        <v>815.16</v>
      </c>
      <c r="Y62">
        <v>2.0590000000000002</v>
      </c>
      <c r="Z62">
        <v>13.349</v>
      </c>
      <c r="AA62">
        <v>97.809130999999994</v>
      </c>
      <c r="AB62">
        <v>0.87914599999999998</v>
      </c>
      <c r="AC62">
        <v>30.843578999999998</v>
      </c>
      <c r="AD62" s="1">
        <v>373</v>
      </c>
      <c r="AE62">
        <v>16</v>
      </c>
      <c r="AF62">
        <v>484</v>
      </c>
      <c r="AG62">
        <v>74</v>
      </c>
      <c r="AH62">
        <v>17.160667</v>
      </c>
      <c r="AI62">
        <v>465.7</v>
      </c>
      <c r="AJ62">
        <v>0</v>
      </c>
      <c r="AK62">
        <v>1</v>
      </c>
      <c r="AL62">
        <v>751</v>
      </c>
      <c r="AM62">
        <v>0.85791666666666677</v>
      </c>
      <c r="AN62" t="s">
        <v>69</v>
      </c>
      <c r="AO62">
        <v>1678.47</v>
      </c>
      <c r="AP62" t="s">
        <v>535</v>
      </c>
      <c r="AQ62" t="s">
        <v>117</v>
      </c>
      <c r="AR62" t="s">
        <v>122</v>
      </c>
      <c r="AS62" t="s">
        <v>117</v>
      </c>
      <c r="AT62" t="s">
        <v>122</v>
      </c>
      <c r="AU62" t="s">
        <v>335</v>
      </c>
      <c r="AV62" t="s">
        <v>344</v>
      </c>
      <c r="AW62" t="s">
        <v>69</v>
      </c>
      <c r="AX62">
        <v>1178</v>
      </c>
      <c r="AY62" t="s">
        <v>536</v>
      </c>
      <c r="AZ62">
        <v>3</v>
      </c>
      <c r="BA62" t="s">
        <v>537</v>
      </c>
      <c r="BB62">
        <v>1</v>
      </c>
      <c r="BC62">
        <v>1</v>
      </c>
      <c r="BE62" t="s">
        <v>70</v>
      </c>
      <c r="BF62">
        <v>2</v>
      </c>
      <c r="BG62" t="s">
        <v>321</v>
      </c>
      <c r="BI62" t="s">
        <v>117</v>
      </c>
      <c r="BJ62" t="s">
        <v>344</v>
      </c>
      <c r="BK62" t="s">
        <v>69</v>
      </c>
      <c r="BL62">
        <v>0.85791666666666677</v>
      </c>
      <c r="BM62">
        <v>1178</v>
      </c>
      <c r="BN62" t="s">
        <v>122</v>
      </c>
      <c r="BO62" t="s">
        <v>335</v>
      </c>
      <c r="BP62">
        <v>1</v>
      </c>
      <c r="BQ62">
        <v>1678.47</v>
      </c>
      <c r="BR62">
        <v>8.9883837123550369E-3</v>
      </c>
      <c r="BS62">
        <v>0.31534457657128145</v>
      </c>
      <c r="BT62">
        <v>0.22222619409343033</v>
      </c>
      <c r="BU62">
        <v>13.349</v>
      </c>
      <c r="BV62">
        <v>0.95324908994500945</v>
      </c>
      <c r="BW62">
        <v>28.835784970836535</v>
      </c>
      <c r="BX62">
        <v>1</v>
      </c>
      <c r="BY62">
        <v>16</v>
      </c>
      <c r="BZ62">
        <v>484</v>
      </c>
    </row>
    <row r="63" spans="1:78" ht="16.5">
      <c r="A63" s="125" t="str">
        <f t="shared" si="1"/>
        <v>도영운수</v>
      </c>
      <c r="B63" s="126" t="str">
        <f t="shared" si="2"/>
        <v>전용범</v>
      </c>
      <c r="C63" s="127" t="str">
        <f t="shared" si="3"/>
        <v>D</v>
      </c>
      <c r="D63" s="128">
        <f t="shared" si="4"/>
        <v>0.84791666666666676</v>
      </c>
      <c r="E63" s="129">
        <f t="shared" si="5"/>
        <v>3218</v>
      </c>
      <c r="F63" s="304" t="str">
        <f t="shared" si="6"/>
        <v>65-1</v>
      </c>
      <c r="G63" s="130" t="str">
        <f t="shared" si="7"/>
        <v>71바5889</v>
      </c>
      <c r="H63" s="131">
        <f t="shared" si="8"/>
        <v>1</v>
      </c>
      <c r="I63" s="132">
        <f t="shared" si="9"/>
        <v>2037.2940000000001</v>
      </c>
      <c r="J63" s="133">
        <f t="shared" si="10"/>
        <v>2.5996518679124846E-2</v>
      </c>
      <c r="K63" s="133">
        <f t="shared" si="11"/>
        <v>0.37095261191660223</v>
      </c>
      <c r="L63" s="133">
        <f t="shared" si="12"/>
        <v>0.17425074633312618</v>
      </c>
      <c r="M63" s="134">
        <f t="shared" si="13"/>
        <v>13.167</v>
      </c>
      <c r="N63" s="135">
        <f t="shared" si="14"/>
        <v>9.8169434553873905E-2</v>
      </c>
      <c r="O63" s="135">
        <f t="shared" si="15"/>
        <v>13.743720837542346</v>
      </c>
      <c r="P63" s="226">
        <f t="shared" si="16"/>
        <v>14</v>
      </c>
      <c r="Q63" s="227">
        <f t="shared" si="17"/>
        <v>2</v>
      </c>
      <c r="R63" s="227">
        <f t="shared" si="18"/>
        <v>280</v>
      </c>
      <c r="T63">
        <v>506</v>
      </c>
      <c r="U63">
        <v>3218</v>
      </c>
      <c r="V63" t="s">
        <v>264</v>
      </c>
      <c r="W63">
        <v>2037.2940000000001</v>
      </c>
      <c r="X63">
        <v>1001.357</v>
      </c>
      <c r="Y63">
        <v>2.0350000000000001</v>
      </c>
      <c r="Z63">
        <v>13.167</v>
      </c>
      <c r="AA63">
        <v>135.861076</v>
      </c>
      <c r="AB63">
        <v>3.5319150000000001</v>
      </c>
      <c r="AC63">
        <v>50.398021</v>
      </c>
      <c r="AD63" s="1">
        <v>355</v>
      </c>
      <c r="AE63">
        <v>2</v>
      </c>
      <c r="AF63">
        <v>280</v>
      </c>
      <c r="AG63">
        <v>70</v>
      </c>
      <c r="AH63">
        <v>14.995419999999999</v>
      </c>
      <c r="AI63">
        <v>799.8</v>
      </c>
      <c r="AJ63">
        <v>0</v>
      </c>
      <c r="AK63">
        <v>14</v>
      </c>
      <c r="AL63">
        <v>4148</v>
      </c>
      <c r="AM63">
        <v>0.84791666666666676</v>
      </c>
      <c r="AN63" t="s">
        <v>67</v>
      </c>
      <c r="AO63">
        <v>2037.2940000000001</v>
      </c>
      <c r="AP63" t="s">
        <v>538</v>
      </c>
      <c r="AQ63" t="s">
        <v>117</v>
      </c>
      <c r="AR63" t="s">
        <v>122</v>
      </c>
      <c r="AS63" t="s">
        <v>117</v>
      </c>
      <c r="AT63" t="s">
        <v>122</v>
      </c>
      <c r="AU63" t="s">
        <v>218</v>
      </c>
      <c r="AV63" t="s">
        <v>264</v>
      </c>
      <c r="AW63" t="s">
        <v>67</v>
      </c>
      <c r="AX63">
        <v>3218</v>
      </c>
      <c r="AY63" t="s">
        <v>417</v>
      </c>
      <c r="AZ63">
        <v>1</v>
      </c>
      <c r="BA63" t="s">
        <v>310</v>
      </c>
      <c r="BB63">
        <v>1</v>
      </c>
      <c r="BC63">
        <v>1</v>
      </c>
      <c r="BE63" t="s">
        <v>67</v>
      </c>
      <c r="BF63">
        <v>0</v>
      </c>
      <c r="BG63" t="s">
        <v>323</v>
      </c>
      <c r="BI63" t="s">
        <v>117</v>
      </c>
      <c r="BJ63" t="s">
        <v>264</v>
      </c>
      <c r="BK63" t="s">
        <v>67</v>
      </c>
      <c r="BL63">
        <v>0.84791666666666676</v>
      </c>
      <c r="BM63">
        <v>3218</v>
      </c>
      <c r="BN63" t="s">
        <v>122</v>
      </c>
      <c r="BO63" t="s">
        <v>218</v>
      </c>
      <c r="BP63">
        <v>1</v>
      </c>
      <c r="BQ63">
        <v>2037.2940000000001</v>
      </c>
      <c r="BR63">
        <v>2.5996518679124846E-2</v>
      </c>
      <c r="BS63">
        <v>0.37095261191660223</v>
      </c>
      <c r="BT63">
        <v>0.17425074633312618</v>
      </c>
      <c r="BU63">
        <v>13.167</v>
      </c>
      <c r="BV63">
        <v>9.8169434553873905E-2</v>
      </c>
      <c r="BW63">
        <v>13.743720837542346</v>
      </c>
      <c r="BX63">
        <v>14</v>
      </c>
      <c r="BY63">
        <v>2</v>
      </c>
      <c r="BZ63">
        <v>280</v>
      </c>
    </row>
    <row r="64" spans="1:78" ht="16.5">
      <c r="A64" s="109" t="str">
        <f t="shared" si="1"/>
        <v>도영운수</v>
      </c>
      <c r="B64" s="110" t="str">
        <f t="shared" si="2"/>
        <v>정국채</v>
      </c>
      <c r="C64" s="111" t="str">
        <f t="shared" si="3"/>
        <v>F</v>
      </c>
      <c r="D64" s="112">
        <f t="shared" si="4"/>
        <v>0.76750000000000007</v>
      </c>
      <c r="E64" s="113">
        <f t="shared" si="5"/>
        <v>9974</v>
      </c>
      <c r="F64" s="305" t="str">
        <f t="shared" si="6"/>
        <v>65-1</v>
      </c>
      <c r="G64" s="114" t="str">
        <f t="shared" si="7"/>
        <v>71바5883</v>
      </c>
      <c r="H64" s="115">
        <f t="shared" si="8"/>
        <v>1</v>
      </c>
      <c r="I64" s="116">
        <f t="shared" si="9"/>
        <v>3047.8</v>
      </c>
      <c r="J64" s="117">
        <f t="shared" si="10"/>
        <v>5.7538772208504049E-2</v>
      </c>
      <c r="K64" s="117">
        <f t="shared" si="11"/>
        <v>0.37980990794845887</v>
      </c>
      <c r="L64" s="117">
        <f t="shared" si="12"/>
        <v>0.21753395892118904</v>
      </c>
      <c r="M64" s="118">
        <f t="shared" si="13"/>
        <v>14.162000000000001</v>
      </c>
      <c r="N64" s="119">
        <f t="shared" si="14"/>
        <v>2.2639280792702934</v>
      </c>
      <c r="O64" s="119">
        <f t="shared" si="15"/>
        <v>31.432508694796244</v>
      </c>
      <c r="P64" s="228">
        <f t="shared" si="16"/>
        <v>52</v>
      </c>
      <c r="Q64" s="229">
        <f t="shared" si="17"/>
        <v>69</v>
      </c>
      <c r="R64" s="229">
        <f t="shared" si="18"/>
        <v>958</v>
      </c>
      <c r="T64">
        <v>506</v>
      </c>
      <c r="U64">
        <v>9974</v>
      </c>
      <c r="V64" t="s">
        <v>318</v>
      </c>
      <c r="W64">
        <v>3047.8</v>
      </c>
      <c r="X64">
        <v>1654.3140000000001</v>
      </c>
      <c r="Y64">
        <v>1.8420000000000001</v>
      </c>
      <c r="Z64">
        <v>14.162000000000001</v>
      </c>
      <c r="AA64">
        <v>220.87940900000001</v>
      </c>
      <c r="AB64">
        <v>12.70913</v>
      </c>
      <c r="AC64">
        <v>83.892188000000004</v>
      </c>
      <c r="AD64" s="1">
        <v>663</v>
      </c>
      <c r="AE64">
        <v>69</v>
      </c>
      <c r="AF64">
        <v>958</v>
      </c>
      <c r="AG64">
        <v>73</v>
      </c>
      <c r="AH64">
        <v>13.798479</v>
      </c>
      <c r="AI64">
        <v>2861.1</v>
      </c>
      <c r="AJ64">
        <v>0</v>
      </c>
      <c r="AK64">
        <v>52</v>
      </c>
      <c r="AL64">
        <v>33944</v>
      </c>
      <c r="AM64">
        <v>0.76750000000000007</v>
      </c>
      <c r="AN64" t="s">
        <v>70</v>
      </c>
      <c r="AO64">
        <v>3047.8</v>
      </c>
      <c r="AP64" t="s">
        <v>539</v>
      </c>
      <c r="AQ64" t="s">
        <v>117</v>
      </c>
      <c r="AR64" t="s">
        <v>122</v>
      </c>
      <c r="AS64" t="s">
        <v>117</v>
      </c>
      <c r="AT64" t="s">
        <v>122</v>
      </c>
      <c r="AU64" t="s">
        <v>217</v>
      </c>
      <c r="AV64" t="s">
        <v>318</v>
      </c>
      <c r="AW64" t="s">
        <v>70</v>
      </c>
      <c r="AX64">
        <v>9974</v>
      </c>
      <c r="AY64" t="s">
        <v>399</v>
      </c>
      <c r="AZ64">
        <v>3</v>
      </c>
      <c r="BA64" t="s">
        <v>307</v>
      </c>
      <c r="BB64">
        <v>1</v>
      </c>
      <c r="BC64">
        <v>1</v>
      </c>
      <c r="BE64" t="s">
        <v>70</v>
      </c>
      <c r="BF64">
        <v>0</v>
      </c>
      <c r="BG64" t="s">
        <v>323</v>
      </c>
      <c r="BI64" t="s">
        <v>117</v>
      </c>
      <c r="BJ64" t="s">
        <v>318</v>
      </c>
      <c r="BK64" t="s">
        <v>70</v>
      </c>
      <c r="BL64">
        <v>0.76750000000000007</v>
      </c>
      <c r="BM64">
        <v>9974</v>
      </c>
      <c r="BN64" t="s">
        <v>122</v>
      </c>
      <c r="BO64" t="s">
        <v>217</v>
      </c>
      <c r="BP64">
        <v>1</v>
      </c>
      <c r="BQ64">
        <v>3047.8</v>
      </c>
      <c r="BR64">
        <v>5.7538772208504049E-2</v>
      </c>
      <c r="BS64">
        <v>0.37980990794845887</v>
      </c>
      <c r="BT64">
        <v>0.21753395892118904</v>
      </c>
      <c r="BU64">
        <v>14.162000000000001</v>
      </c>
      <c r="BV64">
        <v>2.2639280792702934</v>
      </c>
      <c r="BW64">
        <v>31.432508694796244</v>
      </c>
      <c r="BX64">
        <v>52</v>
      </c>
      <c r="BY64">
        <v>69</v>
      </c>
      <c r="BZ64">
        <v>958</v>
      </c>
    </row>
    <row r="65" spans="1:78" ht="16.5">
      <c r="A65" s="125" t="str">
        <f t="shared" si="1"/>
        <v>도영운수</v>
      </c>
      <c r="B65" s="126" t="str">
        <f t="shared" si="2"/>
        <v>정원</v>
      </c>
      <c r="C65" s="127" t="str">
        <f t="shared" si="3"/>
        <v>D</v>
      </c>
      <c r="D65" s="128">
        <f t="shared" si="4"/>
        <v>0.84023419036832159</v>
      </c>
      <c r="E65" s="129">
        <f t="shared" si="5"/>
        <v>864</v>
      </c>
      <c r="F65" s="304" t="str">
        <f t="shared" si="6"/>
        <v>55</v>
      </c>
      <c r="G65" s="130" t="str">
        <f t="shared" si="7"/>
        <v>71바5880</v>
      </c>
      <c r="H65" s="131">
        <f t="shared" si="8"/>
        <v>8</v>
      </c>
      <c r="I65" s="132">
        <f t="shared" si="9"/>
        <v>2391.712</v>
      </c>
      <c r="J65" s="133">
        <f t="shared" si="10"/>
        <v>3.9638831539964739E-2</v>
      </c>
      <c r="K65" s="133">
        <f t="shared" si="11"/>
        <v>0.34173000967921779</v>
      </c>
      <c r="L65" s="133">
        <f t="shared" si="12"/>
        <v>0.301875811134451</v>
      </c>
      <c r="M65" s="134">
        <f t="shared" si="13"/>
        <v>15.273</v>
      </c>
      <c r="N65" s="135">
        <f t="shared" si="14"/>
        <v>5.7171793070778687</v>
      </c>
      <c r="O65" s="135">
        <f t="shared" si="15"/>
        <v>63.433465645197302</v>
      </c>
      <c r="P65" s="226">
        <f t="shared" si="16"/>
        <v>5</v>
      </c>
      <c r="Q65" s="227">
        <f t="shared" si="17"/>
        <v>94</v>
      </c>
      <c r="R65" s="227">
        <f t="shared" si="18"/>
        <v>1884</v>
      </c>
      <c r="T65">
        <v>506</v>
      </c>
      <c r="U65">
        <v>864</v>
      </c>
      <c r="V65" t="s">
        <v>265</v>
      </c>
      <c r="W65">
        <v>2391.712</v>
      </c>
      <c r="X65">
        <v>1251.549</v>
      </c>
      <c r="Y65">
        <v>1.911</v>
      </c>
      <c r="Z65">
        <v>15.273</v>
      </c>
      <c r="AA65">
        <v>145.53552099999999</v>
      </c>
      <c r="AB65">
        <v>5.7688579999999998</v>
      </c>
      <c r="AC65">
        <v>49.733854999999998</v>
      </c>
      <c r="AD65" s="1">
        <v>722</v>
      </c>
      <c r="AE65">
        <v>94</v>
      </c>
      <c r="AF65">
        <v>1884</v>
      </c>
      <c r="AG65">
        <v>75</v>
      </c>
      <c r="AH65">
        <v>16.433871</v>
      </c>
      <c r="AI65">
        <v>2007.6</v>
      </c>
      <c r="AJ65">
        <v>0</v>
      </c>
      <c r="AK65">
        <v>5</v>
      </c>
      <c r="AL65">
        <v>2946</v>
      </c>
      <c r="AM65">
        <v>0.84023419036832159</v>
      </c>
      <c r="AN65" t="s">
        <v>67</v>
      </c>
      <c r="AO65">
        <v>782.596</v>
      </c>
      <c r="AP65" t="s">
        <v>540</v>
      </c>
      <c r="AQ65" t="s">
        <v>117</v>
      </c>
      <c r="AR65" t="s">
        <v>120</v>
      </c>
      <c r="AS65" t="s">
        <v>117</v>
      </c>
      <c r="AT65" t="s">
        <v>120</v>
      </c>
      <c r="AU65" t="s">
        <v>201</v>
      </c>
      <c r="AV65" t="s">
        <v>265</v>
      </c>
      <c r="AW65" t="s">
        <v>67</v>
      </c>
      <c r="AX65">
        <v>864</v>
      </c>
      <c r="AY65" t="s">
        <v>412</v>
      </c>
      <c r="AZ65">
        <v>1</v>
      </c>
      <c r="BA65" t="s">
        <v>421</v>
      </c>
      <c r="BB65">
        <v>8</v>
      </c>
      <c r="BC65">
        <v>1</v>
      </c>
      <c r="BE65" t="s">
        <v>69</v>
      </c>
      <c r="BF65">
        <v>-1</v>
      </c>
      <c r="BG65" t="s">
        <v>347</v>
      </c>
      <c r="BI65" t="s">
        <v>117</v>
      </c>
      <c r="BJ65" t="s">
        <v>265</v>
      </c>
      <c r="BK65" t="s">
        <v>67</v>
      </c>
      <c r="BL65">
        <v>0.84023419036832159</v>
      </c>
      <c r="BM65">
        <v>864</v>
      </c>
      <c r="BN65" t="s">
        <v>120</v>
      </c>
      <c r="BO65" t="s">
        <v>201</v>
      </c>
      <c r="BP65">
        <v>8</v>
      </c>
      <c r="BQ65">
        <v>2391.712</v>
      </c>
      <c r="BR65">
        <v>3.9638831539964739E-2</v>
      </c>
      <c r="BS65">
        <v>0.34173000967921779</v>
      </c>
      <c r="BT65">
        <v>0.301875811134451</v>
      </c>
      <c r="BU65">
        <v>15.273</v>
      </c>
      <c r="BV65">
        <v>5.7171793070778687</v>
      </c>
      <c r="BW65">
        <v>63.433465645197302</v>
      </c>
      <c r="BX65">
        <v>5</v>
      </c>
      <c r="BY65">
        <v>94</v>
      </c>
      <c r="BZ65">
        <v>1884</v>
      </c>
    </row>
    <row r="66" spans="1:78" ht="16.5">
      <c r="A66" s="109" t="str">
        <f t="shared" si="1"/>
        <v>도영운수</v>
      </c>
      <c r="B66" s="110" t="str">
        <f t="shared" si="2"/>
        <v>정정훈</v>
      </c>
      <c r="C66" s="111" t="str">
        <f t="shared" si="3"/>
        <v>D</v>
      </c>
      <c r="D66" s="112">
        <f t="shared" si="4"/>
        <v>0.82866981868064404</v>
      </c>
      <c r="E66" s="113">
        <f t="shared" si="5"/>
        <v>3787</v>
      </c>
      <c r="F66" s="305" t="str">
        <f t="shared" si="6"/>
        <v>523</v>
      </c>
      <c r="G66" s="114" t="str">
        <f t="shared" si="7"/>
        <v>70바3911</v>
      </c>
      <c r="H66" s="115">
        <f t="shared" si="8"/>
        <v>9</v>
      </c>
      <c r="I66" s="116">
        <f t="shared" si="9"/>
        <v>3146.4920000000002</v>
      </c>
      <c r="J66" s="117">
        <f t="shared" si="10"/>
        <v>2.7991320583738131E-2</v>
      </c>
      <c r="K66" s="117">
        <f t="shared" si="11"/>
        <v>0.34110648202514393</v>
      </c>
      <c r="L66" s="117">
        <f t="shared" si="12"/>
        <v>0.27681621310335447</v>
      </c>
      <c r="M66" s="118">
        <f t="shared" si="13"/>
        <v>14.346</v>
      </c>
      <c r="N66" s="119">
        <f t="shared" si="14"/>
        <v>3.0827982400718006</v>
      </c>
      <c r="O66" s="119">
        <f t="shared" si="15"/>
        <v>40.394191372487199</v>
      </c>
      <c r="P66" s="228">
        <f t="shared" si="16"/>
        <v>11</v>
      </c>
      <c r="Q66" s="229">
        <f t="shared" si="17"/>
        <v>97</v>
      </c>
      <c r="R66" s="229">
        <f t="shared" si="18"/>
        <v>1271</v>
      </c>
      <c r="T66">
        <v>506</v>
      </c>
      <c r="U66">
        <v>3787</v>
      </c>
      <c r="V66" t="s">
        <v>293</v>
      </c>
      <c r="W66">
        <v>3146.4920000000002</v>
      </c>
      <c r="X66">
        <v>1591.365</v>
      </c>
      <c r="Y66">
        <v>1.9770000000000001</v>
      </c>
      <c r="Z66">
        <v>14.346</v>
      </c>
      <c r="AA66">
        <v>192.47884300000001</v>
      </c>
      <c r="AB66">
        <v>5.3877370000000004</v>
      </c>
      <c r="AC66">
        <v>65.655781000000005</v>
      </c>
      <c r="AD66" s="1">
        <v>871</v>
      </c>
      <c r="AE66">
        <v>97</v>
      </c>
      <c r="AF66">
        <v>1271</v>
      </c>
      <c r="AG66">
        <v>76</v>
      </c>
      <c r="AH66">
        <v>16.347208999999999</v>
      </c>
      <c r="AI66">
        <v>1062.7</v>
      </c>
      <c r="AJ66">
        <v>0</v>
      </c>
      <c r="AK66">
        <v>11</v>
      </c>
      <c r="AL66">
        <v>4644</v>
      </c>
      <c r="AM66">
        <v>0.82866981868064404</v>
      </c>
      <c r="AN66" t="s">
        <v>67</v>
      </c>
      <c r="AO66">
        <v>1571.933</v>
      </c>
      <c r="AP66" t="s">
        <v>541</v>
      </c>
      <c r="AQ66" t="s">
        <v>117</v>
      </c>
      <c r="AR66" t="s">
        <v>119</v>
      </c>
      <c r="AS66" t="s">
        <v>117</v>
      </c>
      <c r="AT66" t="s">
        <v>119</v>
      </c>
      <c r="AU66" t="s">
        <v>192</v>
      </c>
      <c r="AV66" t="s">
        <v>293</v>
      </c>
      <c r="AW66" t="s">
        <v>67</v>
      </c>
      <c r="AX66">
        <v>3787</v>
      </c>
      <c r="AY66" t="s">
        <v>388</v>
      </c>
      <c r="AZ66">
        <v>7</v>
      </c>
      <c r="BA66" t="s">
        <v>427</v>
      </c>
      <c r="BB66">
        <v>9</v>
      </c>
      <c r="BC66">
        <v>1</v>
      </c>
      <c r="BE66" t="s">
        <v>67</v>
      </c>
      <c r="BF66">
        <v>0</v>
      </c>
      <c r="BG66" t="s">
        <v>323</v>
      </c>
      <c r="BI66" t="s">
        <v>117</v>
      </c>
      <c r="BJ66" t="s">
        <v>293</v>
      </c>
      <c r="BK66" t="s">
        <v>67</v>
      </c>
      <c r="BL66">
        <v>0.82866981868064404</v>
      </c>
      <c r="BM66">
        <v>3787</v>
      </c>
      <c r="BN66" t="s">
        <v>119</v>
      </c>
      <c r="BO66" t="s">
        <v>192</v>
      </c>
      <c r="BP66">
        <v>9</v>
      </c>
      <c r="BQ66">
        <v>3146.4920000000002</v>
      </c>
      <c r="BR66">
        <v>2.7991320583738131E-2</v>
      </c>
      <c r="BS66">
        <v>0.34110648202514393</v>
      </c>
      <c r="BT66">
        <v>0.27681621310335447</v>
      </c>
      <c r="BU66">
        <v>14.346</v>
      </c>
      <c r="BV66">
        <v>3.0827982400718006</v>
      </c>
      <c r="BW66">
        <v>40.394191372487199</v>
      </c>
      <c r="BX66">
        <v>11</v>
      </c>
      <c r="BY66">
        <v>97</v>
      </c>
      <c r="BZ66">
        <v>1271</v>
      </c>
    </row>
    <row r="67" spans="1:78" ht="16.5">
      <c r="A67" s="125" t="str">
        <f t="shared" si="1"/>
        <v>도영운수</v>
      </c>
      <c r="B67" s="126" t="str">
        <f t="shared" si="2"/>
        <v>정진권</v>
      </c>
      <c r="C67" s="127" t="str">
        <f t="shared" si="3"/>
        <v>C</v>
      </c>
      <c r="D67" s="128">
        <f t="shared" si="4"/>
        <v>0.86538461538461531</v>
      </c>
      <c r="E67" s="129">
        <f t="shared" si="5"/>
        <v>6998</v>
      </c>
      <c r="F67" s="304" t="str">
        <f t="shared" si="6"/>
        <v>35</v>
      </c>
      <c r="G67" s="130" t="str">
        <f t="shared" si="7"/>
        <v>71바5852</v>
      </c>
      <c r="H67" s="131">
        <f t="shared" si="8"/>
        <v>1</v>
      </c>
      <c r="I67" s="132">
        <f t="shared" si="9"/>
        <v>2609.7089999999998</v>
      </c>
      <c r="J67" s="133">
        <f t="shared" si="10"/>
        <v>2.2637953714654029E-2</v>
      </c>
      <c r="K67" s="133">
        <f t="shared" si="11"/>
        <v>0.38087226648354339</v>
      </c>
      <c r="L67" s="133">
        <f t="shared" si="12"/>
        <v>0.15212424067204428</v>
      </c>
      <c r="M67" s="134">
        <f t="shared" si="13"/>
        <v>12.759</v>
      </c>
      <c r="N67" s="135">
        <f t="shared" si="14"/>
        <v>0.42150293385201187</v>
      </c>
      <c r="O67" s="135">
        <f t="shared" si="15"/>
        <v>16.438614420228465</v>
      </c>
      <c r="P67" s="226">
        <f t="shared" si="16"/>
        <v>36</v>
      </c>
      <c r="Q67" s="227">
        <f t="shared" si="17"/>
        <v>11</v>
      </c>
      <c r="R67" s="227">
        <f t="shared" si="18"/>
        <v>429</v>
      </c>
      <c r="T67">
        <v>506</v>
      </c>
      <c r="U67">
        <v>6998</v>
      </c>
      <c r="V67" t="s">
        <v>266</v>
      </c>
      <c r="W67">
        <v>2609.7089999999998</v>
      </c>
      <c r="X67">
        <v>1159.761</v>
      </c>
      <c r="Y67">
        <v>2.25</v>
      </c>
      <c r="Z67">
        <v>12.759</v>
      </c>
      <c r="AA67">
        <v>159.37968799999999</v>
      </c>
      <c r="AB67">
        <v>3.6080299999999998</v>
      </c>
      <c r="AC67">
        <v>60.703302999999998</v>
      </c>
      <c r="AD67" s="1">
        <v>397</v>
      </c>
      <c r="AE67">
        <v>11</v>
      </c>
      <c r="AF67">
        <v>429</v>
      </c>
      <c r="AG67">
        <v>77</v>
      </c>
      <c r="AH67">
        <v>16.374162999999999</v>
      </c>
      <c r="AI67">
        <v>1328</v>
      </c>
      <c r="AJ67">
        <v>0</v>
      </c>
      <c r="AK67">
        <v>36</v>
      </c>
      <c r="AL67">
        <v>11008</v>
      </c>
      <c r="AM67">
        <v>0.86538461538461531</v>
      </c>
      <c r="AN67" t="s">
        <v>69</v>
      </c>
      <c r="AO67">
        <v>2609.7089999999998</v>
      </c>
      <c r="AP67" t="s">
        <v>542</v>
      </c>
      <c r="AQ67" t="s">
        <v>117</v>
      </c>
      <c r="AR67" t="s">
        <v>118</v>
      </c>
      <c r="AS67" t="s">
        <v>117</v>
      </c>
      <c r="AT67" t="s">
        <v>118</v>
      </c>
      <c r="AU67" t="s">
        <v>175</v>
      </c>
      <c r="AV67" t="s">
        <v>266</v>
      </c>
      <c r="AW67" t="s">
        <v>69</v>
      </c>
      <c r="AX67">
        <v>6998</v>
      </c>
      <c r="AY67" t="s">
        <v>385</v>
      </c>
      <c r="AZ67">
        <v>3</v>
      </c>
      <c r="BA67" t="s">
        <v>346</v>
      </c>
      <c r="BB67">
        <v>1</v>
      </c>
      <c r="BC67">
        <v>1</v>
      </c>
      <c r="BE67" t="s">
        <v>67</v>
      </c>
      <c r="BF67">
        <v>1</v>
      </c>
      <c r="BG67" t="s">
        <v>321</v>
      </c>
      <c r="BI67" t="s">
        <v>117</v>
      </c>
      <c r="BJ67" t="s">
        <v>266</v>
      </c>
      <c r="BK67" t="s">
        <v>69</v>
      </c>
      <c r="BL67">
        <v>0.86538461538461531</v>
      </c>
      <c r="BM67">
        <v>6998</v>
      </c>
      <c r="BN67" t="s">
        <v>118</v>
      </c>
      <c r="BO67" t="s">
        <v>175</v>
      </c>
      <c r="BP67">
        <v>1</v>
      </c>
      <c r="BQ67">
        <v>2609.7089999999998</v>
      </c>
      <c r="BR67">
        <v>2.2637953714654029E-2</v>
      </c>
      <c r="BS67">
        <v>0.38087226648354339</v>
      </c>
      <c r="BT67">
        <v>0.15212424067204428</v>
      </c>
      <c r="BU67">
        <v>12.759</v>
      </c>
      <c r="BV67">
        <v>0.42150293385201187</v>
      </c>
      <c r="BW67">
        <v>16.438614420228465</v>
      </c>
      <c r="BX67">
        <v>36</v>
      </c>
      <c r="BY67">
        <v>11</v>
      </c>
      <c r="BZ67">
        <v>429</v>
      </c>
    </row>
    <row r="68" spans="1:78" ht="16.5">
      <c r="A68" s="109" t="str">
        <f t="shared" si="1"/>
        <v>도영운수</v>
      </c>
      <c r="B68" s="110" t="str">
        <f t="shared" si="2"/>
        <v>정해원</v>
      </c>
      <c r="C68" s="111" t="str">
        <f t="shared" si="3"/>
        <v>F</v>
      </c>
      <c r="D68" s="112">
        <f t="shared" si="4"/>
        <v>0.7649866521295674</v>
      </c>
      <c r="E68" s="113">
        <f t="shared" si="5"/>
        <v>469</v>
      </c>
      <c r="F68" s="305" t="str">
        <f t="shared" si="6"/>
        <v>523</v>
      </c>
      <c r="G68" s="114" t="str">
        <f t="shared" si="7"/>
        <v>71바5894</v>
      </c>
      <c r="H68" s="115">
        <f t="shared" si="8"/>
        <v>4</v>
      </c>
      <c r="I68" s="116">
        <f t="shared" si="9"/>
        <v>826.197</v>
      </c>
      <c r="J68" s="117">
        <f t="shared" si="10"/>
        <v>1.4359832306314536E-2</v>
      </c>
      <c r="K68" s="117">
        <f t="shared" si="11"/>
        <v>0.37996840929251147</v>
      </c>
      <c r="L68" s="117">
        <f t="shared" si="12"/>
        <v>0.37279244538530154</v>
      </c>
      <c r="M68" s="118">
        <f t="shared" si="13"/>
        <v>19.108000000000001</v>
      </c>
      <c r="N68" s="119">
        <f t="shared" si="14"/>
        <v>2.0173085069899739</v>
      </c>
      <c r="O68" s="119">
        <f t="shared" si="15"/>
        <v>45.389441407274418</v>
      </c>
      <c r="P68" s="228">
        <f t="shared" si="16"/>
        <v>4</v>
      </c>
      <c r="Q68" s="229">
        <f t="shared" si="17"/>
        <v>37</v>
      </c>
      <c r="R68" s="229">
        <f t="shared" si="18"/>
        <v>1073</v>
      </c>
      <c r="T68">
        <v>506</v>
      </c>
      <c r="U68">
        <v>469</v>
      </c>
      <c r="V68" t="s">
        <v>286</v>
      </c>
      <c r="W68">
        <v>826.197</v>
      </c>
      <c r="X68">
        <v>429.911</v>
      </c>
      <c r="Y68">
        <v>1.9219999999999999</v>
      </c>
      <c r="Z68">
        <v>19.108000000000001</v>
      </c>
      <c r="AA68">
        <v>48.939708000000003</v>
      </c>
      <c r="AB68">
        <v>0.702766</v>
      </c>
      <c r="AC68">
        <v>18.595542999999999</v>
      </c>
      <c r="AD68" s="1">
        <v>308</v>
      </c>
      <c r="AE68">
        <v>37</v>
      </c>
      <c r="AF68">
        <v>1073</v>
      </c>
      <c r="AG68">
        <v>80</v>
      </c>
      <c r="AH68">
        <v>16.881934999999999</v>
      </c>
      <c r="AI68">
        <v>946.1</v>
      </c>
      <c r="AJ68">
        <v>0</v>
      </c>
      <c r="AK68">
        <v>4</v>
      </c>
      <c r="AL68">
        <v>832</v>
      </c>
      <c r="AM68">
        <v>0.7649866521295674</v>
      </c>
      <c r="AN68" t="s">
        <v>70</v>
      </c>
      <c r="AO68">
        <v>514.78</v>
      </c>
      <c r="AP68" t="s">
        <v>543</v>
      </c>
      <c r="AQ68" t="s">
        <v>117</v>
      </c>
      <c r="AR68" t="s">
        <v>119</v>
      </c>
      <c r="AS68" t="s">
        <v>117</v>
      </c>
      <c r="AT68" t="s">
        <v>119</v>
      </c>
      <c r="AU68" t="s">
        <v>198</v>
      </c>
      <c r="AV68" t="s">
        <v>286</v>
      </c>
      <c r="AW68" t="s">
        <v>70</v>
      </c>
      <c r="AX68">
        <v>469</v>
      </c>
      <c r="AY68" t="s">
        <v>376</v>
      </c>
      <c r="AZ68">
        <v>3</v>
      </c>
      <c r="BA68" t="s">
        <v>350</v>
      </c>
      <c r="BB68">
        <v>4</v>
      </c>
      <c r="BC68">
        <v>1</v>
      </c>
      <c r="BE68" t="s">
        <v>70</v>
      </c>
      <c r="BF68">
        <v>0</v>
      </c>
      <c r="BG68" t="s">
        <v>323</v>
      </c>
      <c r="BI68" t="s">
        <v>117</v>
      </c>
      <c r="BJ68" t="s">
        <v>286</v>
      </c>
      <c r="BK68" t="s">
        <v>70</v>
      </c>
      <c r="BL68">
        <v>0.7649866521295674</v>
      </c>
      <c r="BM68">
        <v>469</v>
      </c>
      <c r="BN68" t="s">
        <v>119</v>
      </c>
      <c r="BO68" t="s">
        <v>198</v>
      </c>
      <c r="BP68">
        <v>4</v>
      </c>
      <c r="BQ68">
        <v>826.197</v>
      </c>
      <c r="BR68">
        <v>1.4359832306314536E-2</v>
      </c>
      <c r="BS68">
        <v>0.37996840929251147</v>
      </c>
      <c r="BT68">
        <v>0.37279244538530154</v>
      </c>
      <c r="BU68">
        <v>19.108000000000001</v>
      </c>
      <c r="BV68">
        <v>2.0173085069899739</v>
      </c>
      <c r="BW68">
        <v>45.389441407274418</v>
      </c>
      <c r="BX68">
        <v>4</v>
      </c>
      <c r="BY68">
        <v>37</v>
      </c>
      <c r="BZ68">
        <v>1073</v>
      </c>
    </row>
    <row r="69" spans="1:78" ht="16.5">
      <c r="A69" s="125" t="str">
        <f t="shared" si="1"/>
        <v>도영운수</v>
      </c>
      <c r="B69" s="126" t="str">
        <f t="shared" si="2"/>
        <v>정현수</v>
      </c>
      <c r="C69" s="127" t="str">
        <f t="shared" si="3"/>
        <v>C</v>
      </c>
      <c r="D69" s="128">
        <f t="shared" si="4"/>
        <v>0.85899386896839081</v>
      </c>
      <c r="E69" s="129">
        <f t="shared" si="5"/>
        <v>5970</v>
      </c>
      <c r="F69" s="304" t="str">
        <f t="shared" si="6"/>
        <v>55</v>
      </c>
      <c r="G69" s="130" t="str">
        <f t="shared" si="7"/>
        <v>71바5880</v>
      </c>
      <c r="H69" s="131">
        <f t="shared" si="8"/>
        <v>4</v>
      </c>
      <c r="I69" s="132">
        <f t="shared" si="9"/>
        <v>8726.0859999999993</v>
      </c>
      <c r="J69" s="133">
        <f t="shared" si="10"/>
        <v>3.9647222773407091E-2</v>
      </c>
      <c r="K69" s="133">
        <f t="shared" si="11"/>
        <v>0.36768985717037533</v>
      </c>
      <c r="L69" s="133">
        <f t="shared" si="12"/>
        <v>0.24822125291912092</v>
      </c>
      <c r="M69" s="134">
        <f t="shared" si="13"/>
        <v>17.036999999999999</v>
      </c>
      <c r="N69" s="135">
        <f t="shared" si="14"/>
        <v>6.7727959591505291</v>
      </c>
      <c r="O69" s="135">
        <f t="shared" si="15"/>
        <v>64.702548198585262</v>
      </c>
      <c r="P69" s="226">
        <f t="shared" si="16"/>
        <v>26</v>
      </c>
      <c r="Q69" s="227">
        <f t="shared" si="17"/>
        <v>591</v>
      </c>
      <c r="R69" s="227">
        <f t="shared" si="18"/>
        <v>5646</v>
      </c>
      <c r="T69">
        <v>506</v>
      </c>
      <c r="U69">
        <v>5970</v>
      </c>
      <c r="V69" t="s">
        <v>267</v>
      </c>
      <c r="W69">
        <v>8726.0859999999993</v>
      </c>
      <c r="X69">
        <v>4636.1949999999997</v>
      </c>
      <c r="Y69">
        <v>1.8819999999999999</v>
      </c>
      <c r="Z69">
        <v>17.036999999999999</v>
      </c>
      <c r="AA69">
        <v>540.09404700000005</v>
      </c>
      <c r="AB69">
        <v>21.413229000000001</v>
      </c>
      <c r="AC69">
        <v>198.58710300000001</v>
      </c>
      <c r="AD69" s="1">
        <v>2166</v>
      </c>
      <c r="AE69">
        <v>591</v>
      </c>
      <c r="AF69">
        <v>5646</v>
      </c>
      <c r="AG69">
        <v>77</v>
      </c>
      <c r="AH69">
        <v>16.156604000000002</v>
      </c>
      <c r="AI69">
        <v>9798</v>
      </c>
      <c r="AJ69">
        <v>0</v>
      </c>
      <c r="AK69">
        <v>26</v>
      </c>
      <c r="AL69">
        <v>16940</v>
      </c>
      <c r="AM69">
        <v>0.85899386896839081</v>
      </c>
      <c r="AN69" t="s">
        <v>69</v>
      </c>
      <c r="AO69">
        <v>5065.3310000000001</v>
      </c>
      <c r="AP69" t="s">
        <v>544</v>
      </c>
      <c r="AQ69" t="s">
        <v>117</v>
      </c>
      <c r="AR69" t="s">
        <v>120</v>
      </c>
      <c r="AS69" t="s">
        <v>117</v>
      </c>
      <c r="AT69" t="s">
        <v>120</v>
      </c>
      <c r="AU69" t="s">
        <v>201</v>
      </c>
      <c r="AV69" t="s">
        <v>267</v>
      </c>
      <c r="AW69" t="s">
        <v>69</v>
      </c>
      <c r="AX69">
        <v>5970</v>
      </c>
      <c r="AY69" t="s">
        <v>415</v>
      </c>
      <c r="AZ69">
        <v>1</v>
      </c>
      <c r="BA69" t="s">
        <v>283</v>
      </c>
      <c r="BB69">
        <v>4</v>
      </c>
      <c r="BC69">
        <v>1</v>
      </c>
      <c r="BE69" t="s">
        <v>71</v>
      </c>
      <c r="BF69">
        <v>-3</v>
      </c>
      <c r="BG69" t="s">
        <v>347</v>
      </c>
      <c r="BI69" t="s">
        <v>117</v>
      </c>
      <c r="BJ69" t="s">
        <v>267</v>
      </c>
      <c r="BK69" t="s">
        <v>69</v>
      </c>
      <c r="BL69">
        <v>0.85899386896839081</v>
      </c>
      <c r="BM69">
        <v>5970</v>
      </c>
      <c r="BN69" t="s">
        <v>120</v>
      </c>
      <c r="BO69" t="s">
        <v>201</v>
      </c>
      <c r="BP69">
        <v>4</v>
      </c>
      <c r="BQ69">
        <v>8726.0859999999993</v>
      </c>
      <c r="BR69">
        <v>3.9647222773407091E-2</v>
      </c>
      <c r="BS69">
        <v>0.36768985717037533</v>
      </c>
      <c r="BT69">
        <v>0.24822125291912092</v>
      </c>
      <c r="BU69">
        <v>17.036999999999999</v>
      </c>
      <c r="BV69">
        <v>6.7727959591505291</v>
      </c>
      <c r="BW69">
        <v>64.702548198585262</v>
      </c>
      <c r="BX69">
        <v>26</v>
      </c>
      <c r="BY69">
        <v>591</v>
      </c>
      <c r="BZ69">
        <v>5646</v>
      </c>
    </row>
    <row r="70" spans="1:78" ht="16.5">
      <c r="A70" s="109" t="str">
        <f t="shared" si="1"/>
        <v>도영운수</v>
      </c>
      <c r="B70" s="110" t="str">
        <f t="shared" si="2"/>
        <v>정흥복</v>
      </c>
      <c r="C70" s="111" t="str">
        <f t="shared" si="3"/>
        <v>B</v>
      </c>
      <c r="D70" s="112">
        <f t="shared" si="4"/>
        <v>0.90653957633862126</v>
      </c>
      <c r="E70" s="113">
        <f t="shared" si="5"/>
        <v>5480</v>
      </c>
      <c r="F70" s="305" t="str">
        <f t="shared" si="6"/>
        <v>35</v>
      </c>
      <c r="G70" s="114" t="str">
        <f t="shared" si="7"/>
        <v>71바5853</v>
      </c>
      <c r="H70" s="115">
        <f t="shared" si="8"/>
        <v>2</v>
      </c>
      <c r="I70" s="116">
        <f t="shared" si="9"/>
        <v>2432.3090000000002</v>
      </c>
      <c r="J70" s="117">
        <f t="shared" si="10"/>
        <v>1.0720784979188235E-2</v>
      </c>
      <c r="K70" s="117">
        <f t="shared" si="11"/>
        <v>0.38369564221761782</v>
      </c>
      <c r="L70" s="117">
        <f t="shared" si="12"/>
        <v>0.20762164675623038</v>
      </c>
      <c r="M70" s="118">
        <f t="shared" si="13"/>
        <v>11.612</v>
      </c>
      <c r="N70" s="119">
        <f t="shared" si="14"/>
        <v>0</v>
      </c>
      <c r="O70" s="119">
        <f t="shared" si="15"/>
        <v>22.858937741874076</v>
      </c>
      <c r="P70" s="228">
        <f t="shared" si="16"/>
        <v>38</v>
      </c>
      <c r="Q70" s="229">
        <f t="shared" si="17"/>
        <v>0</v>
      </c>
      <c r="R70" s="229">
        <f t="shared" si="18"/>
        <v>556</v>
      </c>
      <c r="T70">
        <v>506</v>
      </c>
      <c r="U70">
        <v>5480</v>
      </c>
      <c r="V70" t="s">
        <v>268</v>
      </c>
      <c r="W70">
        <v>2432.3090000000002</v>
      </c>
      <c r="X70">
        <v>1032.1130000000001</v>
      </c>
      <c r="Y70">
        <v>2.3570000000000002</v>
      </c>
      <c r="Z70">
        <v>11.612</v>
      </c>
      <c r="AA70">
        <v>143.12552700000001</v>
      </c>
      <c r="AB70">
        <v>1.5344180000000001</v>
      </c>
      <c r="AC70">
        <v>54.916640999999998</v>
      </c>
      <c r="AD70" s="1">
        <v>505</v>
      </c>
      <c r="AE70">
        <v>0</v>
      </c>
      <c r="AF70">
        <v>556</v>
      </c>
      <c r="AG70">
        <v>73</v>
      </c>
      <c r="AH70">
        <v>16.994236000000001</v>
      </c>
      <c r="AI70">
        <v>3742.4</v>
      </c>
      <c r="AJ70">
        <v>0</v>
      </c>
      <c r="AK70">
        <v>38</v>
      </c>
      <c r="AL70">
        <v>9751</v>
      </c>
      <c r="AM70">
        <v>0.90653957633862126</v>
      </c>
      <c r="AN70" t="s">
        <v>68</v>
      </c>
      <c r="AO70">
        <v>2319.2330000000002</v>
      </c>
      <c r="AP70" t="s">
        <v>545</v>
      </c>
      <c r="AQ70" t="s">
        <v>117</v>
      </c>
      <c r="AR70" t="s">
        <v>118</v>
      </c>
      <c r="AS70" t="s">
        <v>117</v>
      </c>
      <c r="AT70" t="s">
        <v>118</v>
      </c>
      <c r="AU70" t="s">
        <v>176</v>
      </c>
      <c r="AV70" t="s">
        <v>268</v>
      </c>
      <c r="AW70" t="s">
        <v>68</v>
      </c>
      <c r="AX70">
        <v>5480</v>
      </c>
      <c r="AY70" t="s">
        <v>377</v>
      </c>
      <c r="AZ70">
        <v>3</v>
      </c>
      <c r="BA70" t="s">
        <v>400</v>
      </c>
      <c r="BB70">
        <v>2</v>
      </c>
      <c r="BC70">
        <v>1</v>
      </c>
      <c r="BE70" t="s">
        <v>69</v>
      </c>
      <c r="BF70">
        <v>1</v>
      </c>
      <c r="BG70" t="s">
        <v>321</v>
      </c>
      <c r="BI70" t="s">
        <v>117</v>
      </c>
      <c r="BJ70" t="s">
        <v>268</v>
      </c>
      <c r="BK70" t="s">
        <v>68</v>
      </c>
      <c r="BL70">
        <v>0.90653957633862126</v>
      </c>
      <c r="BM70">
        <v>5480</v>
      </c>
      <c r="BN70" t="s">
        <v>118</v>
      </c>
      <c r="BO70" t="s">
        <v>176</v>
      </c>
      <c r="BP70">
        <v>2</v>
      </c>
      <c r="BQ70">
        <v>2432.3090000000002</v>
      </c>
      <c r="BR70">
        <v>1.0720784979188235E-2</v>
      </c>
      <c r="BS70">
        <v>0.38369564221761782</v>
      </c>
      <c r="BT70">
        <v>0.20762164675623038</v>
      </c>
      <c r="BU70">
        <v>11.612</v>
      </c>
      <c r="BV70">
        <v>0</v>
      </c>
      <c r="BW70">
        <v>22.858937741874076</v>
      </c>
      <c r="BX70">
        <v>38</v>
      </c>
      <c r="BY70">
        <v>0</v>
      </c>
      <c r="BZ70">
        <v>556</v>
      </c>
    </row>
    <row r="71" spans="1:78" ht="16.5">
      <c r="A71" s="125" t="str">
        <f t="shared" ref="A71:A86" si="19">BI71</f>
        <v>도영운수</v>
      </c>
      <c r="B71" s="126" t="str">
        <f t="shared" ref="B71:B86" si="20">IF(BJ71="NULL", E71, BJ71)</f>
        <v>조성환</v>
      </c>
      <c r="C71" s="127" t="str">
        <f t="shared" ref="C71:C86" si="21">BK71</f>
        <v>A</v>
      </c>
      <c r="D71" s="128">
        <f t="shared" ref="D71:D86" si="22">BL71</f>
        <v>0.99955457946843285</v>
      </c>
      <c r="E71" s="129">
        <f t="shared" ref="E71:E86" si="23">U71</f>
        <v>8555</v>
      </c>
      <c r="F71" s="304" t="str">
        <f t="shared" ref="F71:F86" si="24">BN71</f>
        <v>523</v>
      </c>
      <c r="G71" s="130" t="str">
        <f t="shared" ref="G71:G86" si="25">BO71</f>
        <v>71바5894</v>
      </c>
      <c r="H71" s="131">
        <f t="shared" ref="H71:H86" si="26">BP71</f>
        <v>4</v>
      </c>
      <c r="I71" s="132">
        <f t="shared" ref="I71:I86" si="27">BQ71</f>
        <v>3438.3759999999997</v>
      </c>
      <c r="J71" s="133">
        <f t="shared" ref="J71:J86" si="28">AB71/AA71</f>
        <v>2.1926266954407077E-2</v>
      </c>
      <c r="K71" s="133">
        <f t="shared" ref="K71:K86" si="29">AC71/AA71</f>
        <v>0.31734189090866333</v>
      </c>
      <c r="L71" s="133">
        <f t="shared" ref="L71:L86" si="30">AD71/I71</f>
        <v>0.12331402964655408</v>
      </c>
      <c r="M71" s="134">
        <f t="shared" ref="M71:M86" si="31">Z71</f>
        <v>12.718</v>
      </c>
      <c r="N71" s="135">
        <f t="shared" ref="N71:N86" si="32">BV71</f>
        <v>2.064928326628618</v>
      </c>
      <c r="O71" s="135">
        <f t="shared" ref="O71:O86" si="33">BW71</f>
        <v>42.607323922689083</v>
      </c>
      <c r="P71" s="226">
        <f t="shared" ref="P71:P86" si="34">AK71</f>
        <v>7</v>
      </c>
      <c r="Q71" s="227">
        <f t="shared" ref="Q71:Q86" si="35">AE71</f>
        <v>71</v>
      </c>
      <c r="R71" s="227">
        <f t="shared" ref="R71:R86" si="36">AF71</f>
        <v>1465</v>
      </c>
      <c r="T71">
        <v>506</v>
      </c>
      <c r="U71">
        <v>8555</v>
      </c>
      <c r="V71" t="s">
        <v>269</v>
      </c>
      <c r="W71">
        <v>3438.3760000000002</v>
      </c>
      <c r="X71">
        <v>1326.03</v>
      </c>
      <c r="Y71">
        <v>2.593</v>
      </c>
      <c r="Z71">
        <v>12.718</v>
      </c>
      <c r="AA71">
        <v>196.971058</v>
      </c>
      <c r="AB71">
        <v>4.3188399999999998</v>
      </c>
      <c r="AC71">
        <v>62.507168</v>
      </c>
      <c r="AD71" s="1">
        <v>424</v>
      </c>
      <c r="AE71">
        <v>71</v>
      </c>
      <c r="AF71">
        <v>1465</v>
      </c>
      <c r="AG71">
        <v>74</v>
      </c>
      <c r="AH71">
        <v>17.456249</v>
      </c>
      <c r="AI71">
        <v>424.7</v>
      </c>
      <c r="AJ71">
        <v>0</v>
      </c>
      <c r="AK71">
        <v>7</v>
      </c>
      <c r="AL71">
        <v>1845</v>
      </c>
      <c r="AM71">
        <v>0.99955457946843285</v>
      </c>
      <c r="AN71" t="s">
        <v>66</v>
      </c>
      <c r="AO71">
        <v>2031.664</v>
      </c>
      <c r="AP71" t="s">
        <v>546</v>
      </c>
      <c r="AQ71" t="s">
        <v>117</v>
      </c>
      <c r="AR71" t="s">
        <v>119</v>
      </c>
      <c r="AS71" t="s">
        <v>117</v>
      </c>
      <c r="AT71" t="s">
        <v>119</v>
      </c>
      <c r="AU71" t="s">
        <v>198</v>
      </c>
      <c r="AV71" t="s">
        <v>269</v>
      </c>
      <c r="AW71" t="s">
        <v>66</v>
      </c>
      <c r="AX71">
        <v>8555</v>
      </c>
      <c r="AY71" t="s">
        <v>404</v>
      </c>
      <c r="AZ71">
        <v>1</v>
      </c>
      <c r="BA71" t="s">
        <v>351</v>
      </c>
      <c r="BB71">
        <v>4</v>
      </c>
      <c r="BC71">
        <v>1</v>
      </c>
      <c r="BE71" t="s">
        <v>66</v>
      </c>
      <c r="BF71">
        <v>0</v>
      </c>
      <c r="BG71" t="s">
        <v>323</v>
      </c>
      <c r="BI71" t="s">
        <v>117</v>
      </c>
      <c r="BJ71" t="s">
        <v>269</v>
      </c>
      <c r="BK71" t="s">
        <v>66</v>
      </c>
      <c r="BL71">
        <v>0.99955457946843285</v>
      </c>
      <c r="BM71">
        <v>8555</v>
      </c>
      <c r="BN71" t="s">
        <v>119</v>
      </c>
      <c r="BO71" t="s">
        <v>198</v>
      </c>
      <c r="BP71">
        <v>4</v>
      </c>
      <c r="BQ71">
        <v>3438.3759999999997</v>
      </c>
      <c r="BR71">
        <v>2.1926266954407077E-2</v>
      </c>
      <c r="BS71">
        <v>0.31734189090866333</v>
      </c>
      <c r="BT71">
        <v>0.12331402964655407</v>
      </c>
      <c r="BU71">
        <v>12.718</v>
      </c>
      <c r="BV71">
        <v>2.064928326628618</v>
      </c>
      <c r="BW71">
        <v>42.607323922689083</v>
      </c>
      <c r="BX71">
        <v>7</v>
      </c>
      <c r="BY71">
        <v>71</v>
      </c>
      <c r="BZ71">
        <v>1465</v>
      </c>
    </row>
    <row r="72" spans="1:78" ht="16.5">
      <c r="A72" s="109" t="str">
        <f t="shared" si="19"/>
        <v>도영운수</v>
      </c>
      <c r="B72" s="110" t="str">
        <f t="shared" si="20"/>
        <v>조승행</v>
      </c>
      <c r="C72" s="111" t="str">
        <f t="shared" si="21"/>
        <v>F</v>
      </c>
      <c r="D72" s="112">
        <f t="shared" si="22"/>
        <v>0.74006417019275572</v>
      </c>
      <c r="E72" s="113">
        <f t="shared" si="23"/>
        <v>7045</v>
      </c>
      <c r="F72" s="305" t="str">
        <f t="shared" si="24"/>
        <v>523</v>
      </c>
      <c r="G72" s="114" t="str">
        <f t="shared" si="25"/>
        <v>70바3908</v>
      </c>
      <c r="H72" s="115">
        <f t="shared" si="26"/>
        <v>2</v>
      </c>
      <c r="I72" s="116">
        <f t="shared" si="27"/>
        <v>2792.0099999999998</v>
      </c>
      <c r="J72" s="117">
        <f t="shared" si="28"/>
        <v>2.3605775865567231E-2</v>
      </c>
      <c r="K72" s="117">
        <f t="shared" si="29"/>
        <v>0.35430991069281281</v>
      </c>
      <c r="L72" s="117">
        <f t="shared" si="30"/>
        <v>0.17872428823678999</v>
      </c>
      <c r="M72" s="118">
        <f t="shared" si="31"/>
        <v>15.231</v>
      </c>
      <c r="N72" s="119">
        <f t="shared" si="32"/>
        <v>2.7936862690319879</v>
      </c>
      <c r="O72" s="119">
        <f t="shared" si="33"/>
        <v>39.827937579020137</v>
      </c>
      <c r="P72" s="228">
        <f t="shared" si="34"/>
        <v>10</v>
      </c>
      <c r="Q72" s="229">
        <f t="shared" si="35"/>
        <v>78</v>
      </c>
      <c r="R72" s="229">
        <f t="shared" si="36"/>
        <v>1112</v>
      </c>
      <c r="T72">
        <v>506</v>
      </c>
      <c r="U72">
        <v>7045</v>
      </c>
      <c r="V72" t="s">
        <v>362</v>
      </c>
      <c r="W72">
        <v>2792.01</v>
      </c>
      <c r="X72">
        <v>1614.4459999999999</v>
      </c>
      <c r="Y72">
        <v>1.7290000000000001</v>
      </c>
      <c r="Z72">
        <v>15.231</v>
      </c>
      <c r="AA72">
        <v>174.00245699999999</v>
      </c>
      <c r="AB72">
        <v>4.1074630000000001</v>
      </c>
      <c r="AC72">
        <v>61.650795000000002</v>
      </c>
      <c r="AD72" s="1">
        <v>499</v>
      </c>
      <c r="AE72">
        <v>78</v>
      </c>
      <c r="AF72">
        <v>1112</v>
      </c>
      <c r="AG72">
        <v>75</v>
      </c>
      <c r="AH72">
        <v>16.045807</v>
      </c>
      <c r="AI72">
        <v>1060.7</v>
      </c>
      <c r="AJ72">
        <v>0</v>
      </c>
      <c r="AK72">
        <v>10</v>
      </c>
      <c r="AL72">
        <v>3263</v>
      </c>
      <c r="AM72">
        <v>0.74006417019275572</v>
      </c>
      <c r="AN72" t="s">
        <v>70</v>
      </c>
      <c r="AO72">
        <v>2544.4639999999999</v>
      </c>
      <c r="AP72" t="s">
        <v>547</v>
      </c>
      <c r="AQ72" t="s">
        <v>117</v>
      </c>
      <c r="AR72" t="s">
        <v>119</v>
      </c>
      <c r="AS72" t="s">
        <v>117</v>
      </c>
      <c r="AT72" t="s">
        <v>119</v>
      </c>
      <c r="AU72" t="s">
        <v>314</v>
      </c>
      <c r="AV72" t="s">
        <v>362</v>
      </c>
      <c r="AW72" t="s">
        <v>70</v>
      </c>
      <c r="AX72">
        <v>7045</v>
      </c>
      <c r="AY72" t="s">
        <v>376</v>
      </c>
      <c r="AZ72">
        <v>4</v>
      </c>
      <c r="BA72" t="s">
        <v>382</v>
      </c>
      <c r="BB72">
        <v>2</v>
      </c>
      <c r="BC72">
        <v>1</v>
      </c>
      <c r="BE72" t="s">
        <v>70</v>
      </c>
      <c r="BF72">
        <v>0</v>
      </c>
      <c r="BG72" t="s">
        <v>323</v>
      </c>
      <c r="BI72" t="s">
        <v>117</v>
      </c>
      <c r="BJ72" t="s">
        <v>362</v>
      </c>
      <c r="BK72" t="s">
        <v>70</v>
      </c>
      <c r="BL72">
        <v>0.74006417019275572</v>
      </c>
      <c r="BM72">
        <v>7045</v>
      </c>
      <c r="BN72" t="s">
        <v>119</v>
      </c>
      <c r="BO72" t="s">
        <v>314</v>
      </c>
      <c r="BP72">
        <v>2</v>
      </c>
      <c r="BQ72">
        <v>2792.0099999999998</v>
      </c>
      <c r="BR72">
        <v>2.3605775865567231E-2</v>
      </c>
      <c r="BS72">
        <v>0.35430991069281281</v>
      </c>
      <c r="BT72">
        <v>0.17872428823678996</v>
      </c>
      <c r="BU72">
        <v>15.231</v>
      </c>
      <c r="BV72">
        <v>2.7936862690319879</v>
      </c>
      <c r="BW72">
        <v>39.827937579020137</v>
      </c>
      <c r="BX72">
        <v>10</v>
      </c>
      <c r="BY72">
        <v>78</v>
      </c>
      <c r="BZ72">
        <v>1112</v>
      </c>
    </row>
    <row r="73" spans="1:78" ht="16.5">
      <c r="A73" s="125" t="str">
        <f t="shared" si="19"/>
        <v>도영운수</v>
      </c>
      <c r="B73" s="126" t="str">
        <f t="shared" si="20"/>
        <v>주인식</v>
      </c>
      <c r="C73" s="127" t="str">
        <f t="shared" si="21"/>
        <v>C</v>
      </c>
      <c r="D73" s="128">
        <f t="shared" si="22"/>
        <v>0.86958333333333349</v>
      </c>
      <c r="E73" s="129">
        <f t="shared" si="23"/>
        <v>4994</v>
      </c>
      <c r="F73" s="304" t="str">
        <f t="shared" si="24"/>
        <v>65-1</v>
      </c>
      <c r="G73" s="130" t="str">
        <f t="shared" si="25"/>
        <v>71바5883</v>
      </c>
      <c r="H73" s="131">
        <f t="shared" si="26"/>
        <v>1</v>
      </c>
      <c r="I73" s="132">
        <f t="shared" si="27"/>
        <v>2672.837</v>
      </c>
      <c r="J73" s="133">
        <f t="shared" si="28"/>
        <v>5.6500421428929363E-3</v>
      </c>
      <c r="K73" s="133">
        <f t="shared" si="29"/>
        <v>0.36306487768127493</v>
      </c>
      <c r="L73" s="133">
        <f t="shared" si="30"/>
        <v>0.32774164679701756</v>
      </c>
      <c r="M73" s="134">
        <f t="shared" si="31"/>
        <v>12.286</v>
      </c>
      <c r="N73" s="135">
        <f t="shared" si="32"/>
        <v>0.41154772999625494</v>
      </c>
      <c r="O73" s="135">
        <f t="shared" si="33"/>
        <v>4.4896115999591446</v>
      </c>
      <c r="P73" s="226">
        <f t="shared" si="34"/>
        <v>3</v>
      </c>
      <c r="Q73" s="227">
        <f t="shared" si="35"/>
        <v>11</v>
      </c>
      <c r="R73" s="227">
        <f t="shared" si="36"/>
        <v>120</v>
      </c>
      <c r="T73">
        <v>506</v>
      </c>
      <c r="U73">
        <v>4994</v>
      </c>
      <c r="V73" t="s">
        <v>319</v>
      </c>
      <c r="W73">
        <v>2672.837</v>
      </c>
      <c r="X73">
        <v>1280.8119999999999</v>
      </c>
      <c r="Y73">
        <v>2.0870000000000002</v>
      </c>
      <c r="Z73">
        <v>12.286</v>
      </c>
      <c r="AA73">
        <v>167.248841</v>
      </c>
      <c r="AB73">
        <v>0.944963</v>
      </c>
      <c r="AC73">
        <v>60.722180000000002</v>
      </c>
      <c r="AD73" s="1">
        <v>876</v>
      </c>
      <c r="AE73">
        <v>11</v>
      </c>
      <c r="AF73">
        <v>120</v>
      </c>
      <c r="AG73">
        <v>70</v>
      </c>
      <c r="AH73">
        <v>15.981197999999999</v>
      </c>
      <c r="AI73">
        <v>712.5</v>
      </c>
      <c r="AJ73">
        <v>0</v>
      </c>
      <c r="AK73">
        <v>3</v>
      </c>
      <c r="AL73">
        <v>822</v>
      </c>
      <c r="AM73">
        <v>0.86958333333333349</v>
      </c>
      <c r="AN73" t="s">
        <v>69</v>
      </c>
      <c r="AO73">
        <v>2672.837</v>
      </c>
      <c r="AP73" t="s">
        <v>548</v>
      </c>
      <c r="AQ73" t="s">
        <v>117</v>
      </c>
      <c r="AR73" t="s">
        <v>122</v>
      </c>
      <c r="AS73" t="s">
        <v>117</v>
      </c>
      <c r="AT73" t="s">
        <v>122</v>
      </c>
      <c r="AU73" t="s">
        <v>217</v>
      </c>
      <c r="AV73" t="s">
        <v>319</v>
      </c>
      <c r="AW73" t="s">
        <v>69</v>
      </c>
      <c r="AX73">
        <v>4994</v>
      </c>
      <c r="AY73" t="s">
        <v>536</v>
      </c>
      <c r="AZ73">
        <v>2</v>
      </c>
      <c r="BA73" t="s">
        <v>549</v>
      </c>
      <c r="BB73">
        <v>1</v>
      </c>
      <c r="BC73">
        <v>1</v>
      </c>
      <c r="BE73" t="s">
        <v>67</v>
      </c>
      <c r="BF73">
        <v>1</v>
      </c>
      <c r="BG73" t="s">
        <v>321</v>
      </c>
      <c r="BI73" t="s">
        <v>117</v>
      </c>
      <c r="BJ73" t="s">
        <v>319</v>
      </c>
      <c r="BK73" t="s">
        <v>69</v>
      </c>
      <c r="BL73">
        <v>0.86958333333333349</v>
      </c>
      <c r="BM73">
        <v>4994</v>
      </c>
      <c r="BN73" t="s">
        <v>122</v>
      </c>
      <c r="BO73" t="s">
        <v>217</v>
      </c>
      <c r="BP73">
        <v>1</v>
      </c>
      <c r="BQ73">
        <v>2672.837</v>
      </c>
      <c r="BR73">
        <v>5.6500421428929363E-3</v>
      </c>
      <c r="BS73">
        <v>0.36306487768127493</v>
      </c>
      <c r="BT73">
        <v>0.32774164679701756</v>
      </c>
      <c r="BU73">
        <v>12.286</v>
      </c>
      <c r="BV73">
        <v>0.41154772999625494</v>
      </c>
      <c r="BW73">
        <v>4.4896115999591446</v>
      </c>
      <c r="BX73">
        <v>3</v>
      </c>
      <c r="BY73">
        <v>11</v>
      </c>
      <c r="BZ73">
        <v>120</v>
      </c>
    </row>
    <row r="74" spans="1:78" ht="16.5">
      <c r="A74" s="109" t="str">
        <f t="shared" si="19"/>
        <v>도영운수</v>
      </c>
      <c r="B74" s="110" t="str">
        <f t="shared" si="20"/>
        <v>지은우</v>
      </c>
      <c r="C74" s="111" t="str">
        <f t="shared" si="21"/>
        <v>D</v>
      </c>
      <c r="D74" s="112">
        <f t="shared" si="22"/>
        <v>0.81286405078916679</v>
      </c>
      <c r="E74" s="113">
        <f t="shared" si="23"/>
        <v>9993</v>
      </c>
      <c r="F74" s="305" t="str">
        <f t="shared" si="24"/>
        <v>55</v>
      </c>
      <c r="G74" s="114" t="str">
        <f t="shared" si="25"/>
        <v>70바3906</v>
      </c>
      <c r="H74" s="115">
        <f t="shared" si="26"/>
        <v>4</v>
      </c>
      <c r="I74" s="116">
        <f t="shared" si="27"/>
        <v>896.92900000000009</v>
      </c>
      <c r="J74" s="117">
        <f t="shared" si="28"/>
        <v>3.2655545006001478E-2</v>
      </c>
      <c r="K74" s="117">
        <f t="shared" si="29"/>
        <v>0.37773843669063234</v>
      </c>
      <c r="L74" s="117">
        <f t="shared" si="30"/>
        <v>0.26646479264244993</v>
      </c>
      <c r="M74" s="118">
        <f t="shared" si="31"/>
        <v>17.018999999999998</v>
      </c>
      <c r="N74" s="119">
        <f t="shared" si="32"/>
        <v>1.6723731755802298</v>
      </c>
      <c r="O74" s="119">
        <f t="shared" si="33"/>
        <v>39.356515398654736</v>
      </c>
      <c r="P74" s="228">
        <f t="shared" si="34"/>
        <v>0</v>
      </c>
      <c r="Q74" s="229">
        <f t="shared" si="35"/>
        <v>15</v>
      </c>
      <c r="R74" s="229">
        <f t="shared" si="36"/>
        <v>353</v>
      </c>
      <c r="T74">
        <v>506</v>
      </c>
      <c r="U74">
        <v>9993</v>
      </c>
      <c r="V74" t="s">
        <v>291</v>
      </c>
      <c r="W74">
        <v>896.92899999999997</v>
      </c>
      <c r="X74">
        <v>488.18700000000001</v>
      </c>
      <c r="Y74">
        <v>1.837</v>
      </c>
      <c r="Z74">
        <v>17.018999999999998</v>
      </c>
      <c r="AA74">
        <v>55.494709999999998</v>
      </c>
      <c r="AB74">
        <v>1.8122100000000001</v>
      </c>
      <c r="AC74">
        <v>20.962485000000001</v>
      </c>
      <c r="AD74" s="1">
        <v>239</v>
      </c>
      <c r="AE74">
        <v>15</v>
      </c>
      <c r="AF74">
        <v>353</v>
      </c>
      <c r="AG74">
        <v>72</v>
      </c>
      <c r="AH74">
        <v>16.162423</v>
      </c>
      <c r="AI74">
        <v>1047.2</v>
      </c>
      <c r="AJ74">
        <v>0</v>
      </c>
      <c r="AK74">
        <v>0</v>
      </c>
      <c r="AL74">
        <v>0</v>
      </c>
      <c r="AM74">
        <v>0.81286405078916679</v>
      </c>
      <c r="AN74" t="s">
        <v>67</v>
      </c>
      <c r="AO74">
        <v>422.48200000000003</v>
      </c>
      <c r="AP74" t="s">
        <v>550</v>
      </c>
      <c r="AQ74" t="s">
        <v>117</v>
      </c>
      <c r="AR74" t="s">
        <v>120</v>
      </c>
      <c r="AS74" t="s">
        <v>117</v>
      </c>
      <c r="AT74" t="s">
        <v>120</v>
      </c>
      <c r="AU74" t="s">
        <v>199</v>
      </c>
      <c r="AV74" t="s">
        <v>291</v>
      </c>
      <c r="AW74" t="s">
        <v>67</v>
      </c>
      <c r="AX74">
        <v>9993</v>
      </c>
      <c r="AY74" t="s">
        <v>412</v>
      </c>
      <c r="AZ74">
        <v>3</v>
      </c>
      <c r="BA74" t="s">
        <v>551</v>
      </c>
      <c r="BB74">
        <v>4</v>
      </c>
      <c r="BC74">
        <v>1</v>
      </c>
      <c r="BE74" t="s">
        <v>70</v>
      </c>
      <c r="BF74">
        <v>1</v>
      </c>
      <c r="BG74" t="s">
        <v>321</v>
      </c>
      <c r="BI74" t="s">
        <v>117</v>
      </c>
      <c r="BJ74" t="s">
        <v>291</v>
      </c>
      <c r="BK74" t="s">
        <v>67</v>
      </c>
      <c r="BL74">
        <v>0.81286405078916679</v>
      </c>
      <c r="BM74">
        <v>9993</v>
      </c>
      <c r="BN74" t="s">
        <v>120</v>
      </c>
      <c r="BO74" t="s">
        <v>199</v>
      </c>
      <c r="BP74">
        <v>4</v>
      </c>
      <c r="BQ74">
        <v>896.92900000000009</v>
      </c>
      <c r="BR74">
        <v>3.2655545006001478E-2</v>
      </c>
      <c r="BS74">
        <v>0.37773843669063234</v>
      </c>
      <c r="BT74">
        <v>0.26646479264244999</v>
      </c>
      <c r="BU74">
        <v>17.018999999999998</v>
      </c>
      <c r="BV74">
        <v>1.6723731755802298</v>
      </c>
      <c r="BW74">
        <v>39.356515398654736</v>
      </c>
      <c r="BX74">
        <v>0</v>
      </c>
      <c r="BY74">
        <v>15</v>
      </c>
      <c r="BZ74">
        <v>353</v>
      </c>
    </row>
    <row r="75" spans="1:78" ht="16.5">
      <c r="A75" s="125" t="str">
        <f t="shared" si="19"/>
        <v>도영운수</v>
      </c>
      <c r="B75" s="126" t="str">
        <f t="shared" si="20"/>
        <v>지형도</v>
      </c>
      <c r="C75" s="127" t="str">
        <f t="shared" si="21"/>
        <v>D</v>
      </c>
      <c r="D75" s="128">
        <f t="shared" si="22"/>
        <v>0.82538461538461527</v>
      </c>
      <c r="E75" s="129">
        <f t="shared" si="23"/>
        <v>4561</v>
      </c>
      <c r="F75" s="304" t="str">
        <f t="shared" si="24"/>
        <v>35</v>
      </c>
      <c r="G75" s="130" t="str">
        <f t="shared" si="25"/>
        <v>71바5855</v>
      </c>
      <c r="H75" s="131">
        <f t="shared" si="26"/>
        <v>1</v>
      </c>
      <c r="I75" s="132">
        <f t="shared" si="27"/>
        <v>6348.7259999999997</v>
      </c>
      <c r="J75" s="133">
        <f t="shared" si="28"/>
        <v>4.8259882126281524E-2</v>
      </c>
      <c r="K75" s="133">
        <f t="shared" si="29"/>
        <v>0.34875866364264746</v>
      </c>
      <c r="L75" s="133">
        <f t="shared" si="30"/>
        <v>0.17342062013701648</v>
      </c>
      <c r="M75" s="134">
        <f t="shared" si="31"/>
        <v>14.095000000000001</v>
      </c>
      <c r="N75" s="135">
        <f t="shared" si="32"/>
        <v>2.7249561565580245</v>
      </c>
      <c r="O75" s="135">
        <f t="shared" si="33"/>
        <v>29.218460522630842</v>
      </c>
      <c r="P75" s="226">
        <f t="shared" si="34"/>
        <v>71</v>
      </c>
      <c r="Q75" s="227">
        <f t="shared" si="35"/>
        <v>173</v>
      </c>
      <c r="R75" s="227">
        <f t="shared" si="36"/>
        <v>1855</v>
      </c>
      <c r="T75">
        <v>506</v>
      </c>
      <c r="U75">
        <v>4561</v>
      </c>
      <c r="V75" t="s">
        <v>270</v>
      </c>
      <c r="W75">
        <v>6348.7259999999997</v>
      </c>
      <c r="X75">
        <v>2958.5</v>
      </c>
      <c r="Y75">
        <v>2.1459999999999999</v>
      </c>
      <c r="Z75">
        <v>14.095000000000001</v>
      </c>
      <c r="AA75">
        <v>383.82296400000001</v>
      </c>
      <c r="AB75">
        <v>18.523250999999998</v>
      </c>
      <c r="AC75">
        <v>133.86158399999999</v>
      </c>
      <c r="AD75" s="1">
        <v>1101</v>
      </c>
      <c r="AE75">
        <v>173</v>
      </c>
      <c r="AF75">
        <v>1855</v>
      </c>
      <c r="AG75">
        <v>82</v>
      </c>
      <c r="AH75">
        <v>16.540766000000001</v>
      </c>
      <c r="AI75">
        <v>5887.7</v>
      </c>
      <c r="AJ75">
        <v>0</v>
      </c>
      <c r="AK75">
        <v>71</v>
      </c>
      <c r="AL75">
        <v>22174</v>
      </c>
      <c r="AM75">
        <v>0.82538461538461527</v>
      </c>
      <c r="AN75" t="s">
        <v>67</v>
      </c>
      <c r="AO75">
        <v>6348.7259999999997</v>
      </c>
      <c r="AP75" t="s">
        <v>552</v>
      </c>
      <c r="AQ75" t="s">
        <v>117</v>
      </c>
      <c r="AR75" t="s">
        <v>118</v>
      </c>
      <c r="AS75" t="s">
        <v>117</v>
      </c>
      <c r="AT75" t="s">
        <v>118</v>
      </c>
      <c r="AU75" t="s">
        <v>178</v>
      </c>
      <c r="AV75" t="s">
        <v>270</v>
      </c>
      <c r="AW75" t="s">
        <v>67</v>
      </c>
      <c r="AX75">
        <v>4561</v>
      </c>
      <c r="AY75" t="s">
        <v>384</v>
      </c>
      <c r="AZ75">
        <v>3</v>
      </c>
      <c r="BA75" t="s">
        <v>292</v>
      </c>
      <c r="BB75">
        <v>1</v>
      </c>
      <c r="BC75">
        <v>1</v>
      </c>
      <c r="BE75" t="s">
        <v>67</v>
      </c>
      <c r="BF75">
        <v>0</v>
      </c>
      <c r="BG75" t="s">
        <v>323</v>
      </c>
      <c r="BI75" t="s">
        <v>117</v>
      </c>
      <c r="BJ75" t="s">
        <v>270</v>
      </c>
      <c r="BK75" t="s">
        <v>67</v>
      </c>
      <c r="BL75">
        <v>0.82538461538461527</v>
      </c>
      <c r="BM75">
        <v>4561</v>
      </c>
      <c r="BN75" t="s">
        <v>118</v>
      </c>
      <c r="BO75" t="s">
        <v>178</v>
      </c>
      <c r="BP75">
        <v>1</v>
      </c>
      <c r="BQ75">
        <v>6348.7259999999997</v>
      </c>
      <c r="BR75">
        <v>4.8259882126281524E-2</v>
      </c>
      <c r="BS75">
        <v>0.34875866364264746</v>
      </c>
      <c r="BT75">
        <v>0.17342062013701648</v>
      </c>
      <c r="BU75">
        <v>14.095000000000001</v>
      </c>
      <c r="BV75">
        <v>2.7249561565580245</v>
      </c>
      <c r="BW75">
        <v>29.218460522630842</v>
      </c>
      <c r="BX75">
        <v>71</v>
      </c>
      <c r="BY75">
        <v>173</v>
      </c>
      <c r="BZ75">
        <v>1855</v>
      </c>
    </row>
    <row r="76" spans="1:78" ht="16.5">
      <c r="A76" s="109" t="str">
        <f t="shared" si="19"/>
        <v>도영운수</v>
      </c>
      <c r="B76" s="110" t="str">
        <f t="shared" si="20"/>
        <v>최교식</v>
      </c>
      <c r="C76" s="111" t="str">
        <f t="shared" si="21"/>
        <v>D</v>
      </c>
      <c r="D76" s="112">
        <f t="shared" si="22"/>
        <v>0.82550924030044459</v>
      </c>
      <c r="E76" s="113">
        <f t="shared" si="23"/>
        <v>3921</v>
      </c>
      <c r="F76" s="305" t="str">
        <f t="shared" si="24"/>
        <v>65-1</v>
      </c>
      <c r="G76" s="114" t="str">
        <f t="shared" si="25"/>
        <v>71바5891</v>
      </c>
      <c r="H76" s="115">
        <f t="shared" si="26"/>
        <v>2</v>
      </c>
      <c r="I76" s="116">
        <f t="shared" si="27"/>
        <v>2336.9369999999999</v>
      </c>
      <c r="J76" s="117">
        <f t="shared" si="28"/>
        <v>4.7260928750260514E-2</v>
      </c>
      <c r="K76" s="117">
        <f t="shared" si="29"/>
        <v>0.35777846611698544</v>
      </c>
      <c r="L76" s="117">
        <f t="shared" si="30"/>
        <v>0.17715496823406024</v>
      </c>
      <c r="M76" s="118">
        <f t="shared" si="31"/>
        <v>13.875999999999999</v>
      </c>
      <c r="N76" s="119">
        <f t="shared" si="32"/>
        <v>0.17116422051600022</v>
      </c>
      <c r="O76" s="119">
        <f t="shared" si="33"/>
        <v>11.981495436120015</v>
      </c>
      <c r="P76" s="228">
        <f t="shared" si="34"/>
        <v>11</v>
      </c>
      <c r="Q76" s="229">
        <f t="shared" si="35"/>
        <v>4</v>
      </c>
      <c r="R76" s="229">
        <f t="shared" si="36"/>
        <v>280</v>
      </c>
      <c r="T76">
        <v>506</v>
      </c>
      <c r="U76">
        <v>3921</v>
      </c>
      <c r="V76" t="s">
        <v>345</v>
      </c>
      <c r="W76">
        <v>2336.9369999999999</v>
      </c>
      <c r="X76">
        <v>1179.412</v>
      </c>
      <c r="Y76">
        <v>1.9810000000000001</v>
      </c>
      <c r="Z76">
        <v>13.875999999999999</v>
      </c>
      <c r="AA76">
        <v>156.67662899999999</v>
      </c>
      <c r="AB76">
        <v>7.4046830000000003</v>
      </c>
      <c r="AC76">
        <v>56.055523999999998</v>
      </c>
      <c r="AD76" s="1">
        <v>414</v>
      </c>
      <c r="AE76">
        <v>4</v>
      </c>
      <c r="AF76">
        <v>280</v>
      </c>
      <c r="AG76">
        <v>70</v>
      </c>
      <c r="AH76">
        <v>14.91567</v>
      </c>
      <c r="AI76">
        <v>950.9</v>
      </c>
      <c r="AJ76">
        <v>0</v>
      </c>
      <c r="AK76">
        <v>11</v>
      </c>
      <c r="AL76">
        <v>4773</v>
      </c>
      <c r="AM76">
        <v>0.82550924030044459</v>
      </c>
      <c r="AN76" t="s">
        <v>67</v>
      </c>
      <c r="AO76">
        <v>2185.46</v>
      </c>
      <c r="AP76" t="s">
        <v>553</v>
      </c>
      <c r="AQ76" t="s">
        <v>117</v>
      </c>
      <c r="AR76" t="s">
        <v>122</v>
      </c>
      <c r="AS76" t="s">
        <v>117</v>
      </c>
      <c r="AT76" t="s">
        <v>122</v>
      </c>
      <c r="AU76" t="s">
        <v>335</v>
      </c>
      <c r="AV76" t="s">
        <v>345</v>
      </c>
      <c r="AW76" t="s">
        <v>67</v>
      </c>
      <c r="AX76">
        <v>3921</v>
      </c>
      <c r="AY76" t="s">
        <v>417</v>
      </c>
      <c r="AZ76">
        <v>3</v>
      </c>
      <c r="BA76" t="s">
        <v>431</v>
      </c>
      <c r="BB76">
        <v>2</v>
      </c>
      <c r="BC76">
        <v>1</v>
      </c>
      <c r="BE76" t="s">
        <v>70</v>
      </c>
      <c r="BF76">
        <v>1</v>
      </c>
      <c r="BG76" t="s">
        <v>321</v>
      </c>
      <c r="BI76" t="s">
        <v>117</v>
      </c>
      <c r="BJ76" t="s">
        <v>345</v>
      </c>
      <c r="BK76" t="s">
        <v>67</v>
      </c>
      <c r="BL76">
        <v>0.82550924030044459</v>
      </c>
      <c r="BM76">
        <v>3921</v>
      </c>
      <c r="BN76" t="s">
        <v>122</v>
      </c>
      <c r="BO76" t="s">
        <v>335</v>
      </c>
      <c r="BP76">
        <v>2</v>
      </c>
      <c r="BQ76">
        <v>2336.9369999999999</v>
      </c>
      <c r="BR76">
        <v>4.7260928750260514E-2</v>
      </c>
      <c r="BS76">
        <v>0.35777846611698544</v>
      </c>
      <c r="BT76">
        <v>0.17715496823406024</v>
      </c>
      <c r="BU76">
        <v>13.875999999999999</v>
      </c>
      <c r="BV76">
        <v>0.17116422051600022</v>
      </c>
      <c r="BW76">
        <v>11.981495436120015</v>
      </c>
      <c r="BX76">
        <v>11</v>
      </c>
      <c r="BY76">
        <v>4</v>
      </c>
      <c r="BZ76">
        <v>280</v>
      </c>
    </row>
    <row r="77" spans="1:78" ht="16.5">
      <c r="A77" s="125" t="str">
        <f t="shared" si="19"/>
        <v>도영운수</v>
      </c>
      <c r="B77" s="126" t="str">
        <f t="shared" si="20"/>
        <v>최순경</v>
      </c>
      <c r="C77" s="127" t="str">
        <f t="shared" si="21"/>
        <v>C</v>
      </c>
      <c r="D77" s="128">
        <f t="shared" si="22"/>
        <v>0.87281609838223051</v>
      </c>
      <c r="E77" s="129">
        <f t="shared" si="23"/>
        <v>100</v>
      </c>
      <c r="F77" s="304" t="str">
        <f t="shared" si="24"/>
        <v>35</v>
      </c>
      <c r="G77" s="130" t="str">
        <f t="shared" si="25"/>
        <v>71바5861</v>
      </c>
      <c r="H77" s="131">
        <f t="shared" si="26"/>
        <v>2</v>
      </c>
      <c r="I77" s="132">
        <f t="shared" si="27"/>
        <v>3442.085</v>
      </c>
      <c r="J77" s="133">
        <f t="shared" si="28"/>
        <v>3.854520047065936E-2</v>
      </c>
      <c r="K77" s="133">
        <f t="shared" si="29"/>
        <v>0.36740021519707006</v>
      </c>
      <c r="L77" s="133">
        <f t="shared" si="30"/>
        <v>0.19000111850811355</v>
      </c>
      <c r="M77" s="134">
        <f t="shared" si="31"/>
        <v>14.041</v>
      </c>
      <c r="N77" s="135">
        <f t="shared" si="32"/>
        <v>1.8012338451839509</v>
      </c>
      <c r="O77" s="135">
        <f t="shared" si="33"/>
        <v>43.607290348727588</v>
      </c>
      <c r="P77" s="226">
        <f t="shared" si="34"/>
        <v>32</v>
      </c>
      <c r="Q77" s="227">
        <f t="shared" si="35"/>
        <v>62</v>
      </c>
      <c r="R77" s="227">
        <f t="shared" si="36"/>
        <v>1501</v>
      </c>
      <c r="T77">
        <v>506</v>
      </c>
      <c r="U77">
        <v>100</v>
      </c>
      <c r="V77" t="s">
        <v>271</v>
      </c>
      <c r="W77">
        <v>3442.085</v>
      </c>
      <c r="X77">
        <v>1526.3389999999999</v>
      </c>
      <c r="Y77">
        <v>2.2549999999999999</v>
      </c>
      <c r="Z77">
        <v>14.041</v>
      </c>
      <c r="AA77">
        <v>205.53718499999999</v>
      </c>
      <c r="AB77">
        <v>7.922472</v>
      </c>
      <c r="AC77">
        <v>75.514405999999994</v>
      </c>
      <c r="AD77" s="1">
        <v>654</v>
      </c>
      <c r="AE77">
        <v>62</v>
      </c>
      <c r="AF77">
        <v>1501</v>
      </c>
      <c r="AG77">
        <v>80</v>
      </c>
      <c r="AH77">
        <v>16.746775</v>
      </c>
      <c r="AI77">
        <v>4023</v>
      </c>
      <c r="AJ77">
        <v>0</v>
      </c>
      <c r="AK77">
        <v>32</v>
      </c>
      <c r="AL77">
        <v>12694</v>
      </c>
      <c r="AM77">
        <v>0.87281609838223051</v>
      </c>
      <c r="AN77" t="s">
        <v>69</v>
      </c>
      <c r="AO77">
        <v>1810.172</v>
      </c>
      <c r="AP77" t="s">
        <v>554</v>
      </c>
      <c r="AQ77" t="s">
        <v>117</v>
      </c>
      <c r="AR77" t="s">
        <v>118</v>
      </c>
      <c r="AS77" t="s">
        <v>117</v>
      </c>
      <c r="AT77" t="s">
        <v>118</v>
      </c>
      <c r="AU77" t="s">
        <v>179</v>
      </c>
      <c r="AV77" t="s">
        <v>271</v>
      </c>
      <c r="AW77" t="s">
        <v>69</v>
      </c>
      <c r="AX77">
        <v>100</v>
      </c>
      <c r="AY77" t="s">
        <v>385</v>
      </c>
      <c r="AZ77">
        <v>1</v>
      </c>
      <c r="BA77" t="s">
        <v>184</v>
      </c>
      <c r="BB77">
        <v>2</v>
      </c>
      <c r="BC77">
        <v>1</v>
      </c>
      <c r="BE77" t="s">
        <v>66</v>
      </c>
      <c r="BF77">
        <v>-2</v>
      </c>
      <c r="BG77" s="5" t="s">
        <v>347</v>
      </c>
      <c r="BI77" t="s">
        <v>117</v>
      </c>
      <c r="BJ77" t="s">
        <v>271</v>
      </c>
      <c r="BK77" t="s">
        <v>69</v>
      </c>
      <c r="BL77">
        <v>0.87281609838223051</v>
      </c>
      <c r="BM77">
        <v>100</v>
      </c>
      <c r="BN77" t="s">
        <v>118</v>
      </c>
      <c r="BO77" t="s">
        <v>179</v>
      </c>
      <c r="BP77">
        <v>2</v>
      </c>
      <c r="BQ77">
        <v>3442.085</v>
      </c>
      <c r="BR77">
        <v>3.854520047065936E-2</v>
      </c>
      <c r="BS77">
        <v>0.36740021519707006</v>
      </c>
      <c r="BT77">
        <v>0.19000111850811355</v>
      </c>
      <c r="BU77">
        <v>14.041</v>
      </c>
      <c r="BV77">
        <v>1.8012338451839509</v>
      </c>
      <c r="BW77">
        <v>43.607290348727588</v>
      </c>
      <c r="BX77">
        <v>32</v>
      </c>
      <c r="BY77">
        <v>62</v>
      </c>
      <c r="BZ77">
        <v>1501</v>
      </c>
    </row>
    <row r="78" spans="1:78" ht="16.5">
      <c r="A78" s="109" t="str">
        <f t="shared" si="19"/>
        <v>도영운수</v>
      </c>
      <c r="B78" s="110" t="str">
        <f t="shared" si="20"/>
        <v>최순철</v>
      </c>
      <c r="C78" s="111" t="str">
        <f t="shared" si="21"/>
        <v>D</v>
      </c>
      <c r="D78" s="112">
        <f t="shared" si="22"/>
        <v>0.82565217391304357</v>
      </c>
      <c r="E78" s="113">
        <f t="shared" si="23"/>
        <v>6924</v>
      </c>
      <c r="F78" s="305" t="str">
        <f t="shared" si="24"/>
        <v>65-1</v>
      </c>
      <c r="G78" s="114" t="str">
        <f t="shared" si="25"/>
        <v>71바5893</v>
      </c>
      <c r="H78" s="115">
        <f t="shared" si="26"/>
        <v>1</v>
      </c>
      <c r="I78" s="116">
        <f t="shared" si="27"/>
        <v>2437.681</v>
      </c>
      <c r="J78" s="117">
        <f t="shared" si="28"/>
        <v>1.3417914555510609E-2</v>
      </c>
      <c r="K78" s="117">
        <f t="shared" si="29"/>
        <v>0.37977841032109089</v>
      </c>
      <c r="L78" s="117">
        <f t="shared" si="30"/>
        <v>0.32120691755812181</v>
      </c>
      <c r="M78" s="118">
        <f t="shared" si="31"/>
        <v>15.609</v>
      </c>
      <c r="N78" s="119">
        <f t="shared" si="32"/>
        <v>1.189655250215266</v>
      </c>
      <c r="O78" s="119">
        <f t="shared" si="33"/>
        <v>10.255648708752293</v>
      </c>
      <c r="P78" s="228">
        <f t="shared" si="34"/>
        <v>6</v>
      </c>
      <c r="Q78" s="229">
        <f t="shared" si="35"/>
        <v>29</v>
      </c>
      <c r="R78" s="229">
        <f t="shared" si="36"/>
        <v>250</v>
      </c>
      <c r="T78">
        <v>506</v>
      </c>
      <c r="U78">
        <v>6924</v>
      </c>
      <c r="V78" t="s">
        <v>272</v>
      </c>
      <c r="W78">
        <v>2437.681</v>
      </c>
      <c r="X78">
        <v>1283.6320000000001</v>
      </c>
      <c r="Y78">
        <v>1.899</v>
      </c>
      <c r="Z78">
        <v>15.609</v>
      </c>
      <c r="AA78">
        <v>154.393292</v>
      </c>
      <c r="AB78">
        <v>2.0716359999999998</v>
      </c>
      <c r="AC78">
        <v>58.635238999999999</v>
      </c>
      <c r="AD78" s="1">
        <v>783</v>
      </c>
      <c r="AE78">
        <v>29</v>
      </c>
      <c r="AF78">
        <v>250</v>
      </c>
      <c r="AG78">
        <v>70</v>
      </c>
      <c r="AH78">
        <v>15.788774999999999</v>
      </c>
      <c r="AI78">
        <v>765</v>
      </c>
      <c r="AJ78">
        <v>0</v>
      </c>
      <c r="AK78">
        <v>6</v>
      </c>
      <c r="AL78">
        <v>1174</v>
      </c>
      <c r="AM78">
        <v>0.82565217391304357</v>
      </c>
      <c r="AN78" t="s">
        <v>67</v>
      </c>
      <c r="AO78">
        <v>2437.681</v>
      </c>
      <c r="AP78" t="s">
        <v>555</v>
      </c>
      <c r="AQ78" t="s">
        <v>117</v>
      </c>
      <c r="AR78" t="s">
        <v>122</v>
      </c>
      <c r="AS78" t="s">
        <v>117</v>
      </c>
      <c r="AT78" t="s">
        <v>122</v>
      </c>
      <c r="AU78" t="s">
        <v>219</v>
      </c>
      <c r="AV78" t="s">
        <v>272</v>
      </c>
      <c r="AW78" t="s">
        <v>67</v>
      </c>
      <c r="AX78">
        <v>6924</v>
      </c>
      <c r="AY78" t="s">
        <v>417</v>
      </c>
      <c r="AZ78">
        <v>2</v>
      </c>
      <c r="BA78" t="s">
        <v>305</v>
      </c>
      <c r="BB78">
        <v>1</v>
      </c>
      <c r="BC78">
        <v>1</v>
      </c>
      <c r="BE78" t="s">
        <v>67</v>
      </c>
      <c r="BF78">
        <v>0</v>
      </c>
      <c r="BG78" t="s">
        <v>323</v>
      </c>
      <c r="BI78" t="s">
        <v>117</v>
      </c>
      <c r="BJ78" t="s">
        <v>272</v>
      </c>
      <c r="BK78" t="s">
        <v>67</v>
      </c>
      <c r="BL78">
        <v>0.82565217391304357</v>
      </c>
      <c r="BM78">
        <v>6924</v>
      </c>
      <c r="BN78" t="s">
        <v>122</v>
      </c>
      <c r="BO78" t="s">
        <v>219</v>
      </c>
      <c r="BP78">
        <v>1</v>
      </c>
      <c r="BQ78">
        <v>2437.681</v>
      </c>
      <c r="BR78">
        <v>1.3417914555510609E-2</v>
      </c>
      <c r="BS78">
        <v>0.37977841032109089</v>
      </c>
      <c r="BT78">
        <v>0.32120691755812181</v>
      </c>
      <c r="BU78">
        <v>15.609</v>
      </c>
      <c r="BV78">
        <v>1.189655250215266</v>
      </c>
      <c r="BW78">
        <v>10.255648708752293</v>
      </c>
      <c r="BX78">
        <v>6</v>
      </c>
      <c r="BY78">
        <v>29</v>
      </c>
      <c r="BZ78">
        <v>250</v>
      </c>
    </row>
    <row r="79" spans="1:78" ht="16.5">
      <c r="A79" s="125" t="str">
        <f t="shared" si="19"/>
        <v>도영운수</v>
      </c>
      <c r="B79" s="126" t="str">
        <f t="shared" si="20"/>
        <v>최우영</v>
      </c>
      <c r="C79" s="127" t="str">
        <f t="shared" si="21"/>
        <v>A</v>
      </c>
      <c r="D79" s="128">
        <f t="shared" si="22"/>
        <v>0.99461229838420295</v>
      </c>
      <c r="E79" s="129">
        <f t="shared" si="23"/>
        <v>8541</v>
      </c>
      <c r="F79" s="304" t="str">
        <f t="shared" si="24"/>
        <v>35</v>
      </c>
      <c r="G79" s="130" t="str">
        <f t="shared" si="25"/>
        <v>70바3902</v>
      </c>
      <c r="H79" s="131">
        <f t="shared" si="26"/>
        <v>2</v>
      </c>
      <c r="I79" s="132">
        <f t="shared" si="27"/>
        <v>2089.9899999999998</v>
      </c>
      <c r="J79" s="133">
        <f t="shared" si="28"/>
        <v>2.0471333620945994E-2</v>
      </c>
      <c r="K79" s="133">
        <f t="shared" si="29"/>
        <v>0.33140520357439934</v>
      </c>
      <c r="L79" s="133">
        <f t="shared" si="30"/>
        <v>0.11531155651462448</v>
      </c>
      <c r="M79" s="134">
        <f t="shared" si="31"/>
        <v>9.3940000000000001</v>
      </c>
      <c r="N79" s="135">
        <f t="shared" si="32"/>
        <v>1.7224962798865069</v>
      </c>
      <c r="O79" s="135">
        <f t="shared" si="33"/>
        <v>1.4832606854578254</v>
      </c>
      <c r="P79" s="226">
        <f t="shared" si="34"/>
        <v>2266</v>
      </c>
      <c r="Q79" s="227">
        <f t="shared" si="35"/>
        <v>36</v>
      </c>
      <c r="R79" s="227">
        <f t="shared" si="36"/>
        <v>31</v>
      </c>
      <c r="T79">
        <v>506</v>
      </c>
      <c r="U79">
        <v>8541</v>
      </c>
      <c r="V79" t="s">
        <v>273</v>
      </c>
      <c r="W79">
        <v>2089.9899999999998</v>
      </c>
      <c r="X79">
        <v>875.54600000000005</v>
      </c>
      <c r="Y79">
        <v>2.387</v>
      </c>
      <c r="Z79">
        <v>9.3940000000000001</v>
      </c>
      <c r="AA79">
        <v>121.130506</v>
      </c>
      <c r="AB79">
        <v>2.4797030000000002</v>
      </c>
      <c r="AC79">
        <v>40.143279999999997</v>
      </c>
      <c r="AD79" s="1">
        <v>241</v>
      </c>
      <c r="AE79">
        <v>36</v>
      </c>
      <c r="AF79">
        <v>31</v>
      </c>
      <c r="AG79">
        <v>76</v>
      </c>
      <c r="AH79">
        <v>17.254034999999998</v>
      </c>
      <c r="AI79">
        <v>789.1</v>
      </c>
      <c r="AJ79">
        <v>0</v>
      </c>
      <c r="AK79">
        <v>2266</v>
      </c>
      <c r="AL79">
        <v>0</v>
      </c>
      <c r="AM79">
        <v>0.99461229838420295</v>
      </c>
      <c r="AN79" t="s">
        <v>66</v>
      </c>
      <c r="AO79">
        <v>1969.1859999999999</v>
      </c>
      <c r="AP79" t="s">
        <v>556</v>
      </c>
      <c r="AQ79" t="s">
        <v>117</v>
      </c>
      <c r="AR79" t="s">
        <v>118</v>
      </c>
      <c r="AS79" t="s">
        <v>117</v>
      </c>
      <c r="AT79" t="s">
        <v>118</v>
      </c>
      <c r="AU79" t="s">
        <v>173</v>
      </c>
      <c r="AV79" t="s">
        <v>273</v>
      </c>
      <c r="AW79" t="s">
        <v>66</v>
      </c>
      <c r="AX79">
        <v>8541</v>
      </c>
      <c r="AY79" t="s">
        <v>395</v>
      </c>
      <c r="AZ79">
        <v>1</v>
      </c>
      <c r="BA79" t="s">
        <v>348</v>
      </c>
      <c r="BB79">
        <v>2</v>
      </c>
      <c r="BC79">
        <v>1</v>
      </c>
      <c r="BE79" t="s">
        <v>71</v>
      </c>
      <c r="BF79">
        <v>-1</v>
      </c>
      <c r="BG79" t="s">
        <v>347</v>
      </c>
      <c r="BI79" t="s">
        <v>117</v>
      </c>
      <c r="BJ79" t="s">
        <v>273</v>
      </c>
      <c r="BK79" t="s">
        <v>66</v>
      </c>
      <c r="BL79">
        <v>0.99461229838420295</v>
      </c>
      <c r="BM79">
        <v>8541</v>
      </c>
      <c r="BN79" t="s">
        <v>118</v>
      </c>
      <c r="BO79" t="s">
        <v>173</v>
      </c>
      <c r="BP79">
        <v>2</v>
      </c>
      <c r="BQ79">
        <v>2089.9899999999998</v>
      </c>
      <c r="BR79">
        <v>2.0471333620945994E-2</v>
      </c>
      <c r="BS79">
        <v>0.33140520357439934</v>
      </c>
      <c r="BT79">
        <v>0.11531155651462448</v>
      </c>
      <c r="BU79">
        <v>9.3940000000000001</v>
      </c>
      <c r="BV79">
        <v>1.7224962798865069</v>
      </c>
      <c r="BW79">
        <v>1.4832606854578254</v>
      </c>
      <c r="BX79">
        <v>2266</v>
      </c>
      <c r="BY79">
        <v>36</v>
      </c>
      <c r="BZ79">
        <v>31</v>
      </c>
    </row>
    <row r="80" spans="1:78" ht="16.5">
      <c r="A80" s="109" t="str">
        <f t="shared" si="19"/>
        <v>도영운수</v>
      </c>
      <c r="B80" s="110" t="str">
        <f t="shared" si="20"/>
        <v>최재덕</v>
      </c>
      <c r="C80" s="111" t="str">
        <f t="shared" si="21"/>
        <v>D</v>
      </c>
      <c r="D80" s="112">
        <f t="shared" si="22"/>
        <v>0.82536725536552313</v>
      </c>
      <c r="E80" s="113">
        <f t="shared" si="23"/>
        <v>992</v>
      </c>
      <c r="F80" s="305" t="str">
        <f t="shared" si="24"/>
        <v>523</v>
      </c>
      <c r="G80" s="114" t="str">
        <f t="shared" si="25"/>
        <v>70바3901</v>
      </c>
      <c r="H80" s="115">
        <f t="shared" si="26"/>
        <v>3</v>
      </c>
      <c r="I80" s="116">
        <f t="shared" si="27"/>
        <v>965.48200000000008</v>
      </c>
      <c r="J80" s="117">
        <f t="shared" si="28"/>
        <v>2.9905037909724319E-2</v>
      </c>
      <c r="K80" s="117">
        <f t="shared" si="29"/>
        <v>0.33258013837684364</v>
      </c>
      <c r="L80" s="117">
        <f t="shared" si="30"/>
        <v>0.23304422039975886</v>
      </c>
      <c r="M80" s="118">
        <f t="shared" si="31"/>
        <v>15.148</v>
      </c>
      <c r="N80" s="119">
        <f t="shared" si="32"/>
        <v>6.6288133802598077</v>
      </c>
      <c r="O80" s="119">
        <f t="shared" si="33"/>
        <v>50.337551606347915</v>
      </c>
      <c r="P80" s="228">
        <f t="shared" si="34"/>
        <v>3</v>
      </c>
      <c r="Q80" s="229">
        <f t="shared" si="35"/>
        <v>64</v>
      </c>
      <c r="R80" s="229">
        <f t="shared" si="36"/>
        <v>486</v>
      </c>
      <c r="T80">
        <v>506</v>
      </c>
      <c r="U80">
        <v>992</v>
      </c>
      <c r="V80" t="s">
        <v>274</v>
      </c>
      <c r="W80">
        <v>965.48199999999997</v>
      </c>
      <c r="X80">
        <v>458.31099999999998</v>
      </c>
      <c r="Y80">
        <v>2.1070000000000002</v>
      </c>
      <c r="Z80">
        <v>15.148</v>
      </c>
      <c r="AA80">
        <v>58.898871999999997</v>
      </c>
      <c r="AB80">
        <v>1.7613730000000001</v>
      </c>
      <c r="AC80">
        <v>19.588595000000002</v>
      </c>
      <c r="AD80" s="1">
        <v>225</v>
      </c>
      <c r="AE80">
        <v>64</v>
      </c>
      <c r="AF80">
        <v>486</v>
      </c>
      <c r="AG80">
        <v>70</v>
      </c>
      <c r="AH80">
        <v>16.392198</v>
      </c>
      <c r="AI80">
        <v>539.9</v>
      </c>
      <c r="AJ80">
        <v>0</v>
      </c>
      <c r="AK80">
        <v>3</v>
      </c>
      <c r="AL80">
        <v>2456</v>
      </c>
      <c r="AM80">
        <v>0.82536725536552313</v>
      </c>
      <c r="AN80" t="s">
        <v>67</v>
      </c>
      <c r="AO80">
        <v>726.51800000000003</v>
      </c>
      <c r="AP80" t="s">
        <v>557</v>
      </c>
      <c r="AQ80" t="s">
        <v>117</v>
      </c>
      <c r="AR80" t="s">
        <v>119</v>
      </c>
      <c r="AS80" t="s">
        <v>117</v>
      </c>
      <c r="AT80" t="s">
        <v>119</v>
      </c>
      <c r="AU80" t="s">
        <v>186</v>
      </c>
      <c r="AV80" t="s">
        <v>274</v>
      </c>
      <c r="AW80" t="s">
        <v>67</v>
      </c>
      <c r="AX80">
        <v>992</v>
      </c>
      <c r="AY80" t="s">
        <v>388</v>
      </c>
      <c r="AZ80">
        <v>8</v>
      </c>
      <c r="BA80" t="s">
        <v>430</v>
      </c>
      <c r="BB80">
        <v>3</v>
      </c>
      <c r="BC80">
        <v>1</v>
      </c>
      <c r="BE80" t="s">
        <v>70</v>
      </c>
      <c r="BF80">
        <v>1</v>
      </c>
      <c r="BG80" t="s">
        <v>321</v>
      </c>
      <c r="BI80" t="s">
        <v>117</v>
      </c>
      <c r="BJ80" t="s">
        <v>274</v>
      </c>
      <c r="BK80" t="s">
        <v>67</v>
      </c>
      <c r="BL80">
        <v>0.82536725536552313</v>
      </c>
      <c r="BM80">
        <v>992</v>
      </c>
      <c r="BN80" t="s">
        <v>119</v>
      </c>
      <c r="BO80" t="s">
        <v>186</v>
      </c>
      <c r="BP80">
        <v>3</v>
      </c>
      <c r="BQ80">
        <v>965.48200000000008</v>
      </c>
      <c r="BR80">
        <v>2.9905037909724319E-2</v>
      </c>
      <c r="BS80">
        <v>0.33258013837684364</v>
      </c>
      <c r="BT80">
        <v>0.23304422039975889</v>
      </c>
      <c r="BU80">
        <v>15.148</v>
      </c>
      <c r="BV80">
        <v>6.6288133802598077</v>
      </c>
      <c r="BW80">
        <v>50.337551606347915</v>
      </c>
      <c r="BX80">
        <v>3</v>
      </c>
      <c r="BY80">
        <v>64</v>
      </c>
      <c r="BZ80">
        <v>486</v>
      </c>
    </row>
    <row r="81" spans="1:78" ht="16.5">
      <c r="A81" s="125" t="str">
        <f t="shared" si="19"/>
        <v>도영운수</v>
      </c>
      <c r="B81" s="126" t="str">
        <f t="shared" si="20"/>
        <v>최현</v>
      </c>
      <c r="C81" s="127" t="str">
        <f t="shared" si="21"/>
        <v>F</v>
      </c>
      <c r="D81" s="128">
        <f t="shared" si="22"/>
        <v>0.7732</v>
      </c>
      <c r="E81" s="129">
        <f t="shared" si="23"/>
        <v>5011</v>
      </c>
      <c r="F81" s="304" t="str">
        <f t="shared" si="24"/>
        <v>65</v>
      </c>
      <c r="G81" s="130" t="str">
        <f t="shared" si="25"/>
        <v>71바5887</v>
      </c>
      <c r="H81" s="131">
        <f t="shared" si="26"/>
        <v>1</v>
      </c>
      <c r="I81" s="132">
        <f t="shared" si="27"/>
        <v>6336.9979999999996</v>
      </c>
      <c r="J81" s="133">
        <f t="shared" si="28"/>
        <v>5.5607791148279163E-2</v>
      </c>
      <c r="K81" s="133">
        <f t="shared" si="29"/>
        <v>0.3711174740844928</v>
      </c>
      <c r="L81" s="133">
        <f t="shared" si="30"/>
        <v>0.227710344866765</v>
      </c>
      <c r="M81" s="134">
        <f t="shared" si="31"/>
        <v>18.904</v>
      </c>
      <c r="N81" s="135">
        <f t="shared" si="32"/>
        <v>2.2881496885433767</v>
      </c>
      <c r="O81" s="135">
        <f t="shared" si="33"/>
        <v>46.725594674323716</v>
      </c>
      <c r="P81" s="226">
        <f t="shared" si="34"/>
        <v>52</v>
      </c>
      <c r="Q81" s="227">
        <f t="shared" si="35"/>
        <v>147</v>
      </c>
      <c r="R81" s="227">
        <f t="shared" si="36"/>
        <v>2969</v>
      </c>
      <c r="T81">
        <v>506</v>
      </c>
      <c r="U81">
        <v>5011</v>
      </c>
      <c r="V81" t="s">
        <v>363</v>
      </c>
      <c r="W81">
        <v>6376.9589999999998</v>
      </c>
      <c r="X81">
        <v>3291.5709999999999</v>
      </c>
      <c r="Y81">
        <v>1.9370000000000001</v>
      </c>
      <c r="Z81">
        <v>18.904</v>
      </c>
      <c r="AA81">
        <v>392.43463100000002</v>
      </c>
      <c r="AB81">
        <v>21.822423000000001</v>
      </c>
      <c r="AC81">
        <v>145.63934900000001</v>
      </c>
      <c r="AD81" s="1">
        <v>1443</v>
      </c>
      <c r="AE81">
        <v>147</v>
      </c>
      <c r="AF81">
        <v>2969</v>
      </c>
      <c r="AG81">
        <v>73</v>
      </c>
      <c r="AH81">
        <v>16.249735000000001</v>
      </c>
      <c r="AI81">
        <v>6335.3</v>
      </c>
      <c r="AJ81">
        <v>0</v>
      </c>
      <c r="AK81">
        <v>52</v>
      </c>
      <c r="AL81">
        <v>55293</v>
      </c>
      <c r="AM81">
        <v>0.7732</v>
      </c>
      <c r="AN81" t="s">
        <v>70</v>
      </c>
      <c r="AO81">
        <v>6336.9979999999996</v>
      </c>
      <c r="AP81" t="s">
        <v>558</v>
      </c>
      <c r="AQ81" t="s">
        <v>117</v>
      </c>
      <c r="AR81" t="s">
        <v>121</v>
      </c>
      <c r="AS81" t="s">
        <v>117</v>
      </c>
      <c r="AT81" t="s">
        <v>121</v>
      </c>
      <c r="AU81" t="s">
        <v>211</v>
      </c>
      <c r="AV81" t="s">
        <v>363</v>
      </c>
      <c r="AW81" t="s">
        <v>70</v>
      </c>
      <c r="AX81">
        <v>5011</v>
      </c>
      <c r="AY81" t="s">
        <v>397</v>
      </c>
      <c r="AZ81">
        <v>2</v>
      </c>
      <c r="BA81" t="s">
        <v>301</v>
      </c>
      <c r="BB81">
        <v>1</v>
      </c>
      <c r="BC81">
        <v>1</v>
      </c>
      <c r="BE81" t="s">
        <v>67</v>
      </c>
      <c r="BF81">
        <v>-1</v>
      </c>
      <c r="BG81" t="s">
        <v>347</v>
      </c>
      <c r="BI81" t="s">
        <v>117</v>
      </c>
      <c r="BJ81" t="s">
        <v>363</v>
      </c>
      <c r="BK81" t="s">
        <v>70</v>
      </c>
      <c r="BL81">
        <v>0.7732</v>
      </c>
      <c r="BM81">
        <v>5011</v>
      </c>
      <c r="BN81" t="s">
        <v>121</v>
      </c>
      <c r="BO81" t="s">
        <v>211</v>
      </c>
      <c r="BP81">
        <v>1</v>
      </c>
      <c r="BQ81">
        <v>6336.9979999999996</v>
      </c>
      <c r="BR81">
        <v>5.5607791148279163E-2</v>
      </c>
      <c r="BS81">
        <v>0.3711174740844928</v>
      </c>
      <c r="BT81">
        <v>0.22628340561700336</v>
      </c>
      <c r="BU81">
        <v>18.904</v>
      </c>
      <c r="BV81">
        <v>2.2881496885433767</v>
      </c>
      <c r="BW81">
        <v>46.725594674323716</v>
      </c>
      <c r="BX81">
        <v>52</v>
      </c>
      <c r="BY81">
        <v>147</v>
      </c>
      <c r="BZ81">
        <v>2969</v>
      </c>
    </row>
    <row r="82" spans="1:78" ht="16.5">
      <c r="A82" s="109" t="str">
        <f t="shared" si="19"/>
        <v>도영운수</v>
      </c>
      <c r="B82" s="110" t="str">
        <f t="shared" si="20"/>
        <v>하덕용</v>
      </c>
      <c r="C82" s="111" t="str">
        <f t="shared" si="21"/>
        <v>B</v>
      </c>
      <c r="D82" s="112">
        <f t="shared" si="22"/>
        <v>0.93568782440980036</v>
      </c>
      <c r="E82" s="113">
        <f t="shared" si="23"/>
        <v>5173</v>
      </c>
      <c r="F82" s="305" t="str">
        <f t="shared" si="24"/>
        <v>65</v>
      </c>
      <c r="G82" s="114" t="str">
        <f t="shared" si="25"/>
        <v>71바5888</v>
      </c>
      <c r="H82" s="115">
        <f t="shared" si="26"/>
        <v>5</v>
      </c>
      <c r="I82" s="116">
        <f t="shared" si="27"/>
        <v>453.50700000000006</v>
      </c>
      <c r="J82" s="117">
        <f t="shared" si="28"/>
        <v>3.4737945047054429E-2</v>
      </c>
      <c r="K82" s="117">
        <f t="shared" si="29"/>
        <v>0.37325968352808486</v>
      </c>
      <c r="L82" s="117">
        <f t="shared" si="30"/>
        <v>0.21388865000981239</v>
      </c>
      <c r="M82" s="118">
        <f t="shared" si="31"/>
        <v>15.798999999999999</v>
      </c>
      <c r="N82" s="119">
        <f t="shared" si="32"/>
        <v>0.31534400877917718</v>
      </c>
      <c r="O82" s="119">
        <f t="shared" si="33"/>
        <v>58.338641624147776</v>
      </c>
      <c r="P82" s="228">
        <f t="shared" si="34"/>
        <v>80</v>
      </c>
      <c r="Q82" s="229">
        <f t="shared" si="35"/>
        <v>1</v>
      </c>
      <c r="R82" s="229">
        <f t="shared" si="36"/>
        <v>371</v>
      </c>
      <c r="T82">
        <v>506</v>
      </c>
      <c r="U82">
        <v>5173</v>
      </c>
      <c r="V82" t="s">
        <v>290</v>
      </c>
      <c r="W82">
        <v>453.50700000000001</v>
      </c>
      <c r="X82">
        <v>194.45400000000001</v>
      </c>
      <c r="Y82">
        <v>2.3319999999999999</v>
      </c>
      <c r="Z82">
        <v>15.798999999999999</v>
      </c>
      <c r="AA82">
        <v>22.629432999999999</v>
      </c>
      <c r="AB82">
        <v>0.78610000000000002</v>
      </c>
      <c r="AC82">
        <v>8.4466549999999998</v>
      </c>
      <c r="AD82" s="1">
        <v>97</v>
      </c>
      <c r="AE82">
        <v>1</v>
      </c>
      <c r="AF82">
        <v>371</v>
      </c>
      <c r="AG82">
        <v>80</v>
      </c>
      <c r="AH82">
        <v>20.040581</v>
      </c>
      <c r="AI82">
        <v>1073.5999999999999</v>
      </c>
      <c r="AJ82">
        <v>0</v>
      </c>
      <c r="AK82">
        <v>80</v>
      </c>
      <c r="AL82">
        <v>2241</v>
      </c>
      <c r="AM82">
        <v>0.93568782440980036</v>
      </c>
      <c r="AN82" t="s">
        <v>68</v>
      </c>
      <c r="AO82">
        <v>136.393</v>
      </c>
      <c r="AP82" t="s">
        <v>559</v>
      </c>
      <c r="AQ82" t="s">
        <v>117</v>
      </c>
      <c r="AR82" t="s">
        <v>121</v>
      </c>
      <c r="AS82" t="s">
        <v>117</v>
      </c>
      <c r="AT82" t="s">
        <v>121</v>
      </c>
      <c r="AU82" t="s">
        <v>212</v>
      </c>
      <c r="AV82" t="s">
        <v>290</v>
      </c>
      <c r="AW82" t="s">
        <v>68</v>
      </c>
      <c r="AX82">
        <v>5173</v>
      </c>
      <c r="AY82" t="s">
        <v>560</v>
      </c>
      <c r="AZ82">
        <v>1</v>
      </c>
      <c r="BA82" t="s">
        <v>465</v>
      </c>
      <c r="BB82">
        <v>5</v>
      </c>
      <c r="BC82">
        <v>1</v>
      </c>
      <c r="BE82" t="s">
        <v>66</v>
      </c>
      <c r="BF82">
        <v>-1</v>
      </c>
      <c r="BG82" t="s">
        <v>347</v>
      </c>
      <c r="BI82" t="s">
        <v>117</v>
      </c>
      <c r="BJ82" t="s">
        <v>290</v>
      </c>
      <c r="BK82" t="s">
        <v>68</v>
      </c>
      <c r="BL82">
        <v>0.93568782440980036</v>
      </c>
      <c r="BM82">
        <v>5173</v>
      </c>
      <c r="BN82" t="s">
        <v>121</v>
      </c>
      <c r="BO82" t="s">
        <v>212</v>
      </c>
      <c r="BP82">
        <v>5</v>
      </c>
      <c r="BQ82">
        <v>453.50700000000006</v>
      </c>
      <c r="BR82">
        <v>3.4737945047054429E-2</v>
      </c>
      <c r="BS82">
        <v>0.37325968352808486</v>
      </c>
      <c r="BT82">
        <v>0.21388865000981241</v>
      </c>
      <c r="BU82">
        <v>15.798999999999999</v>
      </c>
      <c r="BV82">
        <v>0.31534400877917718</v>
      </c>
      <c r="BW82">
        <v>58.338641624147776</v>
      </c>
      <c r="BX82">
        <v>80</v>
      </c>
      <c r="BY82">
        <v>1</v>
      </c>
      <c r="BZ82">
        <v>371</v>
      </c>
    </row>
    <row r="83" spans="1:78" ht="16.5">
      <c r="A83" s="125" t="str">
        <f t="shared" si="19"/>
        <v>도영운수</v>
      </c>
      <c r="B83" s="126" t="str">
        <f t="shared" si="20"/>
        <v>한재성</v>
      </c>
      <c r="C83" s="127" t="str">
        <f t="shared" si="21"/>
        <v>C</v>
      </c>
      <c r="D83" s="128">
        <f t="shared" si="22"/>
        <v>0.8917391304347827</v>
      </c>
      <c r="E83" s="129">
        <f t="shared" si="23"/>
        <v>6191</v>
      </c>
      <c r="F83" s="304" t="str">
        <f t="shared" si="24"/>
        <v>65-1</v>
      </c>
      <c r="G83" s="130" t="str">
        <f t="shared" si="25"/>
        <v>71바5893</v>
      </c>
      <c r="H83" s="131">
        <f t="shared" si="26"/>
        <v>1</v>
      </c>
      <c r="I83" s="132">
        <f t="shared" si="27"/>
        <v>2592.2179999999998</v>
      </c>
      <c r="J83" s="133">
        <f t="shared" si="28"/>
        <v>6.4007996299287545E-3</v>
      </c>
      <c r="K83" s="133">
        <f t="shared" si="29"/>
        <v>0.34522505295508193</v>
      </c>
      <c r="L83" s="133">
        <f t="shared" si="30"/>
        <v>0.16549534028388047</v>
      </c>
      <c r="M83" s="134">
        <f t="shared" si="31"/>
        <v>13.583</v>
      </c>
      <c r="N83" s="135">
        <f t="shared" si="32"/>
        <v>3.7033922301287934</v>
      </c>
      <c r="O83" s="135">
        <f t="shared" si="33"/>
        <v>42.666164651275473</v>
      </c>
      <c r="P83" s="226">
        <f t="shared" si="34"/>
        <v>1</v>
      </c>
      <c r="Q83" s="227">
        <f t="shared" si="35"/>
        <v>96</v>
      </c>
      <c r="R83" s="227">
        <f t="shared" si="36"/>
        <v>1106</v>
      </c>
      <c r="T83">
        <v>506</v>
      </c>
      <c r="U83">
        <v>6191</v>
      </c>
      <c r="V83" t="s">
        <v>275</v>
      </c>
      <c r="W83">
        <v>2592.2179999999998</v>
      </c>
      <c r="X83">
        <v>1263.7360000000001</v>
      </c>
      <c r="Y83">
        <v>2.0510000000000002</v>
      </c>
      <c r="Z83">
        <v>13.583</v>
      </c>
      <c r="AA83">
        <v>156.26828800000001</v>
      </c>
      <c r="AB83">
        <v>1.0002420000000001</v>
      </c>
      <c r="AC83">
        <v>53.947727999999998</v>
      </c>
      <c r="AD83" s="1">
        <v>429</v>
      </c>
      <c r="AE83">
        <v>96</v>
      </c>
      <c r="AF83">
        <v>1106</v>
      </c>
      <c r="AG83">
        <v>74</v>
      </c>
      <c r="AH83">
        <v>16.588253000000002</v>
      </c>
      <c r="AI83">
        <v>2255.6</v>
      </c>
      <c r="AJ83">
        <v>0</v>
      </c>
      <c r="AK83">
        <v>1</v>
      </c>
      <c r="AL83">
        <v>195</v>
      </c>
      <c r="AM83">
        <v>0.8917391304347827</v>
      </c>
      <c r="AN83" t="s">
        <v>69</v>
      </c>
      <c r="AO83">
        <v>2592.2179999999998</v>
      </c>
      <c r="AP83" t="s">
        <v>561</v>
      </c>
      <c r="AQ83" t="s">
        <v>117</v>
      </c>
      <c r="AR83" t="s">
        <v>122</v>
      </c>
      <c r="AS83" t="s">
        <v>117</v>
      </c>
      <c r="AT83" t="s">
        <v>122</v>
      </c>
      <c r="AU83" t="s">
        <v>219</v>
      </c>
      <c r="AV83" t="s">
        <v>275</v>
      </c>
      <c r="AW83" t="s">
        <v>69</v>
      </c>
      <c r="AX83">
        <v>6191</v>
      </c>
      <c r="AY83" t="s">
        <v>536</v>
      </c>
      <c r="AZ83">
        <v>1</v>
      </c>
      <c r="BA83" t="s">
        <v>467</v>
      </c>
      <c r="BB83">
        <v>1</v>
      </c>
      <c r="BC83">
        <v>1</v>
      </c>
      <c r="BE83" t="s">
        <v>67</v>
      </c>
      <c r="BF83">
        <v>1</v>
      </c>
      <c r="BG83" t="s">
        <v>321</v>
      </c>
      <c r="BI83" t="s">
        <v>117</v>
      </c>
      <c r="BJ83" t="s">
        <v>275</v>
      </c>
      <c r="BK83" t="s">
        <v>69</v>
      </c>
      <c r="BL83">
        <v>0.8917391304347827</v>
      </c>
      <c r="BM83">
        <v>6191</v>
      </c>
      <c r="BN83" t="s">
        <v>122</v>
      </c>
      <c r="BO83" t="s">
        <v>219</v>
      </c>
      <c r="BP83">
        <v>1</v>
      </c>
      <c r="BQ83">
        <v>2592.2179999999998</v>
      </c>
      <c r="BR83">
        <v>6.4007996299287545E-3</v>
      </c>
      <c r="BS83">
        <v>0.34522505295508193</v>
      </c>
      <c r="BT83">
        <v>0.16549534028388047</v>
      </c>
      <c r="BU83">
        <v>13.583</v>
      </c>
      <c r="BV83">
        <v>3.7033922301287934</v>
      </c>
      <c r="BW83">
        <v>42.666164651275473</v>
      </c>
      <c r="BX83">
        <v>1</v>
      </c>
      <c r="BY83">
        <v>96</v>
      </c>
      <c r="BZ83">
        <v>1106</v>
      </c>
    </row>
    <row r="84" spans="1:78" ht="16.5">
      <c r="A84" s="109" t="str">
        <f t="shared" si="19"/>
        <v>도영운수</v>
      </c>
      <c r="B84" s="110" t="str">
        <f t="shared" si="20"/>
        <v>홍승철</v>
      </c>
      <c r="C84" s="111" t="str">
        <f t="shared" si="21"/>
        <v>F</v>
      </c>
      <c r="D84" s="112">
        <f t="shared" si="22"/>
        <v>0.79500000000000004</v>
      </c>
      <c r="E84" s="113">
        <f t="shared" si="23"/>
        <v>3602</v>
      </c>
      <c r="F84" s="305" t="str">
        <f t="shared" si="24"/>
        <v>55</v>
      </c>
      <c r="G84" s="114" t="str">
        <f t="shared" si="25"/>
        <v>71바5900</v>
      </c>
      <c r="H84" s="115">
        <f t="shared" si="26"/>
        <v>1</v>
      </c>
      <c r="I84" s="116">
        <f t="shared" si="27"/>
        <v>2445.2919999999999</v>
      </c>
      <c r="J84" s="117">
        <f t="shared" si="28"/>
        <v>3.7784004605921073E-2</v>
      </c>
      <c r="K84" s="117">
        <f t="shared" si="29"/>
        <v>0.40309063391161892</v>
      </c>
      <c r="L84" s="117">
        <f t="shared" si="30"/>
        <v>0.19506872798831387</v>
      </c>
      <c r="M84" s="118">
        <f t="shared" si="31"/>
        <v>18.928999999999998</v>
      </c>
      <c r="N84" s="119" t="str">
        <f t="shared" si="32"/>
        <v>-</v>
      </c>
      <c r="O84" s="119" t="str">
        <f t="shared" si="33"/>
        <v>-</v>
      </c>
      <c r="P84" s="228">
        <f t="shared" si="34"/>
        <v>5</v>
      </c>
      <c r="Q84" s="229">
        <f t="shared" si="35"/>
        <v>11</v>
      </c>
      <c r="R84" s="229">
        <f t="shared" si="36"/>
        <v>1987</v>
      </c>
      <c r="T84">
        <v>506</v>
      </c>
      <c r="U84">
        <v>3602</v>
      </c>
      <c r="V84" t="s">
        <v>287</v>
      </c>
      <c r="W84">
        <v>2445.2919999999999</v>
      </c>
      <c r="X84">
        <v>1398.489</v>
      </c>
      <c r="Y84">
        <v>1.7490000000000001</v>
      </c>
      <c r="Z84">
        <v>18.928999999999998</v>
      </c>
      <c r="AA84">
        <v>150.46718999999999</v>
      </c>
      <c r="AB84">
        <v>5.6852530000000003</v>
      </c>
      <c r="AC84">
        <v>60.651915000000002</v>
      </c>
      <c r="AD84" s="1">
        <v>477</v>
      </c>
      <c r="AE84">
        <v>11</v>
      </c>
      <c r="AF84">
        <v>1987</v>
      </c>
      <c r="AG84">
        <v>75</v>
      </c>
      <c r="AH84">
        <v>16.251329999999999</v>
      </c>
      <c r="AI84">
        <v>3167.7</v>
      </c>
      <c r="AJ84">
        <v>0</v>
      </c>
      <c r="AK84">
        <v>5</v>
      </c>
      <c r="AL84">
        <v>4511</v>
      </c>
      <c r="AM84">
        <v>0.79500000000000004</v>
      </c>
      <c r="AN84" t="s">
        <v>70</v>
      </c>
      <c r="AO84">
        <v>2445.2919999999999</v>
      </c>
      <c r="AP84" t="s">
        <v>562</v>
      </c>
      <c r="AQ84" t="s">
        <v>117</v>
      </c>
      <c r="AR84" t="s">
        <v>120</v>
      </c>
      <c r="AS84" t="s">
        <v>117</v>
      </c>
      <c r="AT84" t="s">
        <v>120</v>
      </c>
      <c r="AU84" t="s">
        <v>205</v>
      </c>
      <c r="AV84" t="s">
        <v>287</v>
      </c>
      <c r="AW84" t="s">
        <v>70</v>
      </c>
      <c r="AX84">
        <v>3602</v>
      </c>
      <c r="AY84" t="s">
        <v>413</v>
      </c>
      <c r="AZ84">
        <v>1</v>
      </c>
      <c r="BA84" t="s">
        <v>300</v>
      </c>
      <c r="BB84">
        <v>1</v>
      </c>
      <c r="BC84">
        <v>1</v>
      </c>
      <c r="BE84" t="s">
        <v>70</v>
      </c>
      <c r="BF84">
        <v>0</v>
      </c>
      <c r="BG84" t="s">
        <v>323</v>
      </c>
      <c r="BI84" t="s">
        <v>117</v>
      </c>
      <c r="BJ84" t="s">
        <v>287</v>
      </c>
      <c r="BK84" t="s">
        <v>70</v>
      </c>
      <c r="BL84">
        <v>0.79500000000000004</v>
      </c>
      <c r="BM84">
        <v>3602</v>
      </c>
      <c r="BN84" t="s">
        <v>120</v>
      </c>
      <c r="BO84" t="s">
        <v>205</v>
      </c>
      <c r="BP84">
        <v>1</v>
      </c>
      <c r="BQ84">
        <v>2445.2919999999999</v>
      </c>
      <c r="BR84">
        <v>3.7784004605921073E-2</v>
      </c>
      <c r="BS84">
        <v>0.40309063391161892</v>
      </c>
      <c r="BT84">
        <v>0.19506872798831387</v>
      </c>
      <c r="BU84">
        <v>18.928999999999998</v>
      </c>
      <c r="BV84" t="s">
        <v>383</v>
      </c>
      <c r="BW84" t="s">
        <v>383</v>
      </c>
      <c r="BX84">
        <v>5</v>
      </c>
      <c r="BY84">
        <v>11</v>
      </c>
      <c r="BZ84">
        <v>1987</v>
      </c>
    </row>
    <row r="85" spans="1:78" ht="16.5">
      <c r="A85" s="125" t="str">
        <f t="shared" si="19"/>
        <v>도영운수</v>
      </c>
      <c r="B85" s="126" t="str">
        <f t="shared" si="20"/>
        <v>홍형표</v>
      </c>
      <c r="C85" s="127" t="str">
        <f t="shared" si="21"/>
        <v>F</v>
      </c>
      <c r="D85" s="128">
        <f t="shared" si="22"/>
        <v>0.74624999999999997</v>
      </c>
      <c r="E85" s="129">
        <f t="shared" si="23"/>
        <v>9880</v>
      </c>
      <c r="F85" s="304" t="str">
        <f t="shared" si="24"/>
        <v>35</v>
      </c>
      <c r="G85" s="130" t="str">
        <f t="shared" si="25"/>
        <v>71바5886</v>
      </c>
      <c r="H85" s="131">
        <f t="shared" si="26"/>
        <v>1</v>
      </c>
      <c r="I85" s="132">
        <f t="shared" si="27"/>
        <v>2019.741</v>
      </c>
      <c r="J85" s="133">
        <f t="shared" si="28"/>
        <v>4.2260620356790762E-2</v>
      </c>
      <c r="K85" s="133">
        <f t="shared" si="29"/>
        <v>0.39123792231486121</v>
      </c>
      <c r="L85" s="133">
        <f t="shared" si="30"/>
        <v>9.6051919528295962E-2</v>
      </c>
      <c r="M85" s="134">
        <f t="shared" si="31"/>
        <v>18.074000000000002</v>
      </c>
      <c r="N85" s="135">
        <f t="shared" si="32"/>
        <v>2.5745875337481392</v>
      </c>
      <c r="O85" s="135">
        <f t="shared" si="33"/>
        <v>60.403784445629412</v>
      </c>
      <c r="P85" s="226">
        <f t="shared" si="34"/>
        <v>31</v>
      </c>
      <c r="Q85" s="227">
        <f t="shared" si="35"/>
        <v>52</v>
      </c>
      <c r="R85" s="227">
        <f t="shared" si="36"/>
        <v>1220</v>
      </c>
      <c r="T85">
        <v>506</v>
      </c>
      <c r="U85">
        <v>9880</v>
      </c>
      <c r="V85" t="s">
        <v>276</v>
      </c>
      <c r="W85">
        <v>2019.741</v>
      </c>
      <c r="X85">
        <v>1128.008</v>
      </c>
      <c r="Y85">
        <v>1.7909999999999999</v>
      </c>
      <c r="Z85">
        <v>18.074000000000002</v>
      </c>
      <c r="AA85">
        <v>116.73553200000001</v>
      </c>
      <c r="AB85">
        <v>4.9333159999999996</v>
      </c>
      <c r="AC85">
        <v>45.671366999999996</v>
      </c>
      <c r="AD85" s="1">
        <v>194</v>
      </c>
      <c r="AE85">
        <v>52</v>
      </c>
      <c r="AF85">
        <v>1220</v>
      </c>
      <c r="AG85">
        <v>79</v>
      </c>
      <c r="AH85">
        <v>17.301852</v>
      </c>
      <c r="AI85">
        <v>5254.8</v>
      </c>
      <c r="AJ85">
        <v>0</v>
      </c>
      <c r="AK85">
        <v>31</v>
      </c>
      <c r="AL85">
        <v>14953</v>
      </c>
      <c r="AM85">
        <v>0.74624999999999997</v>
      </c>
      <c r="AN85" t="s">
        <v>70</v>
      </c>
      <c r="AO85">
        <v>2019.741</v>
      </c>
      <c r="AP85" t="s">
        <v>563</v>
      </c>
      <c r="AQ85" t="s">
        <v>117</v>
      </c>
      <c r="AR85" t="s">
        <v>118</v>
      </c>
      <c r="AS85" t="s">
        <v>117</v>
      </c>
      <c r="AT85" t="s">
        <v>118</v>
      </c>
      <c r="AU85" t="s">
        <v>183</v>
      </c>
      <c r="AV85" t="s">
        <v>276</v>
      </c>
      <c r="AW85" t="s">
        <v>70</v>
      </c>
      <c r="AX85">
        <v>9880</v>
      </c>
      <c r="AY85" t="s">
        <v>390</v>
      </c>
      <c r="AZ85">
        <v>4</v>
      </c>
      <c r="BA85" t="s">
        <v>422</v>
      </c>
      <c r="BB85">
        <v>1</v>
      </c>
      <c r="BC85">
        <v>1</v>
      </c>
      <c r="BE85" t="s">
        <v>70</v>
      </c>
      <c r="BF85">
        <v>0</v>
      </c>
      <c r="BG85" t="s">
        <v>323</v>
      </c>
      <c r="BI85" t="s">
        <v>117</v>
      </c>
      <c r="BJ85" t="s">
        <v>276</v>
      </c>
      <c r="BK85" t="s">
        <v>70</v>
      </c>
      <c r="BL85">
        <v>0.74624999999999997</v>
      </c>
      <c r="BM85">
        <v>9880</v>
      </c>
      <c r="BN85" t="s">
        <v>118</v>
      </c>
      <c r="BO85" t="s">
        <v>183</v>
      </c>
      <c r="BP85">
        <v>1</v>
      </c>
      <c r="BQ85">
        <v>2019.741</v>
      </c>
      <c r="BR85">
        <v>4.2260620356790762E-2</v>
      </c>
      <c r="BS85">
        <v>0.39123792231486121</v>
      </c>
      <c r="BT85">
        <v>9.6051919528295962E-2</v>
      </c>
      <c r="BU85">
        <v>18.074000000000002</v>
      </c>
      <c r="BV85">
        <v>2.5745875337481392</v>
      </c>
      <c r="BW85">
        <v>60.403784445629412</v>
      </c>
      <c r="BX85">
        <v>31</v>
      </c>
      <c r="BY85">
        <v>52</v>
      </c>
      <c r="BZ85">
        <v>1220</v>
      </c>
    </row>
    <row r="86" spans="1:78" ht="16.5">
      <c r="A86" s="109" t="str">
        <f t="shared" si="19"/>
        <v>도영운수</v>
      </c>
      <c r="B86" s="110" t="str">
        <f t="shared" si="20"/>
        <v>황교민</v>
      </c>
      <c r="C86" s="111" t="str">
        <f t="shared" si="21"/>
        <v>B</v>
      </c>
      <c r="D86" s="112">
        <f t="shared" si="22"/>
        <v>0.9226329207760301</v>
      </c>
      <c r="E86" s="113">
        <f t="shared" si="23"/>
        <v>1945</v>
      </c>
      <c r="F86" s="305" t="str">
        <f t="shared" si="24"/>
        <v>35</v>
      </c>
      <c r="G86" s="114" t="str">
        <f t="shared" si="25"/>
        <v>71바5854</v>
      </c>
      <c r="H86" s="115">
        <f t="shared" si="26"/>
        <v>2</v>
      </c>
      <c r="I86" s="116">
        <f t="shared" si="27"/>
        <v>3115.4459999999999</v>
      </c>
      <c r="J86" s="117">
        <f t="shared" si="28"/>
        <v>2.0111850156042606E-2</v>
      </c>
      <c r="K86" s="117">
        <f t="shared" si="29"/>
        <v>0.39350176561250172</v>
      </c>
      <c r="L86" s="117">
        <f t="shared" si="30"/>
        <v>0.17204599277278437</v>
      </c>
      <c r="M86" s="118">
        <f t="shared" si="31"/>
        <v>12.333</v>
      </c>
      <c r="N86" s="119">
        <f t="shared" si="32"/>
        <v>0.67406079257993878</v>
      </c>
      <c r="O86" s="119">
        <f t="shared" si="33"/>
        <v>25.004445591417731</v>
      </c>
      <c r="P86" s="228">
        <f t="shared" si="34"/>
        <v>38</v>
      </c>
      <c r="Q86" s="229">
        <f t="shared" si="35"/>
        <v>21</v>
      </c>
      <c r="R86" s="229">
        <f t="shared" si="36"/>
        <v>779</v>
      </c>
      <c r="T86">
        <v>506</v>
      </c>
      <c r="U86">
        <v>1945</v>
      </c>
      <c r="V86" t="s">
        <v>277</v>
      </c>
      <c r="W86">
        <v>3115.4459999999999</v>
      </c>
      <c r="X86">
        <v>1353.0250000000001</v>
      </c>
      <c r="Y86">
        <v>2.3029999999999999</v>
      </c>
      <c r="Z86">
        <v>12.333</v>
      </c>
      <c r="AA86">
        <v>185.806625</v>
      </c>
      <c r="AB86">
        <v>3.7369150000000002</v>
      </c>
      <c r="AC86">
        <v>73.115234999999998</v>
      </c>
      <c r="AD86" s="1">
        <v>536</v>
      </c>
      <c r="AE86">
        <v>21</v>
      </c>
      <c r="AF86">
        <v>779</v>
      </c>
      <c r="AG86">
        <v>81</v>
      </c>
      <c r="AH86">
        <v>16.767140999999999</v>
      </c>
      <c r="AI86">
        <v>3323.5</v>
      </c>
      <c r="AJ86">
        <v>0</v>
      </c>
      <c r="AK86">
        <v>38</v>
      </c>
      <c r="AL86">
        <v>13399</v>
      </c>
      <c r="AM86">
        <v>0.9226329207760301</v>
      </c>
      <c r="AN86" t="s">
        <v>68</v>
      </c>
      <c r="AO86">
        <v>3002.3049999999998</v>
      </c>
      <c r="AP86" t="s">
        <v>564</v>
      </c>
      <c r="AQ86" t="s">
        <v>117</v>
      </c>
      <c r="AR86" t="s">
        <v>118</v>
      </c>
      <c r="AS86" t="s">
        <v>117</v>
      </c>
      <c r="AT86" t="s">
        <v>118</v>
      </c>
      <c r="AU86" t="s">
        <v>177</v>
      </c>
      <c r="AV86" t="s">
        <v>277</v>
      </c>
      <c r="AW86" t="s">
        <v>68</v>
      </c>
      <c r="AX86">
        <v>1945</v>
      </c>
      <c r="AY86" t="s">
        <v>377</v>
      </c>
      <c r="AZ86">
        <v>1</v>
      </c>
      <c r="BA86" t="s">
        <v>419</v>
      </c>
      <c r="BB86">
        <v>2</v>
      </c>
      <c r="BC86">
        <v>1</v>
      </c>
      <c r="BE86" t="s">
        <v>68</v>
      </c>
      <c r="BF86">
        <v>0</v>
      </c>
      <c r="BG86" t="s">
        <v>323</v>
      </c>
      <c r="BI86" t="s">
        <v>117</v>
      </c>
      <c r="BJ86" t="s">
        <v>277</v>
      </c>
      <c r="BK86" t="s">
        <v>68</v>
      </c>
      <c r="BL86">
        <v>0.9226329207760301</v>
      </c>
      <c r="BM86">
        <v>1945</v>
      </c>
      <c r="BN86" t="s">
        <v>118</v>
      </c>
      <c r="BO86" t="s">
        <v>177</v>
      </c>
      <c r="BP86">
        <v>2</v>
      </c>
      <c r="BQ86">
        <v>3115.4459999999999</v>
      </c>
      <c r="BR86">
        <v>2.0111850156042606E-2</v>
      </c>
      <c r="BS86">
        <v>0.39350176561250172</v>
      </c>
      <c r="BT86">
        <v>0.17204599277278437</v>
      </c>
      <c r="BU86">
        <v>12.333</v>
      </c>
      <c r="BV86">
        <v>0.67406079257993878</v>
      </c>
      <c r="BW86">
        <v>25.004445591417731</v>
      </c>
      <c r="BX86">
        <v>38</v>
      </c>
      <c r="BY86">
        <v>21</v>
      </c>
      <c r="BZ86">
        <v>779</v>
      </c>
    </row>
  </sheetData>
  <sortState xmlns:xlrd2="http://schemas.microsoft.com/office/spreadsheetml/2017/richdata2" ref="T4:AN85">
    <sortCondition ref="AB4:AB85"/>
    <sortCondition descending="1" ref="AD4:AD85"/>
  </sortState>
  <phoneticPr fontId="2" type="noConversion"/>
  <conditionalFormatting sqref="C5:D86">
    <cfRule type="containsText" dxfId="29" priority="1" operator="containsText" text="F">
      <formula>NOT(ISERROR(SEARCH("F",C5)))</formula>
    </cfRule>
    <cfRule type="containsText" dxfId="28" priority="2" operator="containsText" text="D">
      <formula>NOT(ISERROR(SEARCH("D",C5)))</formula>
    </cfRule>
    <cfRule type="containsText" dxfId="27" priority="3" operator="containsText" text="C">
      <formula>NOT(ISERROR(SEARCH("C",C5)))</formula>
    </cfRule>
    <cfRule type="containsText" dxfId="26" priority="4" operator="containsText" text="B">
      <formula>NOT(ISERROR(SEARCH("B",C5)))</formula>
    </cfRule>
    <cfRule type="containsText" dxfId="25" priority="5" operator="containsText" text="A">
      <formula>NOT(ISERROR(SEARCH("A",C5)))</formula>
    </cfRule>
    <cfRule type="containsText" dxfId="24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7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74" t="s">
        <v>565</v>
      </c>
      <c r="B2" s="275"/>
      <c r="C2" s="276"/>
      <c r="D2" s="277"/>
      <c r="E2" s="274"/>
      <c r="F2" s="278"/>
      <c r="G2" s="274"/>
      <c r="H2" s="274"/>
      <c r="I2" s="274"/>
      <c r="J2" s="274"/>
      <c r="K2" s="246"/>
      <c r="L2" s="246"/>
      <c r="M2" s="246"/>
      <c r="N2" s="246"/>
      <c r="O2" s="246"/>
      <c r="P2" s="246"/>
      <c r="Q2" s="246"/>
      <c r="R2" s="246"/>
    </row>
    <row r="3" spans="1:18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</row>
    <row r="4" spans="1:18" ht="26.25">
      <c r="A4" s="279" t="s">
        <v>566</v>
      </c>
      <c r="B4" s="280"/>
      <c r="C4" s="281"/>
      <c r="D4" s="282"/>
      <c r="E4" s="283"/>
      <c r="F4" s="284"/>
      <c r="G4" s="246"/>
      <c r="H4" s="283"/>
      <c r="I4" s="246"/>
      <c r="J4" s="246"/>
      <c r="K4" s="246"/>
      <c r="L4" s="246"/>
      <c r="M4" s="246"/>
      <c r="N4" s="246"/>
      <c r="O4" s="246"/>
      <c r="P4" s="246"/>
      <c r="Q4" s="246"/>
      <c r="R4" s="246"/>
    </row>
    <row r="5" spans="1:18" ht="26.25">
      <c r="A5" s="249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</row>
    <row r="6" spans="1:18" ht="17.25">
      <c r="A6" s="250" t="s">
        <v>567</v>
      </c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</row>
    <row r="7" spans="1:18" ht="17.25">
      <c r="A7" s="250"/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</row>
    <row r="8" spans="1:18" ht="17.25">
      <c r="A8" s="247" t="s">
        <v>171</v>
      </c>
      <c r="B8" s="248"/>
      <c r="C8" s="248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8"/>
      <c r="Q8" s="248"/>
      <c r="R8" s="248"/>
    </row>
    <row r="9" spans="1:18">
      <c r="A9" s="248"/>
      <c r="B9" s="248"/>
      <c r="C9" s="248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48"/>
    </row>
    <row r="10" spans="1:18">
      <c r="A10" s="248" t="s">
        <v>568</v>
      </c>
      <c r="B10" s="248"/>
      <c r="C10" s="248"/>
      <c r="D10" s="248"/>
      <c r="E10" s="248"/>
      <c r="F10" s="248"/>
      <c r="G10" s="248"/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248"/>
    </row>
    <row r="11" spans="1:18">
      <c r="A11" s="248"/>
      <c r="B11" s="248"/>
      <c r="C11" s="248"/>
      <c r="D11" s="248"/>
      <c r="E11" s="248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8"/>
    </row>
    <row r="12" spans="1:18">
      <c r="A12" s="246"/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</row>
    <row r="13" spans="1:18" ht="37.5" customHeight="1">
      <c r="A13" s="285" t="s">
        <v>0</v>
      </c>
      <c r="B13" s="286" t="s">
        <v>74</v>
      </c>
      <c r="C13" s="287" t="s">
        <v>65</v>
      </c>
      <c r="D13" s="287" t="s">
        <v>158</v>
      </c>
      <c r="E13" s="288" t="s">
        <v>144</v>
      </c>
      <c r="F13" s="286" t="s">
        <v>149</v>
      </c>
      <c r="G13" s="288" t="s">
        <v>147</v>
      </c>
      <c r="H13" s="288" t="s">
        <v>151</v>
      </c>
      <c r="I13" s="254" t="s">
        <v>153</v>
      </c>
      <c r="J13" s="288" t="s">
        <v>11</v>
      </c>
      <c r="K13" s="288" t="s">
        <v>12</v>
      </c>
      <c r="L13" s="288" t="s">
        <v>13</v>
      </c>
      <c r="M13" s="288" t="s">
        <v>105</v>
      </c>
      <c r="N13" s="288" t="s">
        <v>6</v>
      </c>
      <c r="O13" s="288" t="s">
        <v>7</v>
      </c>
      <c r="P13" s="288" t="s">
        <v>162</v>
      </c>
      <c r="Q13" s="289" t="s">
        <v>164</v>
      </c>
      <c r="R13" s="289" t="s">
        <v>165</v>
      </c>
    </row>
    <row r="14" spans="1:18" ht="16.5">
      <c r="A14" s="290" t="s">
        <v>117</v>
      </c>
      <c r="B14" s="291" t="s">
        <v>358</v>
      </c>
      <c r="C14" s="292" t="s">
        <v>67</v>
      </c>
      <c r="D14" s="293">
        <v>0.8357182160165606</v>
      </c>
      <c r="E14" s="294">
        <v>546</v>
      </c>
      <c r="F14" s="257" t="s">
        <v>119</v>
      </c>
      <c r="G14" s="295" t="s">
        <v>186</v>
      </c>
      <c r="H14" s="296">
        <v>7</v>
      </c>
      <c r="I14" s="258">
        <v>1843.175</v>
      </c>
      <c r="J14" s="297">
        <v>1.2331417835064072E-2</v>
      </c>
      <c r="K14" s="297">
        <v>0.36858164665515375</v>
      </c>
      <c r="L14" s="297">
        <v>0.27723900335019735</v>
      </c>
      <c r="M14" s="298">
        <v>15.445</v>
      </c>
      <c r="N14" s="299">
        <v>0.84269781277782696</v>
      </c>
      <c r="O14" s="299">
        <v>54.775357830558754</v>
      </c>
      <c r="P14" s="300">
        <v>9</v>
      </c>
      <c r="Q14" s="301">
        <v>56</v>
      </c>
      <c r="R14" s="301">
        <v>1755</v>
      </c>
    </row>
    <row r="15" spans="1:18" ht="16.5">
      <c r="A15" s="290" t="s">
        <v>117</v>
      </c>
      <c r="B15" s="291" t="s">
        <v>225</v>
      </c>
      <c r="C15" s="292" t="s">
        <v>67</v>
      </c>
      <c r="D15" s="293">
        <v>0.81182579535976296</v>
      </c>
      <c r="E15" s="294">
        <v>305</v>
      </c>
      <c r="F15" s="257" t="s">
        <v>118</v>
      </c>
      <c r="G15" s="295" t="s">
        <v>180</v>
      </c>
      <c r="H15" s="296">
        <v>2</v>
      </c>
      <c r="I15" s="258">
        <v>4749.4690000000001</v>
      </c>
      <c r="J15" s="297">
        <v>2.6152808477814444E-2</v>
      </c>
      <c r="K15" s="297">
        <v>0.37487752339536923</v>
      </c>
      <c r="L15" s="297">
        <v>0.19770631201087954</v>
      </c>
      <c r="M15" s="298">
        <v>13.036</v>
      </c>
      <c r="N15" s="299">
        <v>1.8528387068112246</v>
      </c>
      <c r="O15" s="299">
        <v>28.403175176003884</v>
      </c>
      <c r="P15" s="300">
        <v>43</v>
      </c>
      <c r="Q15" s="301">
        <v>88</v>
      </c>
      <c r="R15" s="301">
        <v>1349</v>
      </c>
    </row>
    <row r="16" spans="1:18" ht="16.5">
      <c r="A16" s="290" t="s">
        <v>117</v>
      </c>
      <c r="B16" s="291" t="s">
        <v>339</v>
      </c>
      <c r="C16" s="292" t="s">
        <v>70</v>
      </c>
      <c r="D16" s="293">
        <v>0.79569421456914013</v>
      </c>
      <c r="E16" s="294">
        <v>7751</v>
      </c>
      <c r="F16" s="257" t="s">
        <v>119</v>
      </c>
      <c r="G16" s="295" t="s">
        <v>330</v>
      </c>
      <c r="H16" s="296">
        <v>5</v>
      </c>
      <c r="I16" s="258">
        <v>1243.7090000000001</v>
      </c>
      <c r="J16" s="297">
        <v>4.3164675052598647E-2</v>
      </c>
      <c r="K16" s="297">
        <v>0.34564837760990086</v>
      </c>
      <c r="L16" s="297">
        <v>0.23236946906390482</v>
      </c>
      <c r="M16" s="298">
        <v>15.727</v>
      </c>
      <c r="N16" s="299" t="s">
        <v>383</v>
      </c>
      <c r="O16" s="299" t="s">
        <v>383</v>
      </c>
      <c r="P16" s="300">
        <v>4</v>
      </c>
      <c r="Q16" s="301">
        <v>21</v>
      </c>
      <c r="R16" s="301">
        <v>1583</v>
      </c>
    </row>
    <row r="17" spans="1:18" ht="16.5">
      <c r="A17" s="290" t="s">
        <v>117</v>
      </c>
      <c r="B17" s="291" t="s">
        <v>226</v>
      </c>
      <c r="C17" s="292" t="s">
        <v>67</v>
      </c>
      <c r="D17" s="293">
        <v>0.84461538461538466</v>
      </c>
      <c r="E17" s="294">
        <v>6269</v>
      </c>
      <c r="F17" s="257" t="s">
        <v>118</v>
      </c>
      <c r="G17" s="295" t="s">
        <v>180</v>
      </c>
      <c r="H17" s="296">
        <v>1</v>
      </c>
      <c r="I17" s="258">
        <v>881.97299999999996</v>
      </c>
      <c r="J17" s="297">
        <v>3.0160079334981681E-2</v>
      </c>
      <c r="K17" s="297">
        <v>0.37949568002062212</v>
      </c>
      <c r="L17" s="297">
        <v>0.21542609581018921</v>
      </c>
      <c r="M17" s="298">
        <v>13.928000000000001</v>
      </c>
      <c r="N17" s="299">
        <v>0.22676431137914654</v>
      </c>
      <c r="O17" s="299">
        <v>32.200532215838805</v>
      </c>
      <c r="P17" s="300">
        <v>16</v>
      </c>
      <c r="Q17" s="301">
        <v>2</v>
      </c>
      <c r="R17" s="301">
        <v>284</v>
      </c>
    </row>
    <row r="18" spans="1:18" ht="16.5">
      <c r="A18" s="290" t="s">
        <v>117</v>
      </c>
      <c r="B18" s="291" t="s">
        <v>228</v>
      </c>
      <c r="C18" s="292" t="s">
        <v>70</v>
      </c>
      <c r="D18" s="293">
        <v>0.79868776197610458</v>
      </c>
      <c r="E18" s="294">
        <v>1711</v>
      </c>
      <c r="F18" s="257" t="s">
        <v>118</v>
      </c>
      <c r="G18" s="295" t="s">
        <v>181</v>
      </c>
      <c r="H18" s="296">
        <v>12</v>
      </c>
      <c r="I18" s="258">
        <v>18721.484</v>
      </c>
      <c r="J18" s="297">
        <v>4.6474102175543965E-2</v>
      </c>
      <c r="K18" s="297">
        <v>0.37743198713737808</v>
      </c>
      <c r="L18" s="297">
        <v>0.21072047493670906</v>
      </c>
      <c r="M18" s="298">
        <v>17.23</v>
      </c>
      <c r="N18" s="299">
        <v>3.875793556635664</v>
      </c>
      <c r="O18" s="299">
        <v>52.637684475140674</v>
      </c>
      <c r="P18" s="300">
        <v>214</v>
      </c>
      <c r="Q18" s="301">
        <v>724</v>
      </c>
      <c r="R18" s="301">
        <v>9899</v>
      </c>
    </row>
    <row r="19" spans="1:18" ht="16.5">
      <c r="A19" s="290" t="s">
        <v>117</v>
      </c>
      <c r="B19" s="291" t="s">
        <v>315</v>
      </c>
      <c r="C19" s="292" t="s">
        <v>70</v>
      </c>
      <c r="D19" s="293">
        <v>0.70583333333333331</v>
      </c>
      <c r="E19" s="294">
        <v>7475</v>
      </c>
      <c r="F19" s="257" t="s">
        <v>118</v>
      </c>
      <c r="G19" s="295" t="s">
        <v>173</v>
      </c>
      <c r="H19" s="296">
        <v>1</v>
      </c>
      <c r="I19" s="258">
        <v>2594.2260000000001</v>
      </c>
      <c r="J19" s="297">
        <v>4.6843911975457307E-2</v>
      </c>
      <c r="K19" s="297">
        <v>0.41873128569046458</v>
      </c>
      <c r="L19" s="297">
        <v>0.18695364243516177</v>
      </c>
      <c r="M19" s="298">
        <v>19.286999999999999</v>
      </c>
      <c r="N19" s="299">
        <v>0</v>
      </c>
      <c r="O19" s="299">
        <v>6.8613914130842879</v>
      </c>
      <c r="P19" s="300">
        <v>1093</v>
      </c>
      <c r="Q19" s="301">
        <v>0</v>
      </c>
      <c r="R19" s="301">
        <v>178</v>
      </c>
    </row>
    <row r="20" spans="1:18" ht="16.5">
      <c r="A20" s="290" t="s">
        <v>117</v>
      </c>
      <c r="B20" s="291" t="s">
        <v>359</v>
      </c>
      <c r="C20" s="292" t="s">
        <v>70</v>
      </c>
      <c r="D20" s="293">
        <v>0.76879999999999993</v>
      </c>
      <c r="E20" s="294">
        <v>5743</v>
      </c>
      <c r="F20" s="257" t="s">
        <v>121</v>
      </c>
      <c r="G20" s="295" t="s">
        <v>210</v>
      </c>
      <c r="H20" s="296">
        <v>1</v>
      </c>
      <c r="I20" s="258">
        <v>1142.6659999999999</v>
      </c>
      <c r="J20" s="297">
        <v>6.2737446956477969E-2</v>
      </c>
      <c r="K20" s="297">
        <v>0.37948913726169481</v>
      </c>
      <c r="L20" s="297">
        <v>0.19340734737884913</v>
      </c>
      <c r="M20" s="298">
        <v>18.16</v>
      </c>
      <c r="N20" s="299" t="s">
        <v>383</v>
      </c>
      <c r="O20" s="299" t="s">
        <v>383</v>
      </c>
      <c r="P20" s="300">
        <v>9</v>
      </c>
      <c r="Q20" s="301">
        <v>58</v>
      </c>
      <c r="R20" s="301">
        <v>1130</v>
      </c>
    </row>
    <row r="21" spans="1:18" ht="16.5">
      <c r="A21" s="290" t="s">
        <v>117</v>
      </c>
      <c r="B21" s="291" t="s">
        <v>236</v>
      </c>
      <c r="C21" s="292" t="s">
        <v>70</v>
      </c>
      <c r="D21" s="293">
        <v>0.73965484923994251</v>
      </c>
      <c r="E21" s="294">
        <v>7278</v>
      </c>
      <c r="F21" s="257" t="s">
        <v>122</v>
      </c>
      <c r="G21" s="295" t="s">
        <v>215</v>
      </c>
      <c r="H21" s="296">
        <v>3</v>
      </c>
      <c r="I21" s="258">
        <v>1853.549</v>
      </c>
      <c r="J21" s="297">
        <v>2.26277409991677E-2</v>
      </c>
      <c r="K21" s="297">
        <v>0.4093894354239041</v>
      </c>
      <c r="L21" s="297">
        <v>0.1661677139368854</v>
      </c>
      <c r="M21" s="298">
        <v>16.818000000000001</v>
      </c>
      <c r="N21" s="299">
        <v>0.21580222589205897</v>
      </c>
      <c r="O21" s="299">
        <v>42.836741839573705</v>
      </c>
      <c r="P21" s="300">
        <v>25</v>
      </c>
      <c r="Q21" s="301">
        <v>4</v>
      </c>
      <c r="R21" s="301">
        <v>794</v>
      </c>
    </row>
    <row r="22" spans="1:18" ht="16.5">
      <c r="A22" s="290" t="s">
        <v>117</v>
      </c>
      <c r="B22" s="291" t="s">
        <v>341</v>
      </c>
      <c r="C22" s="292" t="s">
        <v>70</v>
      </c>
      <c r="D22" s="293">
        <v>0.76500000000000001</v>
      </c>
      <c r="E22" s="294">
        <v>7134</v>
      </c>
      <c r="F22" s="257" t="s">
        <v>118</v>
      </c>
      <c r="G22" s="295" t="s">
        <v>325</v>
      </c>
      <c r="H22" s="296">
        <v>1</v>
      </c>
      <c r="I22" s="258">
        <v>5695.8980000000001</v>
      </c>
      <c r="J22" s="297">
        <v>7.9982240578921462E-2</v>
      </c>
      <c r="K22" s="297">
        <v>0.37276845403712416</v>
      </c>
      <c r="L22" s="297">
        <v>0.17380929223100552</v>
      </c>
      <c r="M22" s="298">
        <v>15.137</v>
      </c>
      <c r="N22" s="299">
        <v>0.33357338913021267</v>
      </c>
      <c r="O22" s="299">
        <v>47.104073844018977</v>
      </c>
      <c r="P22" s="300">
        <v>99</v>
      </c>
      <c r="Q22" s="301">
        <v>19</v>
      </c>
      <c r="R22" s="301">
        <v>2683</v>
      </c>
    </row>
    <row r="23" spans="1:18" ht="16.5">
      <c r="A23" s="290" t="s">
        <v>117</v>
      </c>
      <c r="B23" s="291" t="s">
        <v>237</v>
      </c>
      <c r="C23" s="292" t="s">
        <v>67</v>
      </c>
      <c r="D23" s="293">
        <v>0.80738664559119788</v>
      </c>
      <c r="E23" s="294">
        <v>1679</v>
      </c>
      <c r="F23" s="257" t="s">
        <v>118</v>
      </c>
      <c r="G23" s="295" t="s">
        <v>177</v>
      </c>
      <c r="H23" s="296">
        <v>6</v>
      </c>
      <c r="I23" s="258">
        <v>3006.2779999999998</v>
      </c>
      <c r="J23" s="297">
        <v>4.6167156866305271E-2</v>
      </c>
      <c r="K23" s="297">
        <v>0.38348786166819393</v>
      </c>
      <c r="L23" s="297">
        <v>0.10278490545451885</v>
      </c>
      <c r="M23" s="298">
        <v>15.02</v>
      </c>
      <c r="N23" s="299">
        <v>2.0290871303319253</v>
      </c>
      <c r="O23" s="299">
        <v>40.581742606638514</v>
      </c>
      <c r="P23" s="300">
        <v>407</v>
      </c>
      <c r="Q23" s="301">
        <v>61</v>
      </c>
      <c r="R23" s="301">
        <v>1220</v>
      </c>
    </row>
    <row r="24" spans="1:18" ht="16.5">
      <c r="A24" s="290" t="s">
        <v>117</v>
      </c>
      <c r="B24" s="291" t="s">
        <v>426</v>
      </c>
      <c r="C24" s="292" t="s">
        <v>70</v>
      </c>
      <c r="D24" s="293">
        <v>0.73612241620127916</v>
      </c>
      <c r="E24" s="294">
        <v>1588</v>
      </c>
      <c r="F24" s="257" t="s">
        <v>122</v>
      </c>
      <c r="G24" s="295" t="s">
        <v>335</v>
      </c>
      <c r="H24" s="296">
        <v>3</v>
      </c>
      <c r="I24" s="258">
        <v>844.04499999999996</v>
      </c>
      <c r="J24" s="297">
        <v>3.2032072296869316E-2</v>
      </c>
      <c r="K24" s="297">
        <v>0.38468149018907449</v>
      </c>
      <c r="L24" s="297">
        <v>0.11610755350721823</v>
      </c>
      <c r="M24" s="298">
        <v>17.79</v>
      </c>
      <c r="N24" s="299">
        <v>4.2651754349590369</v>
      </c>
      <c r="O24" s="299">
        <v>47.390838166211516</v>
      </c>
      <c r="P24" s="300">
        <v>12</v>
      </c>
      <c r="Q24" s="301">
        <v>36</v>
      </c>
      <c r="R24" s="301">
        <v>400</v>
      </c>
    </row>
    <row r="25" spans="1:18" ht="16.5" customHeight="1">
      <c r="A25" s="290" t="s">
        <v>117</v>
      </c>
      <c r="B25" s="291" t="s">
        <v>240</v>
      </c>
      <c r="C25" s="292" t="s">
        <v>67</v>
      </c>
      <c r="D25" s="293">
        <v>0.84952315021108094</v>
      </c>
      <c r="E25" s="294">
        <v>3117</v>
      </c>
      <c r="F25" s="257" t="s">
        <v>119</v>
      </c>
      <c r="G25" s="295" t="s">
        <v>190</v>
      </c>
      <c r="H25" s="296">
        <v>4</v>
      </c>
      <c r="I25" s="258">
        <v>8354.6620000000003</v>
      </c>
      <c r="J25" s="297">
        <v>3.175952223583705E-2</v>
      </c>
      <c r="K25" s="297">
        <v>0.33379174190580313</v>
      </c>
      <c r="L25" s="297">
        <v>0.28771721725821586</v>
      </c>
      <c r="M25" s="298">
        <v>13.981</v>
      </c>
      <c r="N25" s="299">
        <v>4.2610939856094712</v>
      </c>
      <c r="O25" s="299">
        <v>43.436826049934751</v>
      </c>
      <c r="P25" s="300">
        <v>34</v>
      </c>
      <c r="Q25" s="301">
        <v>356</v>
      </c>
      <c r="R25" s="301">
        <v>3631</v>
      </c>
    </row>
    <row r="26" spans="1:18" ht="16.5">
      <c r="A26" s="290" t="s">
        <v>117</v>
      </c>
      <c r="B26" s="291" t="s">
        <v>342</v>
      </c>
      <c r="C26" s="292" t="s">
        <v>67</v>
      </c>
      <c r="D26" s="293">
        <v>0.84</v>
      </c>
      <c r="E26" s="294">
        <v>4762</v>
      </c>
      <c r="F26" s="257" t="s">
        <v>119</v>
      </c>
      <c r="G26" s="295" t="s">
        <v>330</v>
      </c>
      <c r="H26" s="296">
        <v>1</v>
      </c>
      <c r="I26" s="258">
        <v>2393.3339999999998</v>
      </c>
      <c r="J26" s="297">
        <v>4.1457146878403441E-2</v>
      </c>
      <c r="K26" s="297">
        <v>0.33648231004481832</v>
      </c>
      <c r="L26" s="297">
        <v>0.1052924497792619</v>
      </c>
      <c r="M26" s="298">
        <v>14.922000000000001</v>
      </c>
      <c r="N26" s="299">
        <v>0.54317533616285907</v>
      </c>
      <c r="O26" s="299">
        <v>60.710289495741094</v>
      </c>
      <c r="P26" s="300">
        <v>2</v>
      </c>
      <c r="Q26" s="301">
        <v>13</v>
      </c>
      <c r="R26" s="301">
        <v>1453</v>
      </c>
    </row>
    <row r="27" spans="1:18" ht="16.5">
      <c r="A27" s="290" t="s">
        <v>117</v>
      </c>
      <c r="B27" s="291" t="s">
        <v>243</v>
      </c>
      <c r="C27" s="292" t="s">
        <v>70</v>
      </c>
      <c r="D27" s="293">
        <v>0.79337374266666094</v>
      </c>
      <c r="E27" s="294">
        <v>10</v>
      </c>
      <c r="F27" s="257" t="s">
        <v>122</v>
      </c>
      <c r="G27" s="295" t="s">
        <v>337</v>
      </c>
      <c r="H27" s="296">
        <v>3</v>
      </c>
      <c r="I27" s="258">
        <v>7180.7330000000002</v>
      </c>
      <c r="J27" s="297">
        <v>3.9182947974142693E-2</v>
      </c>
      <c r="K27" s="297">
        <v>0.37879685930212553</v>
      </c>
      <c r="L27" s="297">
        <v>0.16934204349333137</v>
      </c>
      <c r="M27" s="298">
        <v>15.394</v>
      </c>
      <c r="N27" s="299">
        <v>2.3256678670547979</v>
      </c>
      <c r="O27" s="299">
        <v>46.443726566633238</v>
      </c>
      <c r="P27" s="300">
        <v>32</v>
      </c>
      <c r="Q27" s="301">
        <v>167</v>
      </c>
      <c r="R27" s="301">
        <v>3335</v>
      </c>
    </row>
    <row r="28" spans="1:18" ht="16.5">
      <c r="A28" s="290" t="s">
        <v>117</v>
      </c>
      <c r="B28" s="291" t="s">
        <v>244</v>
      </c>
      <c r="C28" s="292" t="s">
        <v>70</v>
      </c>
      <c r="D28" s="293">
        <v>0.78610858696182684</v>
      </c>
      <c r="E28" s="294">
        <v>2612</v>
      </c>
      <c r="F28" s="257" t="s">
        <v>119</v>
      </c>
      <c r="G28" s="295" t="s">
        <v>198</v>
      </c>
      <c r="H28" s="296">
        <v>2</v>
      </c>
      <c r="I28" s="258">
        <v>2705.3759999999997</v>
      </c>
      <c r="J28" s="297">
        <v>1.6109313906516223E-2</v>
      </c>
      <c r="K28" s="297">
        <v>0.36349061478598743</v>
      </c>
      <c r="L28" s="297">
        <v>0.27315981216658974</v>
      </c>
      <c r="M28" s="298">
        <v>17.670000000000002</v>
      </c>
      <c r="N28" s="299" t="s">
        <v>383</v>
      </c>
      <c r="O28" s="299" t="s">
        <v>383</v>
      </c>
      <c r="P28" s="300">
        <v>15</v>
      </c>
      <c r="Q28" s="301">
        <v>66</v>
      </c>
      <c r="R28" s="301">
        <v>3600</v>
      </c>
    </row>
    <row r="29" spans="1:18" ht="16.5">
      <c r="A29" s="290" t="s">
        <v>117</v>
      </c>
      <c r="B29" s="291" t="s">
        <v>245</v>
      </c>
      <c r="C29" s="292" t="s">
        <v>70</v>
      </c>
      <c r="D29" s="293">
        <v>0.7032974190144734</v>
      </c>
      <c r="E29" s="294">
        <v>4283</v>
      </c>
      <c r="F29" s="257" t="s">
        <v>121</v>
      </c>
      <c r="G29" s="295" t="s">
        <v>209</v>
      </c>
      <c r="H29" s="296">
        <v>3</v>
      </c>
      <c r="I29" s="258">
        <v>418.70600000000002</v>
      </c>
      <c r="J29" s="297">
        <v>6.777660012964673E-2</v>
      </c>
      <c r="K29" s="297">
        <v>0.39149151353908818</v>
      </c>
      <c r="L29" s="297">
        <v>0.24499402827056091</v>
      </c>
      <c r="M29" s="298">
        <v>21.562999999999999</v>
      </c>
      <c r="N29" s="299">
        <v>6.8337968049371556</v>
      </c>
      <c r="O29" s="299">
        <v>37.323044088502925</v>
      </c>
      <c r="P29" s="300">
        <v>2</v>
      </c>
      <c r="Q29" s="301">
        <v>30</v>
      </c>
      <c r="R29" s="301">
        <v>276</v>
      </c>
    </row>
    <row r="30" spans="1:18" ht="16.5">
      <c r="A30" s="290" t="s">
        <v>117</v>
      </c>
      <c r="B30" s="291" t="s">
        <v>246</v>
      </c>
      <c r="C30" s="292" t="s">
        <v>67</v>
      </c>
      <c r="D30" s="293">
        <v>0.80047843895655479</v>
      </c>
      <c r="E30" s="294">
        <v>8328</v>
      </c>
      <c r="F30" s="257" t="s">
        <v>120</v>
      </c>
      <c r="G30" s="295" t="s">
        <v>205</v>
      </c>
      <c r="H30" s="296">
        <v>8</v>
      </c>
      <c r="I30" s="258">
        <v>1146.9480000000001</v>
      </c>
      <c r="J30" s="297">
        <v>7.369366143369852E-3</v>
      </c>
      <c r="K30" s="297">
        <v>0.40527851120359493</v>
      </c>
      <c r="L30" s="297">
        <v>0.10462549304763598</v>
      </c>
      <c r="M30" s="298">
        <v>17.059000000000001</v>
      </c>
      <c r="N30" s="299">
        <v>1.0127120682365391</v>
      </c>
      <c r="O30" s="299">
        <v>73.168446930089942</v>
      </c>
      <c r="P30" s="300">
        <v>5</v>
      </c>
      <c r="Q30" s="301">
        <v>22</v>
      </c>
      <c r="R30" s="301">
        <v>1085</v>
      </c>
    </row>
    <row r="31" spans="1:18" ht="16.5">
      <c r="A31" s="290" t="s">
        <v>117</v>
      </c>
      <c r="B31" s="291" t="s">
        <v>247</v>
      </c>
      <c r="C31" s="292" t="s">
        <v>67</v>
      </c>
      <c r="D31" s="293">
        <v>0.83067211952667774</v>
      </c>
      <c r="E31" s="294">
        <v>1245</v>
      </c>
      <c r="F31" s="257" t="s">
        <v>120</v>
      </c>
      <c r="G31" s="295" t="s">
        <v>202</v>
      </c>
      <c r="H31" s="296">
        <v>6</v>
      </c>
      <c r="I31" s="258">
        <v>2597.4780000000001</v>
      </c>
      <c r="J31" s="297">
        <v>4.96779670356901E-2</v>
      </c>
      <c r="K31" s="297">
        <v>0.3802489625867716</v>
      </c>
      <c r="L31" s="297">
        <v>0.25447761251490869</v>
      </c>
      <c r="M31" s="298">
        <v>16.212</v>
      </c>
      <c r="N31" s="299">
        <v>2.8269545287811551</v>
      </c>
      <c r="O31" s="299">
        <v>35.578256996367706</v>
      </c>
      <c r="P31" s="300">
        <v>22</v>
      </c>
      <c r="Q31" s="301">
        <v>124</v>
      </c>
      <c r="R31" s="301">
        <v>1580</v>
      </c>
    </row>
    <row r="32" spans="1:18" ht="16.5">
      <c r="A32" s="290" t="s">
        <v>117</v>
      </c>
      <c r="B32" s="291" t="s">
        <v>248</v>
      </c>
      <c r="C32" s="292" t="s">
        <v>70</v>
      </c>
      <c r="D32" s="293">
        <v>0.74999999999999989</v>
      </c>
      <c r="E32" s="294">
        <v>6334</v>
      </c>
      <c r="F32" s="257" t="s">
        <v>120</v>
      </c>
      <c r="G32" s="295" t="s">
        <v>288</v>
      </c>
      <c r="H32" s="296">
        <v>1</v>
      </c>
      <c r="I32" s="258">
        <v>1450.549</v>
      </c>
      <c r="J32" s="297">
        <v>7.1518037365131709E-2</v>
      </c>
      <c r="K32" s="297">
        <v>0.37315858006558261</v>
      </c>
      <c r="L32" s="297">
        <v>0.20475006359661066</v>
      </c>
      <c r="M32" s="298">
        <v>21.654</v>
      </c>
      <c r="N32" s="299" t="s">
        <v>383</v>
      </c>
      <c r="O32" s="299" t="s">
        <v>383</v>
      </c>
      <c r="P32" s="300">
        <v>7</v>
      </c>
      <c r="Q32" s="301">
        <v>92</v>
      </c>
      <c r="R32" s="301">
        <v>1655</v>
      </c>
    </row>
    <row r="33" spans="1:18" ht="16.5">
      <c r="A33" s="290" t="s">
        <v>117</v>
      </c>
      <c r="B33" s="291" t="s">
        <v>249</v>
      </c>
      <c r="C33" s="292" t="s">
        <v>70</v>
      </c>
      <c r="D33" s="293">
        <v>0.75159063045787367</v>
      </c>
      <c r="E33" s="294">
        <v>6907</v>
      </c>
      <c r="F33" s="257" t="s">
        <v>120</v>
      </c>
      <c r="G33" s="295" t="s">
        <v>204</v>
      </c>
      <c r="H33" s="296">
        <v>5</v>
      </c>
      <c r="I33" s="258">
        <v>835.00599999999997</v>
      </c>
      <c r="J33" s="297">
        <v>1.5042709242576694E-2</v>
      </c>
      <c r="K33" s="297">
        <v>0.38060359566402902</v>
      </c>
      <c r="L33" s="297">
        <v>0.30778221952896145</v>
      </c>
      <c r="M33" s="298">
        <v>20.349</v>
      </c>
      <c r="N33" s="299">
        <v>1.1840905592459712</v>
      </c>
      <c r="O33" s="299">
        <v>39.074988455117044</v>
      </c>
      <c r="P33" s="300">
        <v>47</v>
      </c>
      <c r="Q33" s="301">
        <v>30</v>
      </c>
      <c r="R33" s="301">
        <v>940</v>
      </c>
    </row>
    <row r="34" spans="1:18" ht="16.5">
      <c r="A34" s="290" t="s">
        <v>117</v>
      </c>
      <c r="B34" s="291" t="s">
        <v>316</v>
      </c>
      <c r="C34" s="292" t="s">
        <v>67</v>
      </c>
      <c r="D34" s="293">
        <v>0.83591914640333986</v>
      </c>
      <c r="E34" s="294">
        <v>3463</v>
      </c>
      <c r="F34" s="257" t="s">
        <v>119</v>
      </c>
      <c r="G34" s="295" t="s">
        <v>191</v>
      </c>
      <c r="H34" s="296">
        <v>4</v>
      </c>
      <c r="I34" s="258">
        <v>877.21300000000008</v>
      </c>
      <c r="J34" s="297">
        <v>2.2842230416400502E-2</v>
      </c>
      <c r="K34" s="297">
        <v>0.34625701126387187</v>
      </c>
      <c r="L34" s="297">
        <v>0.28727344441999836</v>
      </c>
      <c r="M34" s="298">
        <v>15.279</v>
      </c>
      <c r="N34" s="299">
        <v>3.7619141531190254</v>
      </c>
      <c r="O34" s="299">
        <v>29.297331434896652</v>
      </c>
      <c r="P34" s="300">
        <v>7</v>
      </c>
      <c r="Q34" s="301">
        <v>33</v>
      </c>
      <c r="R34" s="301">
        <v>257</v>
      </c>
    </row>
    <row r="35" spans="1:18" ht="16.5">
      <c r="A35" s="290" t="s">
        <v>117</v>
      </c>
      <c r="B35" s="291" t="s">
        <v>251</v>
      </c>
      <c r="C35" s="292" t="s">
        <v>70</v>
      </c>
      <c r="D35" s="293">
        <v>0.79261850848225257</v>
      </c>
      <c r="E35" s="294">
        <v>1167</v>
      </c>
      <c r="F35" s="257" t="s">
        <v>122</v>
      </c>
      <c r="G35" s="295" t="s">
        <v>215</v>
      </c>
      <c r="H35" s="296">
        <v>4</v>
      </c>
      <c r="I35" s="258">
        <v>451.59200000000004</v>
      </c>
      <c r="J35" s="297">
        <v>2.9729524700280657E-2</v>
      </c>
      <c r="K35" s="297">
        <v>0.39557429780119302</v>
      </c>
      <c r="L35" s="297">
        <v>0.23029637371786923</v>
      </c>
      <c r="M35" s="298">
        <v>18.064</v>
      </c>
      <c r="N35" s="299" t="s">
        <v>383</v>
      </c>
      <c r="O35" s="299" t="s">
        <v>383</v>
      </c>
      <c r="P35" s="300">
        <v>5</v>
      </c>
      <c r="Q35" s="301">
        <v>3</v>
      </c>
      <c r="R35" s="301">
        <v>500</v>
      </c>
    </row>
    <row r="36" spans="1:18" ht="16.5">
      <c r="A36" s="290" t="s">
        <v>117</v>
      </c>
      <c r="B36" s="291" t="s">
        <v>252</v>
      </c>
      <c r="C36" s="292" t="s">
        <v>70</v>
      </c>
      <c r="D36" s="293">
        <v>0.72519999999999996</v>
      </c>
      <c r="E36" s="294">
        <v>7063</v>
      </c>
      <c r="F36" s="257" t="s">
        <v>121</v>
      </c>
      <c r="G36" s="295" t="s">
        <v>210</v>
      </c>
      <c r="H36" s="296">
        <v>1</v>
      </c>
      <c r="I36" s="258">
        <v>1184.1479999999999</v>
      </c>
      <c r="J36" s="297">
        <v>6.5850535303033544E-2</v>
      </c>
      <c r="K36" s="297">
        <v>0.39171872360421456</v>
      </c>
      <c r="L36" s="297">
        <v>0.20605532416556041</v>
      </c>
      <c r="M36" s="298">
        <v>20.776</v>
      </c>
      <c r="N36" s="299" t="s">
        <v>383</v>
      </c>
      <c r="O36" s="299" t="s">
        <v>383</v>
      </c>
      <c r="P36" s="300">
        <v>11</v>
      </c>
      <c r="Q36" s="301">
        <v>128</v>
      </c>
      <c r="R36" s="301">
        <v>1879</v>
      </c>
    </row>
    <row r="37" spans="1:18" ht="16.5">
      <c r="A37" s="290" t="s">
        <v>117</v>
      </c>
      <c r="B37" s="291" t="s">
        <v>255</v>
      </c>
      <c r="C37" s="292" t="s">
        <v>70</v>
      </c>
      <c r="D37" s="293">
        <v>0.73172213861561919</v>
      </c>
      <c r="E37" s="294">
        <v>9046</v>
      </c>
      <c r="F37" s="257" t="s">
        <v>119</v>
      </c>
      <c r="G37" s="295" t="s">
        <v>186</v>
      </c>
      <c r="H37" s="296">
        <v>4</v>
      </c>
      <c r="I37" s="258">
        <v>794.84299999999996</v>
      </c>
      <c r="J37" s="297">
        <v>1.3254713094223693E-2</v>
      </c>
      <c r="K37" s="297">
        <v>0.38160607734284963</v>
      </c>
      <c r="L37" s="297">
        <v>0.22268548631616558</v>
      </c>
      <c r="M37" s="298">
        <v>18.66</v>
      </c>
      <c r="N37" s="299" t="s">
        <v>383</v>
      </c>
      <c r="O37" s="299" t="s">
        <v>383</v>
      </c>
      <c r="P37" s="300">
        <v>2</v>
      </c>
      <c r="Q37" s="301">
        <v>29</v>
      </c>
      <c r="R37" s="301">
        <v>966</v>
      </c>
    </row>
    <row r="38" spans="1:18" ht="16.5">
      <c r="A38" s="290" t="s">
        <v>117</v>
      </c>
      <c r="B38" s="291" t="s">
        <v>343</v>
      </c>
      <c r="C38" s="292" t="s">
        <v>67</v>
      </c>
      <c r="D38" s="293">
        <v>0.83418473781641356</v>
      </c>
      <c r="E38" s="294">
        <v>5533</v>
      </c>
      <c r="F38" s="257" t="s">
        <v>121</v>
      </c>
      <c r="G38" s="295" t="s">
        <v>206</v>
      </c>
      <c r="H38" s="296">
        <v>8</v>
      </c>
      <c r="I38" s="258">
        <v>18117.668000000001</v>
      </c>
      <c r="J38" s="297">
        <v>5.3726911873075149E-2</v>
      </c>
      <c r="K38" s="297">
        <v>0.37208000156848159</v>
      </c>
      <c r="L38" s="297">
        <v>0.17965888325142065</v>
      </c>
      <c r="M38" s="298">
        <v>16.18</v>
      </c>
      <c r="N38" s="299">
        <v>2.373373880126294</v>
      </c>
      <c r="O38" s="299">
        <v>45.342480058691876</v>
      </c>
      <c r="P38" s="300">
        <v>207</v>
      </c>
      <c r="Q38" s="301">
        <v>430</v>
      </c>
      <c r="R38" s="301">
        <v>8215</v>
      </c>
    </row>
    <row r="39" spans="1:18" ht="16.5">
      <c r="A39" s="290" t="s">
        <v>117</v>
      </c>
      <c r="B39" s="291" t="s">
        <v>429</v>
      </c>
      <c r="C39" s="292" t="s">
        <v>67</v>
      </c>
      <c r="D39" s="293">
        <v>0.83742603859855291</v>
      </c>
      <c r="E39" s="294">
        <v>1349</v>
      </c>
      <c r="F39" s="257" t="s">
        <v>118</v>
      </c>
      <c r="G39" s="295" t="s">
        <v>326</v>
      </c>
      <c r="H39" s="296">
        <v>2</v>
      </c>
      <c r="I39" s="258">
        <v>2888.2429999999999</v>
      </c>
      <c r="J39" s="297">
        <v>6.9942150418927401E-2</v>
      </c>
      <c r="K39" s="297">
        <v>0.34246482492822039</v>
      </c>
      <c r="L39" s="297">
        <v>0.18315633414501481</v>
      </c>
      <c r="M39" s="298">
        <v>12.827999999999999</v>
      </c>
      <c r="N39" s="299">
        <v>1.7657794029103506</v>
      </c>
      <c r="O39" s="299">
        <v>10.594676417462104</v>
      </c>
      <c r="P39" s="300">
        <v>38</v>
      </c>
      <c r="Q39" s="301">
        <v>51</v>
      </c>
      <c r="R39" s="301">
        <v>306</v>
      </c>
    </row>
    <row r="40" spans="1:18" ht="16.5">
      <c r="A40" s="290" t="s">
        <v>117</v>
      </c>
      <c r="B40" s="291" t="s">
        <v>257</v>
      </c>
      <c r="C40" s="292" t="s">
        <v>70</v>
      </c>
      <c r="D40" s="293">
        <v>0.79249999999999998</v>
      </c>
      <c r="E40" s="294">
        <v>1406</v>
      </c>
      <c r="F40" s="257" t="s">
        <v>118</v>
      </c>
      <c r="G40" s="295" t="s">
        <v>183</v>
      </c>
      <c r="H40" s="296">
        <v>1</v>
      </c>
      <c r="I40" s="258">
        <v>2603.444</v>
      </c>
      <c r="J40" s="297">
        <v>2.9978625071217378E-2</v>
      </c>
      <c r="K40" s="297">
        <v>0.39373776911682223</v>
      </c>
      <c r="L40" s="297">
        <v>7.4516678676399412E-2</v>
      </c>
      <c r="M40" s="298">
        <v>16.315999999999999</v>
      </c>
      <c r="N40" s="299" t="s">
        <v>383</v>
      </c>
      <c r="O40" s="299" t="s">
        <v>383</v>
      </c>
      <c r="P40" s="300">
        <v>49</v>
      </c>
      <c r="Q40" s="301">
        <v>22</v>
      </c>
      <c r="R40" s="301">
        <v>3022</v>
      </c>
    </row>
    <row r="41" spans="1:18" ht="16.5">
      <c r="A41" s="290" t="s">
        <v>117</v>
      </c>
      <c r="B41" s="291" t="s">
        <v>258</v>
      </c>
      <c r="C41" s="292" t="s">
        <v>67</v>
      </c>
      <c r="D41" s="293">
        <v>0.84434782608695658</v>
      </c>
      <c r="E41" s="294">
        <v>2661</v>
      </c>
      <c r="F41" s="257" t="s">
        <v>119</v>
      </c>
      <c r="G41" s="295" t="s">
        <v>191</v>
      </c>
      <c r="H41" s="296">
        <v>1</v>
      </c>
      <c r="I41" s="258">
        <v>662.9</v>
      </c>
      <c r="J41" s="297">
        <v>1.3853616034360663E-2</v>
      </c>
      <c r="K41" s="297">
        <v>0.3527834485830309</v>
      </c>
      <c r="L41" s="297">
        <v>0.24287222808870118</v>
      </c>
      <c r="M41" s="298">
        <v>13.987</v>
      </c>
      <c r="N41" s="299">
        <v>0.60340926233217684</v>
      </c>
      <c r="O41" s="299">
        <v>77.990647156433852</v>
      </c>
      <c r="P41" s="300">
        <v>0</v>
      </c>
      <c r="Q41" s="301">
        <v>4</v>
      </c>
      <c r="R41" s="301">
        <v>517</v>
      </c>
    </row>
    <row r="42" spans="1:18" ht="16.5">
      <c r="A42" s="290" t="s">
        <v>117</v>
      </c>
      <c r="B42" s="291" t="s">
        <v>260</v>
      </c>
      <c r="C42" s="292" t="s">
        <v>70</v>
      </c>
      <c r="D42" s="293">
        <v>0.73080000000000001</v>
      </c>
      <c r="E42" s="294">
        <v>3598</v>
      </c>
      <c r="F42" s="257" t="s">
        <v>121</v>
      </c>
      <c r="G42" s="295" t="s">
        <v>212</v>
      </c>
      <c r="H42" s="296">
        <v>1</v>
      </c>
      <c r="I42" s="258">
        <v>2401.9180000000001</v>
      </c>
      <c r="J42" s="297">
        <v>5.5862701579439226E-2</v>
      </c>
      <c r="K42" s="297">
        <v>0.40377828710456309</v>
      </c>
      <c r="L42" s="297">
        <v>0.16653357858178339</v>
      </c>
      <c r="M42" s="298">
        <v>19.038</v>
      </c>
      <c r="N42" s="299">
        <v>1.623702391172388</v>
      </c>
      <c r="O42" s="299">
        <v>48.919238708398872</v>
      </c>
      <c r="P42" s="300">
        <v>39</v>
      </c>
      <c r="Q42" s="301">
        <v>39</v>
      </c>
      <c r="R42" s="301">
        <v>1175</v>
      </c>
    </row>
    <row r="43" spans="1:18" ht="16.5">
      <c r="A43" s="290" t="s">
        <v>117</v>
      </c>
      <c r="B43" s="291" t="s">
        <v>263</v>
      </c>
      <c r="C43" s="292" t="s">
        <v>67</v>
      </c>
      <c r="D43" s="293">
        <v>0.81042088974535975</v>
      </c>
      <c r="E43" s="294">
        <v>6338</v>
      </c>
      <c r="F43" s="257" t="s">
        <v>121</v>
      </c>
      <c r="G43" s="295" t="s">
        <v>209</v>
      </c>
      <c r="H43" s="296">
        <v>3</v>
      </c>
      <c r="I43" s="258">
        <v>1418.143</v>
      </c>
      <c r="J43" s="297">
        <v>4.1442874378504378E-2</v>
      </c>
      <c r="K43" s="297">
        <v>0.37557654035779053</v>
      </c>
      <c r="L43" s="297">
        <v>0.28699503505640828</v>
      </c>
      <c r="M43" s="298">
        <v>15.589</v>
      </c>
      <c r="N43" s="299">
        <v>1.3397802619340926</v>
      </c>
      <c r="O43" s="299">
        <v>45.693558407015374</v>
      </c>
      <c r="P43" s="300">
        <v>21</v>
      </c>
      <c r="Q43" s="301">
        <v>19</v>
      </c>
      <c r="R43" s="301">
        <v>648</v>
      </c>
    </row>
    <row r="44" spans="1:18" ht="16.5">
      <c r="A44" s="290" t="s">
        <v>117</v>
      </c>
      <c r="B44" s="291" t="s">
        <v>264</v>
      </c>
      <c r="C44" s="292" t="s">
        <v>67</v>
      </c>
      <c r="D44" s="293">
        <v>0.84791666666666676</v>
      </c>
      <c r="E44" s="294">
        <v>3218</v>
      </c>
      <c r="F44" s="257" t="s">
        <v>122</v>
      </c>
      <c r="G44" s="295" t="s">
        <v>218</v>
      </c>
      <c r="H44" s="296">
        <v>1</v>
      </c>
      <c r="I44" s="258">
        <v>2037.2940000000001</v>
      </c>
      <c r="J44" s="297">
        <v>2.5996518679124846E-2</v>
      </c>
      <c r="K44" s="297">
        <v>0.37095261191660223</v>
      </c>
      <c r="L44" s="297">
        <v>0.17425074633312618</v>
      </c>
      <c r="M44" s="298">
        <v>13.167</v>
      </c>
      <c r="N44" s="299">
        <v>9.8169434553873905E-2</v>
      </c>
      <c r="O44" s="299">
        <v>13.743720837542346</v>
      </c>
      <c r="P44" s="300">
        <v>14</v>
      </c>
      <c r="Q44" s="301">
        <v>2</v>
      </c>
      <c r="R44" s="301">
        <v>280</v>
      </c>
    </row>
    <row r="45" spans="1:18" ht="16.5">
      <c r="A45" s="290" t="s">
        <v>117</v>
      </c>
      <c r="B45" s="291" t="s">
        <v>318</v>
      </c>
      <c r="C45" s="292" t="s">
        <v>70</v>
      </c>
      <c r="D45" s="293">
        <v>0.76750000000000007</v>
      </c>
      <c r="E45" s="294">
        <v>9974</v>
      </c>
      <c r="F45" s="257" t="s">
        <v>122</v>
      </c>
      <c r="G45" s="295" t="s">
        <v>217</v>
      </c>
      <c r="H45" s="296">
        <v>1</v>
      </c>
      <c r="I45" s="258">
        <v>3047.8</v>
      </c>
      <c r="J45" s="297">
        <v>5.7538772208504049E-2</v>
      </c>
      <c r="K45" s="297">
        <v>0.37980990794845887</v>
      </c>
      <c r="L45" s="297">
        <v>0.21753395892118904</v>
      </c>
      <c r="M45" s="298">
        <v>14.162000000000001</v>
      </c>
      <c r="N45" s="299">
        <v>2.2639280792702934</v>
      </c>
      <c r="O45" s="299">
        <v>31.432508694796244</v>
      </c>
      <c r="P45" s="300">
        <v>52</v>
      </c>
      <c r="Q45" s="301">
        <v>69</v>
      </c>
      <c r="R45" s="301">
        <v>958</v>
      </c>
    </row>
    <row r="46" spans="1:18" ht="16.5">
      <c r="A46" s="290" t="s">
        <v>117</v>
      </c>
      <c r="B46" s="291" t="s">
        <v>265</v>
      </c>
      <c r="C46" s="292" t="s">
        <v>67</v>
      </c>
      <c r="D46" s="293">
        <v>0.84023419036832159</v>
      </c>
      <c r="E46" s="294">
        <v>864</v>
      </c>
      <c r="F46" s="257" t="s">
        <v>120</v>
      </c>
      <c r="G46" s="295" t="s">
        <v>201</v>
      </c>
      <c r="H46" s="296">
        <v>8</v>
      </c>
      <c r="I46" s="258">
        <v>2391.712</v>
      </c>
      <c r="J46" s="297">
        <v>3.9638831539964739E-2</v>
      </c>
      <c r="K46" s="297">
        <v>0.34173000967921779</v>
      </c>
      <c r="L46" s="297">
        <v>0.301875811134451</v>
      </c>
      <c r="M46" s="298">
        <v>15.273</v>
      </c>
      <c r="N46" s="299">
        <v>5.7171793070778687</v>
      </c>
      <c r="O46" s="299">
        <v>63.433465645197302</v>
      </c>
      <c r="P46" s="300">
        <v>5</v>
      </c>
      <c r="Q46" s="301">
        <v>94</v>
      </c>
      <c r="R46" s="301">
        <v>1884</v>
      </c>
    </row>
    <row r="47" spans="1:18" ht="16.5">
      <c r="A47" s="290" t="s">
        <v>117</v>
      </c>
      <c r="B47" s="291" t="s">
        <v>293</v>
      </c>
      <c r="C47" s="292" t="s">
        <v>67</v>
      </c>
      <c r="D47" s="293">
        <v>0.82866981868064404</v>
      </c>
      <c r="E47" s="294">
        <v>3787</v>
      </c>
      <c r="F47" s="257" t="s">
        <v>119</v>
      </c>
      <c r="G47" s="295" t="s">
        <v>192</v>
      </c>
      <c r="H47" s="296">
        <v>9</v>
      </c>
      <c r="I47" s="258">
        <v>3146.4920000000002</v>
      </c>
      <c r="J47" s="297">
        <v>2.7991320583738131E-2</v>
      </c>
      <c r="K47" s="297">
        <v>0.34110648202514393</v>
      </c>
      <c r="L47" s="297">
        <v>0.27681621310335447</v>
      </c>
      <c r="M47" s="298">
        <v>14.346</v>
      </c>
      <c r="N47" s="299">
        <v>3.0827982400718006</v>
      </c>
      <c r="O47" s="299">
        <v>40.394191372487199</v>
      </c>
      <c r="P47" s="300">
        <v>11</v>
      </c>
      <c r="Q47" s="301">
        <v>97</v>
      </c>
      <c r="R47" s="301">
        <v>1271</v>
      </c>
    </row>
    <row r="48" spans="1:18" ht="16.5">
      <c r="A48" s="290" t="s">
        <v>117</v>
      </c>
      <c r="B48" s="291" t="s">
        <v>286</v>
      </c>
      <c r="C48" s="292" t="s">
        <v>70</v>
      </c>
      <c r="D48" s="293">
        <v>0.7649866521295674</v>
      </c>
      <c r="E48" s="294">
        <v>469</v>
      </c>
      <c r="F48" s="257" t="s">
        <v>119</v>
      </c>
      <c r="G48" s="295" t="s">
        <v>198</v>
      </c>
      <c r="H48" s="296">
        <v>4</v>
      </c>
      <c r="I48" s="258">
        <v>826.197</v>
      </c>
      <c r="J48" s="297">
        <v>1.4359832306314536E-2</v>
      </c>
      <c r="K48" s="297">
        <v>0.37996840929251147</v>
      </c>
      <c r="L48" s="297">
        <v>0.37279244538530154</v>
      </c>
      <c r="M48" s="298">
        <v>19.108000000000001</v>
      </c>
      <c r="N48" s="299">
        <v>2.0173085069899739</v>
      </c>
      <c r="O48" s="299">
        <v>45.389441407274418</v>
      </c>
      <c r="P48" s="300">
        <v>4</v>
      </c>
      <c r="Q48" s="301">
        <v>37</v>
      </c>
      <c r="R48" s="301">
        <v>1073</v>
      </c>
    </row>
    <row r="49" spans="1:18" ht="16.5">
      <c r="A49" s="290" t="s">
        <v>117</v>
      </c>
      <c r="B49" s="291" t="s">
        <v>362</v>
      </c>
      <c r="C49" s="292" t="s">
        <v>70</v>
      </c>
      <c r="D49" s="293">
        <v>0.74006417019275572</v>
      </c>
      <c r="E49" s="294">
        <v>7045</v>
      </c>
      <c r="F49" s="257" t="s">
        <v>119</v>
      </c>
      <c r="G49" s="295" t="s">
        <v>314</v>
      </c>
      <c r="H49" s="296">
        <v>2</v>
      </c>
      <c r="I49" s="258">
        <v>2792.0099999999998</v>
      </c>
      <c r="J49" s="297">
        <v>2.3605775865567231E-2</v>
      </c>
      <c r="K49" s="297">
        <v>0.35430991069281281</v>
      </c>
      <c r="L49" s="297">
        <v>0.17872428823678996</v>
      </c>
      <c r="M49" s="298">
        <v>15.231</v>
      </c>
      <c r="N49" s="299">
        <v>2.7936862690319879</v>
      </c>
      <c r="O49" s="299">
        <v>39.827937579020137</v>
      </c>
      <c r="P49" s="300">
        <v>10</v>
      </c>
      <c r="Q49" s="301">
        <v>78</v>
      </c>
      <c r="R49" s="301">
        <v>1112</v>
      </c>
    </row>
    <row r="50" spans="1:18" ht="16.5">
      <c r="A50" s="290" t="s">
        <v>117</v>
      </c>
      <c r="B50" s="291" t="s">
        <v>291</v>
      </c>
      <c r="C50" s="292" t="s">
        <v>67</v>
      </c>
      <c r="D50" s="293">
        <v>0.81286405078916679</v>
      </c>
      <c r="E50" s="294">
        <v>9993</v>
      </c>
      <c r="F50" s="257" t="s">
        <v>120</v>
      </c>
      <c r="G50" s="295" t="s">
        <v>199</v>
      </c>
      <c r="H50" s="296">
        <v>4</v>
      </c>
      <c r="I50" s="258">
        <v>896.92900000000009</v>
      </c>
      <c r="J50" s="297">
        <v>3.2655545006001478E-2</v>
      </c>
      <c r="K50" s="297">
        <v>0.37773843669063234</v>
      </c>
      <c r="L50" s="297">
        <v>0.26646479264244999</v>
      </c>
      <c r="M50" s="298">
        <v>17.018999999999998</v>
      </c>
      <c r="N50" s="299">
        <v>1.6723731755802298</v>
      </c>
      <c r="O50" s="299">
        <v>39.356515398654736</v>
      </c>
      <c r="P50" s="300">
        <v>0</v>
      </c>
      <c r="Q50" s="301">
        <v>15</v>
      </c>
      <c r="R50" s="301">
        <v>353</v>
      </c>
    </row>
    <row r="51" spans="1:18" ht="16.5">
      <c r="A51" s="290" t="s">
        <v>117</v>
      </c>
      <c r="B51" s="291" t="s">
        <v>270</v>
      </c>
      <c r="C51" s="292" t="s">
        <v>67</v>
      </c>
      <c r="D51" s="293">
        <v>0.82538461538461527</v>
      </c>
      <c r="E51" s="294">
        <v>4561</v>
      </c>
      <c r="F51" s="257" t="s">
        <v>118</v>
      </c>
      <c r="G51" s="295" t="s">
        <v>178</v>
      </c>
      <c r="H51" s="296">
        <v>1</v>
      </c>
      <c r="I51" s="258">
        <v>6348.7259999999997</v>
      </c>
      <c r="J51" s="297">
        <v>4.8259882126281524E-2</v>
      </c>
      <c r="K51" s="297">
        <v>0.34875866364264746</v>
      </c>
      <c r="L51" s="297">
        <v>0.17342062013701648</v>
      </c>
      <c r="M51" s="298">
        <v>14.095000000000001</v>
      </c>
      <c r="N51" s="299">
        <v>2.7249561565580245</v>
      </c>
      <c r="O51" s="299">
        <v>29.218460522630842</v>
      </c>
      <c r="P51" s="300">
        <v>71</v>
      </c>
      <c r="Q51" s="301">
        <v>173</v>
      </c>
      <c r="R51" s="301">
        <v>1855</v>
      </c>
    </row>
    <row r="52" spans="1:18" ht="16.5">
      <c r="A52" s="290" t="s">
        <v>117</v>
      </c>
      <c r="B52" s="291" t="s">
        <v>345</v>
      </c>
      <c r="C52" s="292" t="s">
        <v>67</v>
      </c>
      <c r="D52" s="293">
        <v>0.82550924030044459</v>
      </c>
      <c r="E52" s="294">
        <v>3921</v>
      </c>
      <c r="F52" s="257" t="s">
        <v>122</v>
      </c>
      <c r="G52" s="295" t="s">
        <v>335</v>
      </c>
      <c r="H52" s="296">
        <v>2</v>
      </c>
      <c r="I52" s="258">
        <v>2336.9369999999999</v>
      </c>
      <c r="J52" s="297">
        <v>4.7260928750260514E-2</v>
      </c>
      <c r="K52" s="297">
        <v>0.35777846611698544</v>
      </c>
      <c r="L52" s="297">
        <v>0.17715496823406024</v>
      </c>
      <c r="M52" s="298">
        <v>13.875999999999999</v>
      </c>
      <c r="N52" s="299">
        <v>0.17116422051600022</v>
      </c>
      <c r="O52" s="299">
        <v>11.981495436120015</v>
      </c>
      <c r="P52" s="300">
        <v>11</v>
      </c>
      <c r="Q52" s="301">
        <v>4</v>
      </c>
      <c r="R52" s="301">
        <v>280</v>
      </c>
    </row>
    <row r="53" spans="1:18" ht="16.5">
      <c r="A53" s="290" t="s">
        <v>117</v>
      </c>
      <c r="B53" s="291" t="s">
        <v>272</v>
      </c>
      <c r="C53" s="292" t="s">
        <v>67</v>
      </c>
      <c r="D53" s="293">
        <v>0.82565217391304357</v>
      </c>
      <c r="E53" s="294">
        <v>6924</v>
      </c>
      <c r="F53" s="257" t="s">
        <v>122</v>
      </c>
      <c r="G53" s="295" t="s">
        <v>219</v>
      </c>
      <c r="H53" s="296">
        <v>1</v>
      </c>
      <c r="I53" s="258">
        <v>2437.681</v>
      </c>
      <c r="J53" s="297">
        <v>1.3417914555510609E-2</v>
      </c>
      <c r="K53" s="297">
        <v>0.37977841032109089</v>
      </c>
      <c r="L53" s="297">
        <v>0.32120691755812181</v>
      </c>
      <c r="M53" s="298">
        <v>15.609</v>
      </c>
      <c r="N53" s="299">
        <v>1.189655250215266</v>
      </c>
      <c r="O53" s="299">
        <v>10.255648708752293</v>
      </c>
      <c r="P53" s="300">
        <v>6</v>
      </c>
      <c r="Q53" s="301">
        <v>29</v>
      </c>
      <c r="R53" s="301">
        <v>250</v>
      </c>
    </row>
    <row r="54" spans="1:18" ht="16.5">
      <c r="A54" s="290" t="s">
        <v>117</v>
      </c>
      <c r="B54" s="291" t="s">
        <v>274</v>
      </c>
      <c r="C54" s="292" t="s">
        <v>67</v>
      </c>
      <c r="D54" s="293">
        <v>0.82536725536552313</v>
      </c>
      <c r="E54" s="294">
        <v>992</v>
      </c>
      <c r="F54" s="257" t="s">
        <v>119</v>
      </c>
      <c r="G54" s="295" t="s">
        <v>186</v>
      </c>
      <c r="H54" s="296">
        <v>3</v>
      </c>
      <c r="I54" s="258">
        <v>965.48200000000008</v>
      </c>
      <c r="J54" s="297">
        <v>2.9905037909724319E-2</v>
      </c>
      <c r="K54" s="297">
        <v>0.33258013837684364</v>
      </c>
      <c r="L54" s="297">
        <v>0.23304422039975889</v>
      </c>
      <c r="M54" s="298">
        <v>15.148</v>
      </c>
      <c r="N54" s="299">
        <v>6.6288133802598077</v>
      </c>
      <c r="O54" s="299">
        <v>50.337551606347915</v>
      </c>
      <c r="P54" s="300">
        <v>3</v>
      </c>
      <c r="Q54" s="301">
        <v>64</v>
      </c>
      <c r="R54" s="301">
        <v>486</v>
      </c>
    </row>
    <row r="55" spans="1:18" ht="16.5">
      <c r="A55" s="290" t="s">
        <v>117</v>
      </c>
      <c r="B55" s="291" t="s">
        <v>363</v>
      </c>
      <c r="C55" s="292" t="s">
        <v>70</v>
      </c>
      <c r="D55" s="293">
        <v>0.7732</v>
      </c>
      <c r="E55" s="294">
        <v>5011</v>
      </c>
      <c r="F55" s="257" t="s">
        <v>121</v>
      </c>
      <c r="G55" s="295" t="s">
        <v>211</v>
      </c>
      <c r="H55" s="296">
        <v>1</v>
      </c>
      <c r="I55" s="258">
        <v>6336.9979999999996</v>
      </c>
      <c r="J55" s="297">
        <v>5.5607791148279163E-2</v>
      </c>
      <c r="K55" s="297">
        <v>0.3711174740844928</v>
      </c>
      <c r="L55" s="297">
        <v>0.22628340561700336</v>
      </c>
      <c r="M55" s="298">
        <v>18.904</v>
      </c>
      <c r="N55" s="299">
        <v>2.2881496885433767</v>
      </c>
      <c r="O55" s="299">
        <v>46.725594674323716</v>
      </c>
      <c r="P55" s="300">
        <v>52</v>
      </c>
      <c r="Q55" s="301">
        <v>147</v>
      </c>
      <c r="R55" s="301">
        <v>2969</v>
      </c>
    </row>
    <row r="56" spans="1:18" ht="16.5">
      <c r="A56" s="290" t="s">
        <v>117</v>
      </c>
      <c r="B56" s="291" t="s">
        <v>287</v>
      </c>
      <c r="C56" s="292" t="s">
        <v>70</v>
      </c>
      <c r="D56" s="293">
        <v>0.79500000000000004</v>
      </c>
      <c r="E56" s="294">
        <v>3602</v>
      </c>
      <c r="F56" s="257" t="s">
        <v>120</v>
      </c>
      <c r="G56" s="295" t="s">
        <v>205</v>
      </c>
      <c r="H56" s="296">
        <v>1</v>
      </c>
      <c r="I56" s="258">
        <v>2445.2919999999999</v>
      </c>
      <c r="J56" s="297">
        <v>3.7784004605921073E-2</v>
      </c>
      <c r="K56" s="297">
        <v>0.40309063391161892</v>
      </c>
      <c r="L56" s="297">
        <v>0.19506872798831387</v>
      </c>
      <c r="M56" s="298">
        <v>18.928999999999998</v>
      </c>
      <c r="N56" s="299" t="s">
        <v>383</v>
      </c>
      <c r="O56" s="299" t="s">
        <v>383</v>
      </c>
      <c r="P56" s="300">
        <v>5</v>
      </c>
      <c r="Q56" s="301">
        <v>11</v>
      </c>
      <c r="R56" s="301">
        <v>1987</v>
      </c>
    </row>
    <row r="57" spans="1:18" ht="16.5">
      <c r="A57" s="290" t="s">
        <v>117</v>
      </c>
      <c r="B57" s="291" t="s">
        <v>276</v>
      </c>
      <c r="C57" s="292" t="s">
        <v>70</v>
      </c>
      <c r="D57" s="293">
        <v>0.74624999999999997</v>
      </c>
      <c r="E57" s="294">
        <v>9880</v>
      </c>
      <c r="F57" s="257" t="s">
        <v>118</v>
      </c>
      <c r="G57" s="295" t="s">
        <v>183</v>
      </c>
      <c r="H57" s="296">
        <v>1</v>
      </c>
      <c r="I57" s="258">
        <v>2019.741</v>
      </c>
      <c r="J57" s="297">
        <v>4.2260620356790762E-2</v>
      </c>
      <c r="K57" s="297">
        <v>0.39123792231486121</v>
      </c>
      <c r="L57" s="297">
        <v>9.6051919528295962E-2</v>
      </c>
      <c r="M57" s="298">
        <v>18.074000000000002</v>
      </c>
      <c r="N57" s="299">
        <v>2.5745875337481392</v>
      </c>
      <c r="O57" s="299">
        <v>60.403784445629412</v>
      </c>
      <c r="P57" s="300">
        <v>31</v>
      </c>
      <c r="Q57" s="301">
        <v>52</v>
      </c>
      <c r="R57" s="301">
        <v>1220</v>
      </c>
    </row>
  </sheetData>
  <phoneticPr fontId="2" type="noConversion"/>
  <conditionalFormatting sqref="C14:D57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38F1-9548-4CA2-9D70-94A5C7976E29}">
  <sheetPr>
    <tabColor rgb="FFFF0000"/>
  </sheetPr>
  <dimension ref="A1:K52"/>
  <sheetViews>
    <sheetView showGridLines="0" zoomScaleNormal="100" zoomScaleSheetLayoutView="85" workbookViewId="0"/>
  </sheetViews>
  <sheetFormatPr defaultRowHeight="13.5"/>
  <cols>
    <col min="1" max="2" width="9.140625" style="246"/>
    <col min="3" max="3" width="9.85546875" style="246" customWidth="1"/>
    <col min="4" max="16384" width="9.140625" style="246"/>
  </cols>
  <sheetData>
    <row r="1" spans="1:11" ht="3.75" customHeight="1">
      <c r="A1" s="241"/>
      <c r="B1" s="242"/>
      <c r="C1" s="243"/>
      <c r="D1" s="244"/>
      <c r="E1" s="244"/>
      <c r="F1" s="245"/>
      <c r="G1" s="244"/>
      <c r="H1" s="244"/>
      <c r="I1" s="244"/>
      <c r="J1" s="244"/>
      <c r="K1" s="244"/>
    </row>
    <row r="2" spans="1:11" ht="41.25">
      <c r="A2" s="316" t="s">
        <v>569</v>
      </c>
      <c r="B2" s="316"/>
      <c r="C2" s="316"/>
      <c r="D2" s="316"/>
      <c r="E2" s="316"/>
      <c r="F2" s="316"/>
      <c r="G2" s="316"/>
      <c r="H2" s="316"/>
      <c r="I2" s="316"/>
      <c r="J2" s="316"/>
      <c r="K2" s="316"/>
    </row>
    <row r="4" spans="1:11" ht="17.25">
      <c r="A4" s="247" t="s">
        <v>278</v>
      </c>
      <c r="B4" s="248"/>
      <c r="C4" s="248"/>
      <c r="D4" s="248"/>
      <c r="E4" s="248"/>
      <c r="F4" s="248"/>
      <c r="G4" s="248"/>
      <c r="H4" s="248"/>
      <c r="I4" s="248"/>
      <c r="J4" s="248"/>
      <c r="K4" s="248"/>
    </row>
    <row r="6" spans="1:11" ht="26.25">
      <c r="A6" s="249"/>
    </row>
    <row r="7" spans="1:11" ht="130.5" customHeight="1">
      <c r="A7" s="249"/>
    </row>
    <row r="8" spans="1:11" ht="26.25">
      <c r="A8" s="249"/>
    </row>
    <row r="9" spans="1:11" ht="26.25">
      <c r="A9" s="249"/>
    </row>
    <row r="10" spans="1:11" ht="40.5" customHeight="1">
      <c r="A10" s="249" t="s">
        <v>279</v>
      </c>
    </row>
    <row r="11" spans="1:11" ht="19.5" customHeight="1">
      <c r="A11" s="249"/>
    </row>
    <row r="12" spans="1:11" ht="17.25">
      <c r="A12" s="250" t="s">
        <v>280</v>
      </c>
    </row>
    <row r="13" spans="1:11" ht="40.5">
      <c r="A13" s="259" t="s">
        <v>0</v>
      </c>
      <c r="B13" s="260" t="s">
        <v>74</v>
      </c>
      <c r="C13" s="253" t="s">
        <v>65</v>
      </c>
      <c r="D13" s="253" t="s">
        <v>158</v>
      </c>
      <c r="E13" s="261" t="s">
        <v>144</v>
      </c>
      <c r="F13" s="260" t="s">
        <v>149</v>
      </c>
      <c r="G13" s="261" t="s">
        <v>147</v>
      </c>
      <c r="H13" s="261" t="s">
        <v>151</v>
      </c>
      <c r="I13" s="254" t="s">
        <v>153</v>
      </c>
      <c r="J13" s="261" t="s">
        <v>6</v>
      </c>
      <c r="K13" s="268" t="s">
        <v>7</v>
      </c>
    </row>
    <row r="14" spans="1:11" ht="16.5">
      <c r="A14" s="262" t="s">
        <v>117</v>
      </c>
      <c r="B14" s="263" t="s">
        <v>358</v>
      </c>
      <c r="C14" s="255" t="s">
        <v>67</v>
      </c>
      <c r="D14" s="256">
        <v>0.8357182160165606</v>
      </c>
      <c r="E14" s="264">
        <v>546</v>
      </c>
      <c r="F14" s="257" t="s">
        <v>119</v>
      </c>
      <c r="G14" s="265" t="s">
        <v>186</v>
      </c>
      <c r="H14" s="266">
        <v>7</v>
      </c>
      <c r="I14" s="258">
        <v>1843.175</v>
      </c>
      <c r="J14" s="267">
        <v>0.84269781277782696</v>
      </c>
      <c r="K14" s="269">
        <v>54.775357830558754</v>
      </c>
    </row>
    <row r="15" spans="1:11" ht="16.5">
      <c r="A15" s="262" t="s">
        <v>117</v>
      </c>
      <c r="B15" s="263" t="s">
        <v>223</v>
      </c>
      <c r="C15" s="255" t="s">
        <v>69</v>
      </c>
      <c r="D15" s="256">
        <v>0.86080000000000001</v>
      </c>
      <c r="E15" s="264">
        <v>3405</v>
      </c>
      <c r="F15" s="257" t="s">
        <v>118</v>
      </c>
      <c r="G15" s="265" t="s">
        <v>185</v>
      </c>
      <c r="H15" s="266">
        <v>1</v>
      </c>
      <c r="I15" s="258">
        <v>1287.298</v>
      </c>
      <c r="J15" s="267">
        <v>0.77682090704716389</v>
      </c>
      <c r="K15" s="269">
        <v>48.00753205551473</v>
      </c>
    </row>
    <row r="16" spans="1:11" ht="16.5">
      <c r="A16" s="262" t="s">
        <v>117</v>
      </c>
      <c r="B16" s="263" t="s">
        <v>224</v>
      </c>
      <c r="C16" s="255" t="s">
        <v>69</v>
      </c>
      <c r="D16" s="256">
        <v>0.8877996959819292</v>
      </c>
      <c r="E16" s="264">
        <v>5115</v>
      </c>
      <c r="F16" s="257" t="s">
        <v>121</v>
      </c>
      <c r="G16" s="265" t="s">
        <v>209</v>
      </c>
      <c r="H16" s="266">
        <v>2</v>
      </c>
      <c r="I16" s="258">
        <v>4228.6959999999999</v>
      </c>
      <c r="J16" s="267">
        <v>1.2769894076093433</v>
      </c>
      <c r="K16" s="269">
        <v>25.114125016317086</v>
      </c>
    </row>
    <row r="17" spans="1:11" ht="16.5">
      <c r="A17" s="262" t="s">
        <v>117</v>
      </c>
      <c r="B17" s="263" t="s">
        <v>225</v>
      </c>
      <c r="C17" s="255" t="s">
        <v>67</v>
      </c>
      <c r="D17" s="256">
        <v>0.81182579535976296</v>
      </c>
      <c r="E17" s="264">
        <v>305</v>
      </c>
      <c r="F17" s="257" t="s">
        <v>118</v>
      </c>
      <c r="G17" s="265" t="s">
        <v>180</v>
      </c>
      <c r="H17" s="266">
        <v>2</v>
      </c>
      <c r="I17" s="258">
        <v>4749.4690000000001</v>
      </c>
      <c r="J17" s="267">
        <v>1.8528387068112246</v>
      </c>
      <c r="K17" s="269">
        <v>28.403175176003884</v>
      </c>
    </row>
    <row r="18" spans="1:11" ht="16.5">
      <c r="A18" s="262" t="s">
        <v>117</v>
      </c>
      <c r="B18" s="263" t="s">
        <v>226</v>
      </c>
      <c r="C18" s="255" t="s">
        <v>67</v>
      </c>
      <c r="D18" s="256">
        <v>0.84461538461538466</v>
      </c>
      <c r="E18" s="264">
        <v>6269</v>
      </c>
      <c r="F18" s="257" t="s">
        <v>118</v>
      </c>
      <c r="G18" s="265" t="s">
        <v>180</v>
      </c>
      <c r="H18" s="266">
        <v>1</v>
      </c>
      <c r="I18" s="258">
        <v>881.97299999999996</v>
      </c>
      <c r="J18" s="267">
        <v>0.22676431137914654</v>
      </c>
      <c r="K18" s="269">
        <v>32.200532215838805</v>
      </c>
    </row>
    <row r="19" spans="1:11" ht="16.5">
      <c r="A19" s="262" t="s">
        <v>117</v>
      </c>
      <c r="B19" s="263" t="s">
        <v>311</v>
      </c>
      <c r="C19" s="255" t="s">
        <v>69</v>
      </c>
      <c r="D19" s="256">
        <v>0.86956521739130443</v>
      </c>
      <c r="E19" s="264">
        <v>9926</v>
      </c>
      <c r="F19" s="257" t="s">
        <v>119</v>
      </c>
      <c r="G19" s="265" t="s">
        <v>192</v>
      </c>
      <c r="H19" s="266">
        <v>1</v>
      </c>
      <c r="I19" s="258">
        <v>2256.2579999999998</v>
      </c>
      <c r="J19" s="267">
        <v>1.0637081397606125</v>
      </c>
      <c r="K19" s="269">
        <v>37.983244823951871</v>
      </c>
    </row>
    <row r="20" spans="1:11" ht="16.5">
      <c r="A20" s="262" t="s">
        <v>117</v>
      </c>
      <c r="B20" s="263" t="s">
        <v>228</v>
      </c>
      <c r="C20" s="255" t="s">
        <v>70</v>
      </c>
      <c r="D20" s="256">
        <v>0.79868776197610458</v>
      </c>
      <c r="E20" s="264">
        <v>1711</v>
      </c>
      <c r="F20" s="257" t="s">
        <v>118</v>
      </c>
      <c r="G20" s="265" t="s">
        <v>181</v>
      </c>
      <c r="H20" s="266">
        <v>12</v>
      </c>
      <c r="I20" s="258">
        <v>18721.484</v>
      </c>
      <c r="J20" s="267">
        <v>3.875793556635664</v>
      </c>
      <c r="K20" s="269">
        <v>52.637684475140674</v>
      </c>
    </row>
    <row r="21" spans="1:11" ht="16.5">
      <c r="A21" s="262" t="s">
        <v>117</v>
      </c>
      <c r="B21" s="263" t="s">
        <v>233</v>
      </c>
      <c r="C21" s="255" t="s">
        <v>69</v>
      </c>
      <c r="D21" s="256">
        <v>0.85067973711906819</v>
      </c>
      <c r="E21" s="264">
        <v>9247</v>
      </c>
      <c r="F21" s="257" t="s">
        <v>120</v>
      </c>
      <c r="G21" s="265" t="s">
        <v>199</v>
      </c>
      <c r="H21" s="266">
        <v>7</v>
      </c>
      <c r="I21" s="258">
        <v>1511.4449999999999</v>
      </c>
      <c r="J21" s="267">
        <v>1.3893988864960354</v>
      </c>
      <c r="K21" s="269">
        <v>49.290579544740304</v>
      </c>
    </row>
    <row r="22" spans="1:11" ht="16.5">
      <c r="A22" s="262" t="s">
        <v>117</v>
      </c>
      <c r="B22" s="263" t="s">
        <v>236</v>
      </c>
      <c r="C22" s="255" t="s">
        <v>70</v>
      </c>
      <c r="D22" s="256">
        <v>0.73965484923994251</v>
      </c>
      <c r="E22" s="264">
        <v>7278</v>
      </c>
      <c r="F22" s="257" t="s">
        <v>122</v>
      </c>
      <c r="G22" s="265" t="s">
        <v>215</v>
      </c>
      <c r="H22" s="266">
        <v>3</v>
      </c>
      <c r="I22" s="258">
        <v>1853.549</v>
      </c>
      <c r="J22" s="267">
        <v>0.21580222589205897</v>
      </c>
      <c r="K22" s="269">
        <v>42.836741839573705</v>
      </c>
    </row>
    <row r="23" spans="1:11" ht="16.5">
      <c r="A23" s="262" t="s">
        <v>117</v>
      </c>
      <c r="B23" s="263" t="s">
        <v>341</v>
      </c>
      <c r="C23" s="255" t="s">
        <v>70</v>
      </c>
      <c r="D23" s="256">
        <v>0.76500000000000001</v>
      </c>
      <c r="E23" s="264">
        <v>7134</v>
      </c>
      <c r="F23" s="257" t="s">
        <v>118</v>
      </c>
      <c r="G23" s="265" t="s">
        <v>325</v>
      </c>
      <c r="H23" s="266">
        <v>1</v>
      </c>
      <c r="I23" s="258">
        <v>5695.8980000000001</v>
      </c>
      <c r="J23" s="267">
        <v>0.33357338913021267</v>
      </c>
      <c r="K23" s="269">
        <v>47.104073844018977</v>
      </c>
    </row>
    <row r="24" spans="1:11" ht="16.5">
      <c r="A24" s="262" t="s">
        <v>117</v>
      </c>
      <c r="B24" s="263" t="s">
        <v>237</v>
      </c>
      <c r="C24" s="255" t="s">
        <v>67</v>
      </c>
      <c r="D24" s="256">
        <v>0.80738664559119788</v>
      </c>
      <c r="E24" s="264">
        <v>1679</v>
      </c>
      <c r="F24" s="257" t="s">
        <v>118</v>
      </c>
      <c r="G24" s="265" t="s">
        <v>177</v>
      </c>
      <c r="H24" s="266">
        <v>6</v>
      </c>
      <c r="I24" s="258">
        <v>3006.2779999999998</v>
      </c>
      <c r="J24" s="267">
        <v>2.0290871303319253</v>
      </c>
      <c r="K24" s="269">
        <v>40.581742606638514</v>
      </c>
    </row>
    <row r="25" spans="1:11" ht="16.5">
      <c r="A25" s="262" t="s">
        <v>117</v>
      </c>
      <c r="B25" s="263" t="s">
        <v>426</v>
      </c>
      <c r="C25" s="255" t="s">
        <v>70</v>
      </c>
      <c r="D25" s="256">
        <v>0.73612241620127916</v>
      </c>
      <c r="E25" s="264">
        <v>1588</v>
      </c>
      <c r="F25" s="257" t="s">
        <v>122</v>
      </c>
      <c r="G25" s="265" t="s">
        <v>335</v>
      </c>
      <c r="H25" s="266">
        <v>3</v>
      </c>
      <c r="I25" s="258">
        <v>844.04499999999996</v>
      </c>
      <c r="J25" s="267">
        <v>4.2651754349590369</v>
      </c>
      <c r="K25" s="269">
        <v>47.390838166211516</v>
      </c>
    </row>
    <row r="26" spans="1:11" ht="16.5">
      <c r="A26" s="262" t="s">
        <v>117</v>
      </c>
      <c r="B26" s="263" t="s">
        <v>240</v>
      </c>
      <c r="C26" s="255" t="s">
        <v>67</v>
      </c>
      <c r="D26" s="256">
        <v>0.84952315021108094</v>
      </c>
      <c r="E26" s="264">
        <v>3117</v>
      </c>
      <c r="F26" s="257" t="s">
        <v>119</v>
      </c>
      <c r="G26" s="265" t="s">
        <v>190</v>
      </c>
      <c r="H26" s="266">
        <v>4</v>
      </c>
      <c r="I26" s="258">
        <v>8354.6620000000003</v>
      </c>
      <c r="J26" s="267">
        <v>4.2610939856094712</v>
      </c>
      <c r="K26" s="269">
        <v>43.436826049934751</v>
      </c>
    </row>
    <row r="27" spans="1:11" ht="16.5">
      <c r="A27" s="262" t="s">
        <v>117</v>
      </c>
      <c r="B27" s="263" t="s">
        <v>342</v>
      </c>
      <c r="C27" s="255" t="s">
        <v>67</v>
      </c>
      <c r="D27" s="256">
        <v>0.84</v>
      </c>
      <c r="E27" s="264">
        <v>4762</v>
      </c>
      <c r="F27" s="257" t="s">
        <v>119</v>
      </c>
      <c r="G27" s="265" t="s">
        <v>330</v>
      </c>
      <c r="H27" s="266">
        <v>1</v>
      </c>
      <c r="I27" s="258">
        <v>2393.3339999999998</v>
      </c>
      <c r="J27" s="267">
        <v>0.54317533616285907</v>
      </c>
      <c r="K27" s="269">
        <v>60.710289495741094</v>
      </c>
    </row>
    <row r="28" spans="1:11" ht="16.5">
      <c r="A28" s="262" t="s">
        <v>117</v>
      </c>
      <c r="B28" s="263" t="s">
        <v>243</v>
      </c>
      <c r="C28" s="255" t="s">
        <v>70</v>
      </c>
      <c r="D28" s="256">
        <v>0.79337374266666094</v>
      </c>
      <c r="E28" s="264">
        <v>10</v>
      </c>
      <c r="F28" s="257" t="s">
        <v>122</v>
      </c>
      <c r="G28" s="265" t="s">
        <v>337</v>
      </c>
      <c r="H28" s="266">
        <v>3</v>
      </c>
      <c r="I28" s="258">
        <v>7180.7330000000002</v>
      </c>
      <c r="J28" s="267">
        <v>2.3256678670547979</v>
      </c>
      <c r="K28" s="269">
        <v>46.443726566633238</v>
      </c>
    </row>
    <row r="29" spans="1:11" ht="16.5">
      <c r="A29" s="262" t="s">
        <v>117</v>
      </c>
      <c r="B29" s="263" t="s">
        <v>245</v>
      </c>
      <c r="C29" s="255" t="s">
        <v>70</v>
      </c>
      <c r="D29" s="256">
        <v>0.7032974190144734</v>
      </c>
      <c r="E29" s="264">
        <v>4283</v>
      </c>
      <c r="F29" s="257" t="s">
        <v>121</v>
      </c>
      <c r="G29" s="265" t="s">
        <v>209</v>
      </c>
      <c r="H29" s="266">
        <v>3</v>
      </c>
      <c r="I29" s="258">
        <v>418.70600000000002</v>
      </c>
      <c r="J29" s="267">
        <v>6.8337968049371556</v>
      </c>
      <c r="K29" s="269">
        <v>37.323044088502925</v>
      </c>
    </row>
    <row r="30" spans="1:11" ht="16.5">
      <c r="A30" s="262" t="s">
        <v>117</v>
      </c>
      <c r="B30" s="263" t="s">
        <v>246</v>
      </c>
      <c r="C30" s="255" t="s">
        <v>67</v>
      </c>
      <c r="D30" s="256">
        <v>0.80047843895655479</v>
      </c>
      <c r="E30" s="264">
        <v>8328</v>
      </c>
      <c r="F30" s="257" t="s">
        <v>120</v>
      </c>
      <c r="G30" s="265" t="s">
        <v>205</v>
      </c>
      <c r="H30" s="266">
        <v>8</v>
      </c>
      <c r="I30" s="258">
        <v>1146.9480000000001</v>
      </c>
      <c r="J30" s="267">
        <v>1.0127120682365391</v>
      </c>
      <c r="K30" s="269">
        <v>73.168446930089942</v>
      </c>
    </row>
    <row r="31" spans="1:11" ht="16.5">
      <c r="A31" s="262" t="s">
        <v>117</v>
      </c>
      <c r="B31" s="263" t="s">
        <v>247</v>
      </c>
      <c r="C31" s="255" t="s">
        <v>67</v>
      </c>
      <c r="D31" s="256">
        <v>0.83067211952667774</v>
      </c>
      <c r="E31" s="264">
        <v>1245</v>
      </c>
      <c r="F31" s="257" t="s">
        <v>120</v>
      </c>
      <c r="G31" s="265" t="s">
        <v>202</v>
      </c>
      <c r="H31" s="266">
        <v>6</v>
      </c>
      <c r="I31" s="258">
        <v>2597.4780000000001</v>
      </c>
      <c r="J31" s="267">
        <v>2.8269545287811551</v>
      </c>
      <c r="K31" s="269">
        <v>35.578256996367706</v>
      </c>
    </row>
    <row r="32" spans="1:11" ht="16.5">
      <c r="A32" s="262" t="s">
        <v>117</v>
      </c>
      <c r="B32" s="263" t="s">
        <v>249</v>
      </c>
      <c r="C32" s="255" t="s">
        <v>70</v>
      </c>
      <c r="D32" s="256">
        <v>0.75159063045787367</v>
      </c>
      <c r="E32" s="264">
        <v>6907</v>
      </c>
      <c r="F32" s="257" t="s">
        <v>120</v>
      </c>
      <c r="G32" s="265" t="s">
        <v>204</v>
      </c>
      <c r="H32" s="266">
        <v>5</v>
      </c>
      <c r="I32" s="258">
        <v>835.00599999999997</v>
      </c>
      <c r="J32" s="267">
        <v>1.1840905592459712</v>
      </c>
      <c r="K32" s="269">
        <v>39.074988455117044</v>
      </c>
    </row>
    <row r="33" spans="1:11" ht="16.5">
      <c r="A33" s="262" t="s">
        <v>117</v>
      </c>
      <c r="B33" s="263" t="s">
        <v>316</v>
      </c>
      <c r="C33" s="255" t="s">
        <v>67</v>
      </c>
      <c r="D33" s="256">
        <v>0.83591914640333986</v>
      </c>
      <c r="E33" s="264">
        <v>3463</v>
      </c>
      <c r="F33" s="257" t="s">
        <v>119</v>
      </c>
      <c r="G33" s="265" t="s">
        <v>191</v>
      </c>
      <c r="H33" s="266">
        <v>4</v>
      </c>
      <c r="I33" s="258">
        <v>877.21300000000008</v>
      </c>
      <c r="J33" s="267">
        <v>3.7619141531190254</v>
      </c>
      <c r="K33" s="269">
        <v>29.297331434896652</v>
      </c>
    </row>
    <row r="34" spans="1:11" ht="16.5">
      <c r="A34" s="262" t="s">
        <v>117</v>
      </c>
      <c r="B34" s="263" t="s">
        <v>343</v>
      </c>
      <c r="C34" s="255" t="s">
        <v>67</v>
      </c>
      <c r="D34" s="256">
        <v>0.83418473781641356</v>
      </c>
      <c r="E34" s="264">
        <v>5533</v>
      </c>
      <c r="F34" s="257" t="s">
        <v>121</v>
      </c>
      <c r="G34" s="265" t="s">
        <v>206</v>
      </c>
      <c r="H34" s="266">
        <v>8</v>
      </c>
      <c r="I34" s="258">
        <v>18117.668000000001</v>
      </c>
      <c r="J34" s="267">
        <v>2.373373880126294</v>
      </c>
      <c r="K34" s="269">
        <v>45.342480058691876</v>
      </c>
    </row>
    <row r="35" spans="1:11" ht="16.5">
      <c r="A35" s="262" t="s">
        <v>117</v>
      </c>
      <c r="B35" s="263" t="s">
        <v>258</v>
      </c>
      <c r="C35" s="255" t="s">
        <v>67</v>
      </c>
      <c r="D35" s="256">
        <v>0.84434782608695658</v>
      </c>
      <c r="E35" s="264">
        <v>2661</v>
      </c>
      <c r="F35" s="257" t="s">
        <v>119</v>
      </c>
      <c r="G35" s="265" t="s">
        <v>191</v>
      </c>
      <c r="H35" s="266">
        <v>1</v>
      </c>
      <c r="I35" s="258">
        <v>662.9</v>
      </c>
      <c r="J35" s="267">
        <v>0.60340926233217684</v>
      </c>
      <c r="K35" s="269">
        <v>77.990647156433852</v>
      </c>
    </row>
    <row r="36" spans="1:11" ht="16.5">
      <c r="A36" s="262" t="s">
        <v>117</v>
      </c>
      <c r="B36" s="263" t="s">
        <v>260</v>
      </c>
      <c r="C36" s="255" t="s">
        <v>70</v>
      </c>
      <c r="D36" s="256">
        <v>0.73080000000000001</v>
      </c>
      <c r="E36" s="264">
        <v>3598</v>
      </c>
      <c r="F36" s="257" t="s">
        <v>121</v>
      </c>
      <c r="G36" s="265" t="s">
        <v>212</v>
      </c>
      <c r="H36" s="266">
        <v>1</v>
      </c>
      <c r="I36" s="258">
        <v>2401.9180000000001</v>
      </c>
      <c r="J36" s="267">
        <v>1.623702391172388</v>
      </c>
      <c r="K36" s="269">
        <v>48.919238708398872</v>
      </c>
    </row>
    <row r="37" spans="1:11" ht="16.5">
      <c r="A37" s="262" t="s">
        <v>117</v>
      </c>
      <c r="B37" s="263" t="s">
        <v>261</v>
      </c>
      <c r="C37" s="255" t="s">
        <v>69</v>
      </c>
      <c r="D37" s="256">
        <v>0.86615384615384605</v>
      </c>
      <c r="E37" s="264">
        <v>3923</v>
      </c>
      <c r="F37" s="257" t="s">
        <v>118</v>
      </c>
      <c r="G37" s="265" t="s">
        <v>175</v>
      </c>
      <c r="H37" s="266">
        <v>1</v>
      </c>
      <c r="I37" s="258">
        <v>629.16200000000003</v>
      </c>
      <c r="J37" s="267">
        <v>0.15894157625540004</v>
      </c>
      <c r="K37" s="269">
        <v>67.232286756034213</v>
      </c>
    </row>
    <row r="38" spans="1:11" ht="16.5">
      <c r="A38" s="262" t="s">
        <v>117</v>
      </c>
      <c r="B38" s="263" t="s">
        <v>263</v>
      </c>
      <c r="C38" s="255" t="s">
        <v>67</v>
      </c>
      <c r="D38" s="256">
        <v>0.81042088974535975</v>
      </c>
      <c r="E38" s="264">
        <v>6338</v>
      </c>
      <c r="F38" s="257" t="s">
        <v>121</v>
      </c>
      <c r="G38" s="265" t="s">
        <v>209</v>
      </c>
      <c r="H38" s="266">
        <v>3</v>
      </c>
      <c r="I38" s="258">
        <v>1418.143</v>
      </c>
      <c r="J38" s="267">
        <v>1.3397802619340926</v>
      </c>
      <c r="K38" s="269">
        <v>45.693558407015374</v>
      </c>
    </row>
    <row r="39" spans="1:11" ht="16.5">
      <c r="A39" s="262" t="s">
        <v>117</v>
      </c>
      <c r="B39" s="263" t="s">
        <v>344</v>
      </c>
      <c r="C39" s="255" t="s">
        <v>69</v>
      </c>
      <c r="D39" s="256">
        <v>0.85791666666666677</v>
      </c>
      <c r="E39" s="264">
        <v>1178</v>
      </c>
      <c r="F39" s="257" t="s">
        <v>122</v>
      </c>
      <c r="G39" s="265" t="s">
        <v>335</v>
      </c>
      <c r="H39" s="266">
        <v>1</v>
      </c>
      <c r="I39" s="258">
        <v>1678.47</v>
      </c>
      <c r="J39" s="267">
        <v>0.95324908994500945</v>
      </c>
      <c r="K39" s="269">
        <v>28.835784970836535</v>
      </c>
    </row>
    <row r="40" spans="1:11" ht="16.5">
      <c r="A40" s="262" t="s">
        <v>117</v>
      </c>
      <c r="B40" s="263" t="s">
        <v>318</v>
      </c>
      <c r="C40" s="255" t="s">
        <v>70</v>
      </c>
      <c r="D40" s="256">
        <v>0.76750000000000007</v>
      </c>
      <c r="E40" s="264">
        <v>9974</v>
      </c>
      <c r="F40" s="257" t="s">
        <v>122</v>
      </c>
      <c r="G40" s="265" t="s">
        <v>217</v>
      </c>
      <c r="H40" s="266">
        <v>1</v>
      </c>
      <c r="I40" s="258">
        <v>3047.8</v>
      </c>
      <c r="J40" s="267">
        <v>2.2639280792702934</v>
      </c>
      <c r="K40" s="269">
        <v>31.432508694796244</v>
      </c>
    </row>
    <row r="41" spans="1:11" ht="16.5">
      <c r="A41" s="262" t="s">
        <v>117</v>
      </c>
      <c r="B41" s="263" t="s">
        <v>265</v>
      </c>
      <c r="C41" s="255" t="s">
        <v>67</v>
      </c>
      <c r="D41" s="256">
        <v>0.84023419036832159</v>
      </c>
      <c r="E41" s="264">
        <v>864</v>
      </c>
      <c r="F41" s="257" t="s">
        <v>120</v>
      </c>
      <c r="G41" s="265" t="s">
        <v>201</v>
      </c>
      <c r="H41" s="266">
        <v>8</v>
      </c>
      <c r="I41" s="258">
        <v>2391.712</v>
      </c>
      <c r="J41" s="267">
        <v>5.7171793070778687</v>
      </c>
      <c r="K41" s="269">
        <v>63.433465645197302</v>
      </c>
    </row>
    <row r="42" spans="1:11" ht="16.5">
      <c r="A42" s="262" t="s">
        <v>117</v>
      </c>
      <c r="B42" s="263" t="s">
        <v>293</v>
      </c>
      <c r="C42" s="255" t="s">
        <v>67</v>
      </c>
      <c r="D42" s="256">
        <v>0.82866981868064404</v>
      </c>
      <c r="E42" s="264">
        <v>3787</v>
      </c>
      <c r="F42" s="257" t="s">
        <v>119</v>
      </c>
      <c r="G42" s="265" t="s">
        <v>192</v>
      </c>
      <c r="H42" s="266">
        <v>9</v>
      </c>
      <c r="I42" s="258">
        <v>3146.4920000000002</v>
      </c>
      <c r="J42" s="267">
        <v>3.0827982400718006</v>
      </c>
      <c r="K42" s="269">
        <v>40.394191372487199</v>
      </c>
    </row>
    <row r="43" spans="1:11" ht="16.5">
      <c r="A43" s="262" t="s">
        <v>117</v>
      </c>
      <c r="B43" s="263" t="s">
        <v>286</v>
      </c>
      <c r="C43" s="255" t="s">
        <v>70</v>
      </c>
      <c r="D43" s="256">
        <v>0.7649866521295674</v>
      </c>
      <c r="E43" s="264">
        <v>469</v>
      </c>
      <c r="F43" s="257" t="s">
        <v>119</v>
      </c>
      <c r="G43" s="265" t="s">
        <v>198</v>
      </c>
      <c r="H43" s="266">
        <v>4</v>
      </c>
      <c r="I43" s="258">
        <v>826.197</v>
      </c>
      <c r="J43" s="267">
        <v>2.0173085069899739</v>
      </c>
      <c r="K43" s="269">
        <v>45.389441407274418</v>
      </c>
    </row>
    <row r="44" spans="1:11" ht="16.5">
      <c r="A44" s="262" t="s">
        <v>117</v>
      </c>
      <c r="B44" s="263" t="s">
        <v>267</v>
      </c>
      <c r="C44" s="255" t="s">
        <v>69</v>
      </c>
      <c r="D44" s="256">
        <v>0.85899386896839081</v>
      </c>
      <c r="E44" s="264">
        <v>5970</v>
      </c>
      <c r="F44" s="257" t="s">
        <v>120</v>
      </c>
      <c r="G44" s="265" t="s">
        <v>201</v>
      </c>
      <c r="H44" s="266">
        <v>4</v>
      </c>
      <c r="I44" s="258">
        <v>8726.0859999999993</v>
      </c>
      <c r="J44" s="267">
        <v>6.7727959591505291</v>
      </c>
      <c r="K44" s="269">
        <v>64.702548198585262</v>
      </c>
    </row>
    <row r="45" spans="1:11" ht="16.5">
      <c r="A45" s="262" t="s">
        <v>117</v>
      </c>
      <c r="B45" s="263" t="s">
        <v>362</v>
      </c>
      <c r="C45" s="255" t="s">
        <v>70</v>
      </c>
      <c r="D45" s="256">
        <v>0.74006417019275572</v>
      </c>
      <c r="E45" s="264">
        <v>7045</v>
      </c>
      <c r="F45" s="257" t="s">
        <v>119</v>
      </c>
      <c r="G45" s="265" t="s">
        <v>314</v>
      </c>
      <c r="H45" s="266">
        <v>2</v>
      </c>
      <c r="I45" s="258">
        <v>2792.0099999999998</v>
      </c>
      <c r="J45" s="267">
        <v>2.7936862690319879</v>
      </c>
      <c r="K45" s="269">
        <v>39.827937579020137</v>
      </c>
    </row>
    <row r="46" spans="1:11" ht="16.5">
      <c r="A46" s="262" t="s">
        <v>117</v>
      </c>
      <c r="B46" s="263" t="s">
        <v>291</v>
      </c>
      <c r="C46" s="255" t="s">
        <v>67</v>
      </c>
      <c r="D46" s="256">
        <v>0.81286405078916679</v>
      </c>
      <c r="E46" s="264">
        <v>9993</v>
      </c>
      <c r="F46" s="257" t="s">
        <v>120</v>
      </c>
      <c r="G46" s="265" t="s">
        <v>199</v>
      </c>
      <c r="H46" s="266">
        <v>4</v>
      </c>
      <c r="I46" s="258">
        <v>896.92900000000009</v>
      </c>
      <c r="J46" s="267">
        <v>1.6723731755802298</v>
      </c>
      <c r="K46" s="269">
        <v>39.356515398654736</v>
      </c>
    </row>
    <row r="47" spans="1:11" ht="16.5">
      <c r="A47" s="262" t="s">
        <v>117</v>
      </c>
      <c r="B47" s="263" t="s">
        <v>270</v>
      </c>
      <c r="C47" s="255" t="s">
        <v>67</v>
      </c>
      <c r="D47" s="256">
        <v>0.82538461538461527</v>
      </c>
      <c r="E47" s="264">
        <v>4561</v>
      </c>
      <c r="F47" s="257" t="s">
        <v>118</v>
      </c>
      <c r="G47" s="265" t="s">
        <v>178</v>
      </c>
      <c r="H47" s="266">
        <v>1</v>
      </c>
      <c r="I47" s="258">
        <v>6348.7259999999997</v>
      </c>
      <c r="J47" s="267">
        <v>2.7249561565580245</v>
      </c>
      <c r="K47" s="269">
        <v>29.218460522630842</v>
      </c>
    </row>
    <row r="48" spans="1:11" ht="16.5">
      <c r="A48" s="262" t="s">
        <v>117</v>
      </c>
      <c r="B48" s="263" t="s">
        <v>271</v>
      </c>
      <c r="C48" s="255" t="s">
        <v>69</v>
      </c>
      <c r="D48" s="256">
        <v>0.87281609838223051</v>
      </c>
      <c r="E48" s="264">
        <v>100</v>
      </c>
      <c r="F48" s="257" t="s">
        <v>118</v>
      </c>
      <c r="G48" s="265" t="s">
        <v>179</v>
      </c>
      <c r="H48" s="266">
        <v>2</v>
      </c>
      <c r="I48" s="258">
        <v>3442.085</v>
      </c>
      <c r="J48" s="267">
        <v>1.8012338451839509</v>
      </c>
      <c r="K48" s="269">
        <v>43.607290348727588</v>
      </c>
    </row>
    <row r="49" spans="1:11" ht="16.5">
      <c r="A49" s="262" t="s">
        <v>117</v>
      </c>
      <c r="B49" s="263" t="s">
        <v>274</v>
      </c>
      <c r="C49" s="255" t="s">
        <v>67</v>
      </c>
      <c r="D49" s="256">
        <v>0.82536725536552313</v>
      </c>
      <c r="E49" s="264">
        <v>992</v>
      </c>
      <c r="F49" s="257" t="s">
        <v>119</v>
      </c>
      <c r="G49" s="265" t="s">
        <v>186</v>
      </c>
      <c r="H49" s="266">
        <v>3</v>
      </c>
      <c r="I49" s="258">
        <v>965.48200000000008</v>
      </c>
      <c r="J49" s="267">
        <v>6.6288133802598077</v>
      </c>
      <c r="K49" s="269">
        <v>50.337551606347915</v>
      </c>
    </row>
    <row r="50" spans="1:11" ht="16.5">
      <c r="A50" s="262" t="s">
        <v>117</v>
      </c>
      <c r="B50" s="263" t="s">
        <v>363</v>
      </c>
      <c r="C50" s="255" t="s">
        <v>70</v>
      </c>
      <c r="D50" s="256">
        <v>0.7732</v>
      </c>
      <c r="E50" s="264">
        <v>5011</v>
      </c>
      <c r="F50" s="257" t="s">
        <v>121</v>
      </c>
      <c r="G50" s="265" t="s">
        <v>211</v>
      </c>
      <c r="H50" s="266">
        <v>1</v>
      </c>
      <c r="I50" s="258">
        <v>6336.9979999999996</v>
      </c>
      <c r="J50" s="267">
        <v>2.2881496885433767</v>
      </c>
      <c r="K50" s="269">
        <v>46.725594674323716</v>
      </c>
    </row>
    <row r="51" spans="1:11" ht="16.5">
      <c r="A51" s="262" t="s">
        <v>117</v>
      </c>
      <c r="B51" s="263" t="s">
        <v>275</v>
      </c>
      <c r="C51" s="255" t="s">
        <v>69</v>
      </c>
      <c r="D51" s="256">
        <v>0.8917391304347827</v>
      </c>
      <c r="E51" s="264">
        <v>6191</v>
      </c>
      <c r="F51" s="257" t="s">
        <v>122</v>
      </c>
      <c r="G51" s="265" t="s">
        <v>219</v>
      </c>
      <c r="H51" s="266">
        <v>1</v>
      </c>
      <c r="I51" s="258">
        <v>2592.2179999999998</v>
      </c>
      <c r="J51" s="267">
        <v>3.7033922301287934</v>
      </c>
      <c r="K51" s="269">
        <v>42.666164651275473</v>
      </c>
    </row>
    <row r="52" spans="1:11" ht="16.5">
      <c r="A52" s="262" t="s">
        <v>117</v>
      </c>
      <c r="B52" s="263" t="s">
        <v>276</v>
      </c>
      <c r="C52" s="255" t="s">
        <v>70</v>
      </c>
      <c r="D52" s="256">
        <v>0.74624999999999997</v>
      </c>
      <c r="E52" s="264">
        <v>9880</v>
      </c>
      <c r="F52" s="257" t="s">
        <v>118</v>
      </c>
      <c r="G52" s="265" t="s">
        <v>183</v>
      </c>
      <c r="H52" s="266">
        <v>1</v>
      </c>
      <c r="I52" s="258">
        <v>2019.741</v>
      </c>
      <c r="J52" s="267">
        <v>2.5745875337481392</v>
      </c>
      <c r="K52" s="269">
        <v>60.403784445629412</v>
      </c>
    </row>
  </sheetData>
  <mergeCells count="1">
    <mergeCell ref="A2:K2"/>
  </mergeCells>
  <phoneticPr fontId="2" type="noConversion"/>
  <conditionalFormatting sqref="C14:D52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2025-02-03T08:32:41Z</dcterms:modified>
</cp:coreProperties>
</file>