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drawings/drawing2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codeName="현재_통합_문서" defaultThemeVersion="166925"/>
  <mc:AlternateContent xmlns:mc="http://schemas.openxmlformats.org/markup-compatibility/2006">
    <mc:Choice Requires="x15">
      <x15ac:absPath xmlns:x15ac="http://schemas.microsoft.com/office/spreadsheetml/2010/11/ac" url="C:\Users\이유정\Desktop\운전성향분석표_작업용\인천운전성향\01월\"/>
    </mc:Choice>
  </mc:AlternateContent>
  <xr:revisionPtr revIDLastSave="0" documentId="13_ncr:1_{8DDF56BB-EB19-4F69-B26F-12DBB65BCCD3}" xr6:coauthVersionLast="47" xr6:coauthVersionMax="47" xr10:uidLastSave="{00000000-0000-0000-0000-000000000000}"/>
  <bookViews>
    <workbookView xWindow="-120" yWindow="-120" windowWidth="29040" windowHeight="15720" tabRatio="817" activeTab="1" xr2:uid="{BE4EDA6E-453B-418C-BE09-682F8B5F5535}"/>
  </bookViews>
  <sheets>
    <sheet name="운전성향분석&gt;" sheetId="67" r:id="rId1"/>
    <sheet name="종합" sheetId="12" r:id="rId2"/>
    <sheet name="세부분석&gt;" sheetId="48" r:id="rId3"/>
    <sheet name="차량별" sheetId="60" r:id="rId4"/>
    <sheet name="운전자별" sheetId="7" r:id="rId5"/>
    <sheet name="★특별관리대상&gt;" sheetId="64" r:id="rId6"/>
    <sheet name="D,F등급 명단" sheetId="65" r:id="rId7"/>
    <sheet name="공회전과다 명단" sheetId="69" r:id="rId8"/>
  </sheets>
  <definedNames>
    <definedName name="_xlnm._FilterDatabase" localSheetId="4" hidden="1">운전자별!$A$4:$BQ$4</definedName>
    <definedName name="_xlnm._FilterDatabase" localSheetId="3" hidden="1">차량별!$A$4:$AY$4</definedName>
    <definedName name="_xlnm.Print_Area" localSheetId="4">운전자별!$A$1:$R$45</definedName>
    <definedName name="_xlnm.Print_Area" localSheetId="1">종합!$A$1:$L$161</definedName>
    <definedName name="_xlnm.Print_Area" localSheetId="3">차량별!$A$1:$T$31</definedName>
    <definedName name="_xlnm.Print_Titles" localSheetId="4">운전자별!$4:$4</definedName>
    <definedName name="_xlnm.Print_Titles" localSheetId="3">차량별!$4:$4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31" i="60" l="1"/>
  <c r="B31" i="60"/>
  <c r="C31" i="60"/>
  <c r="D31" i="60"/>
  <c r="E31" i="60"/>
  <c r="G31" i="60"/>
  <c r="H31" i="60"/>
  <c r="I31" i="60"/>
  <c r="J31" i="60"/>
  <c r="K31" i="60"/>
  <c r="L31" i="60"/>
  <c r="M31" i="60"/>
  <c r="N31" i="60"/>
  <c r="O31" i="60"/>
  <c r="P31" i="60"/>
  <c r="Q31" i="60"/>
  <c r="R31" i="60"/>
  <c r="S31" i="60"/>
  <c r="T31" i="60"/>
  <c r="B152" i="12"/>
  <c r="B150" i="12"/>
  <c r="B149" i="12"/>
  <c r="B151" i="12"/>
  <c r="A7" i="7"/>
  <c r="B7" i="7"/>
  <c r="C7" i="7"/>
  <c r="D7" i="7"/>
  <c r="E7" i="7"/>
  <c r="F7" i="7"/>
  <c r="G7" i="7"/>
  <c r="H7" i="7"/>
  <c r="I7" i="7"/>
  <c r="L7" i="7" s="1"/>
  <c r="J7" i="7"/>
  <c r="K7" i="7"/>
  <c r="M7" i="7"/>
  <c r="N7" i="7"/>
  <c r="O7" i="7"/>
  <c r="P7" i="7"/>
  <c r="Q7" i="7"/>
  <c r="R7" i="7"/>
  <c r="A8" i="7"/>
  <c r="B8" i="7"/>
  <c r="C8" i="7"/>
  <c r="D8" i="7"/>
  <c r="E8" i="7"/>
  <c r="F8" i="7"/>
  <c r="G8" i="7"/>
  <c r="H8" i="7"/>
  <c r="I8" i="7"/>
  <c r="L8" i="7" s="1"/>
  <c r="J8" i="7"/>
  <c r="K8" i="7"/>
  <c r="M8" i="7"/>
  <c r="N8" i="7"/>
  <c r="O8" i="7"/>
  <c r="P8" i="7"/>
  <c r="Q8" i="7"/>
  <c r="R8" i="7"/>
  <c r="A9" i="7"/>
  <c r="B9" i="7"/>
  <c r="C9" i="7"/>
  <c r="D9" i="7"/>
  <c r="E9" i="7"/>
  <c r="F9" i="7"/>
  <c r="G9" i="7"/>
  <c r="H9" i="7"/>
  <c r="I9" i="7"/>
  <c r="L9" i="7" s="1"/>
  <c r="J9" i="7"/>
  <c r="K9" i="7"/>
  <c r="M9" i="7"/>
  <c r="N9" i="7"/>
  <c r="O9" i="7"/>
  <c r="P9" i="7"/>
  <c r="Q9" i="7"/>
  <c r="R9" i="7"/>
  <c r="A10" i="7"/>
  <c r="B10" i="7"/>
  <c r="C10" i="7"/>
  <c r="D10" i="7"/>
  <c r="E10" i="7"/>
  <c r="F10" i="7"/>
  <c r="G10" i="7"/>
  <c r="H10" i="7"/>
  <c r="I10" i="7"/>
  <c r="L10" i="7" s="1"/>
  <c r="J10" i="7"/>
  <c r="K10" i="7"/>
  <c r="M10" i="7"/>
  <c r="N10" i="7"/>
  <c r="O10" i="7"/>
  <c r="P10" i="7"/>
  <c r="Q10" i="7"/>
  <c r="R10" i="7"/>
  <c r="A11" i="7"/>
  <c r="B11" i="7"/>
  <c r="C11" i="7"/>
  <c r="D11" i="7"/>
  <c r="E11" i="7"/>
  <c r="F11" i="7"/>
  <c r="G11" i="7"/>
  <c r="H11" i="7"/>
  <c r="I11" i="7"/>
  <c r="L11" i="7" s="1"/>
  <c r="J11" i="7"/>
  <c r="K11" i="7"/>
  <c r="M11" i="7"/>
  <c r="N11" i="7"/>
  <c r="O11" i="7"/>
  <c r="P11" i="7"/>
  <c r="Q11" i="7"/>
  <c r="R11" i="7"/>
  <c r="A12" i="7"/>
  <c r="B12" i="7"/>
  <c r="C12" i="7"/>
  <c r="D12" i="7"/>
  <c r="E12" i="7"/>
  <c r="F12" i="7"/>
  <c r="G12" i="7"/>
  <c r="H12" i="7"/>
  <c r="I12" i="7"/>
  <c r="L12" i="7" s="1"/>
  <c r="J12" i="7"/>
  <c r="K12" i="7"/>
  <c r="M12" i="7"/>
  <c r="N12" i="7"/>
  <c r="O12" i="7"/>
  <c r="P12" i="7"/>
  <c r="Q12" i="7"/>
  <c r="R12" i="7"/>
  <c r="A13" i="7"/>
  <c r="B13" i="7"/>
  <c r="C13" i="7"/>
  <c r="D13" i="7"/>
  <c r="E13" i="7"/>
  <c r="F13" i="7"/>
  <c r="G13" i="7"/>
  <c r="H13" i="7"/>
  <c r="I13" i="7"/>
  <c r="L13" i="7" s="1"/>
  <c r="J13" i="7"/>
  <c r="K13" i="7"/>
  <c r="M13" i="7"/>
  <c r="N13" i="7"/>
  <c r="O13" i="7"/>
  <c r="P13" i="7"/>
  <c r="Q13" i="7"/>
  <c r="R13" i="7"/>
  <c r="A14" i="7"/>
  <c r="B14" i="7"/>
  <c r="C14" i="7"/>
  <c r="D14" i="7"/>
  <c r="E14" i="7"/>
  <c r="F14" i="7"/>
  <c r="G14" i="7"/>
  <c r="H14" i="7"/>
  <c r="I14" i="7"/>
  <c r="L14" i="7" s="1"/>
  <c r="J14" i="7"/>
  <c r="K14" i="7"/>
  <c r="M14" i="7"/>
  <c r="N14" i="7"/>
  <c r="O14" i="7"/>
  <c r="P14" i="7"/>
  <c r="Q14" i="7"/>
  <c r="R14" i="7"/>
  <c r="A15" i="7"/>
  <c r="B15" i="7"/>
  <c r="C15" i="7"/>
  <c r="D15" i="7"/>
  <c r="E15" i="7"/>
  <c r="F15" i="7"/>
  <c r="G15" i="7"/>
  <c r="H15" i="7"/>
  <c r="I15" i="7"/>
  <c r="L15" i="7" s="1"/>
  <c r="J15" i="7"/>
  <c r="K15" i="7"/>
  <c r="M15" i="7"/>
  <c r="N15" i="7"/>
  <c r="O15" i="7"/>
  <c r="P15" i="7"/>
  <c r="Q15" i="7"/>
  <c r="R15" i="7"/>
  <c r="A16" i="7"/>
  <c r="B16" i="7"/>
  <c r="C16" i="7"/>
  <c r="D16" i="7"/>
  <c r="E16" i="7"/>
  <c r="F16" i="7"/>
  <c r="G16" i="7"/>
  <c r="H16" i="7"/>
  <c r="I16" i="7"/>
  <c r="L16" i="7" s="1"/>
  <c r="J16" i="7"/>
  <c r="K16" i="7"/>
  <c r="M16" i="7"/>
  <c r="N16" i="7"/>
  <c r="O16" i="7"/>
  <c r="P16" i="7"/>
  <c r="Q16" i="7"/>
  <c r="R16" i="7"/>
  <c r="A17" i="7"/>
  <c r="B17" i="7"/>
  <c r="C17" i="7"/>
  <c r="D17" i="7"/>
  <c r="E17" i="7"/>
  <c r="F17" i="7"/>
  <c r="G17" i="7"/>
  <c r="H17" i="7"/>
  <c r="I17" i="7"/>
  <c r="L17" i="7" s="1"/>
  <c r="J17" i="7"/>
  <c r="K17" i="7"/>
  <c r="M17" i="7"/>
  <c r="N17" i="7"/>
  <c r="O17" i="7"/>
  <c r="P17" i="7"/>
  <c r="Q17" i="7"/>
  <c r="R17" i="7"/>
  <c r="A18" i="7"/>
  <c r="B18" i="7"/>
  <c r="C18" i="7"/>
  <c r="D18" i="7"/>
  <c r="E18" i="7"/>
  <c r="F18" i="7"/>
  <c r="G18" i="7"/>
  <c r="H18" i="7"/>
  <c r="I18" i="7"/>
  <c r="L18" i="7" s="1"/>
  <c r="J18" i="7"/>
  <c r="K18" i="7"/>
  <c r="M18" i="7"/>
  <c r="N18" i="7"/>
  <c r="O18" i="7"/>
  <c r="P18" i="7"/>
  <c r="Q18" i="7"/>
  <c r="R18" i="7"/>
  <c r="A19" i="7"/>
  <c r="B19" i="7"/>
  <c r="C19" i="7"/>
  <c r="D19" i="7"/>
  <c r="E19" i="7"/>
  <c r="F19" i="7"/>
  <c r="G19" i="7"/>
  <c r="H19" i="7"/>
  <c r="I19" i="7"/>
  <c r="L19" i="7" s="1"/>
  <c r="J19" i="7"/>
  <c r="K19" i="7"/>
  <c r="M19" i="7"/>
  <c r="N19" i="7"/>
  <c r="O19" i="7"/>
  <c r="P19" i="7"/>
  <c r="Q19" i="7"/>
  <c r="R19" i="7"/>
  <c r="A20" i="7"/>
  <c r="B20" i="7"/>
  <c r="C20" i="7"/>
  <c r="D20" i="7"/>
  <c r="E20" i="7"/>
  <c r="F20" i="7"/>
  <c r="G20" i="7"/>
  <c r="H20" i="7"/>
  <c r="I20" i="7"/>
  <c r="L20" i="7" s="1"/>
  <c r="J20" i="7"/>
  <c r="K20" i="7"/>
  <c r="M20" i="7"/>
  <c r="N20" i="7"/>
  <c r="O20" i="7"/>
  <c r="P20" i="7"/>
  <c r="Q20" i="7"/>
  <c r="R20" i="7"/>
  <c r="A21" i="7"/>
  <c r="B21" i="7"/>
  <c r="C21" i="7"/>
  <c r="D21" i="7"/>
  <c r="E21" i="7"/>
  <c r="F21" i="7"/>
  <c r="G21" i="7"/>
  <c r="H21" i="7"/>
  <c r="I21" i="7"/>
  <c r="L21" i="7" s="1"/>
  <c r="J21" i="7"/>
  <c r="K21" i="7"/>
  <c r="M21" i="7"/>
  <c r="N21" i="7"/>
  <c r="O21" i="7"/>
  <c r="P21" i="7"/>
  <c r="Q21" i="7"/>
  <c r="R21" i="7"/>
  <c r="A22" i="7"/>
  <c r="B22" i="7"/>
  <c r="C22" i="7"/>
  <c r="D22" i="7"/>
  <c r="E22" i="7"/>
  <c r="F22" i="7"/>
  <c r="G22" i="7"/>
  <c r="H22" i="7"/>
  <c r="I22" i="7"/>
  <c r="L22" i="7" s="1"/>
  <c r="J22" i="7"/>
  <c r="K22" i="7"/>
  <c r="M22" i="7"/>
  <c r="N22" i="7"/>
  <c r="O22" i="7"/>
  <c r="P22" i="7"/>
  <c r="Q22" i="7"/>
  <c r="R22" i="7"/>
  <c r="A23" i="7"/>
  <c r="B23" i="7"/>
  <c r="C23" i="7"/>
  <c r="D23" i="7"/>
  <c r="E23" i="7"/>
  <c r="F23" i="7"/>
  <c r="G23" i="7"/>
  <c r="H23" i="7"/>
  <c r="I23" i="7"/>
  <c r="L23" i="7" s="1"/>
  <c r="J23" i="7"/>
  <c r="K23" i="7"/>
  <c r="M23" i="7"/>
  <c r="N23" i="7"/>
  <c r="O23" i="7"/>
  <c r="P23" i="7"/>
  <c r="Q23" i="7"/>
  <c r="R23" i="7"/>
  <c r="A24" i="7"/>
  <c r="B24" i="7"/>
  <c r="C24" i="7"/>
  <c r="D24" i="7"/>
  <c r="E24" i="7"/>
  <c r="F24" i="7"/>
  <c r="G24" i="7"/>
  <c r="H24" i="7"/>
  <c r="I24" i="7"/>
  <c r="L24" i="7" s="1"/>
  <c r="J24" i="7"/>
  <c r="K24" i="7"/>
  <c r="M24" i="7"/>
  <c r="N24" i="7"/>
  <c r="O24" i="7"/>
  <c r="P24" i="7"/>
  <c r="Q24" i="7"/>
  <c r="R24" i="7"/>
  <c r="A25" i="7"/>
  <c r="B25" i="7"/>
  <c r="C25" i="7"/>
  <c r="D25" i="7"/>
  <c r="E25" i="7"/>
  <c r="F25" i="7"/>
  <c r="G25" i="7"/>
  <c r="H25" i="7"/>
  <c r="I25" i="7"/>
  <c r="L25" i="7" s="1"/>
  <c r="J25" i="7"/>
  <c r="K25" i="7"/>
  <c r="M25" i="7"/>
  <c r="N25" i="7"/>
  <c r="O25" i="7"/>
  <c r="P25" i="7"/>
  <c r="Q25" i="7"/>
  <c r="R25" i="7"/>
  <c r="A26" i="7"/>
  <c r="B26" i="7"/>
  <c r="C26" i="7"/>
  <c r="D26" i="7"/>
  <c r="E26" i="7"/>
  <c r="F26" i="7"/>
  <c r="G26" i="7"/>
  <c r="H26" i="7"/>
  <c r="I26" i="7"/>
  <c r="L26" i="7" s="1"/>
  <c r="J26" i="7"/>
  <c r="K26" i="7"/>
  <c r="M26" i="7"/>
  <c r="N26" i="7"/>
  <c r="O26" i="7"/>
  <c r="P26" i="7"/>
  <c r="Q26" i="7"/>
  <c r="R26" i="7"/>
  <c r="A27" i="7"/>
  <c r="B27" i="7"/>
  <c r="C27" i="7"/>
  <c r="D27" i="7"/>
  <c r="E27" i="7"/>
  <c r="F27" i="7"/>
  <c r="G27" i="7"/>
  <c r="H27" i="7"/>
  <c r="I27" i="7"/>
  <c r="L27" i="7" s="1"/>
  <c r="J27" i="7"/>
  <c r="K27" i="7"/>
  <c r="M27" i="7"/>
  <c r="N27" i="7"/>
  <c r="O27" i="7"/>
  <c r="P27" i="7"/>
  <c r="Q27" i="7"/>
  <c r="R27" i="7"/>
  <c r="A28" i="7"/>
  <c r="B28" i="7"/>
  <c r="C28" i="7"/>
  <c r="D28" i="7"/>
  <c r="E28" i="7"/>
  <c r="F28" i="7"/>
  <c r="G28" i="7"/>
  <c r="H28" i="7"/>
  <c r="I28" i="7"/>
  <c r="L28" i="7" s="1"/>
  <c r="J28" i="7"/>
  <c r="K28" i="7"/>
  <c r="M28" i="7"/>
  <c r="N28" i="7"/>
  <c r="O28" i="7"/>
  <c r="P28" i="7"/>
  <c r="Q28" i="7"/>
  <c r="R28" i="7"/>
  <c r="A29" i="7"/>
  <c r="B29" i="7"/>
  <c r="C29" i="7"/>
  <c r="D29" i="7"/>
  <c r="E29" i="7"/>
  <c r="F29" i="7"/>
  <c r="G29" i="7"/>
  <c r="H29" i="7"/>
  <c r="I29" i="7"/>
  <c r="L29" i="7" s="1"/>
  <c r="J29" i="7"/>
  <c r="K29" i="7"/>
  <c r="M29" i="7"/>
  <c r="N29" i="7"/>
  <c r="O29" i="7"/>
  <c r="P29" i="7"/>
  <c r="Q29" i="7"/>
  <c r="R29" i="7"/>
  <c r="A30" i="7"/>
  <c r="B30" i="7"/>
  <c r="C30" i="7"/>
  <c r="D30" i="7"/>
  <c r="E30" i="7"/>
  <c r="F30" i="7"/>
  <c r="G30" i="7"/>
  <c r="H30" i="7"/>
  <c r="I30" i="7"/>
  <c r="L30" i="7" s="1"/>
  <c r="J30" i="7"/>
  <c r="K30" i="7"/>
  <c r="M30" i="7"/>
  <c r="N30" i="7"/>
  <c r="O30" i="7"/>
  <c r="P30" i="7"/>
  <c r="Q30" i="7"/>
  <c r="R30" i="7"/>
  <c r="A31" i="7"/>
  <c r="B31" i="7"/>
  <c r="C31" i="7"/>
  <c r="D31" i="7"/>
  <c r="E31" i="7"/>
  <c r="F31" i="7"/>
  <c r="G31" i="7"/>
  <c r="H31" i="7"/>
  <c r="I31" i="7"/>
  <c r="L31" i="7" s="1"/>
  <c r="J31" i="7"/>
  <c r="K31" i="7"/>
  <c r="M31" i="7"/>
  <c r="N31" i="7"/>
  <c r="O31" i="7"/>
  <c r="P31" i="7"/>
  <c r="Q31" i="7"/>
  <c r="R31" i="7"/>
  <c r="A32" i="7"/>
  <c r="B32" i="7"/>
  <c r="C32" i="7"/>
  <c r="D32" i="7"/>
  <c r="E32" i="7"/>
  <c r="F32" i="7"/>
  <c r="G32" i="7"/>
  <c r="H32" i="7"/>
  <c r="I32" i="7"/>
  <c r="L32" i="7" s="1"/>
  <c r="J32" i="7"/>
  <c r="K32" i="7"/>
  <c r="M32" i="7"/>
  <c r="N32" i="7"/>
  <c r="O32" i="7"/>
  <c r="P32" i="7"/>
  <c r="Q32" i="7"/>
  <c r="R32" i="7"/>
  <c r="A33" i="7"/>
  <c r="B33" i="7"/>
  <c r="C33" i="7"/>
  <c r="D33" i="7"/>
  <c r="E33" i="7"/>
  <c r="F33" i="7"/>
  <c r="G33" i="7"/>
  <c r="H33" i="7"/>
  <c r="I33" i="7"/>
  <c r="L33" i="7" s="1"/>
  <c r="J33" i="7"/>
  <c r="K33" i="7"/>
  <c r="M33" i="7"/>
  <c r="N33" i="7"/>
  <c r="O33" i="7"/>
  <c r="P33" i="7"/>
  <c r="Q33" i="7"/>
  <c r="R33" i="7"/>
  <c r="A34" i="7"/>
  <c r="B34" i="7"/>
  <c r="C34" i="7"/>
  <c r="D34" i="7"/>
  <c r="E34" i="7"/>
  <c r="F34" i="7"/>
  <c r="G34" i="7"/>
  <c r="H34" i="7"/>
  <c r="I34" i="7"/>
  <c r="L34" i="7" s="1"/>
  <c r="J34" i="7"/>
  <c r="K34" i="7"/>
  <c r="M34" i="7"/>
  <c r="N34" i="7"/>
  <c r="O34" i="7"/>
  <c r="P34" i="7"/>
  <c r="Q34" i="7"/>
  <c r="R34" i="7"/>
  <c r="A35" i="7"/>
  <c r="B35" i="7"/>
  <c r="C35" i="7"/>
  <c r="D35" i="7"/>
  <c r="E35" i="7"/>
  <c r="F35" i="7"/>
  <c r="G35" i="7"/>
  <c r="H35" i="7"/>
  <c r="I35" i="7"/>
  <c r="L35" i="7" s="1"/>
  <c r="J35" i="7"/>
  <c r="K35" i="7"/>
  <c r="M35" i="7"/>
  <c r="N35" i="7"/>
  <c r="O35" i="7"/>
  <c r="P35" i="7"/>
  <c r="Q35" i="7"/>
  <c r="R35" i="7"/>
  <c r="A36" i="7"/>
  <c r="B36" i="7"/>
  <c r="C36" i="7"/>
  <c r="D36" i="7"/>
  <c r="E36" i="7"/>
  <c r="F36" i="7"/>
  <c r="G36" i="7"/>
  <c r="H36" i="7"/>
  <c r="I36" i="7"/>
  <c r="L36" i="7" s="1"/>
  <c r="J36" i="7"/>
  <c r="K36" i="7"/>
  <c r="M36" i="7"/>
  <c r="N36" i="7"/>
  <c r="O36" i="7"/>
  <c r="P36" i="7"/>
  <c r="Q36" i="7"/>
  <c r="R36" i="7"/>
  <c r="A37" i="7"/>
  <c r="B37" i="7"/>
  <c r="C37" i="7"/>
  <c r="D37" i="7"/>
  <c r="E37" i="7"/>
  <c r="F37" i="7"/>
  <c r="G37" i="7"/>
  <c r="H37" i="7"/>
  <c r="I37" i="7"/>
  <c r="L37" i="7" s="1"/>
  <c r="J37" i="7"/>
  <c r="K37" i="7"/>
  <c r="M37" i="7"/>
  <c r="N37" i="7"/>
  <c r="O37" i="7"/>
  <c r="P37" i="7"/>
  <c r="Q37" i="7"/>
  <c r="R37" i="7"/>
  <c r="A38" i="7"/>
  <c r="B38" i="7"/>
  <c r="C38" i="7"/>
  <c r="D38" i="7"/>
  <c r="E38" i="7"/>
  <c r="F38" i="7"/>
  <c r="G38" i="7"/>
  <c r="H38" i="7"/>
  <c r="I38" i="7"/>
  <c r="L38" i="7" s="1"/>
  <c r="J38" i="7"/>
  <c r="K38" i="7"/>
  <c r="M38" i="7"/>
  <c r="N38" i="7"/>
  <c r="O38" i="7"/>
  <c r="P38" i="7"/>
  <c r="Q38" i="7"/>
  <c r="R38" i="7"/>
  <c r="A39" i="7"/>
  <c r="B39" i="7"/>
  <c r="C39" i="7"/>
  <c r="D39" i="7"/>
  <c r="E39" i="7"/>
  <c r="F39" i="7"/>
  <c r="G39" i="7"/>
  <c r="H39" i="7"/>
  <c r="I39" i="7"/>
  <c r="L39" i="7" s="1"/>
  <c r="J39" i="7"/>
  <c r="K39" i="7"/>
  <c r="M39" i="7"/>
  <c r="N39" i="7"/>
  <c r="O39" i="7"/>
  <c r="P39" i="7"/>
  <c r="Q39" i="7"/>
  <c r="R39" i="7"/>
  <c r="A40" i="7"/>
  <c r="B40" i="7"/>
  <c r="C40" i="7"/>
  <c r="D40" i="7"/>
  <c r="E40" i="7"/>
  <c r="F40" i="7"/>
  <c r="G40" i="7"/>
  <c r="H40" i="7"/>
  <c r="I40" i="7"/>
  <c r="L40" i="7" s="1"/>
  <c r="J40" i="7"/>
  <c r="K40" i="7"/>
  <c r="M40" i="7"/>
  <c r="N40" i="7"/>
  <c r="O40" i="7"/>
  <c r="P40" i="7"/>
  <c r="Q40" i="7"/>
  <c r="R40" i="7"/>
  <c r="A41" i="7"/>
  <c r="B41" i="7"/>
  <c r="C41" i="7"/>
  <c r="D41" i="7"/>
  <c r="E41" i="7"/>
  <c r="F41" i="7"/>
  <c r="G41" i="7"/>
  <c r="H41" i="7"/>
  <c r="I41" i="7"/>
  <c r="L41" i="7" s="1"/>
  <c r="J41" i="7"/>
  <c r="K41" i="7"/>
  <c r="M41" i="7"/>
  <c r="N41" i="7"/>
  <c r="O41" i="7"/>
  <c r="P41" i="7"/>
  <c r="Q41" i="7"/>
  <c r="R41" i="7"/>
  <c r="A42" i="7"/>
  <c r="B42" i="7"/>
  <c r="C42" i="7"/>
  <c r="D42" i="7"/>
  <c r="E42" i="7"/>
  <c r="F42" i="7"/>
  <c r="G42" i="7"/>
  <c r="H42" i="7"/>
  <c r="I42" i="7"/>
  <c r="L42" i="7" s="1"/>
  <c r="J42" i="7"/>
  <c r="K42" i="7"/>
  <c r="M42" i="7"/>
  <c r="N42" i="7"/>
  <c r="O42" i="7"/>
  <c r="P42" i="7"/>
  <c r="Q42" i="7"/>
  <c r="R42" i="7"/>
  <c r="A43" i="7"/>
  <c r="B43" i="7"/>
  <c r="C43" i="7"/>
  <c r="D43" i="7"/>
  <c r="E43" i="7"/>
  <c r="F43" i="7"/>
  <c r="G43" i="7"/>
  <c r="H43" i="7"/>
  <c r="I43" i="7"/>
  <c r="L43" i="7" s="1"/>
  <c r="J43" i="7"/>
  <c r="K43" i="7"/>
  <c r="M43" i="7"/>
  <c r="N43" i="7"/>
  <c r="O43" i="7"/>
  <c r="P43" i="7"/>
  <c r="Q43" i="7"/>
  <c r="R43" i="7"/>
  <c r="A44" i="7"/>
  <c r="B44" i="7"/>
  <c r="C44" i="7"/>
  <c r="D44" i="7"/>
  <c r="E44" i="7"/>
  <c r="F44" i="7"/>
  <c r="G44" i="7"/>
  <c r="H44" i="7"/>
  <c r="I44" i="7"/>
  <c r="L44" i="7" s="1"/>
  <c r="J44" i="7"/>
  <c r="K44" i="7"/>
  <c r="M44" i="7"/>
  <c r="N44" i="7"/>
  <c r="O44" i="7"/>
  <c r="P44" i="7"/>
  <c r="Q44" i="7"/>
  <c r="R44" i="7"/>
  <c r="A45" i="7"/>
  <c r="B45" i="7"/>
  <c r="C45" i="7"/>
  <c r="D45" i="7"/>
  <c r="E45" i="7"/>
  <c r="F45" i="7"/>
  <c r="G45" i="7"/>
  <c r="H45" i="7"/>
  <c r="I45" i="7"/>
  <c r="L45" i="7" s="1"/>
  <c r="J45" i="7"/>
  <c r="K45" i="7"/>
  <c r="M45" i="7"/>
  <c r="N45" i="7"/>
  <c r="O45" i="7"/>
  <c r="P45" i="7"/>
  <c r="Q45" i="7"/>
  <c r="R45" i="7"/>
  <c r="R6" i="7"/>
  <c r="Q6" i="7"/>
  <c r="P6" i="7"/>
  <c r="O6" i="7"/>
  <c r="N6" i="7"/>
  <c r="M6" i="7"/>
  <c r="K6" i="7"/>
  <c r="J6" i="7"/>
  <c r="I6" i="7"/>
  <c r="L6" i="7" s="1"/>
  <c r="H6" i="7"/>
  <c r="G6" i="7"/>
  <c r="F6" i="7"/>
  <c r="E6" i="7"/>
  <c r="B6" i="7" s="1"/>
  <c r="D6" i="7"/>
  <c r="C6" i="7"/>
  <c r="A6" i="7"/>
  <c r="R5" i="7"/>
  <c r="Q5" i="7"/>
  <c r="P5" i="7"/>
  <c r="O5" i="7"/>
  <c r="N5" i="7"/>
  <c r="M5" i="7"/>
  <c r="K5" i="7"/>
  <c r="J5" i="7"/>
  <c r="I5" i="7"/>
  <c r="L5" i="7" s="1"/>
  <c r="H5" i="7"/>
  <c r="G5" i="7"/>
  <c r="F5" i="7"/>
  <c r="E5" i="7"/>
  <c r="B5" i="7" s="1"/>
  <c r="D5" i="7"/>
  <c r="C5" i="7"/>
  <c r="A5" i="7"/>
  <c r="G59" i="12" a="1"/>
  <c r="H59" i="12" a="1"/>
  <c r="D59" i="12" a="1"/>
  <c r="E59" i="12" a="1"/>
  <c r="I59" i="12" a="1"/>
  <c r="F59" i="12" a="1"/>
  <c r="J59" i="12" a="1"/>
  <c r="F31" i="60" l="1"/>
  <c r="H151" i="12"/>
  <c r="G151" i="12"/>
  <c r="J151" i="12"/>
  <c r="F151" i="12"/>
  <c r="E151" i="12"/>
  <c r="D151" i="12"/>
  <c r="I151" i="12"/>
  <c r="F150" i="12"/>
  <c r="E150" i="12"/>
  <c r="J150" i="12"/>
  <c r="I150" i="12"/>
  <c r="D150" i="12"/>
  <c r="H150" i="12"/>
  <c r="G150" i="12"/>
  <c r="I152" i="12"/>
  <c r="H152" i="12"/>
  <c r="D152" i="12"/>
  <c r="G152" i="12"/>
  <c r="F152" i="12"/>
  <c r="E152" i="12"/>
  <c r="J152" i="12"/>
  <c r="E149" i="12"/>
  <c r="D149" i="12"/>
  <c r="H149" i="12"/>
  <c r="G149" i="12"/>
  <c r="J149" i="12"/>
  <c r="I149" i="12"/>
  <c r="F149" i="12"/>
  <c r="I59" i="12"/>
  <c r="G59" i="12"/>
  <c r="H59" i="12"/>
  <c r="J59" i="12"/>
  <c r="F59" i="12"/>
  <c r="E59" i="12"/>
  <c r="D59" i="12"/>
  <c r="A7" i="60"/>
  <c r="B7" i="60"/>
  <c r="C7" i="60"/>
  <c r="D7" i="60"/>
  <c r="E7" i="60"/>
  <c r="G7" i="60"/>
  <c r="H7" i="60"/>
  <c r="I7" i="60"/>
  <c r="J7" i="60"/>
  <c r="K7" i="60"/>
  <c r="L7" i="60"/>
  <c r="M7" i="60"/>
  <c r="N7" i="60"/>
  <c r="O7" i="60"/>
  <c r="P7" i="60"/>
  <c r="Q7" i="60"/>
  <c r="R7" i="60"/>
  <c r="S7" i="60"/>
  <c r="T7" i="60"/>
  <c r="A8" i="60"/>
  <c r="B8" i="60"/>
  <c r="C8" i="60"/>
  <c r="D8" i="60"/>
  <c r="E8" i="60"/>
  <c r="G8" i="60"/>
  <c r="H8" i="60"/>
  <c r="I8" i="60"/>
  <c r="J8" i="60"/>
  <c r="K8" i="60"/>
  <c r="L8" i="60"/>
  <c r="M8" i="60"/>
  <c r="N8" i="60"/>
  <c r="O8" i="60"/>
  <c r="P8" i="60"/>
  <c r="Q8" i="60"/>
  <c r="R8" i="60"/>
  <c r="S8" i="60"/>
  <c r="T8" i="60"/>
  <c r="A9" i="60"/>
  <c r="B9" i="60"/>
  <c r="C9" i="60"/>
  <c r="D9" i="60"/>
  <c r="E9" i="60"/>
  <c r="G9" i="60"/>
  <c r="H9" i="60"/>
  <c r="I9" i="60"/>
  <c r="J9" i="60"/>
  <c r="K9" i="60"/>
  <c r="L9" i="60"/>
  <c r="M9" i="60"/>
  <c r="N9" i="60"/>
  <c r="O9" i="60"/>
  <c r="P9" i="60"/>
  <c r="Q9" i="60"/>
  <c r="R9" i="60"/>
  <c r="S9" i="60"/>
  <c r="T9" i="60"/>
  <c r="A10" i="60"/>
  <c r="B10" i="60"/>
  <c r="C10" i="60"/>
  <c r="D10" i="60"/>
  <c r="E10" i="60"/>
  <c r="G10" i="60"/>
  <c r="H10" i="60"/>
  <c r="I10" i="60"/>
  <c r="J10" i="60"/>
  <c r="K10" i="60"/>
  <c r="L10" i="60"/>
  <c r="M10" i="60"/>
  <c r="N10" i="60"/>
  <c r="O10" i="60"/>
  <c r="P10" i="60"/>
  <c r="Q10" i="60"/>
  <c r="R10" i="60"/>
  <c r="S10" i="60"/>
  <c r="T10" i="60"/>
  <c r="A11" i="60"/>
  <c r="B11" i="60"/>
  <c r="C11" i="60"/>
  <c r="D11" i="60"/>
  <c r="E11" i="60"/>
  <c r="G11" i="60"/>
  <c r="H11" i="60"/>
  <c r="I11" i="60"/>
  <c r="J11" i="60"/>
  <c r="K11" i="60"/>
  <c r="L11" i="60"/>
  <c r="M11" i="60"/>
  <c r="N11" i="60"/>
  <c r="O11" i="60"/>
  <c r="P11" i="60"/>
  <c r="Q11" i="60"/>
  <c r="R11" i="60"/>
  <c r="S11" i="60"/>
  <c r="T11" i="60"/>
  <c r="A12" i="60"/>
  <c r="B12" i="60"/>
  <c r="C12" i="60"/>
  <c r="D12" i="60"/>
  <c r="E12" i="60"/>
  <c r="G12" i="60"/>
  <c r="H12" i="60"/>
  <c r="I12" i="60"/>
  <c r="J12" i="60"/>
  <c r="K12" i="60"/>
  <c r="L12" i="60"/>
  <c r="M12" i="60"/>
  <c r="N12" i="60"/>
  <c r="O12" i="60"/>
  <c r="P12" i="60"/>
  <c r="Q12" i="60"/>
  <c r="R12" i="60"/>
  <c r="S12" i="60"/>
  <c r="T12" i="60"/>
  <c r="A13" i="60"/>
  <c r="B13" i="60"/>
  <c r="C13" i="60"/>
  <c r="D13" i="60"/>
  <c r="E13" i="60"/>
  <c r="G13" i="60"/>
  <c r="H13" i="60"/>
  <c r="I13" i="60"/>
  <c r="J13" i="60"/>
  <c r="K13" i="60"/>
  <c r="L13" i="60"/>
  <c r="M13" i="60"/>
  <c r="N13" i="60"/>
  <c r="O13" i="60"/>
  <c r="P13" i="60"/>
  <c r="Q13" i="60"/>
  <c r="R13" i="60"/>
  <c r="S13" i="60"/>
  <c r="T13" i="60"/>
  <c r="A14" i="60"/>
  <c r="B14" i="60"/>
  <c r="C14" i="60"/>
  <c r="D14" i="60"/>
  <c r="E14" i="60"/>
  <c r="G14" i="60"/>
  <c r="H14" i="60"/>
  <c r="I14" i="60"/>
  <c r="J14" i="60"/>
  <c r="K14" i="60"/>
  <c r="L14" i="60"/>
  <c r="M14" i="60"/>
  <c r="N14" i="60"/>
  <c r="O14" i="60"/>
  <c r="P14" i="60"/>
  <c r="Q14" i="60"/>
  <c r="R14" i="60"/>
  <c r="S14" i="60"/>
  <c r="T14" i="60"/>
  <c r="A15" i="60"/>
  <c r="B15" i="60"/>
  <c r="C15" i="60"/>
  <c r="D15" i="60"/>
  <c r="E15" i="60"/>
  <c r="G15" i="60"/>
  <c r="H15" i="60"/>
  <c r="I15" i="60"/>
  <c r="J15" i="60"/>
  <c r="K15" i="60"/>
  <c r="L15" i="60"/>
  <c r="M15" i="60"/>
  <c r="N15" i="60"/>
  <c r="O15" i="60"/>
  <c r="P15" i="60"/>
  <c r="Q15" i="60"/>
  <c r="R15" i="60"/>
  <c r="S15" i="60"/>
  <c r="T15" i="60"/>
  <c r="A16" i="60"/>
  <c r="B16" i="60"/>
  <c r="C16" i="60"/>
  <c r="D16" i="60"/>
  <c r="E16" i="60"/>
  <c r="G16" i="60"/>
  <c r="H16" i="60"/>
  <c r="I16" i="60"/>
  <c r="J16" i="60"/>
  <c r="K16" i="60"/>
  <c r="L16" i="60"/>
  <c r="M16" i="60"/>
  <c r="N16" i="60"/>
  <c r="O16" i="60"/>
  <c r="P16" i="60"/>
  <c r="Q16" i="60"/>
  <c r="R16" i="60"/>
  <c r="S16" i="60"/>
  <c r="T16" i="60"/>
  <c r="A17" i="60"/>
  <c r="B17" i="60"/>
  <c r="C17" i="60"/>
  <c r="D17" i="60"/>
  <c r="E17" i="60"/>
  <c r="G17" i="60"/>
  <c r="H17" i="60"/>
  <c r="I17" i="60"/>
  <c r="J17" i="60"/>
  <c r="K17" i="60"/>
  <c r="L17" i="60"/>
  <c r="M17" i="60"/>
  <c r="N17" i="60"/>
  <c r="O17" i="60"/>
  <c r="P17" i="60"/>
  <c r="Q17" i="60"/>
  <c r="R17" i="60"/>
  <c r="S17" i="60"/>
  <c r="T17" i="60"/>
  <c r="A18" i="60"/>
  <c r="B18" i="60"/>
  <c r="C18" i="60"/>
  <c r="D18" i="60"/>
  <c r="E18" i="60"/>
  <c r="G18" i="60"/>
  <c r="H18" i="60"/>
  <c r="I18" i="60"/>
  <c r="J18" i="60"/>
  <c r="K18" i="60"/>
  <c r="L18" i="60"/>
  <c r="M18" i="60"/>
  <c r="N18" i="60"/>
  <c r="O18" i="60"/>
  <c r="P18" i="60"/>
  <c r="Q18" i="60"/>
  <c r="R18" i="60"/>
  <c r="S18" i="60"/>
  <c r="T18" i="60"/>
  <c r="A19" i="60"/>
  <c r="B19" i="60"/>
  <c r="C19" i="60"/>
  <c r="D19" i="60"/>
  <c r="E19" i="60"/>
  <c r="G19" i="60"/>
  <c r="H19" i="60"/>
  <c r="I19" i="60"/>
  <c r="J19" i="60"/>
  <c r="K19" i="60"/>
  <c r="L19" i="60"/>
  <c r="M19" i="60"/>
  <c r="N19" i="60"/>
  <c r="O19" i="60"/>
  <c r="P19" i="60"/>
  <c r="Q19" i="60"/>
  <c r="R19" i="60"/>
  <c r="S19" i="60"/>
  <c r="T19" i="60"/>
  <c r="A20" i="60"/>
  <c r="B20" i="60"/>
  <c r="C20" i="60"/>
  <c r="D20" i="60"/>
  <c r="E20" i="60"/>
  <c r="G20" i="60"/>
  <c r="H20" i="60"/>
  <c r="I20" i="60"/>
  <c r="J20" i="60"/>
  <c r="K20" i="60"/>
  <c r="L20" i="60"/>
  <c r="M20" i="60"/>
  <c r="N20" i="60"/>
  <c r="O20" i="60"/>
  <c r="P20" i="60"/>
  <c r="Q20" i="60"/>
  <c r="R20" i="60"/>
  <c r="S20" i="60"/>
  <c r="T20" i="60"/>
  <c r="A21" i="60"/>
  <c r="B21" i="60"/>
  <c r="C21" i="60"/>
  <c r="D21" i="60"/>
  <c r="E21" i="60"/>
  <c r="G21" i="60"/>
  <c r="H21" i="60"/>
  <c r="I21" i="60"/>
  <c r="J21" i="60"/>
  <c r="K21" i="60"/>
  <c r="L21" i="60"/>
  <c r="M21" i="60"/>
  <c r="N21" i="60"/>
  <c r="O21" i="60"/>
  <c r="P21" i="60"/>
  <c r="Q21" i="60"/>
  <c r="R21" i="60"/>
  <c r="S21" i="60"/>
  <c r="T21" i="60"/>
  <c r="A22" i="60"/>
  <c r="B22" i="60"/>
  <c r="C22" i="60"/>
  <c r="D22" i="60"/>
  <c r="E22" i="60"/>
  <c r="G22" i="60"/>
  <c r="H22" i="60"/>
  <c r="I22" i="60"/>
  <c r="J22" i="60"/>
  <c r="K22" i="60"/>
  <c r="L22" i="60"/>
  <c r="M22" i="60"/>
  <c r="N22" i="60"/>
  <c r="O22" i="60"/>
  <c r="P22" i="60"/>
  <c r="Q22" i="60"/>
  <c r="R22" i="60"/>
  <c r="S22" i="60"/>
  <c r="T22" i="60"/>
  <c r="A23" i="60"/>
  <c r="B23" i="60"/>
  <c r="C23" i="60"/>
  <c r="D23" i="60"/>
  <c r="E23" i="60"/>
  <c r="G23" i="60"/>
  <c r="H23" i="60"/>
  <c r="I23" i="60"/>
  <c r="J23" i="60"/>
  <c r="K23" i="60"/>
  <c r="L23" i="60"/>
  <c r="M23" i="60"/>
  <c r="N23" i="60"/>
  <c r="O23" i="60"/>
  <c r="P23" i="60"/>
  <c r="Q23" i="60"/>
  <c r="R23" i="60"/>
  <c r="S23" i="60"/>
  <c r="T23" i="60"/>
  <c r="A24" i="60"/>
  <c r="B24" i="60"/>
  <c r="C24" i="60"/>
  <c r="D24" i="60"/>
  <c r="E24" i="60"/>
  <c r="G24" i="60"/>
  <c r="H24" i="60"/>
  <c r="I24" i="60"/>
  <c r="J24" i="60"/>
  <c r="K24" i="60"/>
  <c r="L24" i="60"/>
  <c r="M24" i="60"/>
  <c r="N24" i="60"/>
  <c r="O24" i="60"/>
  <c r="P24" i="60"/>
  <c r="Q24" i="60"/>
  <c r="R24" i="60"/>
  <c r="S24" i="60"/>
  <c r="T24" i="60"/>
  <c r="A25" i="60"/>
  <c r="B25" i="60"/>
  <c r="C25" i="60"/>
  <c r="D25" i="60"/>
  <c r="E25" i="60"/>
  <c r="G25" i="60"/>
  <c r="H25" i="60"/>
  <c r="I25" i="60"/>
  <c r="J25" i="60"/>
  <c r="K25" i="60"/>
  <c r="L25" i="60"/>
  <c r="M25" i="60"/>
  <c r="N25" i="60"/>
  <c r="O25" i="60"/>
  <c r="P25" i="60"/>
  <c r="Q25" i="60"/>
  <c r="R25" i="60"/>
  <c r="S25" i="60"/>
  <c r="T25" i="60"/>
  <c r="A26" i="60"/>
  <c r="B26" i="60"/>
  <c r="C26" i="60"/>
  <c r="D26" i="60"/>
  <c r="E26" i="60"/>
  <c r="G26" i="60"/>
  <c r="H26" i="60"/>
  <c r="I26" i="60"/>
  <c r="J26" i="60"/>
  <c r="K26" i="60"/>
  <c r="L26" i="60"/>
  <c r="M26" i="60"/>
  <c r="N26" i="60"/>
  <c r="O26" i="60"/>
  <c r="P26" i="60"/>
  <c r="Q26" i="60"/>
  <c r="R26" i="60"/>
  <c r="S26" i="60"/>
  <c r="T26" i="60"/>
  <c r="A27" i="60"/>
  <c r="B27" i="60"/>
  <c r="C27" i="60"/>
  <c r="D27" i="60"/>
  <c r="E27" i="60"/>
  <c r="G27" i="60"/>
  <c r="H27" i="60"/>
  <c r="I27" i="60"/>
  <c r="J27" i="60"/>
  <c r="K27" i="60"/>
  <c r="L27" i="60"/>
  <c r="M27" i="60"/>
  <c r="N27" i="60"/>
  <c r="O27" i="60"/>
  <c r="P27" i="60"/>
  <c r="Q27" i="60"/>
  <c r="R27" i="60"/>
  <c r="S27" i="60"/>
  <c r="T27" i="60"/>
  <c r="A28" i="60"/>
  <c r="B28" i="60"/>
  <c r="C28" i="60"/>
  <c r="D28" i="60"/>
  <c r="E28" i="60"/>
  <c r="G28" i="60"/>
  <c r="H28" i="60"/>
  <c r="I28" i="60"/>
  <c r="J28" i="60"/>
  <c r="K28" i="60"/>
  <c r="L28" i="60"/>
  <c r="M28" i="60"/>
  <c r="N28" i="60"/>
  <c r="O28" i="60"/>
  <c r="P28" i="60"/>
  <c r="Q28" i="60"/>
  <c r="R28" i="60"/>
  <c r="S28" i="60"/>
  <c r="T28" i="60"/>
  <c r="A29" i="60"/>
  <c r="B29" i="60"/>
  <c r="C29" i="60"/>
  <c r="D29" i="60"/>
  <c r="E29" i="60"/>
  <c r="G29" i="60"/>
  <c r="H29" i="60"/>
  <c r="I29" i="60"/>
  <c r="J29" i="60"/>
  <c r="K29" i="60"/>
  <c r="L29" i="60"/>
  <c r="M29" i="60"/>
  <c r="N29" i="60"/>
  <c r="O29" i="60"/>
  <c r="P29" i="60"/>
  <c r="Q29" i="60"/>
  <c r="R29" i="60"/>
  <c r="S29" i="60"/>
  <c r="T29" i="60"/>
  <c r="A30" i="60"/>
  <c r="B30" i="60"/>
  <c r="C30" i="60"/>
  <c r="D30" i="60"/>
  <c r="E30" i="60"/>
  <c r="G30" i="60"/>
  <c r="H30" i="60"/>
  <c r="I30" i="60"/>
  <c r="J30" i="60"/>
  <c r="K30" i="60"/>
  <c r="L30" i="60"/>
  <c r="M30" i="60"/>
  <c r="N30" i="60"/>
  <c r="O30" i="60"/>
  <c r="P30" i="60"/>
  <c r="Q30" i="60"/>
  <c r="R30" i="60"/>
  <c r="S30" i="60"/>
  <c r="T30" i="60"/>
  <c r="B6" i="60"/>
  <c r="B5" i="60"/>
  <c r="C5" i="60"/>
  <c r="F10" i="60" l="1"/>
  <c r="F28" i="60"/>
  <c r="F12" i="60"/>
  <c r="F26" i="60"/>
  <c r="F20" i="60"/>
  <c r="F15" i="60"/>
  <c r="F7" i="60"/>
  <c r="F30" i="60"/>
  <c r="F27" i="60"/>
  <c r="F24" i="60"/>
  <c r="F8" i="60"/>
  <c r="F29" i="60"/>
  <c r="F21" i="60"/>
  <c r="F13" i="60"/>
  <c r="F25" i="60"/>
  <c r="F9" i="60"/>
  <c r="F18" i="60"/>
  <c r="F17" i="60"/>
  <c r="F22" i="60"/>
  <c r="F14" i="60"/>
  <c r="F19" i="60"/>
  <c r="F11" i="60"/>
  <c r="F16" i="60"/>
  <c r="F23" i="60"/>
  <c r="B153" i="12" l="1"/>
  <c r="J153" i="12" l="1"/>
  <c r="I153" i="12"/>
  <c r="E153" i="12"/>
  <c r="D153" i="12"/>
  <c r="H153" i="12"/>
  <c r="G153" i="12"/>
  <c r="F153" i="12"/>
  <c r="A6" i="60"/>
  <c r="C6" i="60"/>
  <c r="D6" i="60"/>
  <c r="I6" i="60"/>
  <c r="G6" i="60"/>
  <c r="H6" i="60"/>
  <c r="E6" i="60"/>
  <c r="J6" i="60"/>
  <c r="K6" i="60"/>
  <c r="L6" i="60"/>
  <c r="M6" i="60"/>
  <c r="N6" i="60"/>
  <c r="O6" i="60"/>
  <c r="P6" i="60"/>
  <c r="Q6" i="60"/>
  <c r="R6" i="60"/>
  <c r="S6" i="60"/>
  <c r="T6" i="60"/>
  <c r="E5" i="60"/>
  <c r="F6" i="60" l="1"/>
  <c r="J10" i="12" l="1"/>
  <c r="J35" i="12" s="1"/>
  <c r="N29" i="12"/>
  <c r="N59" i="12" a="1"/>
  <c r="N59" i="12" l="1"/>
  <c r="K59" i="12" s="1" a="1"/>
  <c r="K59" i="12" s="1"/>
  <c r="T5" i="60" l="1"/>
  <c r="S5" i="60"/>
  <c r="R5" i="60"/>
  <c r="Q5" i="60"/>
  <c r="P5" i="60"/>
  <c r="O5" i="60"/>
  <c r="N5" i="60"/>
  <c r="M5" i="60"/>
  <c r="L5" i="60"/>
  <c r="K5" i="60"/>
  <c r="J5" i="60"/>
  <c r="H5" i="60"/>
  <c r="G5" i="60"/>
  <c r="I5" i="60"/>
  <c r="D5" i="60"/>
  <c r="A5" i="60"/>
  <c r="F5" i="60" l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<sst xmlns="http://schemas.openxmlformats.org/spreadsheetml/2006/main" count="1757" uniqueCount="417">
  <si>
    <t>운수사</t>
  </si>
  <si>
    <t>차량번호</t>
  </si>
  <si>
    <t>주행시간</t>
  </si>
  <si>
    <t>주행거리(km)</t>
  </si>
  <si>
    <t>탄력운전비율</t>
    <phoneticPr fontId="2" type="noConversion"/>
  </si>
  <si>
    <t>연료소모율</t>
    <phoneticPr fontId="2" type="noConversion"/>
  </si>
  <si>
    <t>급가속(회)/100km</t>
  </si>
  <si>
    <t>급감속(회)/100km</t>
  </si>
  <si>
    <t>연비(km/m3)</t>
  </si>
  <si>
    <t>노선번호</t>
  </si>
  <si>
    <t>차량형태</t>
  </si>
  <si>
    <t>웜업비율(%)</t>
  </si>
  <si>
    <t>공회전비율(%)</t>
  </si>
  <si>
    <t>탄력운전 비율(%)</t>
  </si>
  <si>
    <t>최고속도(km/h)</t>
  </si>
  <si>
    <t>평균연료소모율</t>
  </si>
  <si>
    <t>목표연비</t>
  </si>
  <si>
    <t>최고속도(km)</t>
  </si>
  <si>
    <t>속도필터</t>
  </si>
  <si>
    <t>연료소모량(m3</t>
  </si>
  <si>
    <t>웜업시간</t>
  </si>
  <si>
    <t>공회전시간</t>
  </si>
  <si>
    <t>탄력운전 거리(km)</t>
  </si>
  <si>
    <t>급가속횟수</t>
  </si>
  <si>
    <t>급감속횟수</t>
  </si>
  <si>
    <t>평균속도</t>
  </si>
  <si>
    <t>과속시간(분)80km/h이상</t>
    <phoneticPr fontId="2" type="noConversion"/>
  </si>
  <si>
    <t>과속시간(초)80km/h이상</t>
  </si>
  <si>
    <t>GPS거리</t>
  </si>
  <si>
    <t>차량번호4</t>
  </si>
  <si>
    <t>차종구분</t>
  </si>
  <si>
    <t>영업소</t>
  </si>
  <si>
    <t>[운전자별 운전성향분석]</t>
    <phoneticPr fontId="2" type="noConversion"/>
  </si>
  <si>
    <t>웜업율</t>
    <phoneticPr fontId="2" type="noConversion"/>
  </si>
  <si>
    <t>공회전율</t>
    <phoneticPr fontId="2" type="noConversion"/>
  </si>
  <si>
    <t>유카관리자</t>
    <phoneticPr fontId="2" type="noConversion"/>
  </si>
  <si>
    <t>운수사관리자</t>
    <phoneticPr fontId="2" type="noConversion"/>
  </si>
  <si>
    <t>본부</t>
  </si>
  <si>
    <t>운수사</t>
    <phoneticPr fontId="2" type="noConversion"/>
  </si>
  <si>
    <t>과속시간(초)60이상</t>
  </si>
  <si>
    <t>공회전 5분 카운트(회)</t>
  </si>
  <si>
    <t>공회전 5분카운트 누적(초)</t>
  </si>
  <si>
    <t>운수사코드</t>
  </si>
  <si>
    <t>급가속횟수(누적)</t>
    <phoneticPr fontId="2" type="noConversion"/>
  </si>
  <si>
    <t>급감속횟수(누적)</t>
    <phoneticPr fontId="2" type="noConversion"/>
  </si>
  <si>
    <t>목표연비달성율</t>
    <phoneticPr fontId="2" type="noConversion"/>
  </si>
  <si>
    <t>평균속도
(공회전제외)(km/h)</t>
    <phoneticPr fontId="2" type="noConversion"/>
  </si>
  <si>
    <t>[차량별 운전성향분석]</t>
    <phoneticPr fontId="2" type="noConversion"/>
  </si>
  <si>
    <t>성명</t>
    <phoneticPr fontId="2" type="noConversion"/>
  </si>
  <si>
    <t>조윤상</t>
    <phoneticPr fontId="2" type="noConversion"/>
  </si>
  <si>
    <t>(*)항목별 세부설명</t>
    <phoneticPr fontId="2" type="noConversion"/>
  </si>
  <si>
    <t>웜업시간(속도無)/주행시간 비율</t>
    <phoneticPr fontId="2" type="noConversion"/>
  </si>
  <si>
    <t>공회전시간(속도有)/주행시간 비율</t>
    <phoneticPr fontId="2" type="noConversion"/>
  </si>
  <si>
    <t>엑셀없이 주행한 거리 / 총주행거리 비율</t>
    <phoneticPr fontId="2" type="noConversion"/>
  </si>
  <si>
    <t>초당 엑셀깊이 누적평균수치</t>
    <phoneticPr fontId="2" type="noConversion"/>
  </si>
  <si>
    <t>급가속횟수</t>
    <phoneticPr fontId="2" type="noConversion"/>
  </si>
  <si>
    <t>100km/h당 급가속 횟수</t>
    <phoneticPr fontId="2" type="noConversion"/>
  </si>
  <si>
    <t>급감속횟수</t>
    <phoneticPr fontId="2" type="noConversion"/>
  </si>
  <si>
    <t>100km/h당 급감속 횟수</t>
    <phoneticPr fontId="2" type="noConversion"/>
  </si>
  <si>
    <t>보정계수</t>
  </si>
  <si>
    <t>제조사/유종</t>
  </si>
  <si>
    <t>구분</t>
    <phoneticPr fontId="2" type="noConversion"/>
  </si>
  <si>
    <t>목표
연비</t>
    <phoneticPr fontId="2" type="noConversion"/>
  </si>
  <si>
    <t>장착대수</t>
    <phoneticPr fontId="2" type="noConversion"/>
  </si>
  <si>
    <t>등급</t>
  </si>
  <si>
    <t>A</t>
  </si>
  <si>
    <t>D</t>
  </si>
  <si>
    <t>B</t>
  </si>
  <si>
    <t>C</t>
  </si>
  <si>
    <t>F</t>
  </si>
  <si>
    <t>S</t>
  </si>
  <si>
    <t>등급</t>
    <phoneticPr fontId="2" type="noConversion"/>
  </si>
  <si>
    <t>평균연료
소모율</t>
    <phoneticPr fontId="2" type="noConversion"/>
  </si>
  <si>
    <t>성명</t>
  </si>
  <si>
    <t>노선</t>
    <phoneticPr fontId="2" type="noConversion"/>
  </si>
  <si>
    <t>F</t>
    <phoneticPr fontId="2" type="noConversion"/>
  </si>
  <si>
    <t>(*)등급 세부설명</t>
    <phoneticPr fontId="2" type="noConversion"/>
  </si>
  <si>
    <t>S (최우수)</t>
    <phoneticPr fontId="2" type="noConversion"/>
  </si>
  <si>
    <t>A (우  수)</t>
    <phoneticPr fontId="2" type="noConversion"/>
  </si>
  <si>
    <t>B (양  호)</t>
    <phoneticPr fontId="2" type="noConversion"/>
  </si>
  <si>
    <t>목표달성 100%이상</t>
    <phoneticPr fontId="2" type="noConversion"/>
  </si>
  <si>
    <t>목표달성 95%이상</t>
    <phoneticPr fontId="2" type="noConversion"/>
  </si>
  <si>
    <t>목표달성 90%이상</t>
    <phoneticPr fontId="2" type="noConversion"/>
  </si>
  <si>
    <t>목표달성 85%이상</t>
    <phoneticPr fontId="2" type="noConversion"/>
  </si>
  <si>
    <t>목표달성 80%이상</t>
    <phoneticPr fontId="2" type="noConversion"/>
  </si>
  <si>
    <t>목표달성 80%미만</t>
    <phoneticPr fontId="2" type="noConversion"/>
  </si>
  <si>
    <t>C (보  통)</t>
    <phoneticPr fontId="2" type="noConversion"/>
  </si>
  <si>
    <t>D (주  의)</t>
    <phoneticPr fontId="2" type="noConversion"/>
  </si>
  <si>
    <t>F (경  고)</t>
    <phoneticPr fontId="2" type="noConversion"/>
  </si>
  <si>
    <t>달성율</t>
  </si>
  <si>
    <t>예비</t>
  </si>
  <si>
    <t>구분</t>
    <phoneticPr fontId="40" type="noConversion"/>
  </si>
  <si>
    <t>인천전체</t>
    <phoneticPr fontId="40" type="noConversion"/>
  </si>
  <si>
    <t>비교</t>
    <phoneticPr fontId="40" type="noConversion"/>
  </si>
  <si>
    <t>S등급</t>
    <phoneticPr fontId="2" type="noConversion"/>
  </si>
  <si>
    <t>A등급</t>
    <phoneticPr fontId="2" type="noConversion"/>
  </si>
  <si>
    <t>B등급</t>
    <phoneticPr fontId="2" type="noConversion"/>
  </si>
  <si>
    <t>D등급</t>
    <phoneticPr fontId="2" type="noConversion"/>
  </si>
  <si>
    <t>F등급</t>
    <phoneticPr fontId="2" type="noConversion"/>
  </si>
  <si>
    <t>C등급</t>
    <phoneticPr fontId="2" type="noConversion"/>
  </si>
  <si>
    <t>기간</t>
    <phoneticPr fontId="2" type="noConversion"/>
  </si>
  <si>
    <t>월</t>
    <phoneticPr fontId="2" type="noConversion"/>
  </si>
  <si>
    <t>웜업
비율(%)</t>
  </si>
  <si>
    <t>공회전
비율(%)</t>
  </si>
  <si>
    <t>탄력운전
비율(%)</t>
  </si>
  <si>
    <t>평균연료
소모율</t>
  </si>
  <si>
    <t>연비
(km/m3(L))</t>
  </si>
  <si>
    <t>대비</t>
    <phoneticPr fontId="2" type="noConversion"/>
  </si>
  <si>
    <t>등급/순위</t>
    <phoneticPr fontId="2" type="noConversion"/>
  </si>
  <si>
    <t>평균등급</t>
    <phoneticPr fontId="2" type="noConversion"/>
  </si>
  <si>
    <t>인천시 연료절감[에코드라이빙] 운전성향분석표</t>
    <phoneticPr fontId="2" type="noConversion"/>
  </si>
  <si>
    <t>노선개수</t>
    <phoneticPr fontId="2" type="noConversion"/>
  </si>
  <si>
    <t>분석연월</t>
    <phoneticPr fontId="2" type="noConversion"/>
  </si>
  <si>
    <t>운전자수</t>
  </si>
  <si>
    <t>이달의 등급</t>
    <phoneticPr fontId="2" type="noConversion"/>
  </si>
  <si>
    <t>대비</t>
    <phoneticPr fontId="40" type="noConversion"/>
  </si>
  <si>
    <t>B</t>
    <phoneticPr fontId="2" type="noConversion"/>
  </si>
  <si>
    <t>세운교통</t>
  </si>
  <si>
    <t>11</t>
  </si>
  <si>
    <t>24-1</t>
  </si>
  <si>
    <t>26</t>
  </si>
  <si>
    <t>28</t>
  </si>
  <si>
    <t>67-1</t>
  </si>
  <si>
    <t>점수</t>
    <phoneticPr fontId="2" type="noConversion"/>
  </si>
  <si>
    <t>단계</t>
    <phoneticPr fontId="2" type="noConversion"/>
  </si>
  <si>
    <t>노선코드</t>
  </si>
  <si>
    <t>전월대비</t>
    <phoneticPr fontId="2" type="noConversion"/>
  </si>
  <si>
    <t>●연비현황</t>
    <phoneticPr fontId="2" type="noConversion"/>
  </si>
  <si>
    <t>●[인천전체 대비] 항목별 비교</t>
    <phoneticPr fontId="2" type="noConversion"/>
  </si>
  <si>
    <t>▶[운수사] 운전자등급현황</t>
    <phoneticPr fontId="2" type="noConversion"/>
  </si>
  <si>
    <t>▶[운수사] 항목별/월별 수치</t>
    <phoneticPr fontId="2" type="noConversion"/>
  </si>
  <si>
    <t>▶[노선별] 운전자 등급현황</t>
    <phoneticPr fontId="2" type="noConversion"/>
  </si>
  <si>
    <t>▶[노선별] 항목별/월별 수치</t>
    <phoneticPr fontId="2" type="noConversion"/>
  </si>
  <si>
    <t>등급배열</t>
  </si>
  <si>
    <t>차량등급코드</t>
  </si>
  <si>
    <t>거리</t>
  </si>
  <si>
    <t>가중</t>
  </si>
  <si>
    <t>과거등급</t>
  </si>
  <si>
    <t>등락</t>
  </si>
  <si>
    <t>표기</t>
  </si>
  <si>
    <t>대형</t>
  </si>
  <si>
    <t>등급</t>
    <phoneticPr fontId="2" type="noConversion"/>
  </si>
  <si>
    <t>노선</t>
    <phoneticPr fontId="2" type="noConversion"/>
  </si>
  <si>
    <t>ID</t>
  </si>
  <si>
    <t>연비(km/m3)</t>
    <phoneticPr fontId="2" type="noConversion"/>
  </si>
  <si>
    <t>ID</t>
    <phoneticPr fontId="2" type="noConversion"/>
  </si>
  <si>
    <t>주운행차량</t>
  </si>
  <si>
    <t>주운행차량</t>
    <phoneticPr fontId="2" type="noConversion"/>
  </si>
  <si>
    <t>주운행노선</t>
  </si>
  <si>
    <t>주운행노선</t>
    <phoneticPr fontId="2" type="noConversion"/>
  </si>
  <si>
    <t>총운행대수</t>
  </si>
  <si>
    <t>총운행대수</t>
    <phoneticPr fontId="2" type="noConversion"/>
  </si>
  <si>
    <t>총주행거리(km)</t>
  </si>
  <si>
    <t>총주행거리(km)</t>
    <phoneticPr fontId="2" type="noConversion"/>
  </si>
  <si>
    <t>차량별 목표연비는 매달 변경 (계절,에어컨,히터등) 목표달성율과 등급으로 연비개선을 쉽게 확인하세요!</t>
    <phoneticPr fontId="2" type="noConversion"/>
  </si>
  <si>
    <t>주기사님도, 예비사원님도 누구나 같은기준으로!! 주행한 모든차량을 합산하여 평가합니다.</t>
    <phoneticPr fontId="2" type="noConversion"/>
  </si>
  <si>
    <t>목표연비
달성율</t>
    <phoneticPr fontId="2" type="noConversion"/>
  </si>
  <si>
    <t>목표연비
달성율</t>
  </si>
  <si>
    <t>운전자ID</t>
  </si>
  <si>
    <t>운전자이름</t>
  </si>
  <si>
    <t/>
  </si>
  <si>
    <t>5분이상
공회전횟수</t>
  </si>
  <si>
    <t>5분이상
공회전횟수</t>
    <phoneticPr fontId="2" type="noConversion"/>
  </si>
  <si>
    <t>급가속횟수(누적)</t>
  </si>
  <si>
    <t>급감속횟수(누적)</t>
  </si>
  <si>
    <t>S</t>
    <phoneticPr fontId="2" type="noConversion"/>
  </si>
  <si>
    <t>A</t>
    <phoneticPr fontId="2" type="noConversion"/>
  </si>
  <si>
    <t>C</t>
    <phoneticPr fontId="2" type="noConversion"/>
  </si>
  <si>
    <t>D</t>
    <phoneticPr fontId="2" type="noConversion"/>
  </si>
  <si>
    <t>최대주행거리</t>
  </si>
  <si>
    <t>[TIP!!] 특별관리 운행사원 관리하려면?</t>
  </si>
  <si>
    <t>저상</t>
  </si>
  <si>
    <t>세운교통</t>
    <phoneticPr fontId="2" type="noConversion"/>
  </si>
  <si>
    <t>EC</t>
  </si>
  <si>
    <t>1111</t>
  </si>
  <si>
    <t>70바3820</t>
  </si>
  <si>
    <t>70바3840</t>
  </si>
  <si>
    <t>세운교통11S1</t>
  </si>
  <si>
    <t>70바3813</t>
  </si>
  <si>
    <t>70바3834</t>
  </si>
  <si>
    <t>73아1446</t>
  </si>
  <si>
    <t>70바1511</t>
  </si>
  <si>
    <t>2626</t>
  </si>
  <si>
    <t>70바1578</t>
  </si>
  <si>
    <t>73아1010</t>
  </si>
  <si>
    <t>73아1018</t>
  </si>
  <si>
    <t>73아1027</t>
  </si>
  <si>
    <t>70바3835</t>
  </si>
  <si>
    <t>70바3817</t>
  </si>
  <si>
    <t>김수연</t>
  </si>
  <si>
    <t>민찬기</t>
  </si>
  <si>
    <t>박명철</t>
  </si>
  <si>
    <t>박상모</t>
  </si>
  <si>
    <t>송우성</t>
  </si>
  <si>
    <t>이병주</t>
  </si>
  <si>
    <t>이석준</t>
  </si>
  <si>
    <t>이성호A</t>
  </si>
  <si>
    <t>임강준</t>
  </si>
  <si>
    <t>전경덕</t>
  </si>
  <si>
    <t>전목용</t>
  </si>
  <si>
    <t>정구연</t>
  </si>
  <si>
    <t>최희철</t>
  </si>
  <si>
    <t>[TIP!!] 공회전 과다 운행사원 관리하려면?</t>
    <phoneticPr fontId="2" type="noConversion"/>
  </si>
  <si>
    <t>▶▶▶ 5분이상 연속 공회전시 회당 카운트 됩니다.</t>
    <phoneticPr fontId="2" type="noConversion"/>
  </si>
  <si>
    <t>차고지, 회차지에서는 시동을 끄고 업무를 봅시다.</t>
    <phoneticPr fontId="2" type="noConversion"/>
  </si>
  <si>
    <t>[5분이상 공회전 30회 이상 과다 운행사원]</t>
    <phoneticPr fontId="2" type="noConversion"/>
  </si>
  <si>
    <t>70바1513</t>
  </si>
  <si>
    <t>73아1008</t>
  </si>
  <si>
    <t>70바3852</t>
  </si>
  <si>
    <t>박순형</t>
  </si>
  <si>
    <t>이용섭</t>
  </si>
  <si>
    <t>안진욱</t>
  </si>
  <si>
    <t>NEW</t>
  </si>
  <si>
    <t>new</t>
  </si>
  <si>
    <t>▽</t>
  </si>
  <si>
    <t>=</t>
  </si>
  <si>
    <t>73아1019</t>
  </si>
  <si>
    <t>개선율(유카전)</t>
  </si>
  <si>
    <t>인천전체</t>
  </si>
  <si>
    <t>0%(0명)</t>
  </si>
  <si>
    <t>순위</t>
  </si>
  <si>
    <t>강희수</t>
  </si>
  <si>
    <t>73아1009</t>
  </si>
  <si>
    <t>24-124-1</t>
  </si>
  <si>
    <t>세운교통24-1C1</t>
  </si>
  <si>
    <t>세운교통24-1B1</t>
  </si>
  <si>
    <t>세운교통24-1D1</t>
  </si>
  <si>
    <t>세운교통26D1</t>
  </si>
  <si>
    <t>2828</t>
  </si>
  <si>
    <t>세운교통28C2</t>
  </si>
  <si>
    <t>세운교통28C1</t>
  </si>
  <si>
    <t>세운교통28S1</t>
  </si>
  <si>
    <t>67-167-1</t>
  </si>
  <si>
    <t>세운교통67-1D1</t>
  </si>
  <si>
    <t>세운교통67-1F1</t>
  </si>
  <si>
    <t>예비예비</t>
  </si>
  <si>
    <t>신학균</t>
  </si>
  <si>
    <t>세운교통11S2</t>
  </si>
  <si>
    <t>세운교통26B1</t>
  </si>
  <si>
    <t>세운교통67-1C1</t>
  </si>
  <si>
    <t>세운교통67-1D2</t>
  </si>
  <si>
    <t>70바3838</t>
  </si>
  <si>
    <t>김주영</t>
  </si>
  <si>
    <t>임병석</t>
  </si>
  <si>
    <t>정성하</t>
  </si>
  <si>
    <t>조규대</t>
  </si>
  <si>
    <t>세운교통11C1</t>
  </si>
  <si>
    <t>세운교통26D2</t>
  </si>
  <si>
    <t>세운교통28S2</t>
  </si>
  <si>
    <t>이강춘</t>
  </si>
  <si>
    <t>최회수</t>
  </si>
  <si>
    <t>허정훈</t>
  </si>
  <si>
    <t>박원배</t>
  </si>
  <si>
    <t>73아1035</t>
  </si>
  <si>
    <t>70바3812</t>
  </si>
  <si>
    <t>73아1020</t>
  </si>
  <si>
    <t>최병준</t>
  </si>
  <si>
    <t>세운교통24-1F1</t>
  </si>
  <si>
    <t>세운교통24-1D2</t>
  </si>
  <si>
    <t>세운교통28D1</t>
  </si>
  <si>
    <t>가중달성율</t>
  </si>
  <si>
    <t>맥스거리</t>
  </si>
  <si>
    <t>동명이인검산용ID</t>
  </si>
  <si>
    <t>노선배열</t>
  </si>
  <si>
    <t>영업소_운전자랭킹</t>
  </si>
  <si>
    <t>운전차의 주행차량대수</t>
  </si>
  <si>
    <t>배열중복값 순위안됨검산(영업소용)</t>
  </si>
  <si>
    <t>2828D</t>
  </si>
  <si>
    <t>세운교통28D2</t>
  </si>
  <si>
    <t>2626C</t>
  </si>
  <si>
    <t>67-167-1D</t>
  </si>
  <si>
    <t>24-124-1C</t>
  </si>
  <si>
    <t>2828C</t>
  </si>
  <si>
    <t>67-167-1F</t>
  </si>
  <si>
    <t>24-124-1D</t>
  </si>
  <si>
    <t>2828S</t>
  </si>
  <si>
    <t>▲</t>
  </si>
  <si>
    <t>67-167-1C</t>
  </si>
  <si>
    <t>24-124-1F</t>
  </si>
  <si>
    <t>세운교통24-1F2</t>
  </si>
  <si>
    <t>1111S</t>
  </si>
  <si>
    <t>세운교통67-1F2</t>
  </si>
  <si>
    <t>2828A</t>
  </si>
  <si>
    <t>세운교통28A1</t>
  </si>
  <si>
    <t>세운교통28S3</t>
  </si>
  <si>
    <t>24-124-1B</t>
  </si>
  <si>
    <t>세운교통11S4</t>
  </si>
  <si>
    <t>세운교통24-1F3</t>
  </si>
  <si>
    <t>세운교통26C1</t>
  </si>
  <si>
    <t>세운교통24-1F4</t>
  </si>
  <si>
    <t>이상</t>
  </si>
  <si>
    <t>세운교통67-1B1</t>
  </si>
  <si>
    <t>2626B</t>
  </si>
  <si>
    <t>세운교통11S3</t>
  </si>
  <si>
    <t>50%(2명)</t>
  </si>
  <si>
    <t>25%(1명)</t>
  </si>
  <si>
    <t>20%(1명)</t>
  </si>
  <si>
    <t>40%(2명)</t>
  </si>
  <si>
    <t>24%(11명)</t>
  </si>
  <si>
    <t>대비</t>
  </si>
  <si>
    <t>70바3841</t>
  </si>
  <si>
    <t>70바3853</t>
  </si>
  <si>
    <t>70바3854</t>
  </si>
  <si>
    <t>세운교통26F1</t>
  </si>
  <si>
    <t>김종복</t>
  </si>
  <si>
    <t>-</t>
  </si>
  <si>
    <t>서영석</t>
  </si>
  <si>
    <t>염기원</t>
  </si>
  <si>
    <t>세운교통24-1F5</t>
  </si>
  <si>
    <t>세운교통11S6</t>
  </si>
  <si>
    <t>임세철</t>
  </si>
  <si>
    <t>2626F</t>
  </si>
  <si>
    <t>정승조</t>
  </si>
  <si>
    <t>1111C</t>
  </si>
  <si>
    <t>세운교통11S5</t>
  </si>
  <si>
    <t>i</t>
    <phoneticPr fontId="2" type="noConversion"/>
  </si>
  <si>
    <t>25'01</t>
  </si>
  <si>
    <t>분석기간: 25.01.01~25.01.31</t>
  </si>
  <si>
    <t>60%(3명)</t>
  </si>
  <si>
    <t>17%(1명)</t>
  </si>
  <si>
    <t>33%(2명)</t>
  </si>
  <si>
    <t>11%(5명)</t>
  </si>
  <si>
    <t>7%(3명)</t>
  </si>
  <si>
    <t>18%(8명)</t>
  </si>
  <si>
    <t>20%(6명)</t>
  </si>
  <si>
    <t>20%(8명)</t>
  </si>
  <si>
    <t>2위/(32개사)</t>
  </si>
  <si>
    <t>유카후(24년3월)</t>
  </si>
  <si>
    <t>유카후(24년4월)</t>
  </si>
  <si>
    <t>유카후(24년5월)</t>
  </si>
  <si>
    <t>유카후(24년6월)</t>
  </si>
  <si>
    <t>유카후(24년7월)</t>
  </si>
  <si>
    <t>유카후(24년8월)</t>
  </si>
  <si>
    <t>유카후(24년9월)</t>
  </si>
  <si>
    <t>유카후(24년10월)</t>
  </si>
  <si>
    <t>유카후(24년11월)</t>
  </si>
  <si>
    <t>유카후(24년12월)</t>
  </si>
  <si>
    <t>유카전(24년1월)</t>
  </si>
  <si>
    <t>유카후(24년2월)</t>
  </si>
  <si>
    <t>유카후(25년1월)</t>
  </si>
  <si>
    <t>HY</t>
  </si>
  <si>
    <t>세운교통11C2</t>
  </si>
  <si>
    <t>73아1597</t>
  </si>
  <si>
    <t>70바1595</t>
  </si>
  <si>
    <t>세운교통28이상1</t>
  </si>
  <si>
    <t>70바3855</t>
  </si>
  <si>
    <t>세운교통예비B2</t>
  </si>
  <si>
    <t>세운교통예비S1</t>
  </si>
  <si>
    <t>52084805160.365</t>
  </si>
  <si>
    <t>고영길</t>
  </si>
  <si>
    <t>5209195507.449</t>
  </si>
  <si>
    <t>김경철</t>
  </si>
  <si>
    <t>5207294245.676</t>
  </si>
  <si>
    <t>52013101830.789</t>
  </si>
  <si>
    <t>김정걸</t>
  </si>
  <si>
    <t>52018121188.14</t>
  </si>
  <si>
    <t>세운교통26C2</t>
  </si>
  <si>
    <t>5208470281.246</t>
  </si>
  <si>
    <t>김종엽</t>
  </si>
  <si>
    <t>5209898427.442</t>
  </si>
  <si>
    <t>5205618859.202</t>
  </si>
  <si>
    <t>예비예비S</t>
  </si>
  <si>
    <t>김형복</t>
  </si>
  <si>
    <t>52078664823.217</t>
  </si>
  <si>
    <t>5206764492.795</t>
  </si>
  <si>
    <t>세운교통24-1F6</t>
  </si>
  <si>
    <t>52096961044.585</t>
  </si>
  <si>
    <t>52012702695.224</t>
  </si>
  <si>
    <t>52099741195.196</t>
  </si>
  <si>
    <t>52067552926.995</t>
  </si>
  <si>
    <t>방명천</t>
  </si>
  <si>
    <t>5205228478.006</t>
  </si>
  <si>
    <t>52068526798.162</t>
  </si>
  <si>
    <t>5203903328.99</t>
  </si>
  <si>
    <t>2828B</t>
  </si>
  <si>
    <t>세운교통28B1</t>
  </si>
  <si>
    <t>52082881600.121</t>
  </si>
  <si>
    <t>세운교통28D3</t>
  </si>
  <si>
    <t>안영일</t>
  </si>
  <si>
    <t>52031111525.618</t>
  </si>
  <si>
    <t>예비예비A</t>
  </si>
  <si>
    <t>세운교통예비A3</t>
  </si>
  <si>
    <t>52013191971.378</t>
  </si>
  <si>
    <t>52073901996.795</t>
  </si>
  <si>
    <t>5208672242.651</t>
  </si>
  <si>
    <t>52020582603.756</t>
  </si>
  <si>
    <t>52081772282.274</t>
  </si>
  <si>
    <t>52027962404.402</t>
  </si>
  <si>
    <t>52024553696.245</t>
  </si>
  <si>
    <t>이형준</t>
  </si>
  <si>
    <t>5207230344.18</t>
  </si>
  <si>
    <t>세운교통11S7</t>
  </si>
  <si>
    <t>52064652524.789</t>
  </si>
  <si>
    <t>52011834651.376</t>
  </si>
  <si>
    <t>52024102349.346</t>
  </si>
  <si>
    <t>52067125620.543</t>
  </si>
  <si>
    <t>520511806.846</t>
  </si>
  <si>
    <t>52015902302.671</t>
  </si>
  <si>
    <t>67-167-1A</t>
  </si>
  <si>
    <t>세운교통67-1A1</t>
  </si>
  <si>
    <t>52069261957.982</t>
  </si>
  <si>
    <t>세운교통28D4</t>
  </si>
  <si>
    <t>52094762142.543</t>
  </si>
  <si>
    <t>5207671426.716</t>
  </si>
  <si>
    <t>지정훈</t>
  </si>
  <si>
    <t>5207108547.375</t>
  </si>
  <si>
    <t>52048131812.013</t>
  </si>
  <si>
    <t>5205647663.908</t>
  </si>
  <si>
    <t>52092481941.26</t>
  </si>
  <si>
    <t>세운교통28A3</t>
  </si>
  <si>
    <t>5209092289.042</t>
  </si>
  <si>
    <t>세운교통28A2</t>
  </si>
  <si>
    <t>[25년 02월] 특별관리 운행사원 명단</t>
  </si>
  <si>
    <t>사원님, 2월에는 꼭 "C등급" 이상 달성 바랍니다.</t>
  </si>
  <si>
    <t>[25.01월 D,F 등급 운행사원]</t>
  </si>
  <si>
    <t>2월 한달간, 연비등급관리 대장에 서명할 수 있도록 적극 활용하십시오.</t>
  </si>
  <si>
    <t>[25년 2월] 공회전관리 명단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</si>
</sst>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1">
    <numFmt numFmtId="41" formatCode="_-* #,##0_-;\-* #,##0_-;_-* &quot;-&quot;_-;_-@_-"/>
    <numFmt numFmtId="176" formatCode="_-* #,##0.0_-;\-* #,##0.0_-;_-* &quot;-&quot;_-;_-@_-"/>
    <numFmt numFmtId="177" formatCode="_-* #,##0.00_-;\-* #,##0.00_-;_-* &quot;-&quot;_-;_-@_-"/>
    <numFmt numFmtId="178" formatCode="0.0%"/>
    <numFmt numFmtId="179" formatCode="0.00&quot;%&quot;"/>
    <numFmt numFmtId="180" formatCode="0&quot;번&quot;"/>
    <numFmt numFmtId="181" formatCode="0.0&quot;회&quot;"/>
    <numFmt numFmtId="182" formatCode="0.0&quot;분&quot;"/>
    <numFmt numFmtId="183" formatCode="0000"/>
    <numFmt numFmtId="184" formatCode="_-* #,##0.000_-;\-* #,##0.000_-;_-* &quot;-&quot;_-;_-@_-"/>
    <numFmt numFmtId="185" formatCode="0&quot;대&quot;"/>
    <numFmt numFmtId="186" formatCode="[$-409]yyyy&quot;-&quot;m&quot;-&quot;d\ h:mm\ AM/PM;@"/>
    <numFmt numFmtId="187" formatCode="0&quot;위&quot;"/>
    <numFmt numFmtId="188" formatCode="&quot;(&quot;0%&quot;)&quot;"/>
    <numFmt numFmtId="189" formatCode="0&quot;월&quot;"/>
    <numFmt numFmtId="190" formatCode="000#"/>
    <numFmt numFmtId="191" formatCode="0.00&quot;회&quot;"/>
    <numFmt numFmtId="192" formatCode="0&quot;회&quot;"/>
    <numFmt numFmtId="193" formatCode="&quot;유카전(&quot;0&quot;월)&quot;"/>
    <numFmt numFmtId="194" formatCode="&quot;유카후(&quot;0&quot;월)&quot;"/>
    <numFmt numFmtId="195" formatCode="00&quot;년&quot;00&quot;월&quot;"/>
  </numFmts>
  <fonts count="96">
    <font>
      <sz val="10"/>
      <color theme="1"/>
      <name val="맑은 고딕"/>
      <family val="2"/>
      <charset val="129"/>
      <scheme val="minor"/>
    </font>
    <font>
      <sz val="10"/>
      <color theme="1"/>
      <name val="맑은 고딕"/>
      <family val="2"/>
      <charset val="129"/>
    </font>
    <font>
      <sz val="8"/>
      <name val="맑은 고딕"/>
      <family val="2"/>
      <charset val="129"/>
      <scheme val="minor"/>
    </font>
    <font>
      <sz val="10"/>
      <color theme="1"/>
      <name val="맑은 고딕"/>
      <family val="2"/>
      <charset val="129"/>
      <scheme val="minor"/>
    </font>
    <font>
      <b/>
      <sz val="10"/>
      <color rgb="FF000000"/>
      <name val="맑은 고딕"/>
      <family val="3"/>
      <charset val="129"/>
    </font>
    <font>
      <b/>
      <sz val="10"/>
      <color rgb="FFFF0000"/>
      <name val="맑은 고딕"/>
      <family val="3"/>
      <charset val="129"/>
    </font>
    <font>
      <sz val="10"/>
      <color rgb="FF000000"/>
      <name val="맑은 고딕"/>
      <family val="2"/>
      <charset val="129"/>
    </font>
    <font>
      <b/>
      <sz val="10"/>
      <color theme="1"/>
      <name val="맑은 고딕"/>
      <family val="3"/>
      <charset val="129"/>
      <scheme val="minor"/>
    </font>
    <font>
      <sz val="10"/>
      <color theme="0" tint="-0.34998626667073579"/>
      <name val="맑은 고딕"/>
      <family val="3"/>
      <charset val="129"/>
      <scheme val="minor"/>
    </font>
    <font>
      <sz val="11"/>
      <name val="돋움"/>
      <family val="3"/>
      <charset val="129"/>
    </font>
    <font>
      <sz val="10"/>
      <name val="맑은 고딕"/>
      <family val="3"/>
      <charset val="129"/>
      <scheme val="minor"/>
    </font>
    <font>
      <sz val="12"/>
      <name val="맑은 고딕"/>
      <family val="3"/>
      <charset val="129"/>
      <scheme val="minor"/>
    </font>
    <font>
      <sz val="11"/>
      <color theme="1"/>
      <name val="맑은 고딕"/>
      <family val="2"/>
      <charset val="129"/>
      <scheme val="minor"/>
    </font>
    <font>
      <b/>
      <sz val="10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18"/>
      <name val="맑은 고딕"/>
      <family val="3"/>
      <charset val="129"/>
      <scheme val="minor"/>
    </font>
    <font>
      <b/>
      <sz val="12"/>
      <name val="맑은 고딕"/>
      <family val="3"/>
      <charset val="129"/>
      <scheme val="minor"/>
    </font>
    <font>
      <b/>
      <sz val="11"/>
      <name val="맑은 고딕"/>
      <family val="3"/>
      <charset val="129"/>
      <scheme val="minor"/>
    </font>
    <font>
      <sz val="14"/>
      <name val="맑은 고딕"/>
      <family val="3"/>
      <charset val="129"/>
      <scheme val="minor"/>
    </font>
    <font>
      <b/>
      <sz val="28"/>
      <color rgb="FF00418E"/>
      <name val="맑은 고딕"/>
      <family val="3"/>
      <charset val="129"/>
      <scheme val="minor"/>
    </font>
    <font>
      <b/>
      <sz val="18"/>
      <color rgb="FFCA0063"/>
      <name val="맑은 고딕"/>
      <family val="3"/>
      <charset val="129"/>
      <scheme val="minor"/>
    </font>
    <font>
      <b/>
      <sz val="12"/>
      <color rgb="FFCA0063"/>
      <name val="맑은 고딕"/>
      <family val="3"/>
      <charset val="129"/>
      <scheme val="minor"/>
    </font>
    <font>
      <sz val="16"/>
      <name val="맑은 고딕"/>
      <family val="3"/>
      <charset val="129"/>
      <scheme val="minor"/>
    </font>
    <font>
      <b/>
      <i/>
      <u/>
      <sz val="10"/>
      <color theme="1"/>
      <name val="맑은 고딕"/>
      <family val="3"/>
      <charset val="129"/>
      <scheme val="minor"/>
    </font>
    <font>
      <sz val="10"/>
      <color theme="2" tint="-0.249977111117893"/>
      <name val="맑은 고딕"/>
      <family val="3"/>
      <charset val="129"/>
    </font>
    <font>
      <sz val="18"/>
      <color theme="1"/>
      <name val="맑은 고딕"/>
      <family val="3"/>
      <charset val="129"/>
      <scheme val="minor"/>
    </font>
    <font>
      <b/>
      <sz val="18"/>
      <color rgb="FFC1157B"/>
      <name val="맑은 고딕"/>
      <family val="3"/>
      <charset val="129"/>
      <scheme val="minor"/>
    </font>
    <font>
      <b/>
      <sz val="18"/>
      <color rgb="FFFFC000"/>
      <name val="맑은 고딕"/>
      <family val="3"/>
      <charset val="129"/>
      <scheme val="minor"/>
    </font>
    <font>
      <b/>
      <sz val="9"/>
      <color rgb="FFFF0000"/>
      <name val="맑은 고딕"/>
      <family val="3"/>
      <charset val="129"/>
      <scheme val="minor"/>
    </font>
    <font>
      <sz val="11"/>
      <color theme="0" tint="-0.34998626667073579"/>
      <name val="맑은 고딕"/>
      <family val="3"/>
      <charset val="129"/>
      <scheme val="minor"/>
    </font>
    <font>
      <sz val="10"/>
      <color rgb="FFFF0000"/>
      <name val="맑은 고딕"/>
      <family val="3"/>
      <charset val="129"/>
      <scheme val="minor"/>
    </font>
    <font>
      <b/>
      <sz val="11"/>
      <color theme="0"/>
      <name val="맑은 고딕"/>
      <family val="3"/>
      <charset val="129"/>
    </font>
    <font>
      <b/>
      <sz val="10"/>
      <name val="맑은 고딕"/>
      <family val="3"/>
      <charset val="129"/>
    </font>
    <font>
      <b/>
      <sz val="10"/>
      <color rgb="FFFF0000"/>
      <name val="맑은 고딕"/>
      <family val="3"/>
      <charset val="129"/>
      <scheme val="minor"/>
    </font>
    <font>
      <b/>
      <sz val="28"/>
      <color rgb="FFFF0000"/>
      <name val="맑은 고딕"/>
      <family val="3"/>
      <charset val="129"/>
      <scheme val="minor"/>
    </font>
    <font>
      <b/>
      <sz val="18"/>
      <color rgb="FFFF0000"/>
      <name val="맑은 고딕"/>
      <family val="3"/>
      <charset val="129"/>
      <scheme val="minor"/>
    </font>
    <font>
      <b/>
      <sz val="28"/>
      <name val="맑은 고딕"/>
      <family val="3"/>
      <charset val="129"/>
      <scheme val="minor"/>
    </font>
    <font>
      <sz val="28"/>
      <name val="맑은 고딕"/>
      <family val="3"/>
      <charset val="129"/>
      <scheme val="minor"/>
    </font>
    <font>
      <sz val="10"/>
      <name val="맑은 고딕"/>
      <family val="3"/>
      <charset val="129"/>
    </font>
    <font>
      <b/>
      <sz val="16"/>
      <color rgb="FFFFC000"/>
      <name val="맑은 고딕"/>
      <family val="3"/>
      <charset val="129"/>
      <scheme val="minor"/>
    </font>
    <font>
      <sz val="8"/>
      <name val="맑은 고딕"/>
      <family val="2"/>
      <charset val="129"/>
    </font>
    <font>
      <b/>
      <sz val="12"/>
      <color theme="2" tint="-0.499984740745262"/>
      <name val="맑은 고딕"/>
      <family val="3"/>
      <charset val="129"/>
    </font>
    <font>
      <sz val="12"/>
      <color theme="1"/>
      <name val="맑은 고딕"/>
      <family val="3"/>
      <charset val="129"/>
    </font>
    <font>
      <b/>
      <sz val="12"/>
      <color theme="1"/>
      <name val="맑은 고딕"/>
      <family val="3"/>
      <charset val="129"/>
    </font>
    <font>
      <sz val="10"/>
      <color rgb="FF9C0006"/>
      <name val="맑은 고딕"/>
      <family val="2"/>
      <charset val="129"/>
    </font>
    <font>
      <b/>
      <sz val="14"/>
      <color theme="1"/>
      <name val="맑은 고딕"/>
      <family val="3"/>
      <charset val="129"/>
    </font>
    <font>
      <b/>
      <sz val="12"/>
      <color rgb="FF0070C0"/>
      <name val="맑은 고딕"/>
      <family val="3"/>
      <charset val="129"/>
      <scheme val="minor"/>
    </font>
    <font>
      <b/>
      <sz val="16"/>
      <color rgb="FF0070C0"/>
      <name val="맑은 고딕"/>
      <family val="3"/>
      <charset val="129"/>
      <scheme val="minor"/>
    </font>
    <font>
      <b/>
      <sz val="16"/>
      <color theme="0" tint="-0.34998626667073579"/>
      <name val="맑은 고딕"/>
      <family val="3"/>
      <charset val="129"/>
      <scheme val="minor"/>
    </font>
    <font>
      <b/>
      <sz val="22"/>
      <color rgb="FF0070C0"/>
      <name val="맑은 고딕"/>
      <family val="3"/>
      <charset val="129"/>
      <scheme val="minor"/>
    </font>
    <font>
      <sz val="9"/>
      <name val="맑은 고딕"/>
      <family val="3"/>
      <charset val="129"/>
      <scheme val="minor"/>
    </font>
    <font>
      <b/>
      <sz val="20"/>
      <name val="맑은 고딕"/>
      <family val="3"/>
      <charset val="129"/>
      <scheme val="minor"/>
    </font>
    <font>
      <sz val="16"/>
      <name val="HY신명조"/>
      <family val="1"/>
      <charset val="129"/>
    </font>
    <font>
      <sz val="11"/>
      <color theme="2" tint="-0.499984740745262"/>
      <name val="맑은 고딕"/>
      <family val="3"/>
      <charset val="129"/>
      <scheme val="minor"/>
    </font>
    <font>
      <sz val="10"/>
      <color theme="1"/>
      <name val="맑은 고딕"/>
      <family val="3"/>
      <charset val="129"/>
      <scheme val="minor"/>
    </font>
    <font>
      <b/>
      <sz val="12"/>
      <color rgb="FFFF0000"/>
      <name val="맑은 고딕"/>
      <family val="3"/>
      <charset val="129"/>
    </font>
    <font>
      <b/>
      <sz val="12"/>
      <color rgb="FF009A46"/>
      <name val="맑은 고딕"/>
      <family val="3"/>
      <charset val="129"/>
    </font>
    <font>
      <b/>
      <sz val="12"/>
      <color rgb="FFC00000"/>
      <name val="맑은 고딕"/>
      <family val="3"/>
      <charset val="129"/>
    </font>
    <font>
      <b/>
      <sz val="12"/>
      <color rgb="FFC00000"/>
      <name val="맑은 고딕"/>
      <family val="3"/>
      <charset val="129"/>
      <scheme val="minor"/>
    </font>
    <font>
      <sz val="10"/>
      <color theme="0" tint="-0.499984740745262"/>
      <name val="맑은 고딕"/>
      <family val="3"/>
      <charset val="129"/>
      <scheme val="minor"/>
    </font>
    <font>
      <sz val="11"/>
      <name val="맑은 고딕"/>
      <family val="3"/>
      <charset val="129"/>
    </font>
    <font>
      <sz val="11"/>
      <color theme="0"/>
      <name val="맑은 고딕"/>
      <family val="3"/>
      <charset val="129"/>
      <scheme val="minor"/>
    </font>
    <font>
      <b/>
      <sz val="11"/>
      <color theme="0"/>
      <name val="맑은 고딕"/>
      <family val="3"/>
      <charset val="129"/>
      <scheme val="minor"/>
    </font>
    <font>
      <sz val="9"/>
      <name val="맑은 고딕"/>
      <family val="3"/>
      <charset val="129"/>
    </font>
    <font>
      <sz val="9"/>
      <color rgb="FF000000"/>
      <name val="맑은 고딕"/>
      <family val="3"/>
      <charset val="129"/>
    </font>
    <font>
      <sz val="10"/>
      <color rgb="FF000000"/>
      <name val="맑은 고딕"/>
      <family val="3"/>
      <charset val="129"/>
    </font>
    <font>
      <b/>
      <sz val="10"/>
      <color rgb="FF00418E"/>
      <name val="맑은 고딕"/>
      <family val="3"/>
      <charset val="129"/>
      <scheme val="minor"/>
    </font>
    <font>
      <b/>
      <sz val="10"/>
      <color rgb="FFC1157B"/>
      <name val="맑은 고딕"/>
      <family val="3"/>
      <charset val="129"/>
      <scheme val="minor"/>
    </font>
    <font>
      <b/>
      <sz val="18"/>
      <color rgb="FFC00000"/>
      <name val="맑은 고딕"/>
      <family val="3"/>
      <charset val="129"/>
      <scheme val="minor"/>
    </font>
    <font>
      <b/>
      <sz val="12"/>
      <color theme="1"/>
      <name val="맑은 고딕"/>
      <family val="3"/>
      <charset val="129"/>
      <scheme val="minor"/>
    </font>
    <font>
      <b/>
      <sz val="22"/>
      <name val="맑은 고딕"/>
      <family val="3"/>
      <charset val="129"/>
      <scheme val="minor"/>
    </font>
    <font>
      <sz val="10"/>
      <color theme="2" tint="-0.249977111117893"/>
      <name val="맑은 고딕"/>
      <family val="3"/>
      <charset val="129"/>
      <scheme val="minor"/>
    </font>
    <font>
      <b/>
      <sz val="28"/>
      <color theme="2" tint="-0.249977111117893"/>
      <name val="맑은 고딕"/>
      <family val="3"/>
      <charset val="129"/>
      <scheme val="minor"/>
    </font>
    <font>
      <sz val="10"/>
      <color rgb="FFAEAAAA"/>
      <name val="맑은 고딕"/>
      <family val="3"/>
      <charset val="129"/>
    </font>
    <font>
      <b/>
      <sz val="11"/>
      <color rgb="FFFFFFFF"/>
      <name val="맑은 고딕"/>
      <family val="3"/>
      <charset val="129"/>
    </font>
    <font>
      <sz val="8"/>
      <color rgb="FF000000"/>
      <name val="맑은 고딕"/>
      <family val="3"/>
      <charset val="129"/>
    </font>
    <font>
      <b/>
      <sz val="10"/>
      <color rgb="FFC00000"/>
      <name val="맑은 고딕"/>
      <family val="3"/>
      <charset val="129"/>
    </font>
    <font>
      <b/>
      <sz val="12"/>
      <color rgb="FF000000"/>
      <name val="맑은 고딕"/>
      <family val="3"/>
      <charset val="129"/>
    </font>
    <font>
      <b/>
      <sz val="12"/>
      <color rgb="FF747474"/>
      <name val="맑은 고딕"/>
      <family val="3"/>
      <charset val="129"/>
    </font>
    <font>
      <sz val="12"/>
      <color rgb="FF000000"/>
      <name val="맑은 고딕"/>
      <family val="3"/>
      <charset val="129"/>
    </font>
    <font>
      <b/>
      <sz val="12"/>
      <color rgb="FFFFFFFF"/>
      <name val="맑은 고딕"/>
      <family val="3"/>
      <charset val="129"/>
    </font>
    <font>
      <b/>
      <sz val="11"/>
      <color rgb="FF747474"/>
      <name val="맑은 고딕"/>
      <family val="3"/>
      <charset val="129"/>
    </font>
    <font>
      <b/>
      <sz val="11"/>
      <color rgb="FF000000"/>
      <name val="맑은 고딕"/>
      <family val="3"/>
      <charset val="129"/>
    </font>
    <font>
      <sz val="11"/>
      <color theme="0" tint="-0.34998626667073579"/>
      <name val="맑은 고딕"/>
      <family val="3"/>
      <charset val="129"/>
    </font>
    <font>
      <b/>
      <sz val="28"/>
      <color rgb="FF00418E"/>
      <name val="맑은 고딕"/>
      <family val="3"/>
      <charset val="129"/>
    </font>
    <font>
      <b/>
      <sz val="28"/>
      <color rgb="FFFF0000"/>
      <name val="맑은 고딕"/>
      <family val="3"/>
      <charset val="129"/>
    </font>
    <font>
      <sz val="28"/>
      <name val="맑은 고딕"/>
      <family val="3"/>
      <charset val="129"/>
    </font>
    <font>
      <b/>
      <sz val="16"/>
      <color rgb="FFC00000"/>
      <name val="맑은 고딕"/>
      <family val="3"/>
      <charset val="129"/>
    </font>
    <font>
      <b/>
      <sz val="18"/>
      <color rgb="FFFF0000"/>
      <name val="맑은 고딕"/>
      <family val="3"/>
      <charset val="129"/>
    </font>
    <font>
      <sz val="11"/>
      <color theme="1"/>
      <name val="맑은 고딕"/>
      <family val="2"/>
      <charset val="129"/>
    </font>
    <font>
      <b/>
      <sz val="18"/>
      <color rgb="FFCA0063"/>
      <name val="맑은 고딕"/>
      <family val="3"/>
      <charset val="129"/>
    </font>
    <font>
      <sz val="18"/>
      <name val="맑은 고딕"/>
      <family val="3"/>
      <charset val="129"/>
    </font>
    <font>
      <b/>
      <sz val="18"/>
      <color rgb="FFC00000"/>
      <name val="맑은 고딕"/>
      <family val="3"/>
      <charset val="129"/>
    </font>
    <font>
      <sz val="12"/>
      <name val="맑은 고딕"/>
      <family val="3"/>
      <charset val="129"/>
    </font>
    <font>
      <b/>
      <sz val="12"/>
      <color rgb="FF0070C0"/>
      <name val="맑은 고딕"/>
      <family val="3"/>
      <charset val="129"/>
    </font>
    <font>
      <b/>
      <sz val="12"/>
      <name val="맑은 고딕"/>
      <family val="3"/>
      <charset val="129"/>
    </font>
  </fonts>
  <fills count="20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00418E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FFD256"/>
        <bgColor indexed="64"/>
      </patternFill>
    </fill>
    <fill>
      <patternFill patternType="solid">
        <fgColor rgb="FF266FB4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FFC7CE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BCF0E"/>
        <bgColor indexed="64"/>
      </patternFill>
    </fill>
    <fill>
      <patternFill patternType="solid">
        <fgColor rgb="FFFBCF0E"/>
        <bgColor rgb="FF000000"/>
      </patternFill>
    </fill>
    <fill>
      <patternFill patternType="solid">
        <fgColor rgb="FFF2F2F2"/>
        <bgColor rgb="FF000000"/>
      </patternFill>
    </fill>
    <fill>
      <patternFill patternType="solid">
        <fgColor rgb="FFE8E8E8"/>
        <bgColor rgb="FF000000"/>
      </patternFill>
    </fill>
    <fill>
      <patternFill patternType="solid">
        <fgColor rgb="FFDAF2D0"/>
        <bgColor rgb="FF000000"/>
      </patternFill>
    </fill>
    <fill>
      <patternFill patternType="solid">
        <fgColor rgb="FFFFFF00"/>
        <bgColor rgb="FF000000"/>
      </patternFill>
    </fill>
  </fills>
  <borders count="51">
    <border>
      <left/>
      <right/>
      <top/>
      <bottom/>
      <diagonal/>
    </border>
    <border>
      <left/>
      <right/>
      <top style="double">
        <color auto="1"/>
      </top>
      <bottom style="hair">
        <color auto="1"/>
      </bottom>
      <diagonal/>
    </border>
    <border>
      <left/>
      <right/>
      <top style="hair">
        <color auto="1"/>
      </top>
      <bottom style="hair">
        <color auto="1"/>
      </bottom>
      <diagonal/>
    </border>
    <border>
      <left/>
      <right/>
      <top style="hair">
        <color auto="1"/>
      </top>
      <bottom style="double">
        <color auto="1"/>
      </bottom>
      <diagonal/>
    </border>
    <border>
      <left/>
      <right style="medium">
        <color auto="1"/>
      </right>
      <top/>
      <bottom/>
      <diagonal/>
    </border>
    <border>
      <left/>
      <right/>
      <top/>
      <bottom style="thin">
        <color rgb="FFFFC000"/>
      </bottom>
      <diagonal/>
    </border>
    <border>
      <left/>
      <right/>
      <top/>
      <bottom style="dotted">
        <color auto="1"/>
      </bottom>
      <diagonal/>
    </border>
    <border>
      <left style="dotted">
        <color auto="1"/>
      </left>
      <right/>
      <top style="double">
        <color auto="1"/>
      </top>
      <bottom style="hair">
        <color auto="1"/>
      </bottom>
      <diagonal/>
    </border>
    <border>
      <left style="dotted">
        <color auto="1"/>
      </left>
      <right/>
      <top style="hair">
        <color auto="1"/>
      </top>
      <bottom style="hair">
        <color auto="1"/>
      </bottom>
      <diagonal/>
    </border>
    <border>
      <left style="dotted">
        <color auto="1"/>
      </left>
      <right/>
      <top style="hair">
        <color auto="1"/>
      </top>
      <bottom style="double">
        <color auto="1"/>
      </bottom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  <border>
      <left style="thin">
        <color theme="2" tint="-9.9917600024414813E-2"/>
      </left>
      <right style="hair">
        <color theme="2" tint="-9.9917600024414813E-2"/>
      </right>
      <top style="hair">
        <color theme="2" tint="-9.9917600024414813E-2"/>
      </top>
      <bottom style="hair">
        <color theme="2" tint="-9.9917600024414813E-2"/>
      </bottom>
      <diagonal/>
    </border>
    <border>
      <left style="hair">
        <color theme="2" tint="-9.9917600024414813E-2"/>
      </left>
      <right style="hair">
        <color theme="2" tint="-9.9917600024414813E-2"/>
      </right>
      <top style="hair">
        <color theme="2" tint="-9.9917600024414813E-2"/>
      </top>
      <bottom style="hair">
        <color theme="2" tint="-9.9917600024414813E-2"/>
      </bottom>
      <diagonal/>
    </border>
    <border>
      <left style="hair">
        <color theme="2" tint="-9.9917600024414813E-2"/>
      </left>
      <right style="thin">
        <color theme="2" tint="-9.9917600024414813E-2"/>
      </right>
      <top style="hair">
        <color theme="2" tint="-9.9917600024414813E-2"/>
      </top>
      <bottom style="hair">
        <color theme="2" tint="-9.9917600024414813E-2"/>
      </bottom>
      <diagonal/>
    </border>
    <border>
      <left style="thin">
        <color theme="2" tint="-9.9917600024414813E-2"/>
      </left>
      <right style="hair">
        <color theme="2" tint="-9.9917600024414813E-2"/>
      </right>
      <top style="hair">
        <color theme="2" tint="-9.9917600024414813E-2"/>
      </top>
      <bottom style="thin">
        <color theme="2" tint="-9.9917600024414813E-2"/>
      </bottom>
      <diagonal/>
    </border>
    <border>
      <left style="hair">
        <color theme="2" tint="-9.9917600024414813E-2"/>
      </left>
      <right style="hair">
        <color theme="2" tint="-9.9917600024414813E-2"/>
      </right>
      <top style="hair">
        <color theme="2" tint="-9.9917600024414813E-2"/>
      </top>
      <bottom style="thin">
        <color theme="2" tint="-9.9917600024414813E-2"/>
      </bottom>
      <diagonal/>
    </border>
    <border>
      <left style="hair">
        <color theme="2" tint="-9.9917600024414813E-2"/>
      </left>
      <right style="thin">
        <color theme="2" tint="-9.9917600024414813E-2"/>
      </right>
      <top style="hair">
        <color theme="2" tint="-9.9917600024414813E-2"/>
      </top>
      <bottom style="thin">
        <color theme="2" tint="-9.9917600024414813E-2"/>
      </bottom>
      <diagonal/>
    </border>
    <border>
      <left style="thin">
        <color theme="2" tint="-9.9948118533890809E-2"/>
      </left>
      <right style="hair">
        <color theme="2" tint="-9.9917600024414813E-2"/>
      </right>
      <top style="hair">
        <color theme="2" tint="-9.9917600024414813E-2"/>
      </top>
      <bottom style="hair">
        <color theme="2" tint="-9.9917600024414813E-2"/>
      </bottom>
      <diagonal/>
    </border>
    <border>
      <left style="hair">
        <color theme="2" tint="-9.9917600024414813E-2"/>
      </left>
      <right style="thin">
        <color theme="2" tint="-9.9948118533890809E-2"/>
      </right>
      <top style="hair">
        <color theme="2" tint="-9.9917600024414813E-2"/>
      </top>
      <bottom style="hair">
        <color theme="2" tint="-9.9917600024414813E-2"/>
      </bottom>
      <diagonal/>
    </border>
    <border>
      <left style="thin">
        <color theme="2" tint="-9.9948118533890809E-2"/>
      </left>
      <right style="hair">
        <color theme="2" tint="-9.9917600024414813E-2"/>
      </right>
      <top style="hair">
        <color theme="2" tint="-9.9917600024414813E-2"/>
      </top>
      <bottom style="thin">
        <color theme="2" tint="-9.9948118533890809E-2"/>
      </bottom>
      <diagonal/>
    </border>
    <border>
      <left style="hair">
        <color theme="2" tint="-9.9917600024414813E-2"/>
      </left>
      <right style="hair">
        <color theme="2" tint="-9.9917600024414813E-2"/>
      </right>
      <top style="hair">
        <color theme="2" tint="-9.9917600024414813E-2"/>
      </top>
      <bottom style="thin">
        <color theme="2" tint="-9.9948118533890809E-2"/>
      </bottom>
      <diagonal/>
    </border>
    <border>
      <left style="hair">
        <color theme="2" tint="-9.9917600024414813E-2"/>
      </left>
      <right style="thin">
        <color theme="2" tint="-9.9948118533890809E-2"/>
      </right>
      <top style="hair">
        <color theme="2" tint="-9.9917600024414813E-2"/>
      </top>
      <bottom style="thin">
        <color theme="2" tint="-9.9948118533890809E-2"/>
      </bottom>
      <diagonal/>
    </border>
    <border>
      <left style="thin">
        <color theme="2" tint="-9.9917600024414813E-2"/>
      </left>
      <right style="hair">
        <color theme="2" tint="-9.9887081514938816E-2"/>
      </right>
      <top style="thin">
        <color theme="2" tint="-9.9917600024414813E-2"/>
      </top>
      <bottom style="double">
        <color theme="2" tint="-9.9887081514938816E-2"/>
      </bottom>
      <diagonal/>
    </border>
    <border>
      <left style="hair">
        <color theme="2" tint="-9.9887081514938816E-2"/>
      </left>
      <right style="hair">
        <color theme="2" tint="-9.9887081514938816E-2"/>
      </right>
      <top style="thin">
        <color theme="2" tint="-9.9917600024414813E-2"/>
      </top>
      <bottom style="double">
        <color theme="2" tint="-9.9887081514938816E-2"/>
      </bottom>
      <diagonal/>
    </border>
    <border>
      <left style="hair">
        <color theme="2" tint="-9.9887081514938816E-2"/>
      </left>
      <right style="thin">
        <color theme="2" tint="-9.9917600024414813E-2"/>
      </right>
      <top style="thin">
        <color theme="2" tint="-9.9917600024414813E-2"/>
      </top>
      <bottom style="double">
        <color theme="2" tint="-9.9887081514938816E-2"/>
      </bottom>
      <diagonal/>
    </border>
    <border>
      <left style="thin">
        <color theme="2" tint="-9.9948118533890809E-2"/>
      </left>
      <right style="hair">
        <color theme="2" tint="-9.9917600024414813E-2"/>
      </right>
      <top/>
      <bottom style="hair">
        <color theme="2" tint="-9.9917600024414813E-2"/>
      </bottom>
      <diagonal/>
    </border>
    <border>
      <left style="hair">
        <color theme="2" tint="-9.9917600024414813E-2"/>
      </left>
      <right style="hair">
        <color theme="2" tint="-9.9917600024414813E-2"/>
      </right>
      <top/>
      <bottom style="hair">
        <color theme="2" tint="-9.9917600024414813E-2"/>
      </bottom>
      <diagonal/>
    </border>
    <border>
      <left style="hair">
        <color theme="2" tint="-9.9917600024414813E-2"/>
      </left>
      <right style="thin">
        <color theme="2" tint="-9.9948118533890809E-2"/>
      </right>
      <top/>
      <bottom style="hair">
        <color theme="2" tint="-9.9917600024414813E-2"/>
      </bottom>
      <diagonal/>
    </border>
    <border>
      <left style="thin">
        <color theme="2" tint="-9.9948118533890809E-2"/>
      </left>
      <right style="hair">
        <color theme="2" tint="-9.9917600024414813E-2"/>
      </right>
      <top style="thin">
        <color theme="2" tint="-9.9948118533890809E-2"/>
      </top>
      <bottom style="double">
        <color theme="2" tint="-9.9917600024414813E-2"/>
      </bottom>
      <diagonal/>
    </border>
    <border>
      <left style="hair">
        <color theme="2" tint="-9.9917600024414813E-2"/>
      </left>
      <right style="hair">
        <color theme="2" tint="-9.9917600024414813E-2"/>
      </right>
      <top style="thin">
        <color theme="2" tint="-9.9948118533890809E-2"/>
      </top>
      <bottom style="double">
        <color theme="2" tint="-9.9917600024414813E-2"/>
      </bottom>
      <diagonal/>
    </border>
    <border>
      <left style="hair">
        <color theme="2" tint="-9.9917600024414813E-2"/>
      </left>
      <right style="thin">
        <color theme="2" tint="-9.9948118533890809E-2"/>
      </right>
      <top style="thin">
        <color theme="2" tint="-9.9948118533890809E-2"/>
      </top>
      <bottom style="double">
        <color theme="2" tint="-9.9917600024414813E-2"/>
      </bottom>
      <diagonal/>
    </border>
    <border>
      <left style="thin">
        <color theme="2" tint="-9.9948118533890809E-2"/>
      </left>
      <right style="hair">
        <color theme="2" tint="-9.9917600024414813E-2"/>
      </right>
      <top style="double">
        <color theme="2" tint="-9.9917600024414813E-2"/>
      </top>
      <bottom style="dotted">
        <color theme="2" tint="-9.9917600024414813E-2"/>
      </bottom>
      <diagonal/>
    </border>
    <border>
      <left style="hair">
        <color theme="2" tint="-9.9917600024414813E-2"/>
      </left>
      <right style="hair">
        <color theme="2" tint="-9.9917600024414813E-2"/>
      </right>
      <top style="double">
        <color theme="2" tint="-9.9917600024414813E-2"/>
      </top>
      <bottom style="dotted">
        <color theme="2" tint="-9.9917600024414813E-2"/>
      </bottom>
      <diagonal/>
    </border>
    <border>
      <left style="hair">
        <color theme="2" tint="-9.9917600024414813E-2"/>
      </left>
      <right style="thin">
        <color theme="2" tint="-9.9948118533890809E-2"/>
      </right>
      <top style="double">
        <color theme="2" tint="-9.9917600024414813E-2"/>
      </top>
      <bottom style="dotted">
        <color theme="2" tint="-9.9917600024414813E-2"/>
      </bottom>
      <diagonal/>
    </border>
    <border>
      <left style="thin">
        <color theme="2" tint="-9.9917600024414813E-2"/>
      </left>
      <right style="hair">
        <color theme="2" tint="-9.9917600024414813E-2"/>
      </right>
      <top/>
      <bottom style="hair">
        <color theme="2" tint="-9.9917600024414813E-2"/>
      </bottom>
      <diagonal/>
    </border>
    <border>
      <left style="hair">
        <color theme="2" tint="-9.9917600024414813E-2"/>
      </left>
      <right style="thin">
        <color theme="2" tint="-9.9917600024414813E-2"/>
      </right>
      <top/>
      <bottom style="hair">
        <color theme="2" tint="-9.9917600024414813E-2"/>
      </bottom>
      <diagonal/>
    </border>
    <border>
      <left style="thin">
        <color theme="2" tint="-9.9917600024414813E-2"/>
      </left>
      <right style="hair">
        <color theme="2" tint="-9.9917600024414813E-2"/>
      </right>
      <top style="thin">
        <color theme="2" tint="-9.9917600024414813E-2"/>
      </top>
      <bottom style="double">
        <color theme="2" tint="-9.9887081514938816E-2"/>
      </bottom>
      <diagonal/>
    </border>
    <border>
      <left style="hair">
        <color theme="2" tint="-9.9917600024414813E-2"/>
      </left>
      <right style="hair">
        <color theme="2" tint="-9.9917600024414813E-2"/>
      </right>
      <top style="thin">
        <color theme="2" tint="-9.9917600024414813E-2"/>
      </top>
      <bottom style="double">
        <color theme="2" tint="-9.9887081514938816E-2"/>
      </bottom>
      <diagonal/>
    </border>
    <border>
      <left style="hair">
        <color theme="2" tint="-9.9917600024414813E-2"/>
      </left>
      <right style="thin">
        <color theme="2" tint="-9.9917600024414813E-2"/>
      </right>
      <top style="thin">
        <color theme="2" tint="-9.9917600024414813E-2"/>
      </top>
      <bottom style="double">
        <color theme="2" tint="-9.9887081514938816E-2"/>
      </bottom>
      <diagonal/>
    </border>
    <border>
      <left style="thin">
        <color theme="2" tint="-9.9917600024414813E-2"/>
      </left>
      <right style="hair">
        <color theme="2" tint="-9.9917600024414813E-2"/>
      </right>
      <top style="double">
        <color theme="2" tint="-9.9887081514938816E-2"/>
      </top>
      <bottom style="dotted">
        <color theme="2" tint="-9.9887081514938816E-2"/>
      </bottom>
      <diagonal/>
    </border>
    <border>
      <left style="hair">
        <color theme="2" tint="-9.9917600024414813E-2"/>
      </left>
      <right style="hair">
        <color theme="2" tint="-9.9887081514938816E-2"/>
      </right>
      <top style="double">
        <color theme="2" tint="-9.9887081514938816E-2"/>
      </top>
      <bottom style="dotted">
        <color theme="2" tint="-9.9887081514938816E-2"/>
      </bottom>
      <diagonal/>
    </border>
    <border>
      <left style="hair">
        <color theme="2" tint="-9.9887081514938816E-2"/>
      </left>
      <right style="hair">
        <color theme="2" tint="-9.9887081514938816E-2"/>
      </right>
      <top style="double">
        <color theme="2" tint="-9.9887081514938816E-2"/>
      </top>
      <bottom style="dotted">
        <color theme="2" tint="-9.9887081514938816E-2"/>
      </bottom>
      <diagonal/>
    </border>
    <border>
      <left style="thin">
        <color rgb="FFD0D0D0"/>
      </left>
      <right style="hair">
        <color rgb="FFD0D0D0"/>
      </right>
      <top/>
      <bottom style="hair">
        <color rgb="FFD0D0D0"/>
      </bottom>
      <diagonal/>
    </border>
    <border>
      <left style="hair">
        <color rgb="FFD0D0D0"/>
      </left>
      <right style="hair">
        <color rgb="FFD0D0D0"/>
      </right>
      <top/>
      <bottom style="hair">
        <color rgb="FFD0D0D0"/>
      </bottom>
      <diagonal/>
    </border>
    <border>
      <left style="hair">
        <color rgb="FFD0D0D0"/>
      </left>
      <right style="thin">
        <color rgb="FFD0D0D0"/>
      </right>
      <top/>
      <bottom style="hair">
        <color rgb="FFD0D0D0"/>
      </bottom>
      <diagonal/>
    </border>
    <border>
      <left style="thin">
        <color rgb="FFD0D0D0"/>
      </left>
      <right style="hair">
        <color rgb="FFD0D0D0"/>
      </right>
      <top style="hair">
        <color rgb="FFD0D0D0"/>
      </top>
      <bottom style="hair">
        <color rgb="FFD0D0D0"/>
      </bottom>
      <diagonal/>
    </border>
    <border>
      <left style="hair">
        <color rgb="FFD0D0D0"/>
      </left>
      <right style="thin">
        <color rgb="FFD0D0D0"/>
      </right>
      <top style="hair">
        <color rgb="FFD0D0D0"/>
      </top>
      <bottom style="hair">
        <color rgb="FFD0D0D0"/>
      </bottom>
      <diagonal/>
    </border>
    <border>
      <left style="hair">
        <color rgb="FFD0D0D0"/>
      </left>
      <right style="hair">
        <color rgb="FFD0D0D0"/>
      </right>
      <top style="hair">
        <color rgb="FFD0D0D0"/>
      </top>
      <bottom style="hair">
        <color rgb="FFD0D0D0"/>
      </bottom>
      <diagonal/>
    </border>
    <border>
      <left style="thin">
        <color rgb="FFD0D0D0"/>
      </left>
      <right style="hair">
        <color rgb="FFD0D0D0"/>
      </right>
      <top style="hair">
        <color rgb="FFD0D0D0"/>
      </top>
      <bottom style="thin">
        <color rgb="FFD0D0D0"/>
      </bottom>
      <diagonal/>
    </border>
    <border>
      <left style="hair">
        <color rgb="FFD0D0D0"/>
      </left>
      <right style="hair">
        <color rgb="FFD0D0D0"/>
      </right>
      <top style="hair">
        <color rgb="FFD0D0D0"/>
      </top>
      <bottom style="thin">
        <color rgb="FFD0D0D0"/>
      </bottom>
      <diagonal/>
    </border>
    <border>
      <left style="hair">
        <color rgb="FFD0D0D0"/>
      </left>
      <right style="thin">
        <color rgb="FFD0D0D0"/>
      </right>
      <top style="hair">
        <color rgb="FFD0D0D0"/>
      </top>
      <bottom style="thin">
        <color rgb="FFD0D0D0"/>
      </bottom>
      <diagonal/>
    </border>
  </borders>
  <cellStyleXfs count="571">
    <xf numFmtId="0" fontId="0" fillId="0" borderId="0">
      <alignment vertical="center"/>
    </xf>
    <xf numFmtId="41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9" fillId="0" borderId="0"/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186" fontId="12" fillId="0" borderId="0">
      <alignment vertical="center"/>
    </xf>
    <xf numFmtId="9" fontId="12" fillId="0" borderId="0" applyFont="0" applyFill="0" applyBorder="0" applyAlignment="0" applyProtection="0">
      <alignment vertical="center"/>
    </xf>
    <xf numFmtId="41" fontId="12" fillId="0" borderId="0" applyFont="0" applyFill="0" applyBorder="0" applyAlignment="0" applyProtection="0">
      <alignment vertical="center"/>
    </xf>
    <xf numFmtId="0" fontId="1" fillId="0" borderId="0">
      <alignment vertical="center"/>
    </xf>
    <xf numFmtId="9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3" fillId="0" borderId="0">
      <alignment vertical="center"/>
    </xf>
    <xf numFmtId="9" fontId="3" fillId="0" borderId="0" applyFont="0" applyFill="0" applyBorder="0" applyAlignment="0" applyProtection="0">
      <alignment vertical="center"/>
    </xf>
    <xf numFmtId="0" fontId="44" fillId="11" borderId="0" applyNumberFormat="0" applyBorder="0" applyAlignment="0" applyProtection="0">
      <alignment vertical="center"/>
    </xf>
  </cellStyleXfs>
  <cellXfs count="320">
    <xf numFmtId="0" fontId="0" fillId="0" borderId="0" xfId="0">
      <alignment vertical="center"/>
    </xf>
    <xf numFmtId="41" fontId="0" fillId="0" borderId="0" xfId="1" applyFont="1">
      <alignment vertical="center"/>
    </xf>
    <xf numFmtId="0" fontId="8" fillId="0" borderId="0" xfId="0" applyFont="1">
      <alignment vertical="center"/>
    </xf>
    <xf numFmtId="0" fontId="7" fillId="0" borderId="0" xfId="0" applyFont="1">
      <alignment vertical="center"/>
    </xf>
    <xf numFmtId="0" fontId="10" fillId="0" borderId="0" xfId="0" applyFont="1">
      <alignment vertical="center"/>
    </xf>
    <xf numFmtId="49" fontId="0" fillId="0" borderId="0" xfId="0" applyNumberFormat="1">
      <alignment vertical="center"/>
    </xf>
    <xf numFmtId="0" fontId="11" fillId="0" borderId="0" xfId="0" applyFont="1">
      <alignment vertical="center"/>
    </xf>
    <xf numFmtId="0" fontId="16" fillId="0" borderId="0" xfId="0" applyFont="1">
      <alignment vertical="center"/>
    </xf>
    <xf numFmtId="0" fontId="15" fillId="0" borderId="0" xfId="0" applyFont="1">
      <alignment vertical="center"/>
    </xf>
    <xf numFmtId="0" fontId="0" fillId="4" borderId="0" xfId="0" applyFill="1">
      <alignment vertical="center"/>
    </xf>
    <xf numFmtId="0" fontId="19" fillId="0" borderId="0" xfId="0" applyFont="1">
      <alignment vertical="center"/>
    </xf>
    <xf numFmtId="0" fontId="20" fillId="0" borderId="0" xfId="0" applyFont="1">
      <alignment vertical="center"/>
    </xf>
    <xf numFmtId="0" fontId="21" fillId="0" borderId="0" xfId="0" applyFont="1">
      <alignment vertical="center"/>
    </xf>
    <xf numFmtId="0" fontId="23" fillId="0" borderId="0" xfId="0" applyFont="1">
      <alignment vertical="center"/>
    </xf>
    <xf numFmtId="0" fontId="23" fillId="5" borderId="0" xfId="0" applyFont="1" applyFill="1">
      <alignment vertical="center"/>
    </xf>
    <xf numFmtId="49" fontId="23" fillId="5" borderId="0" xfId="0" applyNumberFormat="1" applyFont="1" applyFill="1">
      <alignment vertical="center"/>
    </xf>
    <xf numFmtId="41" fontId="23" fillId="5" borderId="0" xfId="1" applyFont="1" applyFill="1">
      <alignment vertical="center"/>
    </xf>
    <xf numFmtId="0" fontId="25" fillId="0" borderId="0" xfId="0" applyFont="1">
      <alignment vertical="center"/>
    </xf>
    <xf numFmtId="0" fontId="26" fillId="0" borderId="0" xfId="0" applyFont="1" applyAlignment="1">
      <alignment horizontal="right" vertical="center"/>
    </xf>
    <xf numFmtId="0" fontId="26" fillId="0" borderId="0" xfId="0" applyFont="1">
      <alignment vertical="center"/>
    </xf>
    <xf numFmtId="0" fontId="10" fillId="7" borderId="0" xfId="0" applyFont="1" applyFill="1">
      <alignment vertical="center"/>
    </xf>
    <xf numFmtId="0" fontId="10" fillId="8" borderId="0" xfId="0" applyFont="1" applyFill="1">
      <alignment vertical="center"/>
    </xf>
    <xf numFmtId="0" fontId="0" fillId="7" borderId="0" xfId="0" applyFill="1">
      <alignment vertical="center"/>
    </xf>
    <xf numFmtId="0" fontId="0" fillId="8" borderId="0" xfId="0" applyFill="1">
      <alignment vertical="center"/>
    </xf>
    <xf numFmtId="0" fontId="27" fillId="0" borderId="0" xfId="0" applyFont="1">
      <alignment vertical="center"/>
    </xf>
    <xf numFmtId="186" fontId="28" fillId="3" borderId="1" xfId="562" applyFont="1" applyFill="1" applyBorder="1">
      <alignment vertical="center"/>
    </xf>
    <xf numFmtId="186" fontId="14" fillId="3" borderId="2" xfId="562" applyFont="1" applyFill="1" applyBorder="1">
      <alignment vertical="center"/>
    </xf>
    <xf numFmtId="186" fontId="14" fillId="3" borderId="3" xfId="562" applyFont="1" applyFill="1" applyBorder="1">
      <alignment vertical="center"/>
    </xf>
    <xf numFmtId="177" fontId="5" fillId="0" borderId="0" xfId="1" applyNumberFormat="1" applyFont="1">
      <alignment vertical="center"/>
    </xf>
    <xf numFmtId="0" fontId="0" fillId="0" borderId="4" xfId="0" applyBorder="1">
      <alignment vertical="center"/>
    </xf>
    <xf numFmtId="0" fontId="10" fillId="0" borderId="4" xfId="0" applyFont="1" applyBorder="1">
      <alignment vertical="center"/>
    </xf>
    <xf numFmtId="0" fontId="30" fillId="0" borderId="0" xfId="0" applyFont="1">
      <alignment vertical="center"/>
    </xf>
    <xf numFmtId="0" fontId="7" fillId="8" borderId="0" xfId="0" applyFont="1" applyFill="1">
      <alignment vertical="center"/>
    </xf>
    <xf numFmtId="0" fontId="33" fillId="8" borderId="0" xfId="0" applyFont="1" applyFill="1">
      <alignment vertical="center"/>
    </xf>
    <xf numFmtId="0" fontId="34" fillId="0" borderId="0" xfId="0" applyFont="1">
      <alignment vertical="center"/>
    </xf>
    <xf numFmtId="0" fontId="35" fillId="0" borderId="0" xfId="0" applyFont="1">
      <alignment vertical="center"/>
    </xf>
    <xf numFmtId="0" fontId="33" fillId="0" borderId="0" xfId="0" applyFont="1">
      <alignment vertical="center"/>
    </xf>
    <xf numFmtId="0" fontId="37" fillId="0" borderId="0" xfId="0" applyFont="1">
      <alignment vertical="center"/>
    </xf>
    <xf numFmtId="0" fontId="10" fillId="0" borderId="0" xfId="0" applyFont="1" applyAlignment="1">
      <alignment horizontal="center" vertical="center"/>
    </xf>
    <xf numFmtId="0" fontId="29" fillId="0" borderId="0" xfId="0" applyFont="1">
      <alignment vertical="center"/>
    </xf>
    <xf numFmtId="184" fontId="8" fillId="0" borderId="0" xfId="1" applyNumberFormat="1" applyFont="1" applyFill="1" applyBorder="1">
      <alignment vertical="center"/>
    </xf>
    <xf numFmtId="0" fontId="39" fillId="0" borderId="0" xfId="0" applyFont="1">
      <alignment vertical="center"/>
    </xf>
    <xf numFmtId="0" fontId="13" fillId="6" borderId="0" xfId="0" applyFont="1" applyFill="1" applyAlignment="1">
      <alignment horizontal="center" vertical="center"/>
    </xf>
    <xf numFmtId="186" fontId="28" fillId="3" borderId="1" xfId="562" applyFont="1" applyFill="1" applyBorder="1" applyAlignment="1">
      <alignment horizontal="center" vertical="center"/>
    </xf>
    <xf numFmtId="186" fontId="7" fillId="3" borderId="2" xfId="562" applyFont="1" applyFill="1" applyBorder="1" applyAlignment="1">
      <alignment horizontal="center" vertical="center"/>
    </xf>
    <xf numFmtId="186" fontId="7" fillId="3" borderId="3" xfId="562" applyFont="1" applyFill="1" applyBorder="1" applyAlignment="1">
      <alignment horizontal="center" vertical="center"/>
    </xf>
    <xf numFmtId="186" fontId="14" fillId="3" borderId="2" xfId="562" applyFont="1" applyFill="1" applyBorder="1" applyAlignment="1">
      <alignment horizontal="left" vertical="center"/>
    </xf>
    <xf numFmtId="186" fontId="14" fillId="3" borderId="3" xfId="562" applyFont="1" applyFill="1" applyBorder="1" applyAlignment="1">
      <alignment horizontal="left" vertical="center"/>
    </xf>
    <xf numFmtId="0" fontId="22" fillId="0" borderId="0" xfId="0" applyFont="1" applyAlignment="1">
      <alignment horizontal="center" vertical="center"/>
    </xf>
    <xf numFmtId="178" fontId="22" fillId="0" borderId="0" xfId="2" applyNumberFormat="1" applyFont="1" applyFill="1" applyBorder="1" applyAlignment="1">
      <alignment horizontal="center" vertical="center" wrapText="1"/>
    </xf>
    <xf numFmtId="185" fontId="18" fillId="0" borderId="0" xfId="0" applyNumberFormat="1" applyFont="1" applyAlignment="1">
      <alignment horizontal="center" vertical="center"/>
    </xf>
    <xf numFmtId="0" fontId="10" fillId="12" borderId="0" xfId="0" applyFont="1" applyFill="1">
      <alignment vertical="center"/>
    </xf>
    <xf numFmtId="0" fontId="17" fillId="12" borderId="0" xfId="0" applyFont="1" applyFill="1">
      <alignment vertical="center"/>
    </xf>
    <xf numFmtId="0" fontId="10" fillId="6" borderId="0" xfId="0" applyFont="1" applyFill="1">
      <alignment vertical="center"/>
    </xf>
    <xf numFmtId="0" fontId="22" fillId="6" borderId="0" xfId="0" applyFont="1" applyFill="1" applyAlignment="1">
      <alignment horizontal="center" vertical="center"/>
    </xf>
    <xf numFmtId="178" fontId="22" fillId="6" borderId="0" xfId="2" applyNumberFormat="1" applyFont="1" applyFill="1" applyBorder="1" applyAlignment="1">
      <alignment horizontal="center" vertical="center" wrapText="1"/>
    </xf>
    <xf numFmtId="0" fontId="10" fillId="0" borderId="5" xfId="0" applyFont="1" applyBorder="1" applyAlignment="1">
      <alignment horizontal="center" vertical="center" wrapText="1"/>
    </xf>
    <xf numFmtId="0" fontId="47" fillId="0" borderId="0" xfId="0" applyFont="1">
      <alignment vertical="center"/>
    </xf>
    <xf numFmtId="0" fontId="48" fillId="0" borderId="0" xfId="0" applyFont="1">
      <alignment vertical="center"/>
    </xf>
    <xf numFmtId="0" fontId="49" fillId="0" borderId="0" xfId="0" applyFont="1">
      <alignment vertical="center"/>
    </xf>
    <xf numFmtId="0" fontId="17" fillId="0" borderId="0" xfId="0" applyFont="1">
      <alignment vertical="center"/>
    </xf>
    <xf numFmtId="0" fontId="10" fillId="0" borderId="0" xfId="0" applyFont="1" applyAlignment="1">
      <alignment horizontal="left" vertical="center"/>
    </xf>
    <xf numFmtId="0" fontId="50" fillId="0" borderId="0" xfId="0" applyFont="1" applyAlignment="1">
      <alignment horizontal="left" vertical="center" indent="1"/>
    </xf>
    <xf numFmtId="185" fontId="51" fillId="0" borderId="0" xfId="0" applyNumberFormat="1" applyFont="1" applyAlignment="1">
      <alignment horizontal="left" vertical="center" indent="1"/>
    </xf>
    <xf numFmtId="185" fontId="51" fillId="0" borderId="0" xfId="0" applyNumberFormat="1" applyFont="1" applyAlignment="1">
      <alignment horizontal="center" vertical="center"/>
    </xf>
    <xf numFmtId="9" fontId="54" fillId="6" borderId="0" xfId="2" applyFont="1" applyFill="1" applyAlignment="1">
      <alignment horizontal="center" vertical="center"/>
    </xf>
    <xf numFmtId="189" fontId="11" fillId="0" borderId="0" xfId="0" applyNumberFormat="1" applyFont="1" applyAlignment="1">
      <alignment horizontal="left" vertical="center"/>
    </xf>
    <xf numFmtId="187" fontId="16" fillId="0" borderId="0" xfId="0" applyNumberFormat="1" applyFont="1" applyAlignment="1">
      <alignment horizontal="center" vertical="center"/>
    </xf>
    <xf numFmtId="187" fontId="17" fillId="6" borderId="0" xfId="0" applyNumberFormat="1" applyFont="1" applyFill="1" applyAlignment="1">
      <alignment horizontal="center" vertical="center"/>
    </xf>
    <xf numFmtId="0" fontId="11" fillId="6" borderId="0" xfId="0" applyFont="1" applyFill="1">
      <alignment vertical="center"/>
    </xf>
    <xf numFmtId="189" fontId="11" fillId="6" borderId="0" xfId="0" applyNumberFormat="1" applyFont="1" applyFill="1" applyAlignment="1">
      <alignment horizontal="left" vertical="center"/>
    </xf>
    <xf numFmtId="187" fontId="16" fillId="6" borderId="0" xfId="0" applyNumberFormat="1" applyFont="1" applyFill="1" applyAlignment="1">
      <alignment horizontal="center" vertical="center"/>
    </xf>
    <xf numFmtId="0" fontId="10" fillId="6" borderId="6" xfId="0" applyFont="1" applyFill="1" applyBorder="1">
      <alignment vertical="center"/>
    </xf>
    <xf numFmtId="0" fontId="10" fillId="6" borderId="6" xfId="0" applyFont="1" applyFill="1" applyBorder="1" applyAlignment="1">
      <alignment horizontal="center" vertical="center"/>
    </xf>
    <xf numFmtId="178" fontId="54" fillId="6" borderId="0" xfId="2" applyNumberFormat="1" applyFont="1" applyFill="1" applyAlignment="1">
      <alignment horizontal="center" vertical="center"/>
    </xf>
    <xf numFmtId="41" fontId="10" fillId="0" borderId="0" xfId="0" applyNumberFormat="1" applyFont="1" applyAlignment="1">
      <alignment horizontal="center" vertical="center"/>
    </xf>
    <xf numFmtId="10" fontId="11" fillId="0" borderId="0" xfId="2" applyNumberFormat="1" applyFont="1" applyBorder="1" applyAlignment="1">
      <alignment horizontal="center" vertical="center"/>
    </xf>
    <xf numFmtId="179" fontId="11" fillId="0" borderId="0" xfId="1" applyNumberFormat="1" applyFont="1" applyBorder="1" applyAlignment="1">
      <alignment horizontal="center" vertical="center"/>
    </xf>
    <xf numFmtId="181" fontId="11" fillId="0" borderId="0" xfId="1" applyNumberFormat="1" applyFont="1" applyBorder="1" applyAlignment="1">
      <alignment horizontal="center" vertical="center"/>
    </xf>
    <xf numFmtId="2" fontId="46" fillId="0" borderId="0" xfId="1" applyNumberFormat="1" applyFont="1" applyBorder="1" applyAlignment="1">
      <alignment horizontal="center" vertical="center"/>
    </xf>
    <xf numFmtId="186" fontId="7" fillId="3" borderId="8" xfId="562" applyFont="1" applyFill="1" applyBorder="1" applyAlignment="1">
      <alignment horizontal="center" vertical="center"/>
    </xf>
    <xf numFmtId="186" fontId="7" fillId="3" borderId="9" xfId="562" applyFont="1" applyFill="1" applyBorder="1" applyAlignment="1">
      <alignment horizontal="center" vertical="center"/>
    </xf>
    <xf numFmtId="0" fontId="10" fillId="0" borderId="10" xfId="0" applyFont="1" applyBorder="1" applyAlignment="1">
      <alignment horizontal="center" vertical="center"/>
    </xf>
    <xf numFmtId="0" fontId="52" fillId="0" borderId="10" xfId="0" applyFont="1" applyBorder="1" applyAlignment="1">
      <alignment horizontal="center" vertical="center"/>
    </xf>
    <xf numFmtId="0" fontId="59" fillId="0" borderId="10" xfId="0" applyFont="1" applyBorder="1" applyAlignment="1">
      <alignment horizontal="center" vertical="center"/>
    </xf>
    <xf numFmtId="0" fontId="0" fillId="0" borderId="0" xfId="0" applyAlignment="1">
      <alignment vertical="center" wrapText="1"/>
    </xf>
    <xf numFmtId="0" fontId="0" fillId="0" borderId="4" xfId="0" applyBorder="1" applyAlignment="1">
      <alignment vertical="center" wrapText="1"/>
    </xf>
    <xf numFmtId="9" fontId="19" fillId="0" borderId="0" xfId="2" applyFont="1" applyAlignment="1">
      <alignment horizontal="center" vertical="center"/>
    </xf>
    <xf numFmtId="9" fontId="7" fillId="8" borderId="0" xfId="2" applyFont="1" applyFill="1" applyAlignment="1">
      <alignment horizontal="center" vertical="center"/>
    </xf>
    <xf numFmtId="9" fontId="7" fillId="0" borderId="0" xfId="2" applyFont="1" applyAlignment="1">
      <alignment horizontal="center" vertical="center"/>
    </xf>
    <xf numFmtId="0" fontId="61" fillId="8" borderId="0" xfId="0" applyFont="1" applyFill="1">
      <alignment vertical="center"/>
    </xf>
    <xf numFmtId="0" fontId="62" fillId="0" borderId="0" xfId="0" applyFont="1">
      <alignment vertical="center"/>
    </xf>
    <xf numFmtId="0" fontId="61" fillId="0" borderId="0" xfId="0" applyFont="1">
      <alignment vertical="center"/>
    </xf>
    <xf numFmtId="9" fontId="0" fillId="0" borderId="0" xfId="2" applyFont="1" applyFill="1" applyAlignment="1">
      <alignment horizontal="center" vertical="center"/>
    </xf>
    <xf numFmtId="9" fontId="19" fillId="0" borderId="0" xfId="2" applyFont="1" applyFill="1" applyAlignment="1">
      <alignment horizontal="center" vertical="center"/>
    </xf>
    <xf numFmtId="0" fontId="54" fillId="8" borderId="0" xfId="0" applyFont="1" applyFill="1">
      <alignment vertical="center"/>
    </xf>
    <xf numFmtId="180" fontId="60" fillId="6" borderId="0" xfId="0" applyNumberFormat="1" applyFont="1" applyFill="1" applyAlignment="1">
      <alignment horizontal="center" vertical="center"/>
    </xf>
    <xf numFmtId="183" fontId="32" fillId="6" borderId="0" xfId="0" applyNumberFormat="1" applyFont="1" applyFill="1" applyAlignment="1">
      <alignment horizontal="center" vertical="center"/>
    </xf>
    <xf numFmtId="9" fontId="31" fillId="6" borderId="0" xfId="2" applyFont="1" applyFill="1" applyBorder="1" applyAlignment="1">
      <alignment horizontal="center" vertical="center"/>
    </xf>
    <xf numFmtId="9" fontId="6" fillId="6" borderId="0" xfId="2" applyFont="1" applyFill="1" applyBorder="1" applyAlignment="1">
      <alignment horizontal="center" vertical="center"/>
    </xf>
    <xf numFmtId="190" fontId="6" fillId="6" borderId="0" xfId="0" applyNumberFormat="1" applyFont="1" applyFill="1" applyAlignment="1">
      <alignment horizontal="center" vertical="center"/>
    </xf>
    <xf numFmtId="185" fontId="38" fillId="6" borderId="0" xfId="1" applyNumberFormat="1" applyFont="1" applyFill="1" applyBorder="1" applyAlignment="1">
      <alignment horizontal="center" vertical="center"/>
    </xf>
    <xf numFmtId="0" fontId="6" fillId="6" borderId="0" xfId="0" applyFont="1" applyFill="1" applyAlignment="1">
      <alignment horizontal="center" vertical="center"/>
    </xf>
    <xf numFmtId="185" fontId="6" fillId="6" borderId="0" xfId="0" applyNumberFormat="1" applyFont="1" applyFill="1" applyAlignment="1">
      <alignment horizontal="center" vertical="center"/>
    </xf>
    <xf numFmtId="41" fontId="6" fillId="6" borderId="0" xfId="1" applyFont="1" applyFill="1" applyBorder="1" applyAlignment="1">
      <alignment horizontal="right" vertical="center"/>
    </xf>
    <xf numFmtId="10" fontId="6" fillId="6" borderId="0" xfId="2" applyNumberFormat="1" applyFont="1" applyFill="1" applyBorder="1" applyAlignment="1">
      <alignment horizontal="right" vertical="center"/>
    </xf>
    <xf numFmtId="179" fontId="6" fillId="6" borderId="0" xfId="0" applyNumberFormat="1" applyFont="1" applyFill="1" applyAlignment="1">
      <alignment horizontal="right" vertical="center"/>
    </xf>
    <xf numFmtId="191" fontId="6" fillId="6" borderId="0" xfId="0" applyNumberFormat="1" applyFont="1" applyFill="1" applyAlignment="1">
      <alignment horizontal="right" vertical="center"/>
    </xf>
    <xf numFmtId="49" fontId="60" fillId="14" borderId="0" xfId="0" applyNumberFormat="1" applyFont="1" applyFill="1" applyAlignment="1">
      <alignment horizontal="center" vertical="center" wrapText="1"/>
    </xf>
    <xf numFmtId="49" fontId="38" fillId="14" borderId="0" xfId="0" applyNumberFormat="1" applyFont="1" applyFill="1" applyAlignment="1">
      <alignment horizontal="center" vertical="center" wrapText="1"/>
    </xf>
    <xf numFmtId="9" fontId="65" fillId="14" borderId="0" xfId="2" applyFont="1" applyFill="1" applyBorder="1" applyAlignment="1">
      <alignment horizontal="center" vertical="center" wrapText="1"/>
    </xf>
    <xf numFmtId="49" fontId="65" fillId="14" borderId="0" xfId="0" applyNumberFormat="1" applyFont="1" applyFill="1" applyAlignment="1">
      <alignment horizontal="center" vertical="center" wrapText="1"/>
    </xf>
    <xf numFmtId="41" fontId="65" fillId="14" borderId="0" xfId="1" applyFont="1" applyFill="1" applyBorder="1" applyAlignment="1">
      <alignment horizontal="center" vertical="center" wrapText="1"/>
    </xf>
    <xf numFmtId="180" fontId="60" fillId="13" borderId="0" xfId="0" applyNumberFormat="1" applyFont="1" applyFill="1" applyAlignment="1">
      <alignment horizontal="center" vertical="center"/>
    </xf>
    <xf numFmtId="183" fontId="32" fillId="13" borderId="0" xfId="0" applyNumberFormat="1" applyFont="1" applyFill="1" applyAlignment="1">
      <alignment horizontal="center" vertical="center"/>
    </xf>
    <xf numFmtId="9" fontId="31" fillId="13" borderId="0" xfId="2" applyFont="1" applyFill="1" applyBorder="1" applyAlignment="1">
      <alignment horizontal="center" vertical="center"/>
    </xf>
    <xf numFmtId="9" fontId="6" fillId="13" borderId="0" xfId="2" applyFont="1" applyFill="1" applyBorder="1" applyAlignment="1">
      <alignment horizontal="center" vertical="center"/>
    </xf>
    <xf numFmtId="190" fontId="6" fillId="13" borderId="0" xfId="0" applyNumberFormat="1" applyFont="1" applyFill="1" applyAlignment="1">
      <alignment horizontal="center" vertical="center"/>
    </xf>
    <xf numFmtId="185" fontId="38" fillId="13" borderId="0" xfId="1" applyNumberFormat="1" applyFont="1" applyFill="1" applyBorder="1" applyAlignment="1">
      <alignment horizontal="center" vertical="center"/>
    </xf>
    <xf numFmtId="0" fontId="6" fillId="13" borderId="0" xfId="0" applyFont="1" applyFill="1" applyAlignment="1">
      <alignment horizontal="center" vertical="center"/>
    </xf>
    <xf numFmtId="185" fontId="6" fillId="13" borderId="0" xfId="0" applyNumberFormat="1" applyFont="1" applyFill="1" applyAlignment="1">
      <alignment horizontal="center" vertical="center"/>
    </xf>
    <xf numFmtId="41" fontId="6" fillId="13" borderId="0" xfId="1" applyFont="1" applyFill="1" applyBorder="1" applyAlignment="1">
      <alignment horizontal="right" vertical="center"/>
    </xf>
    <xf numFmtId="10" fontId="6" fillId="13" borderId="0" xfId="2" applyNumberFormat="1" applyFont="1" applyFill="1" applyBorder="1" applyAlignment="1">
      <alignment horizontal="right" vertical="center"/>
    </xf>
    <xf numFmtId="179" fontId="6" fillId="13" borderId="0" xfId="0" applyNumberFormat="1" applyFont="1" applyFill="1" applyAlignment="1">
      <alignment horizontal="right" vertical="center"/>
    </xf>
    <xf numFmtId="191" fontId="6" fillId="13" borderId="0" xfId="0" applyNumberFormat="1" applyFont="1" applyFill="1" applyAlignment="1">
      <alignment horizontal="right" vertical="center"/>
    </xf>
    <xf numFmtId="49" fontId="64" fillId="14" borderId="0" xfId="0" applyNumberFormat="1" applyFont="1" applyFill="1" applyAlignment="1">
      <alignment horizontal="center" vertical="center" wrapText="1"/>
    </xf>
    <xf numFmtId="176" fontId="63" fillId="14" borderId="0" xfId="1" applyNumberFormat="1" applyFont="1" applyFill="1" applyBorder="1" applyAlignment="1">
      <alignment horizontal="center" vertical="center" wrapText="1"/>
    </xf>
    <xf numFmtId="180" fontId="6" fillId="6" borderId="0" xfId="0" applyNumberFormat="1" applyFont="1" applyFill="1" applyAlignment="1">
      <alignment horizontal="center" vertical="center"/>
    </xf>
    <xf numFmtId="180" fontId="4" fillId="6" borderId="0" xfId="0" applyNumberFormat="1" applyFont="1" applyFill="1" applyAlignment="1">
      <alignment horizontal="center" vertical="center"/>
    </xf>
    <xf numFmtId="180" fontId="24" fillId="6" borderId="0" xfId="0" applyNumberFormat="1" applyFont="1" applyFill="1" applyAlignment="1">
      <alignment horizontal="center" vertical="center"/>
    </xf>
    <xf numFmtId="180" fontId="6" fillId="13" borderId="0" xfId="0" applyNumberFormat="1" applyFont="1" applyFill="1" applyAlignment="1">
      <alignment horizontal="center" vertical="center"/>
    </xf>
    <xf numFmtId="180" fontId="4" fillId="13" borderId="0" xfId="0" applyNumberFormat="1" applyFont="1" applyFill="1" applyAlignment="1">
      <alignment horizontal="center" vertical="center"/>
    </xf>
    <xf numFmtId="180" fontId="24" fillId="13" borderId="0" xfId="0" applyNumberFormat="1" applyFont="1" applyFill="1" applyAlignment="1">
      <alignment horizontal="center" vertical="center"/>
    </xf>
    <xf numFmtId="0" fontId="66" fillId="0" borderId="0" xfId="0" applyFont="1">
      <alignment vertical="center"/>
    </xf>
    <xf numFmtId="0" fontId="67" fillId="0" borderId="0" xfId="0" applyFont="1">
      <alignment vertical="center"/>
    </xf>
    <xf numFmtId="0" fontId="67" fillId="0" borderId="0" xfId="0" applyFont="1" applyAlignment="1">
      <alignment horizontal="right" vertical="center"/>
    </xf>
    <xf numFmtId="41" fontId="38" fillId="14" borderId="0" xfId="1" applyFont="1" applyFill="1" applyBorder="1" applyAlignment="1">
      <alignment horizontal="center" vertical="center" wrapText="1"/>
    </xf>
    <xf numFmtId="0" fontId="24" fillId="14" borderId="0" xfId="0" applyFont="1" applyFill="1" applyAlignment="1">
      <alignment horizontal="center" vertical="center" wrapText="1"/>
    </xf>
    <xf numFmtId="9" fontId="38" fillId="13" borderId="0" xfId="2" applyFont="1" applyFill="1" applyBorder="1" applyAlignment="1">
      <alignment horizontal="center" vertical="center"/>
    </xf>
    <xf numFmtId="177" fontId="38" fillId="13" borderId="0" xfId="1" applyNumberFormat="1" applyFont="1" applyFill="1" applyBorder="1" applyAlignment="1">
      <alignment horizontal="right" vertical="center"/>
    </xf>
    <xf numFmtId="176" fontId="38" fillId="13" borderId="0" xfId="1" applyNumberFormat="1" applyFont="1" applyFill="1" applyBorder="1" applyAlignment="1">
      <alignment horizontal="center" vertical="center"/>
    </xf>
    <xf numFmtId="41" fontId="65" fillId="13" borderId="0" xfId="1" applyFont="1" applyFill="1" applyBorder="1" applyAlignment="1">
      <alignment horizontal="right" vertical="center"/>
    </xf>
    <xf numFmtId="10" fontId="65" fillId="13" borderId="0" xfId="2" applyNumberFormat="1" applyFont="1" applyFill="1" applyBorder="1" applyAlignment="1">
      <alignment horizontal="right" vertical="center"/>
    </xf>
    <xf numFmtId="179" fontId="65" fillId="13" borderId="0" xfId="0" applyNumberFormat="1" applyFont="1" applyFill="1" applyAlignment="1">
      <alignment horizontal="right" vertical="center"/>
    </xf>
    <xf numFmtId="181" fontId="65" fillId="13" borderId="0" xfId="0" applyNumberFormat="1" applyFont="1" applyFill="1" applyAlignment="1">
      <alignment horizontal="right" vertical="center"/>
    </xf>
    <xf numFmtId="182" fontId="65" fillId="13" borderId="0" xfId="0" applyNumberFormat="1" applyFont="1" applyFill="1" applyAlignment="1">
      <alignment horizontal="right" vertical="center"/>
    </xf>
    <xf numFmtId="0" fontId="65" fillId="13" borderId="0" xfId="0" applyFont="1" applyFill="1" applyAlignment="1">
      <alignment horizontal="right" vertical="center"/>
    </xf>
    <xf numFmtId="177" fontId="65" fillId="13" borderId="0" xfId="1" applyNumberFormat="1" applyFont="1" applyFill="1" applyBorder="1" applyAlignment="1">
      <alignment horizontal="right" vertical="center"/>
    </xf>
    <xf numFmtId="9" fontId="38" fillId="6" borderId="0" xfId="2" applyFont="1" applyFill="1" applyBorder="1" applyAlignment="1">
      <alignment horizontal="center" vertical="center"/>
    </xf>
    <xf numFmtId="177" fontId="38" fillId="6" borderId="0" xfId="1" applyNumberFormat="1" applyFont="1" applyFill="1" applyBorder="1" applyAlignment="1">
      <alignment horizontal="right" vertical="center"/>
    </xf>
    <xf numFmtId="176" fontId="38" fillId="6" borderId="0" xfId="1" applyNumberFormat="1" applyFont="1" applyFill="1" applyBorder="1" applyAlignment="1">
      <alignment horizontal="center" vertical="center"/>
    </xf>
    <xf numFmtId="41" fontId="65" fillId="6" borderId="0" xfId="1" applyFont="1" applyFill="1" applyBorder="1" applyAlignment="1">
      <alignment horizontal="right" vertical="center"/>
    </xf>
    <xf numFmtId="10" fontId="65" fillId="6" borderId="0" xfId="2" applyNumberFormat="1" applyFont="1" applyFill="1" applyBorder="1" applyAlignment="1">
      <alignment horizontal="right" vertical="center"/>
    </xf>
    <xf numFmtId="179" fontId="65" fillId="6" borderId="0" xfId="0" applyNumberFormat="1" applyFont="1" applyFill="1" applyAlignment="1">
      <alignment horizontal="right" vertical="center"/>
    </xf>
    <xf numFmtId="181" fontId="65" fillId="6" borderId="0" xfId="0" applyNumberFormat="1" applyFont="1" applyFill="1" applyAlignment="1">
      <alignment horizontal="right" vertical="center"/>
    </xf>
    <xf numFmtId="182" fontId="65" fillId="6" borderId="0" xfId="0" applyNumberFormat="1" applyFont="1" applyFill="1" applyAlignment="1">
      <alignment horizontal="right" vertical="center"/>
    </xf>
    <xf numFmtId="0" fontId="65" fillId="6" borderId="0" xfId="0" applyFont="1" applyFill="1" applyAlignment="1">
      <alignment horizontal="right" vertical="center"/>
    </xf>
    <xf numFmtId="177" fontId="65" fillId="6" borderId="0" xfId="1" applyNumberFormat="1" applyFont="1" applyFill="1" applyBorder="1" applyAlignment="1">
      <alignment horizontal="right" vertical="center"/>
    </xf>
    <xf numFmtId="0" fontId="54" fillId="0" borderId="0" xfId="0" applyFont="1">
      <alignment vertical="center"/>
    </xf>
    <xf numFmtId="186" fontId="28" fillId="3" borderId="7" xfId="562" applyFont="1" applyFill="1" applyBorder="1" applyAlignment="1">
      <alignment horizontal="left" vertical="center"/>
    </xf>
    <xf numFmtId="0" fontId="41" fillId="9" borderId="11" xfId="0" applyFont="1" applyFill="1" applyBorder="1" applyAlignment="1">
      <alignment horizontal="center" vertical="center"/>
    </xf>
    <xf numFmtId="0" fontId="56" fillId="9" borderId="11" xfId="0" applyFont="1" applyFill="1" applyBorder="1" applyAlignment="1">
      <alignment horizontal="center" vertical="center"/>
    </xf>
    <xf numFmtId="9" fontId="42" fillId="0" borderId="12" xfId="2" applyFont="1" applyBorder="1" applyAlignment="1">
      <alignment horizontal="center" vertical="center" wrapText="1"/>
    </xf>
    <xf numFmtId="177" fontId="42" fillId="0" borderId="12" xfId="1" applyNumberFormat="1" applyFont="1" applyBorder="1" applyAlignment="1">
      <alignment horizontal="center" vertical="center" wrapText="1"/>
    </xf>
    <xf numFmtId="177" fontId="42" fillId="0" borderId="13" xfId="1" applyNumberFormat="1" applyFont="1" applyBorder="1" applyAlignment="1">
      <alignment horizontal="center" vertical="center" wrapText="1"/>
    </xf>
    <xf numFmtId="0" fontId="55" fillId="9" borderId="11" xfId="0" applyFont="1" applyFill="1" applyBorder="1" applyAlignment="1">
      <alignment horizontal="center" vertical="center"/>
    </xf>
    <xf numFmtId="0" fontId="55" fillId="9" borderId="14" xfId="0" applyFont="1" applyFill="1" applyBorder="1" applyAlignment="1">
      <alignment horizontal="center" vertical="center"/>
    </xf>
    <xf numFmtId="177" fontId="42" fillId="0" borderId="15" xfId="1" applyNumberFormat="1" applyFont="1" applyBorder="1" applyAlignment="1">
      <alignment horizontal="center" vertical="center" wrapText="1"/>
    </xf>
    <xf numFmtId="177" fontId="42" fillId="0" borderId="16" xfId="1" applyNumberFormat="1" applyFont="1" applyBorder="1" applyAlignment="1">
      <alignment horizontal="center" vertical="center" wrapText="1"/>
    </xf>
    <xf numFmtId="0" fontId="41" fillId="9" borderId="17" xfId="0" applyFont="1" applyFill="1" applyBorder="1" applyAlignment="1">
      <alignment horizontal="center" vertical="center"/>
    </xf>
    <xf numFmtId="0" fontId="56" fillId="9" borderId="17" xfId="0" applyFont="1" applyFill="1" applyBorder="1" applyAlignment="1">
      <alignment horizontal="center" vertical="center"/>
    </xf>
    <xf numFmtId="9" fontId="43" fillId="10" borderId="12" xfId="2" applyFont="1" applyFill="1" applyBorder="1" applyAlignment="1">
      <alignment horizontal="center" vertical="center" wrapText="1"/>
    </xf>
    <xf numFmtId="9" fontId="43" fillId="0" borderId="18" xfId="2" applyFont="1" applyBorder="1" applyAlignment="1">
      <alignment horizontal="center" vertical="center"/>
    </xf>
    <xf numFmtId="0" fontId="57" fillId="9" borderId="17" xfId="0" applyFont="1" applyFill="1" applyBorder="1" applyAlignment="1">
      <alignment horizontal="center" vertical="center"/>
    </xf>
    <xf numFmtId="0" fontId="57" fillId="9" borderId="19" xfId="0" applyFont="1" applyFill="1" applyBorder="1" applyAlignment="1">
      <alignment horizontal="center" vertical="center"/>
    </xf>
    <xf numFmtId="9" fontId="42" fillId="0" borderId="20" xfId="2" applyFont="1" applyBorder="1" applyAlignment="1">
      <alignment horizontal="center" vertical="center" wrapText="1"/>
    </xf>
    <xf numFmtId="9" fontId="43" fillId="10" borderId="20" xfId="2" applyFont="1" applyFill="1" applyBorder="1" applyAlignment="1">
      <alignment horizontal="center" vertical="center" wrapText="1"/>
    </xf>
    <xf numFmtId="9" fontId="43" fillId="0" borderId="21" xfId="2" applyFont="1" applyBorder="1" applyAlignment="1">
      <alignment horizontal="center" vertical="center"/>
    </xf>
    <xf numFmtId="0" fontId="41" fillId="9" borderId="22" xfId="0" applyFont="1" applyFill="1" applyBorder="1" applyAlignment="1">
      <alignment horizontal="center" vertical="center"/>
    </xf>
    <xf numFmtId="0" fontId="41" fillId="0" borderId="23" xfId="0" applyFont="1" applyBorder="1" applyAlignment="1">
      <alignment horizontal="center" vertical="center" wrapText="1"/>
    </xf>
    <xf numFmtId="185" fontId="41" fillId="10" borderId="23" xfId="0" applyNumberFormat="1" applyFont="1" applyFill="1" applyBorder="1" applyAlignment="1">
      <alignment horizontal="center" vertical="center" wrapText="1"/>
    </xf>
    <xf numFmtId="0" fontId="41" fillId="0" borderId="24" xfId="0" applyFont="1" applyBorder="1" applyAlignment="1">
      <alignment horizontal="center" vertical="center" wrapText="1"/>
    </xf>
    <xf numFmtId="0" fontId="41" fillId="9" borderId="28" xfId="0" applyFont="1" applyFill="1" applyBorder="1" applyAlignment="1">
      <alignment horizontal="center" vertical="center"/>
    </xf>
    <xf numFmtId="0" fontId="41" fillId="0" borderId="29" xfId="0" applyFont="1" applyBorder="1" applyAlignment="1">
      <alignment horizontal="center" vertical="center" wrapText="1"/>
    </xf>
    <xf numFmtId="185" fontId="41" fillId="10" borderId="29" xfId="0" applyNumberFormat="1" applyFont="1" applyFill="1" applyBorder="1" applyAlignment="1">
      <alignment horizontal="center" vertical="center" wrapText="1"/>
    </xf>
    <xf numFmtId="0" fontId="41" fillId="0" borderId="30" xfId="0" applyFont="1" applyBorder="1" applyAlignment="1">
      <alignment horizontal="center" vertical="center" wrapText="1"/>
    </xf>
    <xf numFmtId="0" fontId="56" fillId="9" borderId="25" xfId="0" applyFont="1" applyFill="1" applyBorder="1" applyAlignment="1">
      <alignment horizontal="center" vertical="center"/>
    </xf>
    <xf numFmtId="9" fontId="42" fillId="0" borderId="26" xfId="2" applyFont="1" applyBorder="1" applyAlignment="1">
      <alignment horizontal="center" vertical="center" wrapText="1"/>
    </xf>
    <xf numFmtId="9" fontId="43" fillId="10" borderId="26" xfId="2" applyFont="1" applyFill="1" applyBorder="1" applyAlignment="1">
      <alignment horizontal="center" vertical="center" wrapText="1"/>
    </xf>
    <xf numFmtId="9" fontId="43" fillId="0" borderId="27" xfId="2" applyFont="1" applyBorder="1" applyAlignment="1">
      <alignment horizontal="center" vertical="center"/>
    </xf>
    <xf numFmtId="0" fontId="41" fillId="9" borderId="31" xfId="0" applyFont="1" applyFill="1" applyBorder="1" applyAlignment="1">
      <alignment horizontal="center" vertical="center"/>
    </xf>
    <xf numFmtId="177" fontId="45" fillId="6" borderId="32" xfId="1" applyNumberFormat="1" applyFont="1" applyFill="1" applyBorder="1" applyAlignment="1">
      <alignment horizontal="center" vertical="center" wrapText="1"/>
    </xf>
    <xf numFmtId="177" fontId="45" fillId="10" borderId="32" xfId="1" applyNumberFormat="1" applyFont="1" applyFill="1" applyBorder="1" applyAlignment="1">
      <alignment horizontal="center" vertical="center" wrapText="1"/>
    </xf>
    <xf numFmtId="0" fontId="41" fillId="6" borderId="33" xfId="0" applyFont="1" applyFill="1" applyBorder="1" applyAlignment="1">
      <alignment horizontal="center" vertical="center"/>
    </xf>
    <xf numFmtId="0" fontId="41" fillId="9" borderId="36" xfId="0" applyFont="1" applyFill="1" applyBorder="1" applyAlignment="1">
      <alignment horizontal="center" vertical="center"/>
    </xf>
    <xf numFmtId="0" fontId="41" fillId="10" borderId="37" xfId="0" applyFont="1" applyFill="1" applyBorder="1" applyAlignment="1">
      <alignment horizontal="center" vertical="center" wrapText="1"/>
    </xf>
    <xf numFmtId="0" fontId="41" fillId="10" borderId="38" xfId="0" applyFont="1" applyFill="1" applyBorder="1" applyAlignment="1">
      <alignment horizontal="center" vertical="center" wrapText="1"/>
    </xf>
    <xf numFmtId="0" fontId="56" fillId="9" borderId="34" xfId="0" applyFont="1" applyFill="1" applyBorder="1" applyAlignment="1">
      <alignment horizontal="center" vertical="center"/>
    </xf>
    <xf numFmtId="9" fontId="42" fillId="0" borderId="35" xfId="2" applyFont="1" applyBorder="1" applyAlignment="1">
      <alignment horizontal="center" vertical="center" wrapText="1"/>
    </xf>
    <xf numFmtId="0" fontId="41" fillId="9" borderId="39" xfId="0" applyFont="1" applyFill="1" applyBorder="1" applyAlignment="1">
      <alignment horizontal="center" vertical="center"/>
    </xf>
    <xf numFmtId="185" fontId="70" fillId="0" borderId="40" xfId="0" applyNumberFormat="1" applyFont="1" applyBorder="1" applyAlignment="1">
      <alignment horizontal="center" vertical="center"/>
    </xf>
    <xf numFmtId="185" fontId="70" fillId="0" borderId="41" xfId="0" applyNumberFormat="1" applyFont="1" applyBorder="1" applyAlignment="1">
      <alignment horizontal="center" vertical="center"/>
    </xf>
    <xf numFmtId="0" fontId="71" fillId="8" borderId="0" xfId="0" applyFont="1" applyFill="1">
      <alignment vertical="center"/>
    </xf>
    <xf numFmtId="0" fontId="72" fillId="0" borderId="0" xfId="0" applyFont="1">
      <alignment vertical="center"/>
    </xf>
    <xf numFmtId="0" fontId="71" fillId="0" borderId="0" xfId="0" applyFont="1">
      <alignment vertical="center"/>
    </xf>
    <xf numFmtId="49" fontId="24" fillId="14" borderId="0" xfId="0" applyNumberFormat="1" applyFont="1" applyFill="1" applyAlignment="1">
      <alignment horizontal="center" vertical="center" wrapText="1"/>
    </xf>
    <xf numFmtId="192" fontId="6" fillId="13" borderId="0" xfId="0" applyNumberFormat="1" applyFont="1" applyFill="1" applyAlignment="1">
      <alignment horizontal="right" vertical="center"/>
    </xf>
    <xf numFmtId="192" fontId="24" fillId="13" borderId="0" xfId="0" applyNumberFormat="1" applyFont="1" applyFill="1" applyAlignment="1">
      <alignment horizontal="right" vertical="center"/>
    </xf>
    <xf numFmtId="192" fontId="6" fillId="6" borderId="0" xfId="0" applyNumberFormat="1" applyFont="1" applyFill="1" applyAlignment="1">
      <alignment horizontal="right" vertical="center"/>
    </xf>
    <xf numFmtId="192" fontId="24" fillId="6" borderId="0" xfId="0" applyNumberFormat="1" applyFont="1" applyFill="1" applyAlignment="1">
      <alignment horizontal="right" vertical="center"/>
    </xf>
    <xf numFmtId="185" fontId="11" fillId="0" borderId="0" xfId="0" applyNumberFormat="1" applyFont="1">
      <alignment vertical="center"/>
    </xf>
    <xf numFmtId="41" fontId="13" fillId="6" borderId="0" xfId="0" applyNumberFormat="1" applyFont="1" applyFill="1" applyAlignment="1">
      <alignment horizontal="center" vertical="center"/>
    </xf>
    <xf numFmtId="49" fontId="75" fillId="14" borderId="0" xfId="0" applyNumberFormat="1" applyFont="1" applyFill="1" applyAlignment="1">
      <alignment horizontal="center" vertical="center" wrapText="1"/>
    </xf>
    <xf numFmtId="9" fontId="29" fillId="0" borderId="0" xfId="2" applyFont="1" applyFill="1" applyBorder="1">
      <alignment vertical="center"/>
    </xf>
    <xf numFmtId="0" fontId="29" fillId="0" borderId="0" xfId="0" quotePrefix="1" applyFont="1">
      <alignment vertical="center"/>
    </xf>
    <xf numFmtId="177" fontId="29" fillId="0" borderId="0" xfId="1" applyNumberFormat="1" applyFont="1" applyFill="1" applyBorder="1">
      <alignment vertical="center"/>
    </xf>
    <xf numFmtId="0" fontId="3" fillId="7" borderId="0" xfId="568" applyFill="1">
      <alignment vertical="center"/>
    </xf>
    <xf numFmtId="0" fontId="33" fillId="8" borderId="0" xfId="568" applyFont="1" applyFill="1">
      <alignment vertical="center"/>
    </xf>
    <xf numFmtId="9" fontId="7" fillId="8" borderId="0" xfId="569" applyFont="1" applyFill="1" applyAlignment="1">
      <alignment horizontal="center" vertical="center"/>
    </xf>
    <xf numFmtId="0" fontId="3" fillId="8" borderId="0" xfId="568" applyFill="1">
      <alignment vertical="center"/>
    </xf>
    <xf numFmtId="0" fontId="10" fillId="8" borderId="0" xfId="568" applyFont="1" applyFill="1">
      <alignment vertical="center"/>
    </xf>
    <xf numFmtId="0" fontId="3" fillId="0" borderId="0" xfId="568">
      <alignment vertical="center"/>
    </xf>
    <xf numFmtId="0" fontId="58" fillId="2" borderId="0" xfId="568" applyFont="1" applyFill="1">
      <alignment vertical="center"/>
    </xf>
    <xf numFmtId="0" fontId="3" fillId="2" borderId="0" xfId="568" applyFill="1">
      <alignment vertical="center"/>
    </xf>
    <xf numFmtId="0" fontId="68" fillId="0" borderId="0" xfId="568" applyFont="1">
      <alignment vertical="center"/>
    </xf>
    <xf numFmtId="0" fontId="69" fillId="0" borderId="0" xfId="568" applyFont="1">
      <alignment vertical="center"/>
    </xf>
    <xf numFmtId="180" fontId="65" fillId="6" borderId="0" xfId="0" applyNumberFormat="1" applyFont="1" applyFill="1" applyAlignment="1">
      <alignment horizontal="center" vertical="center"/>
    </xf>
    <xf numFmtId="9" fontId="65" fillId="15" borderId="0" xfId="563" applyFont="1" applyFill="1" applyBorder="1" applyAlignment="1">
      <alignment horizontal="center" vertical="center" wrapText="1"/>
    </xf>
    <xf numFmtId="41" fontId="65" fillId="15" borderId="0" xfId="4" applyFont="1" applyFill="1" applyBorder="1" applyAlignment="1">
      <alignment horizontal="center" vertical="center" wrapText="1"/>
    </xf>
    <xf numFmtId="9" fontId="74" fillId="16" borderId="0" xfId="563" applyFont="1" applyFill="1" applyBorder="1" applyAlignment="1">
      <alignment horizontal="center" vertical="center"/>
    </xf>
    <xf numFmtId="9" fontId="6" fillId="16" borderId="0" xfId="563" applyFont="1" applyFill="1" applyBorder="1" applyAlignment="1">
      <alignment horizontal="center" vertical="center"/>
    </xf>
    <xf numFmtId="185" fontId="38" fillId="16" borderId="0" xfId="4" applyNumberFormat="1" applyFont="1" applyFill="1" applyBorder="1" applyAlignment="1">
      <alignment horizontal="center" vertical="center"/>
    </xf>
    <xf numFmtId="41" fontId="6" fillId="16" borderId="0" xfId="4" applyFont="1" applyFill="1" applyBorder="1" applyAlignment="1">
      <alignment horizontal="right" vertical="center"/>
    </xf>
    <xf numFmtId="10" fontId="6" fillId="16" borderId="0" xfId="563" applyNumberFormat="1" applyFont="1" applyFill="1" applyBorder="1" applyAlignment="1">
      <alignment horizontal="right" vertical="center"/>
    </xf>
    <xf numFmtId="49" fontId="60" fillId="15" borderId="0" xfId="562" applyNumberFormat="1" applyFont="1" applyFill="1" applyAlignment="1">
      <alignment horizontal="center" vertical="center" wrapText="1"/>
    </xf>
    <xf numFmtId="49" fontId="38" fillId="15" borderId="0" xfId="562" applyNumberFormat="1" applyFont="1" applyFill="1" applyAlignment="1">
      <alignment horizontal="center" vertical="center" wrapText="1"/>
    </xf>
    <xf numFmtId="49" fontId="65" fillId="15" borderId="0" xfId="562" applyNumberFormat="1" applyFont="1" applyFill="1" applyAlignment="1">
      <alignment horizontal="center" vertical="center" wrapText="1"/>
    </xf>
    <xf numFmtId="180" fontId="60" fillId="16" borderId="0" xfId="562" applyNumberFormat="1" applyFont="1" applyFill="1" applyAlignment="1">
      <alignment horizontal="center" vertical="center"/>
    </xf>
    <xf numFmtId="183" fontId="32" fillId="16" borderId="0" xfId="562" applyNumberFormat="1" applyFont="1" applyFill="1" applyAlignment="1">
      <alignment horizontal="center" vertical="center"/>
    </xf>
    <xf numFmtId="190" fontId="6" fillId="16" borderId="0" xfId="562" applyNumberFormat="1" applyFont="1" applyFill="1" applyAlignment="1">
      <alignment horizontal="center" vertical="center"/>
    </xf>
    <xf numFmtId="0" fontId="6" fillId="16" borderId="0" xfId="562" applyNumberFormat="1" applyFont="1" applyFill="1" applyAlignment="1">
      <alignment horizontal="center" vertical="center"/>
    </xf>
    <xf numFmtId="185" fontId="6" fillId="16" borderId="0" xfId="562" applyNumberFormat="1" applyFont="1" applyFill="1" applyAlignment="1">
      <alignment horizontal="center" vertical="center"/>
    </xf>
    <xf numFmtId="188" fontId="29" fillId="0" borderId="0" xfId="2" applyNumberFormat="1" applyFont="1">
      <alignment vertical="center"/>
    </xf>
    <xf numFmtId="185" fontId="36" fillId="0" borderId="0" xfId="0" applyNumberFormat="1" applyFont="1" applyAlignment="1">
      <alignment horizontal="center" vertical="center"/>
    </xf>
    <xf numFmtId="177" fontId="79" fillId="0" borderId="43" xfId="4" applyNumberFormat="1" applyFont="1" applyFill="1" applyBorder="1" applyAlignment="1">
      <alignment horizontal="center" vertical="center" wrapText="1"/>
    </xf>
    <xf numFmtId="177" fontId="77" fillId="18" borderId="43" xfId="4" applyNumberFormat="1" applyFont="1" applyFill="1" applyBorder="1" applyAlignment="1">
      <alignment horizontal="center" vertical="center" wrapText="1"/>
    </xf>
    <xf numFmtId="9" fontId="77" fillId="0" borderId="44" xfId="563" applyFont="1" applyFill="1" applyBorder="1" applyAlignment="1">
      <alignment horizontal="center" vertical="center"/>
    </xf>
    <xf numFmtId="9" fontId="80" fillId="0" borderId="46" xfId="563" applyFont="1" applyFill="1" applyBorder="1" applyAlignment="1">
      <alignment horizontal="center" vertical="center"/>
    </xf>
    <xf numFmtId="178" fontId="80" fillId="0" borderId="46" xfId="563" applyNumberFormat="1" applyFont="1" applyFill="1" applyBorder="1" applyAlignment="1">
      <alignment horizontal="center" vertical="center"/>
    </xf>
    <xf numFmtId="0" fontId="81" fillId="17" borderId="45" xfId="562" applyNumberFormat="1" applyFont="1" applyFill="1" applyBorder="1" applyAlignment="1">
      <alignment horizontal="center" vertical="center"/>
    </xf>
    <xf numFmtId="178" fontId="79" fillId="0" borderId="47" xfId="563" applyNumberFormat="1" applyFont="1" applyFill="1" applyBorder="1" applyAlignment="1">
      <alignment horizontal="right" vertical="center" wrapText="1"/>
    </xf>
    <xf numFmtId="10" fontId="77" fillId="18" borderId="47" xfId="563" applyNumberFormat="1" applyFont="1" applyFill="1" applyBorder="1" applyAlignment="1">
      <alignment horizontal="center" vertical="center" wrapText="1"/>
    </xf>
    <xf numFmtId="178" fontId="77" fillId="0" borderId="46" xfId="563" applyNumberFormat="1" applyFont="1" applyFill="1" applyBorder="1" applyAlignment="1">
      <alignment horizontal="right" vertical="center"/>
    </xf>
    <xf numFmtId="0" fontId="78" fillId="17" borderId="48" xfId="562" applyNumberFormat="1" applyFont="1" applyFill="1" applyBorder="1" applyAlignment="1">
      <alignment horizontal="center" vertical="center"/>
    </xf>
    <xf numFmtId="10" fontId="79" fillId="0" borderId="49" xfId="563" applyNumberFormat="1" applyFont="1" applyFill="1" applyBorder="1" applyAlignment="1">
      <alignment horizontal="center" vertical="center" wrapText="1"/>
    </xf>
    <xf numFmtId="187" fontId="82" fillId="18" borderId="49" xfId="563" applyNumberFormat="1" applyFont="1" applyFill="1" applyBorder="1" applyAlignment="1">
      <alignment horizontal="centerContinuous" vertical="center"/>
    </xf>
    <xf numFmtId="187" fontId="82" fillId="18" borderId="50" xfId="563" applyNumberFormat="1" applyFont="1" applyFill="1" applyBorder="1" applyAlignment="1">
      <alignment horizontal="centerContinuous" vertical="center"/>
    </xf>
    <xf numFmtId="192" fontId="76" fillId="16" borderId="0" xfId="562" applyNumberFormat="1" applyFont="1" applyFill="1" applyAlignment="1">
      <alignment horizontal="right" vertical="center"/>
    </xf>
    <xf numFmtId="0" fontId="50" fillId="13" borderId="0" xfId="0" applyFont="1" applyFill="1" applyAlignment="1">
      <alignment horizontal="center" vertical="center"/>
    </xf>
    <xf numFmtId="41" fontId="29" fillId="0" borderId="0" xfId="1" applyFont="1" applyFill="1" applyBorder="1">
      <alignment vertical="center"/>
    </xf>
    <xf numFmtId="9" fontId="29" fillId="0" borderId="0" xfId="0" applyNumberFormat="1" applyFont="1" applyAlignment="1">
      <alignment horizontal="left" vertical="center"/>
    </xf>
    <xf numFmtId="0" fontId="53" fillId="0" borderId="0" xfId="568" applyFont="1" applyAlignment="1">
      <alignment horizontal="right"/>
    </xf>
    <xf numFmtId="185" fontId="29" fillId="0" borderId="0" xfId="0" applyNumberFormat="1" applyFont="1">
      <alignment vertical="center"/>
    </xf>
    <xf numFmtId="9" fontId="29" fillId="0" borderId="0" xfId="2" applyFont="1">
      <alignment vertical="center"/>
    </xf>
    <xf numFmtId="41" fontId="29" fillId="0" borderId="0" xfId="1" applyFont="1" applyFill="1" applyBorder="1" applyAlignment="1">
      <alignment vertical="center" wrapText="1"/>
    </xf>
    <xf numFmtId="41" fontId="83" fillId="0" borderId="0" xfId="4" applyFont="1" applyFill="1" applyBorder="1" applyAlignment="1">
      <alignment horizontal="center" vertical="center" wrapText="1"/>
    </xf>
    <xf numFmtId="41" fontId="83" fillId="0" borderId="0" xfId="4" applyFont="1" applyFill="1" applyBorder="1" applyAlignment="1">
      <alignment horizontal="center" vertical="center"/>
    </xf>
    <xf numFmtId="41" fontId="29" fillId="0" borderId="0" xfId="1" applyFont="1" applyAlignment="1">
      <alignment horizontal="center" vertical="center"/>
    </xf>
    <xf numFmtId="41" fontId="29" fillId="0" borderId="0" xfId="1" applyFont="1" applyFill="1" applyBorder="1" applyAlignment="1">
      <alignment horizontal="center" vertical="center" wrapText="1"/>
    </xf>
    <xf numFmtId="41" fontId="29" fillId="0" borderId="0" xfId="1" applyFont="1">
      <alignment vertical="center"/>
    </xf>
    <xf numFmtId="41" fontId="83" fillId="0" borderId="0" xfId="4" applyFont="1" applyFill="1" applyBorder="1" applyAlignment="1">
      <alignment vertical="center" wrapText="1"/>
    </xf>
    <xf numFmtId="9" fontId="83" fillId="0" borderId="0" xfId="562" applyNumberFormat="1" applyFont="1" applyAlignment="1">
      <alignment horizontal="left" vertical="center"/>
    </xf>
    <xf numFmtId="0" fontId="83" fillId="0" borderId="0" xfId="562" applyNumberFormat="1" applyFont="1">
      <alignment vertical="center"/>
    </xf>
    <xf numFmtId="0" fontId="83" fillId="0" borderId="0" xfId="562" quotePrefix="1" applyNumberFormat="1" applyFont="1">
      <alignment vertical="center"/>
    </xf>
    <xf numFmtId="9" fontId="83" fillId="0" borderId="0" xfId="563" applyFont="1" applyFill="1" applyBorder="1" applyAlignment="1">
      <alignment vertical="center" wrapText="1"/>
    </xf>
    <xf numFmtId="9" fontId="29" fillId="0" borderId="0" xfId="2" applyFont="1" applyFill="1" applyBorder="1" applyAlignment="1">
      <alignment vertical="center" wrapText="1"/>
    </xf>
    <xf numFmtId="0" fontId="84" fillId="0" borderId="0" xfId="562" applyNumberFormat="1" applyFont="1">
      <alignment vertical="center"/>
    </xf>
    <xf numFmtId="0" fontId="85" fillId="0" borderId="0" xfId="562" applyNumberFormat="1" applyFont="1">
      <alignment vertical="center"/>
    </xf>
    <xf numFmtId="9" fontId="84" fillId="0" borderId="0" xfId="563" applyFont="1" applyFill="1" applyBorder="1" applyAlignment="1">
      <alignment horizontal="center" vertical="center"/>
    </xf>
    <xf numFmtId="0" fontId="86" fillId="0" borderId="0" xfId="562" applyNumberFormat="1" applyFont="1">
      <alignment vertical="center"/>
    </xf>
    <xf numFmtId="0" fontId="6" fillId="0" borderId="0" xfId="562" applyNumberFormat="1" applyFont="1">
      <alignment vertical="center"/>
    </xf>
    <xf numFmtId="0" fontId="87" fillId="0" borderId="0" xfId="562" applyNumberFormat="1" applyFont="1">
      <alignment vertical="center"/>
    </xf>
    <xf numFmtId="0" fontId="88" fillId="0" borderId="0" xfId="562" applyNumberFormat="1" applyFont="1">
      <alignment vertical="center"/>
    </xf>
    <xf numFmtId="9" fontId="4" fillId="0" borderId="0" xfId="563" applyFont="1" applyFill="1" applyBorder="1" applyAlignment="1">
      <alignment horizontal="center" vertical="center"/>
    </xf>
    <xf numFmtId="9" fontId="89" fillId="0" borderId="0" xfId="563" applyFont="1" applyFill="1" applyBorder="1" applyAlignment="1">
      <alignment horizontal="center" vertical="center"/>
    </xf>
    <xf numFmtId="0" fontId="90" fillId="0" borderId="0" xfId="562" applyNumberFormat="1" applyFont="1">
      <alignment vertical="center"/>
    </xf>
    <xf numFmtId="0" fontId="91" fillId="0" borderId="0" xfId="562" applyNumberFormat="1" applyFont="1">
      <alignment vertical="center"/>
    </xf>
    <xf numFmtId="0" fontId="92" fillId="0" borderId="0" xfId="562" applyNumberFormat="1" applyFont="1">
      <alignment vertical="center"/>
    </xf>
    <xf numFmtId="0" fontId="77" fillId="0" borderId="0" xfId="562" applyNumberFormat="1" applyFont="1">
      <alignment vertical="center"/>
    </xf>
    <xf numFmtId="0" fontId="57" fillId="19" borderId="0" xfId="562" applyNumberFormat="1" applyFont="1" applyFill="1">
      <alignment vertical="center"/>
    </xf>
    <xf numFmtId="0" fontId="6" fillId="19" borderId="0" xfId="562" applyNumberFormat="1" applyFont="1" applyFill="1">
      <alignment vertical="center"/>
    </xf>
    <xf numFmtId="49" fontId="73" fillId="15" borderId="0" xfId="562" applyNumberFormat="1" applyFont="1" applyFill="1" applyAlignment="1">
      <alignment horizontal="center" vertical="center" wrapText="1"/>
    </xf>
    <xf numFmtId="179" fontId="6" fillId="16" borderId="0" xfId="562" applyNumberFormat="1" applyFont="1" applyFill="1" applyAlignment="1">
      <alignment horizontal="right" vertical="center"/>
    </xf>
    <xf numFmtId="191" fontId="6" fillId="16" borderId="0" xfId="562" applyNumberFormat="1" applyFont="1" applyFill="1" applyAlignment="1">
      <alignment horizontal="right" vertical="center"/>
    </xf>
    <xf numFmtId="192" fontId="6" fillId="16" borderId="0" xfId="562" applyNumberFormat="1" applyFont="1" applyFill="1" applyAlignment="1">
      <alignment horizontal="right" vertical="center"/>
    </xf>
    <xf numFmtId="192" fontId="73" fillId="16" borderId="0" xfId="562" applyNumberFormat="1" applyFont="1" applyFill="1" applyAlignment="1">
      <alignment horizontal="right" vertical="center"/>
    </xf>
    <xf numFmtId="0" fontId="29" fillId="0" borderId="0" xfId="0" applyFont="1" applyAlignment="1">
      <alignment horizontal="center" vertical="center"/>
    </xf>
    <xf numFmtId="0" fontId="50" fillId="0" borderId="0" xfId="0" applyFont="1" applyAlignment="1">
      <alignment horizontal="left" vertical="center" indent="1"/>
    </xf>
    <xf numFmtId="185" fontId="51" fillId="0" borderId="0" xfId="0" applyNumberFormat="1" applyFont="1" applyAlignment="1">
      <alignment horizontal="left" vertical="center" indent="1"/>
    </xf>
    <xf numFmtId="0" fontId="19" fillId="0" borderId="0" xfId="568" applyFont="1" applyAlignment="1">
      <alignment horizontal="center" vertical="center"/>
    </xf>
    <xf numFmtId="195" fontId="10" fillId="0" borderId="0" xfId="0" applyNumberFormat="1" applyFont="1" applyAlignment="1">
      <alignment horizontal="center" vertical="center"/>
    </xf>
    <xf numFmtId="185" fontId="93" fillId="16" borderId="0" xfId="562" applyNumberFormat="1" applyFont="1" applyFill="1">
      <alignment vertical="center"/>
    </xf>
    <xf numFmtId="195" fontId="93" fillId="16" borderId="0" xfId="562" applyNumberFormat="1" applyFont="1" applyFill="1" applyAlignment="1">
      <alignment horizontal="left" vertical="center"/>
    </xf>
    <xf numFmtId="10" fontId="93" fillId="16" borderId="0" xfId="563" applyNumberFormat="1" applyFont="1" applyFill="1" applyBorder="1">
      <alignment vertical="center"/>
    </xf>
    <xf numFmtId="179" fontId="93" fillId="16" borderId="0" xfId="4" applyNumberFormat="1" applyFont="1" applyFill="1" applyBorder="1">
      <alignment vertical="center"/>
    </xf>
    <xf numFmtId="181" fontId="93" fillId="16" borderId="0" xfId="4" applyNumberFormat="1" applyFont="1" applyFill="1" applyBorder="1">
      <alignment vertical="center"/>
    </xf>
    <xf numFmtId="177" fontId="94" fillId="16" borderId="0" xfId="4" applyNumberFormat="1" applyFont="1" applyFill="1" applyBorder="1">
      <alignment vertical="center"/>
    </xf>
    <xf numFmtId="185" fontId="93" fillId="0" borderId="0" xfId="562" applyNumberFormat="1" applyFont="1">
      <alignment vertical="center"/>
    </xf>
    <xf numFmtId="195" fontId="93" fillId="0" borderId="0" xfId="562" applyNumberFormat="1" applyFont="1" applyAlignment="1">
      <alignment horizontal="left" vertical="center"/>
    </xf>
    <xf numFmtId="10" fontId="93" fillId="0" borderId="0" xfId="563" applyNumberFormat="1" applyFont="1" applyFill="1" applyBorder="1">
      <alignment vertical="center"/>
    </xf>
    <xf numFmtId="179" fontId="93" fillId="0" borderId="0" xfId="4" applyNumberFormat="1" applyFont="1" applyFill="1" applyBorder="1">
      <alignment vertical="center"/>
    </xf>
    <xf numFmtId="181" fontId="93" fillId="0" borderId="0" xfId="4" applyNumberFormat="1" applyFont="1" applyFill="1" applyBorder="1">
      <alignment vertical="center"/>
    </xf>
    <xf numFmtId="177" fontId="94" fillId="0" borderId="0" xfId="4" applyNumberFormat="1" applyFont="1" applyFill="1" applyBorder="1">
      <alignment vertical="center"/>
    </xf>
    <xf numFmtId="177" fontId="95" fillId="16" borderId="0" xfId="562" applyNumberFormat="1" applyFont="1" applyFill="1" applyAlignment="1">
      <alignment horizontal="center" vertical="center"/>
    </xf>
    <xf numFmtId="179" fontId="93" fillId="0" borderId="0" xfId="1" applyNumberFormat="1" applyFont="1" applyFill="1" applyBorder="1">
      <alignment vertical="center"/>
    </xf>
    <xf numFmtId="187" fontId="95" fillId="0" borderId="0" xfId="562" applyNumberFormat="1" applyFont="1" applyAlignment="1">
      <alignment horizontal="center" vertical="center"/>
    </xf>
    <xf numFmtId="9" fontId="65" fillId="16" borderId="0" xfId="563" applyFont="1" applyFill="1" applyBorder="1" applyAlignment="1">
      <alignment horizontal="center" vertical="center"/>
    </xf>
    <xf numFmtId="187" fontId="32" fillId="16" borderId="0" xfId="562" applyNumberFormat="1" applyFont="1" applyFill="1" applyAlignment="1">
      <alignment horizontal="center" vertical="center"/>
    </xf>
    <xf numFmtId="193" fontId="81" fillId="17" borderId="42" xfId="562" applyNumberFormat="1" applyFont="1" applyFill="1" applyBorder="1" applyAlignment="1">
      <alignment horizontal="center" vertical="center"/>
    </xf>
    <xf numFmtId="194" fontId="81" fillId="17" borderId="45" xfId="562" applyNumberFormat="1" applyFont="1" applyFill="1" applyBorder="1" applyAlignment="1">
      <alignment horizontal="center" vertical="center"/>
    </xf>
  </cellXfs>
  <cellStyles count="571">
    <cellStyle name="나쁨 2" xfId="570" xr:uid="{4E30C120-6D49-443B-A8CB-6D9BCC9BC684}"/>
    <cellStyle name="백분율" xfId="2" builtinId="5"/>
    <cellStyle name="백분율 2" xfId="563" xr:uid="{D6A3D204-8C70-4A7D-BF58-53F115410276}"/>
    <cellStyle name="백분율 2 2" xfId="569" xr:uid="{F81555B7-BE97-4ACB-B5B8-23D0DE3B9915}"/>
    <cellStyle name="백분율 3" xfId="566" xr:uid="{C991B8A9-14EA-492A-A63B-9E1DFF83C5D6}"/>
    <cellStyle name="쉼표 [0]" xfId="1" builtinId="6"/>
    <cellStyle name="쉼표 [0] 10" xfId="106" xr:uid="{C43FA346-4777-488C-AA6D-3E331089C6DC}"/>
    <cellStyle name="쉼표 [0] 10 2" xfId="341" xr:uid="{3FA49332-5B31-418C-8EBD-7C0852711122}"/>
    <cellStyle name="쉼표 [0] 10 3" xfId="540" xr:uid="{0CB5C444-6F2D-4512-A685-5C3F16102C48}"/>
    <cellStyle name="쉼표 [0] 11" xfId="223" xr:uid="{E9452CFF-A3AC-4ABE-A2F6-B1301D6A1A40}"/>
    <cellStyle name="쉼표 [0] 11 2" xfId="343" xr:uid="{7F640DE4-5081-4F5A-A91C-FDEFC4973828}"/>
    <cellStyle name="쉼표 [0] 11 3" xfId="542" xr:uid="{A7E93B0C-D269-455E-B737-5B2FD8D46DCE}"/>
    <cellStyle name="쉼표 [0] 12" xfId="345" xr:uid="{DA12B9F9-BFCC-4658-8A9E-C4340F126B3F}"/>
    <cellStyle name="쉼표 [0] 12 2" xfId="544" xr:uid="{DC7F7351-DF47-495D-AE84-DE470293C2EF}"/>
    <cellStyle name="쉼표 [0] 13" xfId="348" xr:uid="{3D1D82B5-13A2-41BB-90F2-9871CBB1E38B}"/>
    <cellStyle name="쉼표 [0] 13 2" xfId="546" xr:uid="{8B1F119E-4267-464F-A653-1AC1493343F7}"/>
    <cellStyle name="쉼표 [0] 14" xfId="225" xr:uid="{90D47BF0-FD94-46EA-8427-F79BE70E5102}"/>
    <cellStyle name="쉼표 [0] 14 2" xfId="549" xr:uid="{0D657A6E-5E5B-4FFD-99A2-4E05C21C6E5E}"/>
    <cellStyle name="쉼표 [0] 15" xfId="352" xr:uid="{C632E34C-AC65-40E6-9327-B6AA3B94592F}"/>
    <cellStyle name="쉼표 [0] 15 2" xfId="553" xr:uid="{4D0E609D-E522-4713-B841-CF3EF76EF153}"/>
    <cellStyle name="쉼표 [0] 16" xfId="354" xr:uid="{E30C2B4E-EAE4-497C-BDF1-71A925D178C7}"/>
    <cellStyle name="쉼표 [0] 17" xfId="555" xr:uid="{E502BB8A-6088-43C7-BB9F-376A737FFDC1}"/>
    <cellStyle name="쉼표 [0] 18" xfId="564" xr:uid="{57CF7A37-4C37-4770-BC2B-340120C7DBFD}"/>
    <cellStyle name="쉼표 [0] 19" xfId="567" xr:uid="{5B401E35-33AF-4FDB-8617-C8AD8FE0CBD0}"/>
    <cellStyle name="쉼표 [0] 2" xfId="4" xr:uid="{6A0F6915-A0AB-4662-B216-20FA30F06E19}"/>
    <cellStyle name="쉼표 [0] 2 10" xfId="107" xr:uid="{ACC22EBD-10E9-4FC8-A8A1-7023A2FE7B95}"/>
    <cellStyle name="쉼표 [0] 2 10 2" xfId="344" xr:uid="{D25FAA4A-3CB5-4FA5-8CD0-337FA36CA4BE}"/>
    <cellStyle name="쉼표 [0] 2 10 3" xfId="426" xr:uid="{EE0B2EEC-9789-455E-A8AF-E8880BCD07D4}"/>
    <cellStyle name="쉼표 [0] 2 11" xfId="224" xr:uid="{CCCF4C98-32C6-4D87-A595-E9A69F472428}"/>
    <cellStyle name="쉼표 [0] 2 11 2" xfId="346" xr:uid="{26D00D00-5588-4F95-A8CE-BB6397571F33}"/>
    <cellStyle name="쉼표 [0] 2 11 3" xfId="543" xr:uid="{E3D488AD-EF48-4E00-94CB-5F97AE3F101A}"/>
    <cellStyle name="쉼표 [0] 2 12" xfId="349" xr:uid="{4B901384-A686-4D12-9A24-CC54DECFECBC}"/>
    <cellStyle name="쉼표 [0] 2 12 2" xfId="545" xr:uid="{A014AD14-B81F-48D3-8860-83070396BC25}"/>
    <cellStyle name="쉼표 [0] 2 13" xfId="226" xr:uid="{7C5B51CF-7A4B-47ED-B695-271B42E5C9F4}"/>
    <cellStyle name="쉼표 [0] 2 13 2" xfId="547" xr:uid="{1F3264E1-9E47-4B91-B160-F8A6D9B0D7E6}"/>
    <cellStyle name="쉼표 [0] 2 14" xfId="353" xr:uid="{DF4D159C-AC47-4425-879A-BEC4C1A796CB}"/>
    <cellStyle name="쉼표 [0] 2 14 2" xfId="550" xr:uid="{237077E9-D66E-41AF-870E-5F2BB0A0C854}"/>
    <cellStyle name="쉼표 [0] 2 15" xfId="356" xr:uid="{E84A0980-979F-463F-9CF9-E3BAE7028060}"/>
    <cellStyle name="쉼표 [0] 2 16" xfId="557" xr:uid="{F7E654AC-CDEF-4BAF-9050-CD93064A6ED0}"/>
    <cellStyle name="쉼표 [0] 2 2" xfId="7" xr:uid="{7EC01DD8-7713-4B14-8EDB-BC562C8C3099}"/>
    <cellStyle name="쉼표 [0] 2 2 2" xfId="20" xr:uid="{BDCD9833-BCCD-4590-9C48-A5C75EBA0C06}"/>
    <cellStyle name="쉼표 [0] 2 2 2 2" xfId="45" xr:uid="{B00403F9-0A34-4975-A3BA-8A211BA1152E}"/>
    <cellStyle name="쉼표 [0] 2 2 2 2 2" xfId="89" xr:uid="{33938740-DBB2-4255-B89F-10AD31591987}"/>
    <cellStyle name="쉼표 [0] 2 2 2 2 2 2" xfId="206" xr:uid="{B71A560F-4FF7-4265-9F04-3F347105568E}"/>
    <cellStyle name="쉼표 [0] 2 2 2 2 2 3" xfId="325" xr:uid="{4FA84F21-F650-4630-9DC3-9FCA728DDE56}"/>
    <cellStyle name="쉼표 [0] 2 2 2 2 2 4" xfId="524" xr:uid="{830959E7-8AA5-4804-9822-9556A68006D5}"/>
    <cellStyle name="쉼표 [0] 2 2 2 2 3" xfId="148" xr:uid="{CE308341-D498-47B6-83A9-A9EEB9B3B94E}"/>
    <cellStyle name="쉼표 [0] 2 2 2 2 3 2" xfId="467" xr:uid="{B590F3B3-8327-43CB-9304-DAB4EA099F55}"/>
    <cellStyle name="쉼표 [0] 2 2 2 2 4" xfId="267" xr:uid="{10DC6C42-E11C-4448-8524-4DFB4C23755D}"/>
    <cellStyle name="쉼표 [0] 2 2 2 2 5" xfId="409" xr:uid="{1B0279F1-6847-4605-AFE1-2499A23B748D}"/>
    <cellStyle name="쉼표 [0] 2 2 2 3" xfId="102" xr:uid="{A7C096E7-88F3-40F1-8F66-5DB5853F20BC}"/>
    <cellStyle name="쉼표 [0] 2 2 2 3 2" xfId="220" xr:uid="{B801A9B6-DC4B-47A6-8305-5C917C04A40B}"/>
    <cellStyle name="쉼표 [0] 2 2 2 3 2 2" xfId="339" xr:uid="{CA8A839D-2C7C-4575-9131-9BB1EF030359}"/>
    <cellStyle name="쉼표 [0] 2 2 2 3 2 3" xfId="538" xr:uid="{90B5E818-44F0-432D-93E2-175031880BCA}"/>
    <cellStyle name="쉼표 [0] 2 2 2 3 3" xfId="162" xr:uid="{56AFAB1B-F589-4AE1-AC32-61201A267F51}"/>
    <cellStyle name="쉼표 [0] 2 2 2 3 3 2" xfId="481" xr:uid="{798C64B5-7910-47FD-ABC8-DBC5A28835DF}"/>
    <cellStyle name="쉼표 [0] 2 2 2 3 4" xfId="281" xr:uid="{165FD6D2-FE26-4A58-ABC9-AAB1C55A8E37}"/>
    <cellStyle name="쉼표 [0] 2 2 2 3 5" xfId="423" xr:uid="{BFEC81E8-E439-435F-8560-0DB3AFE3316D}"/>
    <cellStyle name="쉼표 [0] 2 2 2 4" xfId="64" xr:uid="{3AAC4ADD-9280-4B9D-976B-7A2F8EFF3B85}"/>
    <cellStyle name="쉼표 [0] 2 2 2 4 2" xfId="181" xr:uid="{0684DEE6-10F6-4F1A-94C8-BD78EF707E41}"/>
    <cellStyle name="쉼표 [0] 2 2 2 4 2 2" xfId="499" xr:uid="{6EB5AD23-F857-46B4-A55C-5000A65C18AE}"/>
    <cellStyle name="쉼표 [0] 2 2 2 4 3" xfId="300" xr:uid="{6D7AC4F2-0B0E-4171-A39C-58EA37458740}"/>
    <cellStyle name="쉼표 [0] 2 2 2 4 4" xfId="385" xr:uid="{21E57AAC-5E3B-4525-A1A1-8218F72A8836}"/>
    <cellStyle name="쉼표 [0] 2 2 2 5" xfId="123" xr:uid="{E7BF41BA-5F23-4B17-9D49-3F5435D510C2}"/>
    <cellStyle name="쉼표 [0] 2 2 2 5 2" xfId="442" xr:uid="{6E587C2D-7D2E-45F1-88BC-A194B04F0944}"/>
    <cellStyle name="쉼표 [0] 2 2 2 6" xfId="242" xr:uid="{1F746B72-D768-43C5-AF74-A89947A9318E}"/>
    <cellStyle name="쉼표 [0] 2 2 2 7" xfId="366" xr:uid="{44F3FE9A-9F63-4170-8546-A92659FC22B0}"/>
    <cellStyle name="쉼표 [0] 2 2 3" xfId="38" xr:uid="{4DDE6BF5-BE41-4222-A29E-4F3E565745BA}"/>
    <cellStyle name="쉼표 [0] 2 2 3 2" xfId="82" xr:uid="{F14E3E1B-1797-4531-BF03-7CAC1CADE05B}"/>
    <cellStyle name="쉼표 [0] 2 2 3 2 2" xfId="199" xr:uid="{F3799DCE-2C82-455D-8733-5C0EB557A56E}"/>
    <cellStyle name="쉼표 [0] 2 2 3 2 3" xfId="318" xr:uid="{4A18D9E7-B3C5-40A2-B42A-C8431CB0E898}"/>
    <cellStyle name="쉼표 [0] 2 2 3 2 4" xfId="517" xr:uid="{F8F84590-4946-4E02-A61D-0F582AFD03DC}"/>
    <cellStyle name="쉼표 [0] 2 2 3 3" xfId="141" xr:uid="{63A84D7D-6651-486D-8669-ED44332B9D26}"/>
    <cellStyle name="쉼표 [0] 2 2 3 3 2" xfId="460" xr:uid="{2FE0E1D7-706B-46F6-B62F-A5FA7E550499}"/>
    <cellStyle name="쉼표 [0] 2 2 3 4" xfId="260" xr:uid="{7140C15B-24A9-4A97-A3E3-3DEF458E287C}"/>
    <cellStyle name="쉼표 [0] 2 2 3 5" xfId="402" xr:uid="{233117CD-607B-4B41-BE46-3F6E5CBF6F6E}"/>
    <cellStyle name="쉼표 [0] 2 2 4" xfId="27" xr:uid="{815995F7-E0BE-454B-B4F8-6ABB796FB3BE}"/>
    <cellStyle name="쉼표 [0] 2 2 4 2" xfId="71" xr:uid="{F735D064-E7F7-4AC9-AE5E-8F2C1F2EFB49}"/>
    <cellStyle name="쉼표 [0] 2 2 4 2 2" xfId="188" xr:uid="{2D7F136A-8C19-407F-A65E-9EB27728431D}"/>
    <cellStyle name="쉼표 [0] 2 2 4 2 3" xfId="307" xr:uid="{4FA1C87D-7B50-40FD-8C5C-B1DDCA13EC25}"/>
    <cellStyle name="쉼표 [0] 2 2 4 2 4" xfId="506" xr:uid="{E77F20EC-159C-4515-A9EE-81B4CA5DDA9D}"/>
    <cellStyle name="쉼표 [0] 2 2 4 3" xfId="130" xr:uid="{24FF2F93-94DD-47A0-B39A-96AEDCD3AC6C}"/>
    <cellStyle name="쉼표 [0] 2 2 4 3 2" xfId="449" xr:uid="{F350A7A0-58E6-4C93-B1C0-63AF93E9F489}"/>
    <cellStyle name="쉼표 [0] 2 2 4 4" xfId="249" xr:uid="{56AAA781-8B5A-49A7-9C16-8725D1A20E1B}"/>
    <cellStyle name="쉼표 [0] 2 2 4 5" xfId="391" xr:uid="{82BBBEB0-ECCA-4E3C-BA9E-B9FA0EC24E17}"/>
    <cellStyle name="쉼표 [0] 2 2 5" xfId="94" xr:uid="{B6965458-6132-404E-B6D4-6194AA6BEF0E}"/>
    <cellStyle name="쉼표 [0] 2 2 5 2" xfId="212" xr:uid="{2940130C-70A1-408B-B2BA-DF5250F637CA}"/>
    <cellStyle name="쉼표 [0] 2 2 5 2 2" xfId="331" xr:uid="{1BD05681-F533-4CBB-A0E3-8AFD0404FAE3}"/>
    <cellStyle name="쉼표 [0] 2 2 5 2 3" xfId="530" xr:uid="{A63B7150-A2BE-47EC-A326-27AAC2A9EC36}"/>
    <cellStyle name="쉼표 [0] 2 2 5 3" xfId="154" xr:uid="{3EF30CA3-9454-43BE-94EA-E4D1168D304C}"/>
    <cellStyle name="쉼표 [0] 2 2 5 3 2" xfId="473" xr:uid="{C4936414-558C-4747-BDA9-52839CF11D0E}"/>
    <cellStyle name="쉼표 [0] 2 2 5 4" xfId="273" xr:uid="{CE7BF8DA-06C0-4797-8E5D-61A5435AFE9F}"/>
    <cellStyle name="쉼표 [0] 2 2 5 5" xfId="415" xr:uid="{ADFF74F3-BE09-432A-819A-D1EFA05EE6CE}"/>
    <cellStyle name="쉼표 [0] 2 2 6" xfId="51" xr:uid="{DC6F44C2-8E20-4733-8D80-E5076D25D2E6}"/>
    <cellStyle name="쉼표 [0] 2 2 6 2" xfId="168" xr:uid="{37691936-4F7E-4B7C-A621-77DB2BFF6E76}"/>
    <cellStyle name="쉼표 [0] 2 2 6 2 2" xfId="486" xr:uid="{00AB5819-B11A-4AA0-A593-6D56E5392436}"/>
    <cellStyle name="쉼표 [0] 2 2 6 3" xfId="287" xr:uid="{3F1C284F-1019-44F1-91BF-FCFAC2072D85}"/>
    <cellStyle name="쉼표 [0] 2 2 6 4" xfId="372" xr:uid="{79C943F2-C47C-44F5-B117-1606DC195FEF}"/>
    <cellStyle name="쉼표 [0] 2 2 7" xfId="110" xr:uid="{CB548F36-7F03-45C1-B802-8B37FEE07888}"/>
    <cellStyle name="쉼표 [0] 2 2 7 2" xfId="429" xr:uid="{441862F8-6893-486D-B9FD-5F1B0996EF0B}"/>
    <cellStyle name="쉼표 [0] 2 2 8" xfId="229" xr:uid="{9B537B30-681B-4810-BEDE-71AAE0A5B433}"/>
    <cellStyle name="쉼표 [0] 2 2 9" xfId="360" xr:uid="{ED20F0AA-9FE4-4268-86BC-314825F472CD}"/>
    <cellStyle name="쉼표 [0] 2 21" xfId="561" xr:uid="{5222520F-0AC8-4F93-8C3B-F5127C975EA9}"/>
    <cellStyle name="쉼표 [0] 2 3" xfId="10" xr:uid="{984E27E4-9CF8-4484-862C-1BF9C4FB3FDE}"/>
    <cellStyle name="쉼표 [0] 2 3 2" xfId="34" xr:uid="{1BC3F1AA-0F4A-4978-B97C-7A3712D2AFCB}"/>
    <cellStyle name="쉼표 [0] 2 3 2 2" xfId="78" xr:uid="{31FAC0E0-841A-42CF-A28E-CCEE2C2DF6B8}"/>
    <cellStyle name="쉼표 [0] 2 3 2 2 2" xfId="195" xr:uid="{5BC8E58E-A3D0-4FAC-9047-2AC7BDF84F08}"/>
    <cellStyle name="쉼표 [0] 2 3 2 2 3" xfId="314" xr:uid="{9DC739ED-C07C-4CF3-A458-12F4FEC48652}"/>
    <cellStyle name="쉼표 [0] 2 3 2 2 4" xfId="513" xr:uid="{FE6623BA-34AD-4C37-875D-29527B0F8680}"/>
    <cellStyle name="쉼표 [0] 2 3 2 3" xfId="137" xr:uid="{F9DB7173-7744-4320-A051-2EDA54A60EC6}"/>
    <cellStyle name="쉼표 [0] 2 3 2 3 2" xfId="456" xr:uid="{1148DC7F-A4DB-4939-9605-7673E57E2EF8}"/>
    <cellStyle name="쉼표 [0] 2 3 2 4" xfId="256" xr:uid="{612BBD05-42C6-4C18-B59A-C2D8D631CECA}"/>
    <cellStyle name="쉼표 [0] 2 3 2 5" xfId="398" xr:uid="{F127FEA8-DA03-400E-9932-62BA91335915}"/>
    <cellStyle name="쉼표 [0] 2 3 3" xfId="97" xr:uid="{F6156930-5F42-4FC8-B2B8-42A48E87926B}"/>
    <cellStyle name="쉼표 [0] 2 3 3 2" xfId="215" xr:uid="{D8D55073-CD81-4ED8-9425-4EEF09290F24}"/>
    <cellStyle name="쉼표 [0] 2 3 3 2 2" xfId="334" xr:uid="{12D8EA78-3EE6-4568-8200-261D0BD72E36}"/>
    <cellStyle name="쉼표 [0] 2 3 3 2 3" xfId="533" xr:uid="{E2496910-4E9F-4A6A-B5CE-C7925C9CCF4C}"/>
    <cellStyle name="쉼표 [0] 2 3 3 3" xfId="157" xr:uid="{4A4FACFF-4F53-4C78-AAD7-E82B48CF41E7}"/>
    <cellStyle name="쉼표 [0] 2 3 3 3 2" xfId="476" xr:uid="{667AB1F1-47E3-4D8E-BFC6-5498928D45C4}"/>
    <cellStyle name="쉼표 [0] 2 3 3 4" xfId="276" xr:uid="{C7EB1E47-D25A-4889-923D-8FE750DCE896}"/>
    <cellStyle name="쉼표 [0] 2 3 3 5" xfId="418" xr:uid="{541C0CB3-EF49-4F43-BEFC-CB6462EACDF7}"/>
    <cellStyle name="쉼표 [0] 2 3 4" xfId="54" xr:uid="{B74EFCB0-1F81-4052-B6FC-CE00796CDA22}"/>
    <cellStyle name="쉼표 [0] 2 3 4 2" xfId="171" xr:uid="{F390E24D-2435-477A-8A53-DE583ECD2EB7}"/>
    <cellStyle name="쉼표 [0] 2 3 4 2 2" xfId="489" xr:uid="{08C91760-8C36-49D3-90BC-E3220B3E3982}"/>
    <cellStyle name="쉼표 [0] 2 3 4 3" xfId="290" xr:uid="{E5317FB2-97CE-4D32-9DBF-B9175BD8D68D}"/>
    <cellStyle name="쉼표 [0] 2 3 4 4" xfId="375" xr:uid="{B0494EAF-A1B0-4452-A67E-F476A73822C4}"/>
    <cellStyle name="쉼표 [0] 2 3 5" xfId="113" xr:uid="{7351E8B1-B54B-4A0E-9078-623AACA49BA6}"/>
    <cellStyle name="쉼표 [0] 2 3 5 2" xfId="432" xr:uid="{1BBFF6D8-32D7-42FA-9AD8-2DE99462B666}"/>
    <cellStyle name="쉼표 [0] 2 3 6" xfId="232" xr:uid="{B1F9B53A-4EB6-4E46-8B07-D4ADB1E83453}"/>
    <cellStyle name="쉼표 [0] 2 3 7" xfId="362" xr:uid="{68E95705-A0C7-4BDD-85F5-A8CCB72BE0B2}"/>
    <cellStyle name="쉼표 [0] 2 4" xfId="16" xr:uid="{F3B82A69-ECEC-4460-A789-F0D6C2898D06}"/>
    <cellStyle name="쉼표 [0] 2 4 2" xfId="41" xr:uid="{C8F6A6A0-78FB-48AA-9FBE-FF5516BDD149}"/>
    <cellStyle name="쉼표 [0] 2 4 2 2" xfId="85" xr:uid="{80FD1786-F4BC-4398-99B2-AB926FB5BEA9}"/>
    <cellStyle name="쉼표 [0] 2 4 2 2 2" xfId="202" xr:uid="{BD3DF590-94BE-474D-80DD-134F32DBC3C7}"/>
    <cellStyle name="쉼표 [0] 2 4 2 2 3" xfId="321" xr:uid="{D6607658-D67B-4AF6-9877-4D6E904030C4}"/>
    <cellStyle name="쉼표 [0] 2 4 2 2 4" xfId="520" xr:uid="{96F6D840-9F7A-44C4-BEF9-9988E33050AF}"/>
    <cellStyle name="쉼표 [0] 2 4 2 3" xfId="144" xr:uid="{D613A463-0C06-4A49-9DF2-89CB69E45477}"/>
    <cellStyle name="쉼표 [0] 2 4 2 3 2" xfId="463" xr:uid="{93F2611D-6A72-4678-8FA4-3C6EFCF5D261}"/>
    <cellStyle name="쉼표 [0] 2 4 2 4" xfId="263" xr:uid="{50EE2C46-448E-4580-BB28-4A62B4ACBAF1}"/>
    <cellStyle name="쉼표 [0] 2 4 2 5" xfId="405" xr:uid="{A18B679F-42CF-40AD-8A3D-4C265E9D54F7}"/>
    <cellStyle name="쉼표 [0] 2 4 3" xfId="99" xr:uid="{7AB5FB85-8475-4462-9F2B-A93C60BE6782}"/>
    <cellStyle name="쉼표 [0] 2 4 3 2" xfId="217" xr:uid="{C9D28B04-DEC3-425A-8295-5655E2AE1CCC}"/>
    <cellStyle name="쉼표 [0] 2 4 3 2 2" xfId="336" xr:uid="{D62AEBE6-B873-4766-8418-872C23D1D6A6}"/>
    <cellStyle name="쉼표 [0] 2 4 3 2 3" xfId="535" xr:uid="{B5CDC077-AE00-47A7-B503-182DAB6954D2}"/>
    <cellStyle name="쉼표 [0] 2 4 3 3" xfId="159" xr:uid="{17AD665D-7FB3-4617-A690-716D16ACE790}"/>
    <cellStyle name="쉼표 [0] 2 4 3 3 2" xfId="478" xr:uid="{0E5A2026-F18D-4706-A542-535C1FA34A6A}"/>
    <cellStyle name="쉼표 [0] 2 4 3 4" xfId="278" xr:uid="{1954BD2B-93F0-4786-AB7E-4ACC6147DC4F}"/>
    <cellStyle name="쉼표 [0] 2 4 3 5" xfId="420" xr:uid="{899A3C87-3A8F-4705-B772-4EEB1828A7AC}"/>
    <cellStyle name="쉼표 [0] 2 4 4" xfId="60" xr:uid="{6355F59C-8225-4AE5-BAB5-5AAAB6E9162F}"/>
    <cellStyle name="쉼표 [0] 2 4 4 2" xfId="177" xr:uid="{A699B657-65BB-4DAE-AA4D-809B0578BBA7}"/>
    <cellStyle name="쉼표 [0] 2 4 4 2 2" xfId="495" xr:uid="{35A86ADD-9D08-48B8-86A9-F34A140933F9}"/>
    <cellStyle name="쉼표 [0] 2 4 4 3" xfId="296" xr:uid="{5CC22997-7E4A-4E34-81AA-ABBE3F15AFF6}"/>
    <cellStyle name="쉼표 [0] 2 4 4 4" xfId="381" xr:uid="{D56DE813-3B8C-464E-BBB2-67F772549F72}"/>
    <cellStyle name="쉼표 [0] 2 4 5" xfId="119" xr:uid="{1E2FC45E-7488-4AD1-B52D-E81D99E30D8B}"/>
    <cellStyle name="쉼표 [0] 2 4 5 2" xfId="438" xr:uid="{E08830B9-3DAF-4B53-A78F-DD0FDCFF045A}"/>
    <cellStyle name="쉼표 [0] 2 4 6" xfId="238" xr:uid="{631F4D8F-7BAF-41CB-8E65-7225238D71DB}"/>
    <cellStyle name="쉼표 [0] 2 4 7" xfId="363" xr:uid="{11CCB33C-7F97-4DD6-8A14-D7FD405D9F46}"/>
    <cellStyle name="쉼표 [0] 2 5" xfId="32" xr:uid="{4CD5B7C4-DC3B-4A70-BCFD-BD59461C7DCB}"/>
    <cellStyle name="쉼표 [0] 2 5 2" xfId="76" xr:uid="{2DF3F4E2-8C14-44EE-B902-2586769D0A6B}"/>
    <cellStyle name="쉼표 [0] 2 5 2 2" xfId="193" xr:uid="{193BD03C-5059-4491-882A-BD70FF28C03B}"/>
    <cellStyle name="쉼표 [0] 2 5 2 3" xfId="312" xr:uid="{2D5E66DF-CDF3-49B4-905E-E9DE916629C7}"/>
    <cellStyle name="쉼표 [0] 2 5 2 4" xfId="511" xr:uid="{8595697C-3803-4C45-AD7A-9393BCE0471D}"/>
    <cellStyle name="쉼표 [0] 2 5 3" xfId="135" xr:uid="{FFDDF912-1968-4E56-8380-81B347A77178}"/>
    <cellStyle name="쉼표 [0] 2 5 3 2" xfId="454" xr:uid="{22955E3B-1793-482E-A0C7-71D771F4EF57}"/>
    <cellStyle name="쉼표 [0] 2 5 4" xfId="254" xr:uid="{C5368B6A-3A20-445B-8AC3-919B480EEB3E}"/>
    <cellStyle name="쉼표 [0] 2 5 5" xfId="396" xr:uid="{B4C9FE3D-5812-456B-8487-3080A12E0C8E}"/>
    <cellStyle name="쉼표 [0] 2 6" xfId="23" xr:uid="{CCBE5AA9-AC1E-4418-AAD6-6AD55A731C1C}"/>
    <cellStyle name="쉼표 [0] 2 6 2" xfId="67" xr:uid="{BF1C67DD-ED4D-484A-892E-20E613E13A4F}"/>
    <cellStyle name="쉼표 [0] 2 6 2 2" xfId="184" xr:uid="{F9B89AB9-6680-4551-96D4-C73939AEABE0}"/>
    <cellStyle name="쉼표 [0] 2 6 2 3" xfId="303" xr:uid="{A37A5BF7-B2A3-4FF9-8F17-EA2F7B13DFC7}"/>
    <cellStyle name="쉼표 [0] 2 6 2 4" xfId="502" xr:uid="{6DB3908B-A640-4DED-B1D7-0D02BDA16334}"/>
    <cellStyle name="쉼표 [0] 2 6 3" xfId="126" xr:uid="{A57CFDE4-D8E9-42E8-9297-454FD6B4C9EF}"/>
    <cellStyle name="쉼표 [0] 2 6 3 2" xfId="445" xr:uid="{88781FC9-C1C0-4137-92A1-B4401A2A34AF}"/>
    <cellStyle name="쉼표 [0] 2 6 4" xfId="245" xr:uid="{425739F3-CEBE-4A92-B61E-7F6610BBE081}"/>
    <cellStyle name="쉼표 [0] 2 6 5" xfId="387" xr:uid="{1ADB1403-F3B8-4193-A210-7B985949D235}"/>
    <cellStyle name="쉼표 [0] 2 7" xfId="91" xr:uid="{22B63D50-7DBB-4B0A-96BC-BF93376300C6}"/>
    <cellStyle name="쉼표 [0] 2 7 2" xfId="209" xr:uid="{32E5FD17-D560-4976-B217-DDF0046F5628}"/>
    <cellStyle name="쉼표 [0] 2 7 2 2" xfId="328" xr:uid="{B0640DF6-1C8D-4F09-9986-A77E6377A222}"/>
    <cellStyle name="쉼표 [0] 2 7 2 3" xfId="527" xr:uid="{385D15FB-C740-40CC-A1B4-A969D6E4D049}"/>
    <cellStyle name="쉼표 [0] 2 7 3" xfId="151" xr:uid="{46615D2C-2D37-4601-844C-68C3F3782FE8}"/>
    <cellStyle name="쉼표 [0] 2 7 3 2" xfId="470" xr:uid="{5D393EF2-259C-491B-8BBE-29CBD5F489ED}"/>
    <cellStyle name="쉼표 [0] 2 7 4" xfId="270" xr:uid="{5C874E08-2382-4D53-802B-BA4E3F0760F7}"/>
    <cellStyle name="쉼표 [0] 2 7 5" xfId="412" xr:uid="{4E79A74E-E89D-4E97-8DEB-E442350235DF}"/>
    <cellStyle name="쉼표 [0] 2 8" xfId="48" xr:uid="{7C2DA3AE-E681-4F18-91C2-82AEECC7FDA3}"/>
    <cellStyle name="쉼표 [0] 2 8 2" xfId="165" xr:uid="{9B2CB3F4-50BA-404C-BB37-CE6E0079A740}"/>
    <cellStyle name="쉼표 [0] 2 8 2 2" xfId="483" xr:uid="{A98F23D7-63EE-4699-8073-E5121BB3BD1C}"/>
    <cellStyle name="쉼표 [0] 2 8 3" xfId="284" xr:uid="{BA2A422B-8C0F-408F-9ED3-317E4759FFE0}"/>
    <cellStyle name="쉼표 [0] 2 8 4" xfId="369" xr:uid="{959412D8-4966-4B74-80CE-10B6E191C94E}"/>
    <cellStyle name="쉼표 [0] 2 9" xfId="105" xr:uid="{72C41D84-8C2C-43D9-930F-AC6053BFB5A7}"/>
    <cellStyle name="쉼표 [0] 2 9 2" xfId="222" xr:uid="{BA440C8D-68D1-43E1-B3B4-3EF71F1007DB}"/>
    <cellStyle name="쉼표 [0] 2 9 3" xfId="342" xr:uid="{70A1E9DA-1B45-4D1A-9064-6FDD6A77BF42}"/>
    <cellStyle name="쉼표 [0] 2 9 4" xfId="541" xr:uid="{7360347B-73F7-490A-B091-F6FD18028783}"/>
    <cellStyle name="쉼표 [0] 3" xfId="5" xr:uid="{13BD7A54-1E2E-48E5-AB09-9AE54F65BF4D}"/>
    <cellStyle name="쉼표 [0] 3 10" xfId="108" xr:uid="{A0D7FD67-1709-41AF-A9A7-B87E40143F73}"/>
    <cellStyle name="쉼표 [0] 3 10 2" xfId="347" xr:uid="{54503572-825A-43C3-A18C-60B0D082A7A1}"/>
    <cellStyle name="쉼표 [0] 3 10 3" xfId="427" xr:uid="{BB5573D9-C6F8-413D-BFB9-827DD0D32082}"/>
    <cellStyle name="쉼표 [0] 3 11" xfId="350" xr:uid="{29766E2F-044B-482F-A41B-2D8E65FF8095}"/>
    <cellStyle name="쉼표 [0] 3 11 2" xfId="548" xr:uid="{17A5F4B2-FBCB-486A-9802-E80247AC430E}"/>
    <cellStyle name="쉼표 [0] 3 12" xfId="227" xr:uid="{E06B3C8C-3505-4556-A4A7-D150A3850C73}"/>
    <cellStyle name="쉼표 [0] 3 12 2" xfId="551" xr:uid="{B1937A92-CC05-48A3-BE02-8AE8B0905263}"/>
    <cellStyle name="쉼표 [0] 3 13" xfId="357" xr:uid="{6F6204AE-BCD7-47C0-AC5D-3A572F97AB45}"/>
    <cellStyle name="쉼표 [0] 3 14" xfId="558" xr:uid="{A48819C2-2DA0-427A-82FE-C46FE2406189}"/>
    <cellStyle name="쉼표 [0] 3 2" xfId="8" xr:uid="{66AC15C0-A7AA-43D0-BEBE-5199C66B4E33}"/>
    <cellStyle name="쉼표 [0] 3 2 10" xfId="361" xr:uid="{AEB61EB1-30BE-4B84-8C99-30492D7E5A3B}"/>
    <cellStyle name="쉼표 [0] 3 2 2" xfId="14" xr:uid="{86FA28F2-FFBC-45F2-ADD4-8E604C0F3406}"/>
    <cellStyle name="쉼표 [0] 3 2 2 2" xfId="39" xr:uid="{AEB48E4F-C3E0-47F3-9F85-0C5C5E5A6E80}"/>
    <cellStyle name="쉼표 [0] 3 2 2 2 2" xfId="83" xr:uid="{CD84C211-A507-4B4A-9863-E2FAFAF710A3}"/>
    <cellStyle name="쉼표 [0] 3 2 2 2 2 2" xfId="200" xr:uid="{CB44B34A-4485-46B8-9FA5-1A0A306CF09F}"/>
    <cellStyle name="쉼표 [0] 3 2 2 2 2 3" xfId="319" xr:uid="{9CA55A06-9930-4B05-B7FA-12512C565B80}"/>
    <cellStyle name="쉼표 [0] 3 2 2 2 2 4" xfId="518" xr:uid="{FD8FB7BB-EE6F-4DE6-8E72-627366640E31}"/>
    <cellStyle name="쉼표 [0] 3 2 2 2 3" xfId="142" xr:uid="{5B8BAF9F-17CE-4C4A-B696-5533A45AEC95}"/>
    <cellStyle name="쉼표 [0] 3 2 2 2 3 2" xfId="461" xr:uid="{3E815FB5-1054-4CA3-8218-C72A4B6FFA29}"/>
    <cellStyle name="쉼표 [0] 3 2 2 2 4" xfId="261" xr:uid="{8BF814B3-9D2C-4C5E-9AC8-3D4EA733BDC3}"/>
    <cellStyle name="쉼표 [0] 3 2 2 2 5" xfId="403" xr:uid="{1D6BE768-7E45-4908-90A4-67839325E94C}"/>
    <cellStyle name="쉼표 [0] 3 2 2 3" xfId="103" xr:uid="{131B3F73-9190-4FD0-9BF1-C68EDB2BF6EA}"/>
    <cellStyle name="쉼표 [0] 3 2 2 3 2" xfId="221" xr:uid="{909A1B11-4E5E-464F-B796-A4A74C41EF16}"/>
    <cellStyle name="쉼표 [0] 3 2 2 3 2 2" xfId="340" xr:uid="{327AA0E4-D1B1-4D72-A8AB-EB81B5B4B883}"/>
    <cellStyle name="쉼표 [0] 3 2 2 3 2 3" xfId="539" xr:uid="{06AE84D7-2BEC-40EE-AC48-07F009AD35E6}"/>
    <cellStyle name="쉼표 [0] 3 2 2 3 3" xfId="163" xr:uid="{886C2AF9-201C-407C-9496-AAD1CC2656A9}"/>
    <cellStyle name="쉼표 [0] 3 2 2 3 3 2" xfId="482" xr:uid="{80CFCD58-0749-4DBC-8262-B94BE814B687}"/>
    <cellStyle name="쉼표 [0] 3 2 2 3 4" xfId="282" xr:uid="{51E05123-654A-413C-9527-E50C15F4BD91}"/>
    <cellStyle name="쉼표 [0] 3 2 2 3 5" xfId="424" xr:uid="{53BEF290-9395-4FBB-B7A1-A743FA8E9F3D}"/>
    <cellStyle name="쉼표 [0] 3 2 2 4" xfId="58" xr:uid="{0721B792-FC69-4C64-B1EB-49100625188E}"/>
    <cellStyle name="쉼표 [0] 3 2 2 4 2" xfId="175" xr:uid="{0847E428-8205-4C2B-9F95-3B65FF2AD8A9}"/>
    <cellStyle name="쉼표 [0] 3 2 2 4 2 2" xfId="493" xr:uid="{40CCA2EA-DBA1-40D5-8F9E-C2A963F3B5CB}"/>
    <cellStyle name="쉼표 [0] 3 2 2 4 3" xfId="294" xr:uid="{8B575EA7-6405-4300-88B8-228A926CAFC4}"/>
    <cellStyle name="쉼표 [0] 3 2 2 4 4" xfId="379" xr:uid="{A7D7FF8A-CACB-4A93-BDFC-68EF2FC5AFA6}"/>
    <cellStyle name="쉼표 [0] 3 2 2 5" xfId="117" xr:uid="{84BED209-ED5E-4A6B-AF94-D667CE0EA65A}"/>
    <cellStyle name="쉼표 [0] 3 2 2 5 2" xfId="436" xr:uid="{9757A246-AADA-4CB6-9680-29798BA95F4D}"/>
    <cellStyle name="쉼표 [0] 3 2 2 6" xfId="236" xr:uid="{479998E4-E5FC-4FE3-800B-5BD75331762D}"/>
    <cellStyle name="쉼표 [0] 3 2 2 7" xfId="367" xr:uid="{811ACD9D-5FF5-4145-B331-FF1BD801C8BB}"/>
    <cellStyle name="쉼표 [0] 3 2 3" xfId="21" xr:uid="{CE17EA87-1E00-4482-AEBB-B8B76F92D170}"/>
    <cellStyle name="쉼표 [0] 3 2 3 2" xfId="46" xr:uid="{C99C4B6E-D4B9-4A83-9F8A-F960AF0EC160}"/>
    <cellStyle name="쉼표 [0] 3 2 3 2 2" xfId="90" xr:uid="{222C3647-5173-4B6F-9F98-F6A0A336C5D6}"/>
    <cellStyle name="쉼표 [0] 3 2 3 2 2 2" xfId="207" xr:uid="{329D4D42-7107-4A1A-B0BE-5E67120EF392}"/>
    <cellStyle name="쉼표 [0] 3 2 3 2 2 3" xfId="326" xr:uid="{2AAC9F2E-F49C-4243-989B-D8DA0EDF2CA8}"/>
    <cellStyle name="쉼표 [0] 3 2 3 2 2 4" xfId="525" xr:uid="{C5F83A79-1F36-4885-B2B0-5BB50004CBB1}"/>
    <cellStyle name="쉼표 [0] 3 2 3 2 3" xfId="149" xr:uid="{87351CA1-85AE-4F38-9203-081621441F1F}"/>
    <cellStyle name="쉼표 [0] 3 2 3 2 3 2" xfId="468" xr:uid="{07D1A22E-E8D5-4F26-ABC1-D2C49B3C5BDA}"/>
    <cellStyle name="쉼표 [0] 3 2 3 2 4" xfId="268" xr:uid="{419BE44C-1683-422F-9D43-23C968A0BDC0}"/>
    <cellStyle name="쉼표 [0] 3 2 3 2 5" xfId="410" xr:uid="{7D31E5B9-1E2F-4417-A392-42D410EA9B86}"/>
    <cellStyle name="쉼표 [0] 3 2 3 3" xfId="65" xr:uid="{9CBC9DDE-37F7-4436-B8D0-BE12867BCC08}"/>
    <cellStyle name="쉼표 [0] 3 2 3 3 2" xfId="182" xr:uid="{2518FF14-E6F4-4D9E-A4FB-E0933EF41740}"/>
    <cellStyle name="쉼표 [0] 3 2 3 3 3" xfId="301" xr:uid="{7B0149AF-4CEE-4FAD-A87A-773372610C8C}"/>
    <cellStyle name="쉼표 [0] 3 2 3 3 4" xfId="500" xr:uid="{A70ADCFD-4F57-47BF-8232-52DCD4B8A40B}"/>
    <cellStyle name="쉼표 [0] 3 2 3 4" xfId="124" xr:uid="{D0EBDEEF-302D-426E-9C2F-41621CC0FF70}"/>
    <cellStyle name="쉼표 [0] 3 2 3 4 2" xfId="443" xr:uid="{013D3EF1-94C7-4DB6-9393-94E14D643654}"/>
    <cellStyle name="쉼표 [0] 3 2 3 5" xfId="243" xr:uid="{E688F703-3C12-494A-8698-8661AFAC0F5F}"/>
    <cellStyle name="쉼표 [0] 3 2 3 6" xfId="386" xr:uid="{8DBDE978-7BE0-43C3-BC53-648324238913}"/>
    <cellStyle name="쉼표 [0] 3 2 4" xfId="33" xr:uid="{789A6302-239E-4B5F-88EC-8AC386E2966E}"/>
    <cellStyle name="쉼표 [0] 3 2 4 2" xfId="77" xr:uid="{E44657C3-F2B5-424C-B82C-DF5658DA075B}"/>
    <cellStyle name="쉼표 [0] 3 2 4 2 2" xfId="194" xr:uid="{907126B2-263A-4972-BCB6-4A228582C798}"/>
    <cellStyle name="쉼표 [0] 3 2 4 2 3" xfId="313" xr:uid="{0E178AD0-8272-42FF-B8EB-DF997156F61D}"/>
    <cellStyle name="쉼표 [0] 3 2 4 2 4" xfId="512" xr:uid="{A8727DE2-4191-45E8-BF4F-859879D515FF}"/>
    <cellStyle name="쉼표 [0] 3 2 4 3" xfId="136" xr:uid="{7688B079-F7B0-43A1-89F5-CF0F59D6921A}"/>
    <cellStyle name="쉼표 [0] 3 2 4 3 2" xfId="455" xr:uid="{25D602D1-4CF1-4102-B8D8-346F449ECC8A}"/>
    <cellStyle name="쉼표 [0] 3 2 4 4" xfId="255" xr:uid="{C03BCC75-F4DF-4ECD-9F12-2A8850683B7F}"/>
    <cellStyle name="쉼표 [0] 3 2 4 5" xfId="397" xr:uid="{1B7C3AB9-052F-4F9A-BD52-AC3A9A0453F6}"/>
    <cellStyle name="쉼표 [0] 3 2 5" xfId="28" xr:uid="{829C2BDD-5C39-444E-B01E-1D61D87F02DC}"/>
    <cellStyle name="쉼표 [0] 3 2 5 2" xfId="72" xr:uid="{55065F91-8822-4D2E-837F-FA4251C441AF}"/>
    <cellStyle name="쉼표 [0] 3 2 5 2 2" xfId="189" xr:uid="{8E11B942-1E72-4D07-B9CC-F1A424CD55D9}"/>
    <cellStyle name="쉼표 [0] 3 2 5 2 3" xfId="308" xr:uid="{0AE76239-7563-49C2-9C21-F47360C3FE21}"/>
    <cellStyle name="쉼표 [0] 3 2 5 2 4" xfId="507" xr:uid="{2CB02A80-07D1-42C1-B295-6814E4E61CBE}"/>
    <cellStyle name="쉼표 [0] 3 2 5 3" xfId="131" xr:uid="{49FE8613-7666-4D87-A994-76475D0A0E69}"/>
    <cellStyle name="쉼표 [0] 3 2 5 3 2" xfId="450" xr:uid="{4CD6BE57-7AE1-4BE4-8124-AFA95CD208E9}"/>
    <cellStyle name="쉼표 [0] 3 2 5 4" xfId="250" xr:uid="{4B7374DA-19E1-4522-85D8-6DEF8F2A856C}"/>
    <cellStyle name="쉼표 [0] 3 2 5 5" xfId="392" xr:uid="{C73B057C-8AE4-499F-BF69-993EFDAD18AC}"/>
    <cellStyle name="쉼표 [0] 3 2 6" xfId="96" xr:uid="{CFB3FEAD-EF09-4C95-BD70-1B11D111AB4A}"/>
    <cellStyle name="쉼표 [0] 3 2 6 2" xfId="214" xr:uid="{D5E144E9-319B-4F63-98E8-652DF9E40EC2}"/>
    <cellStyle name="쉼표 [0] 3 2 6 2 2" xfId="333" xr:uid="{A8A13A31-5BC6-4733-A286-EF5DDEB4DBE7}"/>
    <cellStyle name="쉼표 [0] 3 2 6 2 3" xfId="532" xr:uid="{68FB853D-FCB4-4E01-8B03-181F6B19DBA3}"/>
    <cellStyle name="쉼표 [0] 3 2 6 3" xfId="156" xr:uid="{855A5267-CBAC-4974-9160-5E8A714BF6E6}"/>
    <cellStyle name="쉼표 [0] 3 2 6 3 2" xfId="475" xr:uid="{90712C28-3D70-4F62-8D1F-0BAF45F42A0E}"/>
    <cellStyle name="쉼표 [0] 3 2 6 4" xfId="275" xr:uid="{2574FE27-F076-43CD-9FAB-AE560B544D08}"/>
    <cellStyle name="쉼표 [0] 3 2 6 5" xfId="417" xr:uid="{C3626941-4D2E-4B6C-942F-CF0180AC8C22}"/>
    <cellStyle name="쉼표 [0] 3 2 7" xfId="52" xr:uid="{06EC3A0B-C82A-494F-9C8E-F070DD5AA4F7}"/>
    <cellStyle name="쉼표 [0] 3 2 7 2" xfId="169" xr:uid="{4490B25D-D72F-41E2-AB63-8C46D7A3EE24}"/>
    <cellStyle name="쉼표 [0] 3 2 7 2 2" xfId="487" xr:uid="{8B21690C-DE3D-4793-820D-D2E9AEF3DA40}"/>
    <cellStyle name="쉼표 [0] 3 2 7 3" xfId="288" xr:uid="{9EC1FBDA-17A4-4555-8DDB-9C158F81E0E4}"/>
    <cellStyle name="쉼표 [0] 3 2 7 4" xfId="373" xr:uid="{B37BF801-18EE-4F83-83B2-DC6D54D36B51}"/>
    <cellStyle name="쉼표 [0] 3 2 8" xfId="111" xr:uid="{D23E46E4-A04B-4869-B855-9569991C8E0C}"/>
    <cellStyle name="쉼표 [0] 3 2 8 2" xfId="430" xr:uid="{B4661FB3-54AD-4A7D-A98F-BF0996E6BE0F}"/>
    <cellStyle name="쉼표 [0] 3 2 9" xfId="230" xr:uid="{82C03442-9482-4D2B-91F9-E49BA1DF1B30}"/>
    <cellStyle name="쉼표 [0] 3 3" xfId="13" xr:uid="{0806A700-BFE2-4EC4-8C37-7E1E02140DDA}"/>
    <cellStyle name="쉼표 [0] 3 3 2" xfId="19" xr:uid="{2623EE23-02CE-4B5E-84F4-A671F5A2D128}"/>
    <cellStyle name="쉼표 [0] 3 3 2 2" xfId="44" xr:uid="{807F57F2-6224-4DE6-B396-51557430ED6A}"/>
    <cellStyle name="쉼표 [0] 3 3 2 2 2" xfId="88" xr:uid="{C3AA0D3D-FC10-4CE4-A6CD-20419A911CC2}"/>
    <cellStyle name="쉼표 [0] 3 3 2 2 2 2" xfId="205" xr:uid="{E4C8304C-CAA5-4319-8C32-F8E7B3CE45FB}"/>
    <cellStyle name="쉼표 [0] 3 3 2 2 2 3" xfId="324" xr:uid="{05BA4A5D-1DCA-49ED-8646-7A8D83B60606}"/>
    <cellStyle name="쉼표 [0] 3 3 2 2 2 4" xfId="523" xr:uid="{22A5AAEF-FDE3-45E4-829F-88148D14DFF1}"/>
    <cellStyle name="쉼표 [0] 3 3 2 2 3" xfId="147" xr:uid="{8FCB978C-1497-4EEB-8951-F9F3247781B3}"/>
    <cellStyle name="쉼표 [0] 3 3 2 2 3 2" xfId="466" xr:uid="{560B1944-5049-4B51-8771-1927F30107C8}"/>
    <cellStyle name="쉼표 [0] 3 3 2 2 4" xfId="266" xr:uid="{DA271822-918C-4ADE-9462-3DEC6B8D3544}"/>
    <cellStyle name="쉼표 [0] 3 3 2 2 5" xfId="408" xr:uid="{B1255080-526C-46B5-9A2D-E6E1A2F6ED03}"/>
    <cellStyle name="쉼표 [0] 3 3 2 3" xfId="63" xr:uid="{99ED75B3-E473-4AA3-A53A-C5DAA1CE87A9}"/>
    <cellStyle name="쉼표 [0] 3 3 2 3 2" xfId="180" xr:uid="{3B3B9854-5898-4331-90FF-EB9FE2956D91}"/>
    <cellStyle name="쉼표 [0] 3 3 2 3 3" xfId="299" xr:uid="{A597D8F2-4704-4CD1-A415-0303E10AF36F}"/>
    <cellStyle name="쉼표 [0] 3 3 2 3 4" xfId="498" xr:uid="{83071533-0960-4DC9-B23D-92B97C3A2EC7}"/>
    <cellStyle name="쉼표 [0] 3 3 2 4" xfId="122" xr:uid="{C87EDFB8-273E-46D3-BE7C-8F0361A28A09}"/>
    <cellStyle name="쉼표 [0] 3 3 2 4 2" xfId="441" xr:uid="{DFFCBAB3-0FA9-4B48-A8D7-BE640334C003}"/>
    <cellStyle name="쉼표 [0] 3 3 2 5" xfId="241" xr:uid="{374AFA0A-781A-475E-80DC-258A5DBA93B3}"/>
    <cellStyle name="쉼표 [0] 3 3 2 6" xfId="384" xr:uid="{513AA498-62BB-400C-942E-A0A748362540}"/>
    <cellStyle name="쉼표 [0] 3 3 3" xfId="37" xr:uid="{7EA3989F-9BD7-4870-BE6B-AE2CDB4BD16D}"/>
    <cellStyle name="쉼표 [0] 3 3 3 2" xfId="81" xr:uid="{AF98C20E-4F8A-4F74-A2FC-422047E065BE}"/>
    <cellStyle name="쉼표 [0] 3 3 3 2 2" xfId="198" xr:uid="{5BC7B9EB-FDA0-4870-8137-BE5A8F0D31D3}"/>
    <cellStyle name="쉼표 [0] 3 3 3 2 3" xfId="317" xr:uid="{FE5FC3D7-5094-461B-B120-4831B0214D43}"/>
    <cellStyle name="쉼표 [0] 3 3 3 2 4" xfId="516" xr:uid="{EB0DDEFC-2779-4DB6-A5A0-9AD319E9D3FA}"/>
    <cellStyle name="쉼표 [0] 3 3 3 3" xfId="140" xr:uid="{FBD9E82F-6034-4A9D-BDCB-D6A8B496AD17}"/>
    <cellStyle name="쉼표 [0] 3 3 3 3 2" xfId="459" xr:uid="{E0EFAA0A-BAA2-4132-A249-E60AAB5E3939}"/>
    <cellStyle name="쉼표 [0] 3 3 3 4" xfId="259" xr:uid="{ADA61867-E757-47F6-ABBC-33929AD9BB7E}"/>
    <cellStyle name="쉼표 [0] 3 3 3 5" xfId="401" xr:uid="{34A917B2-D9FA-403B-89A3-ED0B7FD57C75}"/>
    <cellStyle name="쉼표 [0] 3 3 4" xfId="26" xr:uid="{34F652C4-184A-4E56-837A-2D2A63E7BE0F}"/>
    <cellStyle name="쉼표 [0] 3 3 4 2" xfId="70" xr:uid="{2F45E2FC-8833-4284-804F-ED13CA91D794}"/>
    <cellStyle name="쉼표 [0] 3 3 4 2 2" xfId="187" xr:uid="{1AE44B72-45E6-4DD8-95E6-E1B305D20B64}"/>
    <cellStyle name="쉼표 [0] 3 3 4 2 3" xfId="306" xr:uid="{DAC93692-F4F0-400B-B46B-437FF44075AE}"/>
    <cellStyle name="쉼표 [0] 3 3 4 2 4" xfId="505" xr:uid="{1FFF6FA0-80F4-4F30-B941-D4060662B100}"/>
    <cellStyle name="쉼표 [0] 3 3 4 3" xfId="129" xr:uid="{BAD952DC-1D6C-47C6-9D2B-DBB2DFCF0E7A}"/>
    <cellStyle name="쉼표 [0] 3 3 4 3 2" xfId="448" xr:uid="{7A053B43-A409-4804-86FE-F62DAAD26188}"/>
    <cellStyle name="쉼표 [0] 3 3 4 4" xfId="248" xr:uid="{794A888A-156A-44EF-B396-8A3E2D0D075C}"/>
    <cellStyle name="쉼표 [0] 3 3 4 5" xfId="390" xr:uid="{E29069B6-C322-4E6A-A8BB-8E738007FF53}"/>
    <cellStyle name="쉼표 [0] 3 3 5" xfId="100" xr:uid="{9632C32D-8CF8-45A0-8BFF-D330BF38FB74}"/>
    <cellStyle name="쉼표 [0] 3 3 5 2" xfId="218" xr:uid="{52EFD362-1647-4186-9DF2-9916E530D471}"/>
    <cellStyle name="쉼표 [0] 3 3 5 2 2" xfId="337" xr:uid="{BF403614-B2F3-45A2-8FFB-95E5E752D548}"/>
    <cellStyle name="쉼표 [0] 3 3 5 2 3" xfId="536" xr:uid="{BC523FA8-6331-49AB-9B6F-E90498C2C8DF}"/>
    <cellStyle name="쉼표 [0] 3 3 5 3" xfId="160" xr:uid="{88CD04D5-9A24-4DCD-B136-FB4A2DE5B3FE}"/>
    <cellStyle name="쉼표 [0] 3 3 5 3 2" xfId="479" xr:uid="{F342F6C4-469F-454A-B824-763C6E07E32D}"/>
    <cellStyle name="쉼표 [0] 3 3 5 4" xfId="279" xr:uid="{3E0EF396-C2C5-4C2D-BBC7-9860E2A0A790}"/>
    <cellStyle name="쉼표 [0] 3 3 5 5" xfId="421" xr:uid="{3291F2C6-9014-464D-835D-4D697CF6B448}"/>
    <cellStyle name="쉼표 [0] 3 3 6" xfId="57" xr:uid="{01EEAFA5-FFB4-4007-A1CC-F6C7C36CF12C}"/>
    <cellStyle name="쉼표 [0] 3 3 6 2" xfId="174" xr:uid="{682C04CA-06BF-4EB3-A04D-1FE574C54F30}"/>
    <cellStyle name="쉼표 [0] 3 3 6 2 2" xfId="492" xr:uid="{21F988E4-0669-4B41-B83C-D36B667ABB5F}"/>
    <cellStyle name="쉼표 [0] 3 3 6 3" xfId="293" xr:uid="{56EA7A87-DC53-4A4A-A178-0FE96F0EF35C}"/>
    <cellStyle name="쉼표 [0] 3 3 6 4" xfId="378" xr:uid="{210CA14F-8FA0-4D24-8CDB-5F074DA6B3FD}"/>
    <cellStyle name="쉼표 [0] 3 3 7" xfId="116" xr:uid="{AF0ADF7E-FE5B-4C72-8DBA-2EBCFA9664C1}"/>
    <cellStyle name="쉼표 [0] 3 3 7 2" xfId="435" xr:uid="{48676970-F723-4A60-B28B-7395FA8DBA0C}"/>
    <cellStyle name="쉼표 [0] 3 3 8" xfId="235" xr:uid="{6C3F139F-FCBA-4C8B-8CF4-D373E4D60B7A}"/>
    <cellStyle name="쉼표 [0] 3 3 9" xfId="364" xr:uid="{8BD6900E-32EB-4843-A2B1-3EE0DEA6BE3D}"/>
    <cellStyle name="쉼표 [0] 3 4" xfId="11" xr:uid="{1EA21CCC-3372-4685-B06C-9C55F2C59A20}"/>
    <cellStyle name="쉼표 [0] 3 4 2" xfId="35" xr:uid="{BFA45672-0F20-4087-9E70-32CF3CE5AFD7}"/>
    <cellStyle name="쉼표 [0] 3 4 2 2" xfId="79" xr:uid="{52971AD7-88C1-43F8-A7F9-50C7D7EE704B}"/>
    <cellStyle name="쉼표 [0] 3 4 2 2 2" xfId="196" xr:uid="{9377ACF0-76EE-427E-B2B7-4FD4FB80FC3A}"/>
    <cellStyle name="쉼표 [0] 3 4 2 2 3" xfId="315" xr:uid="{FCCE93E3-4CF9-4D7A-9D16-225A5258EB51}"/>
    <cellStyle name="쉼표 [0] 3 4 2 2 4" xfId="514" xr:uid="{CBA09BDB-3D1F-4746-95CE-8F1B8052675B}"/>
    <cellStyle name="쉼표 [0] 3 4 2 3" xfId="138" xr:uid="{A8E81223-1BA8-4FED-A319-0628D23352C3}"/>
    <cellStyle name="쉼표 [0] 3 4 2 3 2" xfId="457" xr:uid="{D23876C8-C32B-4C0E-8C9E-A2E05ED7A354}"/>
    <cellStyle name="쉼표 [0] 3 4 2 4" xfId="257" xr:uid="{3999B8F1-51BE-4998-B62B-1B175F1BE3A5}"/>
    <cellStyle name="쉼표 [0] 3 4 2 5" xfId="399" xr:uid="{4E361F44-A056-4EAE-91B5-7A98722A76EF}"/>
    <cellStyle name="쉼표 [0] 3 4 3" xfId="55" xr:uid="{4C457F3D-03EB-4F95-962D-89BD10FB4FB6}"/>
    <cellStyle name="쉼표 [0] 3 4 3 2" xfId="172" xr:uid="{6C0950A1-463F-49BB-8C83-A238DB3C225C}"/>
    <cellStyle name="쉼표 [0] 3 4 3 3" xfId="291" xr:uid="{7F071065-D90C-41DC-BB77-1A9C521CF542}"/>
    <cellStyle name="쉼표 [0] 3 4 3 4" xfId="490" xr:uid="{AA3C8531-7AD3-411E-9B1E-E187868001AB}"/>
    <cellStyle name="쉼표 [0] 3 4 4" xfId="114" xr:uid="{8A31D0E4-C114-48CA-8F23-BBB9EAC00E16}"/>
    <cellStyle name="쉼표 [0] 3 4 4 2" xfId="433" xr:uid="{BA4ADFE9-9774-403E-99B1-BB943EC567E8}"/>
    <cellStyle name="쉼표 [0] 3 4 5" xfId="233" xr:uid="{B71A8641-9D1C-414A-9EE0-5540FE746885}"/>
    <cellStyle name="쉼표 [0] 3 4 6" xfId="376" xr:uid="{F30A8FC3-F31B-4BB8-A261-1D681E2603E2}"/>
    <cellStyle name="쉼표 [0] 3 5" xfId="17" xr:uid="{C829145D-78F2-43F9-8543-6A4EEFE7E116}"/>
    <cellStyle name="쉼표 [0] 3 5 2" xfId="42" xr:uid="{1469F0F7-2A93-437E-9CF2-03746CFBE148}"/>
    <cellStyle name="쉼표 [0] 3 5 2 2" xfId="86" xr:uid="{3D8E65C3-BA01-44AA-B89A-3BD9766AA98F}"/>
    <cellStyle name="쉼표 [0] 3 5 2 2 2" xfId="203" xr:uid="{0E80625B-95C2-4FAF-9242-ED6E85B2F489}"/>
    <cellStyle name="쉼표 [0] 3 5 2 2 3" xfId="322" xr:uid="{5EF5FF97-738C-4D79-A4D3-F80625CDC630}"/>
    <cellStyle name="쉼표 [0] 3 5 2 2 4" xfId="521" xr:uid="{A7A6D513-8EB9-4A8F-9394-F7B301CC5836}"/>
    <cellStyle name="쉼표 [0] 3 5 2 3" xfId="145" xr:uid="{5B349EBB-C317-43F6-A457-54F1A9F7F875}"/>
    <cellStyle name="쉼표 [0] 3 5 2 3 2" xfId="464" xr:uid="{FC3E7E87-F401-43CB-A024-CD6FA1951AF9}"/>
    <cellStyle name="쉼표 [0] 3 5 2 4" xfId="264" xr:uid="{D63E445D-88AA-45D7-9D92-8D91C33B2C8E}"/>
    <cellStyle name="쉼표 [0] 3 5 2 5" xfId="406" xr:uid="{17D8D152-5536-408C-92D2-8F803FCDC387}"/>
    <cellStyle name="쉼표 [0] 3 5 3" xfId="61" xr:uid="{F66944CA-CAA1-4027-B092-45029308B8E0}"/>
    <cellStyle name="쉼표 [0] 3 5 3 2" xfId="178" xr:uid="{744E9023-E8E3-4573-9654-9DDB595EEC00}"/>
    <cellStyle name="쉼표 [0] 3 5 3 3" xfId="297" xr:uid="{1180539F-A4E8-4897-A901-A0C9AA524D01}"/>
    <cellStyle name="쉼표 [0] 3 5 3 4" xfId="496" xr:uid="{68997502-8DE2-4056-AF92-1BCB8C4845A8}"/>
    <cellStyle name="쉼표 [0] 3 5 4" xfId="120" xr:uid="{8D9FE01F-C7E9-4D15-BB8D-99C6A299BD98}"/>
    <cellStyle name="쉼표 [0] 3 5 4 2" xfId="439" xr:uid="{F27EB54C-3E68-4809-AED0-855022377186}"/>
    <cellStyle name="쉼표 [0] 3 5 5" xfId="239" xr:uid="{BA83EF72-4D1E-4AF5-86FE-986DD908106E}"/>
    <cellStyle name="쉼표 [0] 3 5 6" xfId="382" xr:uid="{3226BC7A-BFCC-41BF-8873-E2042C56DCBB}"/>
    <cellStyle name="쉼표 [0] 3 6" xfId="30" xr:uid="{71986BFC-DDDB-4A77-ADB3-D442D15CAC05}"/>
    <cellStyle name="쉼표 [0] 3 6 2" xfId="74" xr:uid="{CC591EEE-7424-4BAD-8BD0-DF4E2B26992C}"/>
    <cellStyle name="쉼표 [0] 3 6 2 2" xfId="191" xr:uid="{C25503F5-BE45-48B8-88AC-35BCAF176970}"/>
    <cellStyle name="쉼표 [0] 3 6 2 3" xfId="310" xr:uid="{7E061674-979D-4F15-B773-BDB7B2BFCDB2}"/>
    <cellStyle name="쉼표 [0] 3 6 2 4" xfId="509" xr:uid="{7672810D-9781-4B00-AD66-A1A8A99A3AE1}"/>
    <cellStyle name="쉼표 [0] 3 6 3" xfId="133" xr:uid="{4D91584B-14D7-40C1-B046-E5D521C1A8F7}"/>
    <cellStyle name="쉼표 [0] 3 6 3 2" xfId="452" xr:uid="{4D382B5F-2562-4EEC-A1D1-4B31B286E354}"/>
    <cellStyle name="쉼표 [0] 3 6 4" xfId="252" xr:uid="{8853C618-E775-4478-AD33-F656A6CE1595}"/>
    <cellStyle name="쉼표 [0] 3 6 5" xfId="394" xr:uid="{6413EDA5-6A4D-4332-8F06-ED759E7EED36}"/>
    <cellStyle name="쉼표 [0] 3 7" xfId="24" xr:uid="{825721C5-70ED-4FCA-BBA4-FD09D84FF41F}"/>
    <cellStyle name="쉼표 [0] 3 7 2" xfId="68" xr:uid="{DAA5446E-4CCD-4BF7-947A-CA22A3E4A7A1}"/>
    <cellStyle name="쉼표 [0] 3 7 2 2" xfId="185" xr:uid="{9C4EB82E-F84B-4858-9FF3-D3FCB5C45204}"/>
    <cellStyle name="쉼표 [0] 3 7 2 3" xfId="304" xr:uid="{A0A2E256-2266-4C1E-97A0-822E830021CD}"/>
    <cellStyle name="쉼표 [0] 3 7 2 4" xfId="503" xr:uid="{C0CBCCA2-8988-417C-B6DB-B0C6F4F8F195}"/>
    <cellStyle name="쉼표 [0] 3 7 3" xfId="127" xr:uid="{7226A8DF-E9E1-420C-9D36-FB58EEB53CC6}"/>
    <cellStyle name="쉼표 [0] 3 7 3 2" xfId="446" xr:uid="{B85207D4-DC48-4BBE-91E3-A6C814B15758}"/>
    <cellStyle name="쉼표 [0] 3 7 4" xfId="246" xr:uid="{3FC93F23-9675-4FD0-9FD7-3513B6992D2B}"/>
    <cellStyle name="쉼표 [0] 3 7 5" xfId="388" xr:uid="{B2AF122E-A979-4C18-A6FF-3BB6C720EFCE}"/>
    <cellStyle name="쉼표 [0] 3 8" xfId="93" xr:uid="{DEE0E02C-13D4-46CA-A3D2-03C1AE4DEFB5}"/>
    <cellStyle name="쉼표 [0] 3 8 2" xfId="211" xr:uid="{5B86F878-5938-48EF-9DB2-5426B16795A9}"/>
    <cellStyle name="쉼표 [0] 3 8 2 2" xfId="330" xr:uid="{0BD1A82A-8096-4B21-AB81-F8B7EA1CEE43}"/>
    <cellStyle name="쉼표 [0] 3 8 2 3" xfId="529" xr:uid="{4979504D-A7B8-4C31-BBC3-A8CBEBA8B4D0}"/>
    <cellStyle name="쉼표 [0] 3 8 3" xfId="153" xr:uid="{A851DE5A-7317-4EB1-A96C-FA5756A64D84}"/>
    <cellStyle name="쉼표 [0] 3 8 3 2" xfId="472" xr:uid="{6EAB052D-50D5-4CE0-BE4D-9528A1507FB2}"/>
    <cellStyle name="쉼표 [0] 3 8 4" xfId="272" xr:uid="{1DB304F1-CECC-47E3-89FC-2B1C4F05A28B}"/>
    <cellStyle name="쉼표 [0] 3 8 5" xfId="414" xr:uid="{B5659BD5-0406-4920-B049-4EBF71CE0DE2}"/>
    <cellStyle name="쉼표 [0] 3 9" xfId="49" xr:uid="{43EF0BF2-ECC3-4982-89C1-E929AD617C27}"/>
    <cellStyle name="쉼표 [0] 3 9 2" xfId="166" xr:uid="{A8395CCA-5887-4E5A-BC05-A11B2D80A016}"/>
    <cellStyle name="쉼표 [0] 3 9 2 2" xfId="484" xr:uid="{2CD32CF4-22BD-4B59-A06C-17D24E875B49}"/>
    <cellStyle name="쉼표 [0] 3 9 3" xfId="285" xr:uid="{4A36CA9D-0CF3-45B2-99B7-26707A5EFC96}"/>
    <cellStyle name="쉼표 [0] 3 9 4" xfId="370" xr:uid="{B805C7F4-30A5-4C89-A076-6546EECD0D24}"/>
    <cellStyle name="쉼표 [0] 4" xfId="6" xr:uid="{E94E593B-A20B-4B6E-8648-F3D405C2C563}"/>
    <cellStyle name="쉼표 [0] 4 10" xfId="358" xr:uid="{D9E741F2-9E69-4E9C-AD7D-D89AC71433A3}"/>
    <cellStyle name="쉼표 [0] 4 11" xfId="559" xr:uid="{1AE13E3C-8D86-4147-BFFD-115D6F9C8C2A}"/>
    <cellStyle name="쉼표 [0] 4 2" xfId="12" xr:uid="{2BB000CF-8445-41F0-A22E-91C50424A06E}"/>
    <cellStyle name="쉼표 [0] 4 2 2" xfId="36" xr:uid="{CDE1F9A3-C8BD-429A-A5C1-D0F504B88612}"/>
    <cellStyle name="쉼표 [0] 4 2 2 2" xfId="80" xr:uid="{BBD9D74F-8FA3-4F25-A632-5DCBBA368550}"/>
    <cellStyle name="쉼표 [0] 4 2 2 2 2" xfId="197" xr:uid="{1ACF101F-2667-4BBE-8930-0975B66F4403}"/>
    <cellStyle name="쉼표 [0] 4 2 2 2 3" xfId="316" xr:uid="{41A38C11-DB56-462D-AE49-0E0C8A1C0573}"/>
    <cellStyle name="쉼표 [0] 4 2 2 2 4" xfId="515" xr:uid="{D40B46CB-7F7E-4649-956C-47151D1C4475}"/>
    <cellStyle name="쉼표 [0] 4 2 2 3" xfId="139" xr:uid="{157D2AEA-ECD3-4172-B050-F976DDF26902}"/>
    <cellStyle name="쉼표 [0] 4 2 2 3 2" xfId="458" xr:uid="{100DC28E-3D11-487D-9DCF-8ED9BE9389CD}"/>
    <cellStyle name="쉼표 [0] 4 2 2 4" xfId="258" xr:uid="{9EE966DB-F683-4B75-83EF-DD8C0E5387C7}"/>
    <cellStyle name="쉼표 [0] 4 2 2 5" xfId="400" xr:uid="{DDD7FC8C-DF06-4C55-B842-4D0EC0D376D7}"/>
    <cellStyle name="쉼표 [0] 4 2 3" xfId="101" xr:uid="{E6C75780-EEB3-454B-A242-AF7E6E6BEBD4}"/>
    <cellStyle name="쉼표 [0] 4 2 3 2" xfId="219" xr:uid="{448E2A9E-F332-48A0-9C2E-5EB5B00113B7}"/>
    <cellStyle name="쉼표 [0] 4 2 3 2 2" xfId="338" xr:uid="{CADB7075-E742-4281-A951-DC8B93CFEBD5}"/>
    <cellStyle name="쉼표 [0] 4 2 3 2 3" xfId="537" xr:uid="{75DDCCF8-EEA0-465D-BAAD-249C6853D265}"/>
    <cellStyle name="쉼표 [0] 4 2 3 3" xfId="161" xr:uid="{4E2266D6-883D-4334-9C99-CD6653A907B3}"/>
    <cellStyle name="쉼표 [0] 4 2 3 3 2" xfId="480" xr:uid="{85191B98-F7E4-4324-A046-2D14D9560DE0}"/>
    <cellStyle name="쉼표 [0] 4 2 3 4" xfId="280" xr:uid="{7127717C-2187-41E9-BD2D-B6A398B6DFFA}"/>
    <cellStyle name="쉼표 [0] 4 2 3 5" xfId="422" xr:uid="{B558E87E-71C1-45E0-8778-88DE1FCB8A37}"/>
    <cellStyle name="쉼표 [0] 4 2 4" xfId="56" xr:uid="{13CCB983-396B-41D2-88BF-ED8432CE5422}"/>
    <cellStyle name="쉼표 [0] 4 2 4 2" xfId="173" xr:uid="{F311225F-4154-4C0A-A70B-BACFAF978DFA}"/>
    <cellStyle name="쉼표 [0] 4 2 4 2 2" xfId="491" xr:uid="{83C28F23-D85C-4D59-961E-43814EBD3A85}"/>
    <cellStyle name="쉼표 [0] 4 2 4 3" xfId="292" xr:uid="{076C4314-0DB6-4196-A00B-D7311BEBE878}"/>
    <cellStyle name="쉼표 [0] 4 2 4 4" xfId="377" xr:uid="{B5F9F872-D5D5-43E9-BA1B-A46271F900C2}"/>
    <cellStyle name="쉼표 [0] 4 2 5" xfId="115" xr:uid="{CB14D674-5074-47F6-8AB3-968C0ADDA9E0}"/>
    <cellStyle name="쉼표 [0] 4 2 5 2" xfId="434" xr:uid="{02678CDF-E501-4AD7-9EB5-D02C64BEA048}"/>
    <cellStyle name="쉼표 [0] 4 2 6" xfId="234" xr:uid="{92C679B5-9857-41CF-9566-43EA2F7F0532}"/>
    <cellStyle name="쉼표 [0] 4 2 7" xfId="365" xr:uid="{F0FFDA95-9D8E-4C85-A767-E136BB649BC4}"/>
    <cellStyle name="쉼표 [0] 4 3" xfId="18" xr:uid="{ADF8D3B2-AA89-4D0A-9DAC-2CB6D2D18A4F}"/>
    <cellStyle name="쉼표 [0] 4 3 2" xfId="43" xr:uid="{341F508C-8B24-4DB7-8D83-26E4234595BD}"/>
    <cellStyle name="쉼표 [0] 4 3 2 2" xfId="87" xr:uid="{F0483F1D-74B8-4142-BADE-060443E7B01E}"/>
    <cellStyle name="쉼표 [0] 4 3 2 2 2" xfId="204" xr:uid="{7CC70516-4ECC-4CBD-9202-0ED666F2D122}"/>
    <cellStyle name="쉼표 [0] 4 3 2 2 3" xfId="323" xr:uid="{4D8E0919-B831-4778-9505-AB40A0A5CCAD}"/>
    <cellStyle name="쉼표 [0] 4 3 2 2 4" xfId="522" xr:uid="{13845FFF-387F-407A-AB1D-9FA3ED836E97}"/>
    <cellStyle name="쉼표 [0] 4 3 2 3" xfId="146" xr:uid="{82224D64-C821-489D-981F-F92BC7EB8753}"/>
    <cellStyle name="쉼표 [0] 4 3 2 3 2" xfId="465" xr:uid="{B68721F1-A067-4C23-9C92-F987975F0FDA}"/>
    <cellStyle name="쉼표 [0] 4 3 2 4" xfId="265" xr:uid="{0789FECB-6809-41D4-B26F-6377438FDF8E}"/>
    <cellStyle name="쉼표 [0] 4 3 2 5" xfId="407" xr:uid="{F83F7DFE-BCC2-42E6-A088-2DFDA4E5DC52}"/>
    <cellStyle name="쉼표 [0] 4 3 3" xfId="62" xr:uid="{C24E67F9-4650-4A61-8587-648167CA5EE8}"/>
    <cellStyle name="쉼표 [0] 4 3 3 2" xfId="179" xr:uid="{E74D8B3D-9114-4BE1-9E14-26D4E9AAA1CD}"/>
    <cellStyle name="쉼표 [0] 4 3 3 3" xfId="298" xr:uid="{57FCC5B2-E930-42F1-9AD6-ED50A5859A42}"/>
    <cellStyle name="쉼표 [0] 4 3 3 4" xfId="497" xr:uid="{F84055B3-3224-4FCA-9F04-176183F922BB}"/>
    <cellStyle name="쉼표 [0] 4 3 4" xfId="121" xr:uid="{18E467A2-C6E1-4EFA-80DC-4CCC88DE68C5}"/>
    <cellStyle name="쉼표 [0] 4 3 4 2" xfId="440" xr:uid="{D8BABBDB-E92C-4E34-A9BD-862313FB8381}"/>
    <cellStyle name="쉼표 [0] 4 3 5" xfId="240" xr:uid="{5FD590C4-AB44-4B19-9FC0-F1C3156AFA5E}"/>
    <cellStyle name="쉼표 [0] 4 3 6" xfId="383" xr:uid="{832C2E09-0656-460B-BAA3-02211082AC92}"/>
    <cellStyle name="쉼표 [0] 4 4" xfId="31" xr:uid="{BAE43600-5260-4ED7-AE09-4533CDC300B6}"/>
    <cellStyle name="쉼표 [0] 4 4 2" xfId="75" xr:uid="{81B3B038-0790-471B-ADD9-1C0B72274622}"/>
    <cellStyle name="쉼표 [0] 4 4 2 2" xfId="192" xr:uid="{DCF62E02-D4A1-4BBB-A323-74EE738DC7CA}"/>
    <cellStyle name="쉼표 [0] 4 4 2 3" xfId="311" xr:uid="{9950AD5D-F0E5-40E3-928D-05BBC5B9E108}"/>
    <cellStyle name="쉼표 [0] 4 4 2 4" xfId="510" xr:uid="{7F982213-B161-4122-B4B8-DFC943627E6C}"/>
    <cellStyle name="쉼표 [0] 4 4 3" xfId="134" xr:uid="{FBFDE420-99A5-4BCF-AF6B-B13A9330AFC9}"/>
    <cellStyle name="쉼표 [0] 4 4 3 2" xfId="453" xr:uid="{3EB77F7C-9248-4C2E-9DB0-A1B7FE53F154}"/>
    <cellStyle name="쉼표 [0] 4 4 4" xfId="253" xr:uid="{692D04C8-5C14-454F-9F4A-DD598CE3DB8C}"/>
    <cellStyle name="쉼표 [0] 4 4 5" xfId="395" xr:uid="{B06BB44F-2C02-4728-BC8B-97D3D4F37033}"/>
    <cellStyle name="쉼표 [0] 4 5" xfId="25" xr:uid="{7FF0A3F1-76D6-4BE5-B6E1-7BC61B9C1D67}"/>
    <cellStyle name="쉼표 [0] 4 5 2" xfId="69" xr:uid="{68C677B6-48C0-415E-BCEE-61CAD8ED7591}"/>
    <cellStyle name="쉼표 [0] 4 5 2 2" xfId="186" xr:uid="{3C7D7F33-23C8-46B1-9ADB-5E3F675FC591}"/>
    <cellStyle name="쉼표 [0] 4 5 2 3" xfId="305" xr:uid="{9AA8FF06-3C4C-417A-AB8A-8D9598EED815}"/>
    <cellStyle name="쉼표 [0] 4 5 2 4" xfId="504" xr:uid="{12A54AC0-7E96-44EB-970C-521F58874258}"/>
    <cellStyle name="쉼표 [0] 4 5 3" xfId="128" xr:uid="{AE63388D-A187-4BF3-9E29-2BE7F0D27D84}"/>
    <cellStyle name="쉼표 [0] 4 5 3 2" xfId="447" xr:uid="{7F7C0CED-772D-4763-8BCA-3572BC852813}"/>
    <cellStyle name="쉼표 [0] 4 5 4" xfId="247" xr:uid="{80CAAF99-C883-444A-A7C9-698D9A91D70A}"/>
    <cellStyle name="쉼표 [0] 4 5 5" xfId="389" xr:uid="{D6ACA89F-85EE-4C85-8D40-D1C6A04E25F1}"/>
    <cellStyle name="쉼표 [0] 4 6" xfId="92" xr:uid="{3B0FDA1E-F151-45D4-9345-23CA349363C9}"/>
    <cellStyle name="쉼표 [0] 4 6 2" xfId="210" xr:uid="{B02A20D4-0577-4808-9490-D57B87A556B9}"/>
    <cellStyle name="쉼표 [0] 4 6 2 2" xfId="329" xr:uid="{2A893FB4-5123-492C-8FCC-667B4375F810}"/>
    <cellStyle name="쉼표 [0] 4 6 2 3" xfId="528" xr:uid="{B60B9DF8-A6B7-407F-869E-C7306C6CE90E}"/>
    <cellStyle name="쉼표 [0] 4 6 3" xfId="152" xr:uid="{2F2F2E6E-B467-4169-BA7A-0186A2B4F2A5}"/>
    <cellStyle name="쉼표 [0] 4 6 3 2" xfId="471" xr:uid="{4CC8A05F-7488-4E0E-A168-36F7F1F92467}"/>
    <cellStyle name="쉼표 [0] 4 6 4" xfId="271" xr:uid="{982F3237-5019-4D18-94C1-5E19562EE781}"/>
    <cellStyle name="쉼표 [0] 4 6 5" xfId="413" xr:uid="{033D1706-2245-4A8D-93BC-9FAA6421635B}"/>
    <cellStyle name="쉼표 [0] 4 7" xfId="50" xr:uid="{423F412E-8F95-45FF-9AC2-2D3AA76527AC}"/>
    <cellStyle name="쉼표 [0] 4 7 2" xfId="167" xr:uid="{6A0C13AB-D123-4E0B-9D79-0892EC2A0A5E}"/>
    <cellStyle name="쉼표 [0] 4 7 2 2" xfId="485" xr:uid="{102E62F9-ADF9-4AD9-B117-A5D942850223}"/>
    <cellStyle name="쉼표 [0] 4 7 3" xfId="286" xr:uid="{A7049514-2708-4C33-B42A-E5E847594390}"/>
    <cellStyle name="쉼표 [0] 4 7 4" xfId="371" xr:uid="{9D90CA58-6AD5-4CAD-8CEE-22FBCB88F84D}"/>
    <cellStyle name="쉼표 [0] 4 8" xfId="109" xr:uid="{43C34BB3-3828-42F2-A4CA-532528A66F06}"/>
    <cellStyle name="쉼표 [0] 4 8 2" xfId="351" xr:uid="{85315140-C0B0-412C-BDEE-7A979ECFECC9}"/>
    <cellStyle name="쉼표 [0] 4 8 3" xfId="428" xr:uid="{0D5615D5-61D9-4CBC-B405-C922C77D0345}"/>
    <cellStyle name="쉼표 [0] 4 9" xfId="228" xr:uid="{80C23D6A-4762-41B0-A7C3-827AD15C6C98}"/>
    <cellStyle name="쉼표 [0] 4 9 2" xfId="552" xr:uid="{C9691C2A-1F9B-4618-9949-E8066336ABDB}"/>
    <cellStyle name="쉼표 [0] 5" xfId="9" xr:uid="{A4D8F7C1-53CE-4420-B806-A426FB2B6CA6}"/>
    <cellStyle name="쉼표 [0] 5 2" xfId="29" xr:uid="{69364403-E4E4-4593-A7D1-DFD4DB451861}"/>
    <cellStyle name="쉼표 [0] 5 2 2" xfId="73" xr:uid="{A6EAAAC5-B379-4DBE-A4E6-68069A9D0CF0}"/>
    <cellStyle name="쉼표 [0] 5 2 2 2" xfId="190" xr:uid="{6AA6F85F-8B73-4E6B-B6D2-9E265E53DA27}"/>
    <cellStyle name="쉼표 [0] 5 2 2 3" xfId="309" xr:uid="{CDE32BE5-5EBC-4B2A-819B-0888A161CADB}"/>
    <cellStyle name="쉼표 [0] 5 2 2 4" xfId="508" xr:uid="{ECB975B2-AEB4-43B0-A463-ACFCADAF1CF8}"/>
    <cellStyle name="쉼표 [0] 5 2 3" xfId="132" xr:uid="{EBC10D1D-4C6F-44C1-88FE-02FE0E5FDA37}"/>
    <cellStyle name="쉼표 [0] 5 2 3 2" xfId="451" xr:uid="{9C356BE0-10F9-4FC6-A816-5DF4D911459A}"/>
    <cellStyle name="쉼표 [0] 5 2 4" xfId="251" xr:uid="{86FBAEBA-C81B-45A6-8E27-AC9652505D0A}"/>
    <cellStyle name="쉼표 [0] 5 2 5" xfId="393" xr:uid="{BF5DF488-6557-46C7-8D8B-04B65E5E3F22}"/>
    <cellStyle name="쉼표 [0] 5 3" xfId="95" xr:uid="{E839BB70-5E21-475E-B369-6790963C9D32}"/>
    <cellStyle name="쉼표 [0] 5 3 2" xfId="213" xr:uid="{D42C96A2-B0AF-4C80-BCD6-4B438110464D}"/>
    <cellStyle name="쉼표 [0] 5 3 2 2" xfId="332" xr:uid="{48DE5753-B0D7-49A3-B763-0FA3895C005D}"/>
    <cellStyle name="쉼표 [0] 5 3 2 3" xfId="531" xr:uid="{36AFFC47-9789-4906-A585-3F1711A002C2}"/>
    <cellStyle name="쉼표 [0] 5 3 3" xfId="155" xr:uid="{3757F0EA-2FD5-4904-977F-CC5B2C34E649}"/>
    <cellStyle name="쉼표 [0] 5 3 3 2" xfId="474" xr:uid="{5ADC572D-0A5B-4803-A894-BCAB39BBC33E}"/>
    <cellStyle name="쉼표 [0] 5 3 4" xfId="274" xr:uid="{076E538B-B0CA-4389-AE3F-3D4A43CDFD1B}"/>
    <cellStyle name="쉼표 [0] 5 3 5" xfId="416" xr:uid="{809D4696-6EC6-495F-A851-5A10E1C03AE2}"/>
    <cellStyle name="쉼표 [0] 5 4" xfId="53" xr:uid="{11207D96-E3A3-4967-A3A5-163A16662868}"/>
    <cellStyle name="쉼표 [0] 5 4 2" xfId="170" xr:uid="{60BB4CC3-C083-4FFE-BB8B-4D4801B16B4F}"/>
    <cellStyle name="쉼표 [0] 5 4 2 2" xfId="488" xr:uid="{098D0ADC-A227-4225-BB61-6B6001C7DE4A}"/>
    <cellStyle name="쉼표 [0] 5 4 3" xfId="289" xr:uid="{70C62153-225C-4B4D-BB25-BA946E70222A}"/>
    <cellStyle name="쉼표 [0] 5 4 4" xfId="374" xr:uid="{E1A8A629-6F57-48A6-A8B7-BFAB1ABB8BB7}"/>
    <cellStyle name="쉼표 [0] 5 5" xfId="112" xr:uid="{FA680ACF-DE5D-412A-9706-9F1BE798A7BA}"/>
    <cellStyle name="쉼표 [0] 5 5 2" xfId="431" xr:uid="{D2F6A141-4520-4899-ABEC-2C12C3403CB0}"/>
    <cellStyle name="쉼표 [0] 5 6" xfId="231" xr:uid="{BF2467E5-1074-402A-9E0D-757E46AB39C1}"/>
    <cellStyle name="쉼표 [0] 5 6 2" xfId="554" xr:uid="{81D57DC8-535E-4F1C-ABCE-05F621799CE0}"/>
    <cellStyle name="쉼표 [0] 5 7" xfId="359" xr:uid="{2E4004BA-CDAC-46DC-B0C2-4F68D8BFF7F4}"/>
    <cellStyle name="쉼표 [0] 5 8" xfId="560" xr:uid="{9CFBEFAB-29DC-466C-A9D0-A9822253A4D9}"/>
    <cellStyle name="쉼표 [0] 6" xfId="15" xr:uid="{3DEEAAB3-51F6-45D6-A637-13C015476E0A}"/>
    <cellStyle name="쉼표 [0] 6 2" xfId="40" xr:uid="{035862E3-5E2F-4C88-8583-34CD9986B687}"/>
    <cellStyle name="쉼표 [0] 6 2 2" xfId="84" xr:uid="{EB60E0B1-E0E3-4785-BFD6-C64C42F16B6A}"/>
    <cellStyle name="쉼표 [0] 6 2 2 2" xfId="201" xr:uid="{6402CE82-EA6E-4E74-9466-5FDB4B5FBB03}"/>
    <cellStyle name="쉼표 [0] 6 2 2 3" xfId="320" xr:uid="{247280E1-B391-4551-BCA2-B1DF11D40CE3}"/>
    <cellStyle name="쉼표 [0] 6 2 2 4" xfId="519" xr:uid="{F13744A2-E5CC-4A3C-8A2B-4495CDE0E484}"/>
    <cellStyle name="쉼표 [0] 6 2 3" xfId="143" xr:uid="{F5429284-3501-457D-94FC-776BDC2E3A5D}"/>
    <cellStyle name="쉼표 [0] 6 2 3 2" xfId="462" xr:uid="{25D18CCA-77D2-4D0F-87B4-7CD8E20AE0C2}"/>
    <cellStyle name="쉼표 [0] 6 2 4" xfId="262" xr:uid="{B1CE5248-DB62-4D0F-90C6-8431AFD72AC8}"/>
    <cellStyle name="쉼표 [0] 6 2 5" xfId="404" xr:uid="{899C69E7-D994-460B-9DE7-DDA1EF52F1C4}"/>
    <cellStyle name="쉼표 [0] 6 3" xfId="98" xr:uid="{247F8C69-A959-447B-A8F7-F13B47682A61}"/>
    <cellStyle name="쉼표 [0] 6 3 2" xfId="216" xr:uid="{C7D1CEA7-2377-4003-A89E-109808D42D5D}"/>
    <cellStyle name="쉼표 [0] 6 3 2 2" xfId="335" xr:uid="{623357B7-AFF0-44A4-ACFE-B59890BD543F}"/>
    <cellStyle name="쉼표 [0] 6 3 2 3" xfId="534" xr:uid="{7EA831A5-C0C5-4899-9D03-2431A6C41DA7}"/>
    <cellStyle name="쉼표 [0] 6 3 3" xfId="158" xr:uid="{192D888A-DE51-45E4-ACB2-C476553C8080}"/>
    <cellStyle name="쉼표 [0] 6 3 3 2" xfId="477" xr:uid="{E6BFA746-CF19-4A03-BF47-D16112B1AAC3}"/>
    <cellStyle name="쉼표 [0] 6 3 4" xfId="277" xr:uid="{9E2955A9-1523-4066-8521-593CA359D2C6}"/>
    <cellStyle name="쉼표 [0] 6 3 5" xfId="419" xr:uid="{9F46E408-0C19-4F74-9A8A-F1D099BC2032}"/>
    <cellStyle name="쉼표 [0] 6 4" xfId="59" xr:uid="{24090A90-B9A3-40DA-A0E9-D1BCD683625A}"/>
    <cellStyle name="쉼표 [0] 6 4 2" xfId="176" xr:uid="{78E2121F-B8F4-41D4-B9A3-D1F2318F4A5C}"/>
    <cellStyle name="쉼표 [0] 6 4 2 2" xfId="494" xr:uid="{BC0E20EC-01DE-4783-8FA1-ED9104B1154E}"/>
    <cellStyle name="쉼표 [0] 6 4 3" xfId="295" xr:uid="{1866AF12-E048-422D-95AC-133E8BD8BBF9}"/>
    <cellStyle name="쉼표 [0] 6 4 4" xfId="380" xr:uid="{A39B7236-D43A-4A5E-97BF-12F47AEB638E}"/>
    <cellStyle name="쉼표 [0] 6 5" xfId="118" xr:uid="{2521B01E-626B-4101-B263-40685AC30BC6}"/>
    <cellStyle name="쉼표 [0] 6 5 2" xfId="437" xr:uid="{BACB9632-B292-4D81-93AD-9CFDD9FF8418}"/>
    <cellStyle name="쉼표 [0] 6 6" xfId="237" xr:uid="{A0691EC5-1933-4A79-9E76-D931AC0B2612}"/>
    <cellStyle name="쉼표 [0] 6 7" xfId="355" xr:uid="{56983E46-E5ED-48EE-8325-A412B1A10090}"/>
    <cellStyle name="쉼표 [0] 6 8" xfId="556" xr:uid="{B7FD02E8-160A-480D-A4BC-974FCA3BAF37}"/>
    <cellStyle name="쉼표 [0] 7" xfId="22" xr:uid="{C04B2958-31DE-46A2-9394-F71D3EA43436}"/>
    <cellStyle name="쉼표 [0] 7 2" xfId="66" xr:uid="{B8E0661C-2832-4FFA-B539-D5F2722E3390}"/>
    <cellStyle name="쉼표 [0] 7 2 2" xfId="183" xr:uid="{D1CCD711-00D1-451F-9CAD-CAEF6088B5ED}"/>
    <cellStyle name="쉼표 [0] 7 2 3" xfId="302" xr:uid="{E07EEADB-1CDF-43DB-99BE-B49C6D243874}"/>
    <cellStyle name="쉼표 [0] 7 2 4" xfId="501" xr:uid="{0825E7C5-092F-4F90-9B55-18D28EB2EFCA}"/>
    <cellStyle name="쉼표 [0] 7 3" xfId="125" xr:uid="{E2624E4D-C1C8-4661-9C99-3F4E99E4FB59}"/>
    <cellStyle name="쉼표 [0] 7 3 2" xfId="444" xr:uid="{09E8AF3E-FC72-4E2B-9527-849CC04D7633}"/>
    <cellStyle name="쉼표 [0] 7 4" xfId="244" xr:uid="{9244289C-C54E-4A0F-8546-AC2B4835A6F3}"/>
    <cellStyle name="쉼표 [0] 7 5" xfId="368" xr:uid="{AB98CD56-8D57-4A20-B620-B75F8781F4E0}"/>
    <cellStyle name="쉼표 [0] 8" xfId="47" xr:uid="{8CF75FC7-3158-478D-9494-5561607FF5A1}"/>
    <cellStyle name="쉼표 [0] 8 2" xfId="208" xr:uid="{728D1CF3-31ED-4A71-87B8-955FD9B8EF06}"/>
    <cellStyle name="쉼표 [0] 8 2 2" xfId="327" xr:uid="{4AC512DA-F972-4092-B965-B79066833119}"/>
    <cellStyle name="쉼표 [0] 8 2 3" xfId="526" xr:uid="{2C36B1AF-52D4-46D5-91BD-2390E421E108}"/>
    <cellStyle name="쉼표 [0] 8 3" xfId="150" xr:uid="{7A05E507-6A71-49BD-99C6-AF7A55760104}"/>
    <cellStyle name="쉼표 [0] 8 3 2" xfId="469" xr:uid="{4244A05B-A98C-4BCE-A766-DE6331EB20CB}"/>
    <cellStyle name="쉼표 [0] 8 4" xfId="269" xr:uid="{C2876C92-DCB9-4144-81E2-0E347B9384D7}"/>
    <cellStyle name="쉼표 [0] 8 5" xfId="411" xr:uid="{EF6FA86A-E5D1-47AE-8190-89F8950F8D0C}"/>
    <cellStyle name="쉼표 [0] 9" xfId="104" xr:uid="{7D99B2C5-3859-49A6-B198-8A4E0B7CC629}"/>
    <cellStyle name="쉼표 [0] 9 2" xfId="164" xr:uid="{7B075315-4238-46CD-A3DE-F0EFB4532BF4}"/>
    <cellStyle name="쉼표 [0] 9 3" xfId="283" xr:uid="{C0659E15-3827-4E01-A213-68E72A1405BC}"/>
    <cellStyle name="쉼표 [0] 9 4" xfId="425" xr:uid="{1C936DC5-5B83-4169-93D7-78D607432DF1}"/>
    <cellStyle name="표준" xfId="0" builtinId="0"/>
    <cellStyle name="표준 2" xfId="562" xr:uid="{8003E9FC-A300-4373-9E07-8CBC6A8DCF51}"/>
    <cellStyle name="표준 2 2" xfId="568" xr:uid="{63711D0E-093F-4CB5-97BA-5AC6411C558A}"/>
    <cellStyle name="표준 2 4" xfId="3" xr:uid="{F025CCA9-607F-40C4-B9F4-A4606A80B63C}"/>
    <cellStyle name="표준 3" xfId="565" xr:uid="{60C4FBB4-F171-472B-9713-681973E66964}"/>
  </cellStyles>
  <dxfs count="65">
    <dxf>
      <fill>
        <patternFill>
          <bgColor rgb="FF00B050"/>
        </patternFill>
      </fill>
    </dxf>
    <dxf>
      <fill>
        <patternFill>
          <bgColor rgb="FF00B050"/>
        </patternFill>
      </fill>
      <border>
        <left/>
        <right/>
        <top/>
        <bottom/>
      </border>
    </dxf>
    <dxf>
      <fill>
        <patternFill>
          <bgColor rgb="FF0070C0"/>
        </patternFill>
      </fill>
    </dxf>
    <dxf>
      <fill>
        <patternFill>
          <bgColor rgb="FF0070C0"/>
        </patternFill>
      </fill>
    </dxf>
    <dxf>
      <fill>
        <patternFill>
          <bgColor rgb="FFC00000"/>
        </patternFill>
      </fill>
    </dxf>
    <dxf>
      <fill>
        <patternFill>
          <bgColor rgb="FFC0000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  <border>
        <left/>
        <right/>
        <top/>
        <bottom/>
      </border>
    </dxf>
    <dxf>
      <fill>
        <patternFill>
          <bgColor rgb="FF0070C0"/>
        </patternFill>
      </fill>
    </dxf>
    <dxf>
      <fill>
        <patternFill>
          <bgColor rgb="FF0070C0"/>
        </patternFill>
      </fill>
    </dxf>
    <dxf>
      <fill>
        <patternFill>
          <bgColor rgb="FFC00000"/>
        </patternFill>
      </fill>
    </dxf>
    <dxf>
      <fill>
        <patternFill>
          <bgColor rgb="FFC0000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  <border>
        <left/>
        <right/>
        <top/>
        <bottom/>
      </border>
    </dxf>
    <dxf>
      <fill>
        <patternFill>
          <bgColor rgb="FF0070C0"/>
        </patternFill>
      </fill>
    </dxf>
    <dxf>
      <fill>
        <patternFill>
          <bgColor rgb="FF0070C0"/>
        </patternFill>
      </fill>
    </dxf>
    <dxf>
      <fill>
        <patternFill>
          <bgColor rgb="FFC00000"/>
        </patternFill>
      </fill>
    </dxf>
    <dxf>
      <fill>
        <patternFill>
          <bgColor rgb="FFC0000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  <border>
        <left/>
        <right/>
        <top/>
        <bottom/>
      </border>
    </dxf>
    <dxf>
      <fill>
        <patternFill>
          <bgColor rgb="FF0070C0"/>
        </patternFill>
      </fill>
    </dxf>
    <dxf>
      <fill>
        <patternFill>
          <bgColor rgb="FF0070C0"/>
        </patternFill>
      </fill>
    </dxf>
    <dxf>
      <fill>
        <patternFill>
          <bgColor rgb="FFC00000"/>
        </patternFill>
      </fill>
    </dxf>
    <dxf>
      <fill>
        <patternFill>
          <bgColor rgb="FFC0000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  <border>
        <left/>
        <right/>
        <top/>
        <bottom/>
      </border>
    </dxf>
    <dxf>
      <fill>
        <patternFill>
          <bgColor rgb="FF0070C0"/>
        </patternFill>
      </fill>
    </dxf>
    <dxf>
      <fill>
        <patternFill>
          <bgColor rgb="FF0070C0"/>
        </patternFill>
      </fill>
    </dxf>
    <dxf>
      <fill>
        <patternFill>
          <bgColor rgb="FFC00000"/>
        </patternFill>
      </fill>
    </dxf>
    <dxf>
      <fill>
        <patternFill>
          <bgColor rgb="FFC0000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70C0"/>
        </patternFill>
      </fill>
    </dxf>
    <dxf>
      <fill>
        <patternFill>
          <bgColor rgb="FF0070C0"/>
        </patternFill>
      </fill>
    </dxf>
    <dxf>
      <fill>
        <patternFill>
          <bgColor rgb="FFC00000"/>
        </patternFill>
      </fill>
    </dxf>
    <dxf>
      <fill>
        <patternFill>
          <bgColor rgb="FFC00000"/>
        </patternFill>
      </fill>
    </dxf>
    <dxf>
      <font>
        <color rgb="FF009A46"/>
      </font>
    </dxf>
    <dxf>
      <font>
        <color rgb="FF009A46"/>
      </font>
    </dxf>
    <dxf>
      <font>
        <color rgb="FFC00000"/>
      </font>
    </dxf>
    <dxf>
      <font>
        <color rgb="FFC00000"/>
      </font>
    </dxf>
    <dxf>
      <border>
        <bottom style="thin">
          <color theme="2"/>
        </bottom>
        <vertical/>
        <horizontal/>
      </border>
    </dxf>
    <dxf>
      <font>
        <color rgb="FF009A46"/>
      </font>
    </dxf>
    <dxf>
      <font>
        <color rgb="FF009A46"/>
      </font>
    </dxf>
    <dxf>
      <font>
        <color rgb="FFC00000"/>
      </font>
    </dxf>
    <dxf>
      <font>
        <color rgb="FFC00000"/>
      </font>
    </dxf>
    <dxf>
      <font>
        <color rgb="FF009A46"/>
      </font>
    </dxf>
    <dxf>
      <font>
        <color rgb="FF009A46"/>
      </font>
    </dxf>
    <dxf>
      <font>
        <color rgb="FFC00000"/>
      </font>
    </dxf>
    <dxf>
      <font>
        <color rgb="FFC00000"/>
      </font>
    </dxf>
    <dxf>
      <font>
        <color rgb="FF009A46"/>
      </font>
    </dxf>
    <dxf>
      <font>
        <color rgb="FF009A46"/>
      </font>
    </dxf>
    <dxf>
      <font>
        <color rgb="FFC00000"/>
      </font>
    </dxf>
    <dxf>
      <font>
        <color rgb="FFC00000"/>
      </font>
    </dxf>
    <dxf>
      <font>
        <color theme="0"/>
      </font>
      <fill>
        <patternFill>
          <bgColor rgb="FFC00000"/>
        </patternFill>
      </fill>
    </dxf>
    <dxf>
      <font>
        <color theme="0"/>
      </font>
      <fill>
        <patternFill>
          <bgColor rgb="FFC00000"/>
        </patternFill>
      </fill>
    </dxf>
    <dxf>
      <font>
        <color theme="0"/>
      </font>
      <fill>
        <patternFill>
          <bgColor rgb="FF00B050"/>
        </patternFill>
      </fill>
    </dxf>
    <dxf>
      <font>
        <color theme="0"/>
      </font>
      <fill>
        <patternFill>
          <bgColor rgb="FF00B050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0"/>
      </font>
      <fill>
        <patternFill>
          <bgColor rgb="FF00B050"/>
        </patternFill>
      </fill>
    </dxf>
    <dxf>
      <font>
        <color theme="0"/>
      </font>
      <fill>
        <patternFill>
          <bgColor rgb="FF00B050"/>
        </patternFill>
      </fill>
    </dxf>
    <dxf>
      <font>
        <color theme="0"/>
      </font>
      <fill>
        <patternFill>
          <bgColor rgb="FFC00000"/>
        </patternFill>
      </fill>
    </dxf>
    <dxf>
      <font>
        <color theme="0"/>
      </font>
      <fill>
        <patternFill>
          <bgColor rgb="FFC00000"/>
        </patternFill>
      </fill>
    </dxf>
    <dxf>
      <border>
        <bottom style="thin">
          <color theme="2"/>
        </bottom>
        <vertical/>
        <horizontal/>
      </border>
    </dxf>
    <dxf>
      <border>
        <bottom style="thin">
          <color theme="2"/>
        </bottom>
        <vertical/>
        <horizontal/>
      </border>
    </dxf>
  </dxfs>
  <tableStyles count="0" defaultTableStyle="TableStyleMedium2" defaultPivotStyle="PivotStyleLight16"/>
  <colors>
    <mruColors>
      <color rgb="FFFBCF0E"/>
      <color rgb="FF009A46"/>
      <color rgb="FFFFC7CE"/>
      <color rgb="FF00418E"/>
      <color rgb="FFFCDD5A"/>
      <color rgb="FFFFD256"/>
      <color rgb="FFC6EFCE"/>
      <color rgb="FFE686E8"/>
      <color rgb="FFE7E7FF"/>
      <color rgb="FF266FB4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종합!$J$10</c:f>
              <c:strCache>
                <c:ptCount val="1"/>
                <c:pt idx="0">
                  <c:v>세운교통</c:v>
                </c:pt>
              </c:strCache>
            </c:strRef>
          </c:tx>
          <c:spPr>
            <a:solidFill>
              <a:schemeClr val="bg2"/>
            </a:solidFill>
            <a:ln>
              <a:noFill/>
            </a:ln>
            <a:effectLst/>
          </c:spPr>
          <c:invertIfNegative val="0"/>
          <c:dPt>
            <c:idx val="0"/>
            <c:invertIfNegative val="0"/>
            <c:bubble3D val="0"/>
            <c:spPr>
              <a:solidFill>
                <a:schemeClr val="bg2">
                  <a:lumMod val="75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2-7A9E-4979-ADC1-407DDB7D7702}"/>
              </c:ext>
            </c:extLst>
          </c:dPt>
          <c:dPt>
            <c:idx val="1"/>
            <c:invertIfNegative val="0"/>
            <c:bubble3D val="0"/>
            <c:spPr>
              <a:solidFill>
                <a:schemeClr val="bg2">
                  <a:lumMod val="9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1-7A9E-4979-ADC1-407DDB7D7702}"/>
              </c:ext>
            </c:extLst>
          </c:dPt>
          <c:dPt>
            <c:idx val="2"/>
            <c:invertIfNegative val="0"/>
            <c:bubble3D val="0"/>
            <c:spPr>
              <a:solidFill>
                <a:schemeClr val="bg2">
                  <a:lumMod val="9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4-6134-4EAD-A098-905FF977FC1F}"/>
              </c:ext>
            </c:extLst>
          </c:dPt>
          <c:dPt>
            <c:idx val="3"/>
            <c:invertIfNegative val="0"/>
            <c:bubble3D val="0"/>
            <c:spPr>
              <a:solidFill>
                <a:schemeClr val="bg2">
                  <a:lumMod val="9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6-CD2D-43CD-B3AF-C0B3041106FC}"/>
              </c:ext>
            </c:extLst>
          </c:dPt>
          <c:dPt>
            <c:idx val="4"/>
            <c:invertIfNegative val="0"/>
            <c:bubble3D val="0"/>
            <c:spPr>
              <a:solidFill>
                <a:schemeClr val="bg2">
                  <a:lumMod val="9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8-49C6-4B85-BA98-2D9AE7DAC644}"/>
              </c:ext>
            </c:extLst>
          </c:dPt>
          <c:dPt>
            <c:idx val="5"/>
            <c:invertIfNegative val="0"/>
            <c:bubble3D val="0"/>
            <c:spPr>
              <a:solidFill>
                <a:schemeClr val="bg2">
                  <a:lumMod val="9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E-B0CF-47F5-9A12-D27B3475B519}"/>
              </c:ext>
            </c:extLst>
          </c:dPt>
          <c:dPt>
            <c:idx val="6"/>
            <c:invertIfNegative val="0"/>
            <c:bubble3D val="0"/>
            <c:spPr>
              <a:solidFill>
                <a:schemeClr val="bg2">
                  <a:lumMod val="9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C-0973-4807-BB13-F30BC0DB4179}"/>
              </c:ext>
            </c:extLst>
          </c:dPt>
          <c:dPt>
            <c:idx val="7"/>
            <c:invertIfNegative val="0"/>
            <c:bubble3D val="0"/>
            <c:spPr>
              <a:solidFill>
                <a:schemeClr val="bg2">
                  <a:lumMod val="9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D-B0CF-47F5-9A12-D27B3475B519}"/>
              </c:ext>
            </c:extLst>
          </c:dPt>
          <c:dPt>
            <c:idx val="8"/>
            <c:invertIfNegative val="0"/>
            <c:bubble3D val="0"/>
            <c:spPr>
              <a:solidFill>
                <a:schemeClr val="bg2">
                  <a:lumMod val="9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12-59AE-40AB-86A7-C52CA6794030}"/>
              </c:ext>
            </c:extLst>
          </c:dPt>
          <c:dPt>
            <c:idx val="9"/>
            <c:invertIfNegative val="0"/>
            <c:bubble3D val="0"/>
            <c:spPr>
              <a:solidFill>
                <a:schemeClr val="bg2">
                  <a:lumMod val="9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16-266F-42BF-8113-B21E2E7A9C53}"/>
              </c:ext>
            </c:extLst>
          </c:dPt>
          <c:dPt>
            <c:idx val="10"/>
            <c:invertIfNegative val="0"/>
            <c:bubble3D val="0"/>
            <c:spPr>
              <a:solidFill>
                <a:schemeClr val="bg2">
                  <a:lumMod val="9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13-7ED2-4E4A-80A2-EE682D0D8CAA}"/>
              </c:ext>
            </c:extLst>
          </c:dPt>
          <c:dPt>
            <c:idx val="11"/>
            <c:invertIfNegative val="0"/>
            <c:bubble3D val="0"/>
            <c:spPr>
              <a:solidFill>
                <a:schemeClr val="bg2">
                  <a:lumMod val="9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18-BC80-45F2-821B-C4C0077185AE}"/>
              </c:ext>
            </c:extLst>
          </c:dPt>
          <c:dPt>
            <c:idx val="12"/>
            <c:invertIfNegative val="0"/>
            <c:bubble3D val="0"/>
            <c:spPr>
              <a:solidFill>
                <a:srgbClr val="FBCF0E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17-BC80-45F2-821B-C4C0077185AE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2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ko-KR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종합!$H$11:$H$23</c:f>
              <c:strCache>
                <c:ptCount val="13"/>
                <c:pt idx="0">
                  <c:v>유카전(24년1월)</c:v>
                </c:pt>
                <c:pt idx="1">
                  <c:v>유카후(24년2월)</c:v>
                </c:pt>
                <c:pt idx="2">
                  <c:v>유카후(24년3월)</c:v>
                </c:pt>
                <c:pt idx="3">
                  <c:v>유카후(24년4월)</c:v>
                </c:pt>
                <c:pt idx="4">
                  <c:v>유카후(24년5월)</c:v>
                </c:pt>
                <c:pt idx="5">
                  <c:v>유카후(24년6월)</c:v>
                </c:pt>
                <c:pt idx="6">
                  <c:v>유카후(24년7월)</c:v>
                </c:pt>
                <c:pt idx="7">
                  <c:v>유카후(24년8월)</c:v>
                </c:pt>
                <c:pt idx="8">
                  <c:v>유카후(24년9월)</c:v>
                </c:pt>
                <c:pt idx="9">
                  <c:v>유카후(24년10월)</c:v>
                </c:pt>
                <c:pt idx="10">
                  <c:v>유카후(24년11월)</c:v>
                </c:pt>
                <c:pt idx="11">
                  <c:v>유카후(24년12월)</c:v>
                </c:pt>
                <c:pt idx="12">
                  <c:v>유카후(25년1월)</c:v>
                </c:pt>
              </c:strCache>
            </c:strRef>
          </c:cat>
          <c:val>
            <c:numRef>
              <c:f>종합!$J$11:$J$23</c:f>
              <c:numCache>
                <c:formatCode>_-* #,##0.00_-;\-* #,##0.00_-;_-* "-"_-;_-@_-</c:formatCode>
                <c:ptCount val="13"/>
                <c:pt idx="0">
                  <c:v>1.6200035645275037</c:v>
                </c:pt>
                <c:pt idx="1">
                  <c:v>1.9457716284651119</c:v>
                </c:pt>
                <c:pt idx="2">
                  <c:v>1.9827780472333607</c:v>
                </c:pt>
                <c:pt idx="3">
                  <c:v>1.9933606422329238</c:v>
                </c:pt>
                <c:pt idx="4">
                  <c:v>1.9972000795682712</c:v>
                </c:pt>
                <c:pt idx="5">
                  <c:v>1.919332354306817</c:v>
                </c:pt>
                <c:pt idx="6">
                  <c:v>1.8464404701857364</c:v>
                </c:pt>
                <c:pt idx="7">
                  <c:v>1.8233372448214373</c:v>
                </c:pt>
                <c:pt idx="8">
                  <c:v>1.8869996754914948</c:v>
                </c:pt>
                <c:pt idx="9">
                  <c:v>1.9933766245785693</c:v>
                </c:pt>
                <c:pt idx="10">
                  <c:v>2.0094275210561299</c:v>
                </c:pt>
                <c:pt idx="11">
                  <c:v>1.9767648362398302</c:v>
                </c:pt>
                <c:pt idx="12">
                  <c:v>1.9412952466293063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7A9E-4979-ADC1-407DDB7D770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662853712"/>
        <c:axId val="1102715808"/>
      </c:barChart>
      <c:catAx>
        <c:axId val="66285371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1102715808"/>
        <c:crosses val="autoZero"/>
        <c:auto val="1"/>
        <c:lblAlgn val="ctr"/>
        <c:lblOffset val="100"/>
        <c:noMultiLvlLbl val="0"/>
      </c:catAx>
      <c:valAx>
        <c:axId val="1102715808"/>
        <c:scaling>
          <c:orientation val="minMax"/>
          <c:max val="2.02"/>
          <c:min val="1.6"/>
        </c:scaling>
        <c:delete val="0"/>
        <c:axPos val="l"/>
        <c:numFmt formatCode="_-* #,##0.00_-;\-* #,##0.00_-;_-* &quot;-&quot;_-;_-@_-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662853712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ko-KR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bg2">
                <a:lumMod val="90000"/>
              </a:schemeClr>
            </a:solidFill>
            <a:ln>
              <a:noFill/>
            </a:ln>
            <a:effectLst/>
          </c:spPr>
          <c:invertIfNegative val="0"/>
          <c:dPt>
            <c:idx val="0"/>
            <c:invertIfNegative val="0"/>
            <c:bubble3D val="0"/>
            <c:spPr>
              <a:solidFill>
                <a:srgbClr val="009A46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1-9869-4020-942E-D354FDDAF7AF}"/>
              </c:ext>
            </c:extLst>
          </c:dPt>
          <c:dPt>
            <c:idx val="1"/>
            <c:invertIfNegative val="0"/>
            <c:bubble3D val="0"/>
            <c:spPr>
              <a:solidFill>
                <a:srgbClr val="009A46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2-9869-4020-942E-D354FDDAF7AF}"/>
              </c:ext>
            </c:extLst>
          </c:dPt>
          <c:dPt>
            <c:idx val="4"/>
            <c:invertIfNegative val="0"/>
            <c:bubble3D val="0"/>
            <c:spPr>
              <a:solidFill>
                <a:srgbClr val="C00000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3-9869-4020-942E-D354FDDAF7AF}"/>
              </c:ext>
            </c:extLst>
          </c:dPt>
          <c:dPt>
            <c:idx val="5"/>
            <c:invertIfNegative val="0"/>
            <c:bubble3D val="0"/>
            <c:spPr>
              <a:solidFill>
                <a:srgbClr val="C00000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4-9869-4020-942E-D354FDDAF7AF}"/>
              </c:ext>
            </c:extLst>
          </c:dPt>
          <c:dLbls>
            <c:dLbl>
              <c:idx val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050" b="1" i="0" u="none" strike="noStrike" kern="1200" baseline="0">
                      <a:solidFill>
                        <a:schemeClr val="bg1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ko-KR"/>
                </a:p>
              </c:txPr>
              <c:dLblPos val="ct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6="http://schemas.microsoft.com/office/drawing/2014/chart" uri="{C3380CC4-5D6E-409C-BE32-E72D297353CC}">
                  <c16:uniqueId val="{00000001-9869-4020-942E-D354FDDAF7AF}"/>
                </c:ext>
              </c:extLst>
            </c:dLbl>
            <c:dLbl>
              <c:idx val="1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050" b="1" i="0" u="none" strike="noStrike" kern="1200" baseline="0">
                      <a:solidFill>
                        <a:schemeClr val="bg1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ko-KR"/>
                </a:p>
              </c:txPr>
              <c:dLblPos val="ct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6="http://schemas.microsoft.com/office/drawing/2014/chart" uri="{C3380CC4-5D6E-409C-BE32-E72D297353CC}">
                  <c16:uniqueId val="{00000002-9869-4020-942E-D354FDDAF7AF}"/>
                </c:ext>
              </c:extLst>
            </c:dLbl>
            <c:dLbl>
              <c:idx val="4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050" b="1" i="0" u="none" strike="noStrike" kern="1200" baseline="0">
                      <a:solidFill>
                        <a:schemeClr val="bg1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ko-KR"/>
                </a:p>
              </c:txPr>
              <c:dLblPos val="ct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6="http://schemas.microsoft.com/office/drawing/2014/chart" uri="{C3380CC4-5D6E-409C-BE32-E72D297353CC}">
                  <c16:uniqueId val="{00000003-9869-4020-942E-D354FDDAF7AF}"/>
                </c:ext>
              </c:extLst>
            </c:dLbl>
            <c:dLbl>
              <c:idx val="5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050" b="1" i="0" u="none" strike="noStrike" kern="1200" baseline="0">
                      <a:solidFill>
                        <a:schemeClr val="bg1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ko-KR"/>
                </a:p>
              </c:txPr>
              <c:dLblPos val="ct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6="http://schemas.microsoft.com/office/drawing/2014/chart" uri="{C3380CC4-5D6E-409C-BE32-E72D297353CC}">
                  <c16:uniqueId val="{00000004-9869-4020-942E-D354FDDAF7AF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050" b="1" i="0" u="none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endParaRPr lang="ko-KR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종합!$H$37:$H$42</c:f>
              <c:strCache>
                <c:ptCount val="6"/>
                <c:pt idx="0">
                  <c:v>S등급</c:v>
                </c:pt>
                <c:pt idx="1">
                  <c:v>A등급</c:v>
                </c:pt>
                <c:pt idx="2">
                  <c:v>B등급</c:v>
                </c:pt>
                <c:pt idx="3">
                  <c:v>C등급</c:v>
                </c:pt>
                <c:pt idx="4">
                  <c:v>D등급</c:v>
                </c:pt>
                <c:pt idx="5">
                  <c:v>F등급</c:v>
                </c:pt>
              </c:strCache>
            </c:strRef>
          </c:cat>
          <c:val>
            <c:numRef>
              <c:f>종합!$N$31:$N$36</c:f>
              <c:numCache>
                <c:formatCode>0%</c:formatCode>
                <c:ptCount val="6"/>
                <c:pt idx="0">
                  <c:v>0.24444444444444444</c:v>
                </c:pt>
                <c:pt idx="1">
                  <c:v>0.1111111111111111</c:v>
                </c:pt>
                <c:pt idx="2">
                  <c:v>6.6666666666666666E-2</c:v>
                </c:pt>
                <c:pt idx="3">
                  <c:v>0.17777777777777778</c:v>
                </c:pt>
                <c:pt idx="4">
                  <c:v>0.2</c:v>
                </c:pt>
                <c:pt idx="5">
                  <c:v>0.2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9869-4020-942E-D354FDDAF7A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00"/>
        <c:overlap val="-27"/>
        <c:axId val="1100428000"/>
        <c:axId val="2057437024"/>
      </c:barChart>
      <c:catAx>
        <c:axId val="110042800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2057437024"/>
        <c:crosses val="autoZero"/>
        <c:auto val="1"/>
        <c:lblAlgn val="ctr"/>
        <c:lblOffset val="100"/>
        <c:noMultiLvlLbl val="0"/>
      </c:catAx>
      <c:valAx>
        <c:axId val="2057437024"/>
        <c:scaling>
          <c:orientation val="minMax"/>
        </c:scaling>
        <c:delete val="0"/>
        <c:axPos val="l"/>
        <c:numFmt formatCode="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1100428000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ko-KR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stacked"/>
        <c:varyColors val="0"/>
        <c:ser>
          <c:idx val="6"/>
          <c:order val="0"/>
          <c:spPr>
            <a:solidFill>
              <a:srgbClr val="C00000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anchor="ctr" anchorCtr="1"/>
              <a:lstStyle/>
              <a:p>
                <a:pPr>
                  <a:defRPr sz="1100" b="0" i="0" u="none" strike="noStrike" kern="1200" baseline="0">
                    <a:solidFill>
                      <a:schemeClr val="bg1"/>
                    </a:solidFill>
                    <a:latin typeface="+mn-lt"/>
                    <a:ea typeface="+mn-ea"/>
                    <a:cs typeface="+mn-cs"/>
                  </a:defRPr>
                </a:pPr>
                <a:endParaRPr lang="ko-KR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종합!$M$73:$Q$73</c:f>
              <c:strCache>
                <c:ptCount val="5"/>
                <c:pt idx="0">
                  <c:v> 11 </c:v>
                </c:pt>
                <c:pt idx="1">
                  <c:v> 26 </c:v>
                </c:pt>
                <c:pt idx="2">
                  <c:v> 28 </c:v>
                </c:pt>
                <c:pt idx="3">
                  <c:v> 67-1 </c:v>
                </c:pt>
                <c:pt idx="4">
                  <c:v> 24-1 </c:v>
                </c:pt>
              </c:strCache>
            </c:strRef>
          </c:cat>
          <c:val>
            <c:numRef>
              <c:f>종합!$M$80:$Q$80</c:f>
              <c:numCache>
                <c:formatCode>0%</c:formatCode>
                <c:ptCount val="5"/>
                <c:pt idx="0">
                  <c:v>0</c:v>
                </c:pt>
                <c:pt idx="1">
                  <c:v>0.2</c:v>
                </c:pt>
                <c:pt idx="2">
                  <c:v>0</c:v>
                </c:pt>
                <c:pt idx="3">
                  <c:v>0.5</c:v>
                </c:pt>
                <c:pt idx="4">
                  <c:v>0.6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C1D7-4D92-B497-CA52B56627DB}"/>
            </c:ext>
          </c:extLst>
        </c:ser>
        <c:ser>
          <c:idx val="5"/>
          <c:order val="1"/>
          <c:spPr>
            <a:solidFill>
              <a:srgbClr val="C00000"/>
            </a:solidFill>
            <a:ln>
              <a:solidFill>
                <a:srgbClr val="C00000"/>
              </a:solidFill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anchor="ctr" anchorCtr="1"/>
              <a:lstStyle/>
              <a:p>
                <a:pPr>
                  <a:defRPr sz="1100" b="0" i="0" u="none" strike="noStrike" kern="1200" baseline="0">
                    <a:solidFill>
                      <a:schemeClr val="bg1"/>
                    </a:solidFill>
                    <a:latin typeface="+mn-lt"/>
                    <a:ea typeface="+mn-ea"/>
                    <a:cs typeface="+mn-cs"/>
                  </a:defRPr>
                </a:pPr>
                <a:endParaRPr lang="ko-KR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종합!$M$73:$Q$73</c:f>
              <c:strCache>
                <c:ptCount val="5"/>
                <c:pt idx="0">
                  <c:v> 11 </c:v>
                </c:pt>
                <c:pt idx="1">
                  <c:v> 26 </c:v>
                </c:pt>
                <c:pt idx="2">
                  <c:v> 28 </c:v>
                </c:pt>
                <c:pt idx="3">
                  <c:v> 67-1 </c:v>
                </c:pt>
                <c:pt idx="4">
                  <c:v> 24-1 </c:v>
                </c:pt>
              </c:strCache>
            </c:strRef>
          </c:cat>
          <c:val>
            <c:numRef>
              <c:f>종합!$M$79:$Q$79</c:f>
              <c:numCache>
                <c:formatCode>0%</c:formatCode>
                <c:ptCount val="5"/>
                <c:pt idx="0">
                  <c:v>0</c:v>
                </c:pt>
                <c:pt idx="1">
                  <c:v>0.4</c:v>
                </c:pt>
                <c:pt idx="2">
                  <c:v>0.33333333333333331</c:v>
                </c:pt>
                <c:pt idx="3">
                  <c:v>0.25</c:v>
                </c:pt>
                <c:pt idx="4">
                  <c:v>0.4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C1D7-4D92-B497-CA52B56627DB}"/>
            </c:ext>
          </c:extLst>
        </c:ser>
        <c:ser>
          <c:idx val="4"/>
          <c:order val="2"/>
          <c:spPr>
            <a:solidFill>
              <a:schemeClr val="bg2">
                <a:lumMod val="90000"/>
              </a:scheme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anchor="ctr" anchorCtr="1"/>
              <a:lstStyle/>
              <a:p>
                <a:pPr>
                  <a:defRPr sz="1100" b="0" i="0" u="none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endParaRPr lang="ko-KR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종합!$M$73:$Q$73</c:f>
              <c:strCache>
                <c:ptCount val="5"/>
                <c:pt idx="0">
                  <c:v> 11 </c:v>
                </c:pt>
                <c:pt idx="1">
                  <c:v> 26 </c:v>
                </c:pt>
                <c:pt idx="2">
                  <c:v> 28 </c:v>
                </c:pt>
                <c:pt idx="3">
                  <c:v> 67-1 </c:v>
                </c:pt>
                <c:pt idx="4">
                  <c:v> 24-1 </c:v>
                </c:pt>
              </c:strCache>
            </c:strRef>
          </c:cat>
          <c:val>
            <c:numRef>
              <c:f>종합!$M$78:$Q$78</c:f>
              <c:numCache>
                <c:formatCode>0%</c:formatCode>
                <c:ptCount val="5"/>
                <c:pt idx="0">
                  <c:v>0.4</c:v>
                </c:pt>
                <c:pt idx="1">
                  <c:v>0.2</c:v>
                </c:pt>
                <c:pt idx="2">
                  <c:v>0.33333333333333331</c:v>
                </c:pt>
                <c:pt idx="3">
                  <c:v>0</c:v>
                </c:pt>
                <c:pt idx="4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C1D7-4D92-B497-CA52B56627DB}"/>
            </c:ext>
          </c:extLst>
        </c:ser>
        <c:ser>
          <c:idx val="3"/>
          <c:order val="3"/>
          <c:spPr>
            <a:solidFill>
              <a:schemeClr val="bg2">
                <a:lumMod val="90000"/>
              </a:schemeClr>
            </a:solidFill>
            <a:ln>
              <a:solidFill>
                <a:schemeClr val="bg1">
                  <a:lumMod val="95000"/>
                </a:schemeClr>
              </a:solidFill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anchor="ctr" anchorCtr="1"/>
              <a:lstStyle/>
              <a:p>
                <a:pPr>
                  <a:defRPr sz="1100" b="0" i="0" u="none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endParaRPr lang="ko-KR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종합!$M$73:$Q$73</c:f>
              <c:strCache>
                <c:ptCount val="5"/>
                <c:pt idx="0">
                  <c:v> 11 </c:v>
                </c:pt>
                <c:pt idx="1">
                  <c:v> 26 </c:v>
                </c:pt>
                <c:pt idx="2">
                  <c:v> 28 </c:v>
                </c:pt>
                <c:pt idx="3">
                  <c:v> 67-1 </c:v>
                </c:pt>
                <c:pt idx="4">
                  <c:v> 24-1 </c:v>
                </c:pt>
              </c:strCache>
            </c:strRef>
          </c:cat>
          <c:val>
            <c:numRef>
              <c:f>종합!$M$77:$Q$77</c:f>
              <c:numCache>
                <c:formatCode>0%</c:formatCode>
                <c:ptCount val="5"/>
                <c:pt idx="0">
                  <c:v>0</c:v>
                </c:pt>
                <c:pt idx="1">
                  <c:v>0.2</c:v>
                </c:pt>
                <c:pt idx="2">
                  <c:v>0</c:v>
                </c:pt>
                <c:pt idx="3">
                  <c:v>0.25</c:v>
                </c:pt>
                <c:pt idx="4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C1D7-4D92-B497-CA52B56627DB}"/>
            </c:ext>
          </c:extLst>
        </c:ser>
        <c:ser>
          <c:idx val="2"/>
          <c:order val="4"/>
          <c:spPr>
            <a:solidFill>
              <a:srgbClr val="009A46"/>
            </a:solidFill>
            <a:ln>
              <a:solidFill>
                <a:schemeClr val="bg1">
                  <a:lumMod val="95000"/>
                </a:schemeClr>
              </a:solidFill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anchor="ctr" anchorCtr="1"/>
              <a:lstStyle/>
              <a:p>
                <a:pPr>
                  <a:defRPr sz="1100" b="0" i="0" u="none" strike="noStrike" kern="1200" baseline="0">
                    <a:solidFill>
                      <a:schemeClr val="bg1"/>
                    </a:solidFill>
                    <a:latin typeface="+mn-lt"/>
                    <a:ea typeface="+mn-ea"/>
                    <a:cs typeface="+mn-cs"/>
                  </a:defRPr>
                </a:pPr>
                <a:endParaRPr lang="ko-KR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종합!$M$73:$Q$73</c:f>
              <c:strCache>
                <c:ptCount val="5"/>
                <c:pt idx="0">
                  <c:v> 11 </c:v>
                </c:pt>
                <c:pt idx="1">
                  <c:v> 26 </c:v>
                </c:pt>
                <c:pt idx="2">
                  <c:v> 28 </c:v>
                </c:pt>
                <c:pt idx="3">
                  <c:v> 67-1 </c:v>
                </c:pt>
                <c:pt idx="4">
                  <c:v> 24-1 </c:v>
                </c:pt>
              </c:strCache>
            </c:strRef>
          </c:cat>
          <c:val>
            <c:numRef>
              <c:f>종합!$M$76:$Q$76</c:f>
              <c:numCache>
                <c:formatCode>0%</c:formatCode>
                <c:ptCount val="5"/>
                <c:pt idx="0">
                  <c:v>0</c:v>
                </c:pt>
                <c:pt idx="1">
                  <c:v>0</c:v>
                </c:pt>
                <c:pt idx="2">
                  <c:v>0.16666666666666666</c:v>
                </c:pt>
                <c:pt idx="3">
                  <c:v>0</c:v>
                </c:pt>
                <c:pt idx="4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C1D7-4D92-B497-CA52B56627DB}"/>
            </c:ext>
          </c:extLst>
        </c:ser>
        <c:ser>
          <c:idx val="1"/>
          <c:order val="5"/>
          <c:spPr>
            <a:solidFill>
              <a:srgbClr val="009A46"/>
            </a:solidFill>
            <a:ln>
              <a:solidFill>
                <a:schemeClr val="bg1">
                  <a:lumMod val="95000"/>
                </a:schemeClr>
              </a:solidFill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anchor="ctr" anchorCtr="1"/>
              <a:lstStyle/>
              <a:p>
                <a:pPr>
                  <a:defRPr sz="1100" b="0" i="0" u="none" strike="noStrike" kern="1200" baseline="0">
                    <a:solidFill>
                      <a:schemeClr val="bg1"/>
                    </a:solidFill>
                    <a:latin typeface="+mn-lt"/>
                    <a:ea typeface="+mn-ea"/>
                    <a:cs typeface="+mn-cs"/>
                  </a:defRPr>
                </a:pPr>
                <a:endParaRPr lang="ko-KR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종합!$M$73:$Q$73</c:f>
              <c:strCache>
                <c:ptCount val="5"/>
                <c:pt idx="0">
                  <c:v> 11 </c:v>
                </c:pt>
                <c:pt idx="1">
                  <c:v> 26 </c:v>
                </c:pt>
                <c:pt idx="2">
                  <c:v> 28 </c:v>
                </c:pt>
                <c:pt idx="3">
                  <c:v> 67-1 </c:v>
                </c:pt>
                <c:pt idx="4">
                  <c:v> 24-1 </c:v>
                </c:pt>
              </c:strCache>
            </c:strRef>
          </c:cat>
          <c:val>
            <c:numRef>
              <c:f>종합!$M$75:$Q$75</c:f>
              <c:numCache>
                <c:formatCode>0%</c:formatCode>
                <c:ptCount val="5"/>
                <c:pt idx="0">
                  <c:v>0.6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C1D7-4D92-B497-CA52B56627DB}"/>
            </c:ext>
          </c:extLst>
        </c:ser>
        <c:ser>
          <c:idx val="0"/>
          <c:order val="6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anchor="ctr" anchorCtr="1"/>
              <a:lstStyle/>
              <a:p>
                <a:pPr>
                  <a:defRPr sz="900" b="0" i="0" u="none" strike="noStrike" kern="1200" baseline="0">
                    <a:solidFill>
                      <a:schemeClr val="bg1"/>
                    </a:solidFill>
                    <a:latin typeface="+mn-lt"/>
                    <a:ea typeface="+mn-ea"/>
                    <a:cs typeface="+mn-cs"/>
                  </a:defRPr>
                </a:pPr>
                <a:endParaRPr lang="ko-KR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종합!$M$73:$Q$73</c:f>
              <c:strCache>
                <c:ptCount val="5"/>
                <c:pt idx="0">
                  <c:v> 11 </c:v>
                </c:pt>
                <c:pt idx="1">
                  <c:v> 26 </c:v>
                </c:pt>
                <c:pt idx="2">
                  <c:v> 28 </c:v>
                </c:pt>
                <c:pt idx="3">
                  <c:v> 67-1 </c:v>
                </c:pt>
                <c:pt idx="4">
                  <c:v> 24-1 </c:v>
                </c:pt>
              </c:strCache>
            </c:strRef>
          </c:cat>
          <c:val>
            <c:numRef>
              <c:f>종합!$M$74:$P$74</c:f>
              <c:numCache>
                <c:formatCode>0%</c:formatCode>
                <c:ptCount val="4"/>
              </c:numCache>
            </c:numRef>
          </c:val>
          <c:extLst>
            <c:ext xmlns:c16="http://schemas.microsoft.com/office/drawing/2014/chart" uri="{C3380CC4-5D6E-409C-BE32-E72D297353CC}">
              <c16:uniqueId val="{00000000-C1D7-4D92-B497-CA52B56627DB}"/>
            </c:ext>
          </c:extLst>
        </c:ser>
        <c:dLbls>
          <c:dLblPos val="ctr"/>
          <c:showLegendKey val="0"/>
          <c:showVal val="1"/>
          <c:showCatName val="0"/>
          <c:showSerName val="0"/>
          <c:showPercent val="0"/>
          <c:showBubbleSize val="0"/>
        </c:dLbls>
        <c:gapWidth val="135"/>
        <c:overlap val="100"/>
        <c:axId val="1100431840"/>
        <c:axId val="1101380064"/>
      </c:barChart>
      <c:catAx>
        <c:axId val="110043184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00" b="0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1101380064"/>
        <c:crosses val="autoZero"/>
        <c:auto val="0"/>
        <c:lblAlgn val="ctr"/>
        <c:lblOffset val="100"/>
        <c:noMultiLvlLbl val="0"/>
      </c:catAx>
      <c:valAx>
        <c:axId val="1101380064"/>
        <c:scaling>
          <c:orientation val="minMax"/>
          <c:max val="1"/>
          <c:min val="0"/>
        </c:scaling>
        <c:delete val="1"/>
        <c:axPos val="l"/>
        <c:numFmt formatCode="0%" sourceLinked="1"/>
        <c:majorTickMark val="none"/>
        <c:minorTickMark val="none"/>
        <c:tickLblPos val="nextTo"/>
        <c:crossAx val="1100431840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>
          <a:solidFill>
            <a:schemeClr val="bg1"/>
          </a:solidFill>
        </a:defRPr>
      </a:pPr>
      <a:endParaRPr lang="ko-KR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2.xml"/><Relationship Id="rId2" Type="http://schemas.openxmlformats.org/officeDocument/2006/relationships/chart" Target="../charts/chart1.xml"/><Relationship Id="rId1" Type="http://schemas.openxmlformats.org/officeDocument/2006/relationships/image" Target="../media/image1.jpeg"/><Relationship Id="rId5" Type="http://schemas.openxmlformats.org/officeDocument/2006/relationships/image" Target="../media/image2.png"/><Relationship Id="rId4" Type="http://schemas.openxmlformats.org/officeDocument/2006/relationships/chart" Target="../charts/chart3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11</xdr:col>
      <xdr:colOff>0</xdr:colOff>
      <xdr:row>10</xdr:row>
      <xdr:rowOff>414617</xdr:rowOff>
    </xdr:from>
    <xdr:ext cx="184731" cy="264560"/>
    <xdr:sp macro="" textlink="">
      <xdr:nvSpPr>
        <xdr:cNvPr id="67" name="TextBox 66">
          <a:extLst>
            <a:ext uri="{FF2B5EF4-FFF2-40B4-BE49-F238E27FC236}">
              <a16:creationId xmlns:a16="http://schemas.microsoft.com/office/drawing/2014/main" id="{48A59E3F-2B9C-466B-A370-07F0AD7F17A5}"/>
            </a:ext>
          </a:extLst>
        </xdr:cNvPr>
        <xdr:cNvSpPr txBox="1"/>
      </xdr:nvSpPr>
      <xdr:spPr>
        <a:xfrm>
          <a:off x="10701618" y="312644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ko-KR" altLang="en-US" sz="1100"/>
        </a:p>
      </xdr:txBody>
    </xdr:sp>
    <xdr:clientData/>
  </xdr:oneCellAnchor>
  <xdr:oneCellAnchor>
    <xdr:from>
      <xdr:col>11</xdr:col>
      <xdr:colOff>605118</xdr:colOff>
      <xdr:row>10</xdr:row>
      <xdr:rowOff>414617</xdr:rowOff>
    </xdr:from>
    <xdr:ext cx="184731" cy="264560"/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6EAFC979-C849-4798-AB29-26F1E6C051CE}"/>
            </a:ext>
          </a:extLst>
        </xdr:cNvPr>
        <xdr:cNvSpPr txBox="1"/>
      </xdr:nvSpPr>
      <xdr:spPr>
        <a:xfrm>
          <a:off x="11368368" y="2741438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ko-KR" altLang="en-US" sz="1100"/>
        </a:p>
      </xdr:txBody>
    </xdr:sp>
    <xdr:clientData/>
  </xdr:oneCellAnchor>
  <xdr:oneCellAnchor>
    <xdr:from>
      <xdr:col>9</xdr:col>
      <xdr:colOff>232444</xdr:colOff>
      <xdr:row>159</xdr:row>
      <xdr:rowOff>45147</xdr:rowOff>
    </xdr:from>
    <xdr:ext cx="1526880" cy="307606"/>
    <xdr:pic>
      <xdr:nvPicPr>
        <xdr:cNvPr id="23" name="그림 22">
          <a:extLst>
            <a:ext uri="{FF2B5EF4-FFF2-40B4-BE49-F238E27FC236}">
              <a16:creationId xmlns:a16="http://schemas.microsoft.com/office/drawing/2014/main" id="{5C61BEFF-E8A7-6460-661B-9AE4319EBE0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381797" y="23095647"/>
          <a:ext cx="1526880" cy="307606"/>
        </a:xfrm>
        <a:prstGeom prst="rect">
          <a:avLst/>
        </a:prstGeom>
      </xdr:spPr>
    </xdr:pic>
    <xdr:clientData/>
  </xdr:oneCellAnchor>
  <xdr:twoCellAnchor>
    <xdr:from>
      <xdr:col>1</xdr:col>
      <xdr:colOff>33618</xdr:colOff>
      <xdr:row>2</xdr:row>
      <xdr:rowOff>179295</xdr:rowOff>
    </xdr:from>
    <xdr:to>
      <xdr:col>1</xdr:col>
      <xdr:colOff>896471</xdr:colOff>
      <xdr:row>5</xdr:row>
      <xdr:rowOff>22412</xdr:rowOff>
    </xdr:to>
    <xdr:sp macro="" textlink="">
      <xdr:nvSpPr>
        <xdr:cNvPr id="13" name="직사각형 12">
          <a:extLst>
            <a:ext uri="{FF2B5EF4-FFF2-40B4-BE49-F238E27FC236}">
              <a16:creationId xmlns:a16="http://schemas.microsoft.com/office/drawing/2014/main" id="{D24E94B5-A17B-4BDE-722A-3195370D2072}"/>
            </a:ext>
          </a:extLst>
        </xdr:cNvPr>
        <xdr:cNvSpPr/>
      </xdr:nvSpPr>
      <xdr:spPr>
        <a:xfrm>
          <a:off x="134471" y="784413"/>
          <a:ext cx="862853" cy="874058"/>
        </a:xfrm>
        <a:prstGeom prst="rect">
          <a:avLst/>
        </a:prstGeom>
        <a:noFill/>
        <a:ln w="28575">
          <a:solidFill>
            <a:srgbClr val="FFC000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2</xdr:col>
      <xdr:colOff>17929</xdr:colOff>
      <xdr:row>2</xdr:row>
      <xdr:rowOff>174813</xdr:rowOff>
    </xdr:from>
    <xdr:to>
      <xdr:col>3</xdr:col>
      <xdr:colOff>795617</xdr:colOff>
      <xdr:row>5</xdr:row>
      <xdr:rowOff>17929</xdr:rowOff>
    </xdr:to>
    <xdr:sp macro="" textlink="">
      <xdr:nvSpPr>
        <xdr:cNvPr id="27" name="직사각형 26">
          <a:extLst>
            <a:ext uri="{FF2B5EF4-FFF2-40B4-BE49-F238E27FC236}">
              <a16:creationId xmlns:a16="http://schemas.microsoft.com/office/drawing/2014/main" id="{167CEF25-7D59-49EB-B55A-8A0125496432}"/>
            </a:ext>
          </a:extLst>
        </xdr:cNvPr>
        <xdr:cNvSpPr/>
      </xdr:nvSpPr>
      <xdr:spPr>
        <a:xfrm>
          <a:off x="1048870" y="779931"/>
          <a:ext cx="1651747" cy="874057"/>
        </a:xfrm>
        <a:prstGeom prst="rect">
          <a:avLst/>
        </a:prstGeom>
        <a:noFill/>
        <a:ln w="28575">
          <a:solidFill>
            <a:srgbClr val="FFC000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0</xdr:col>
      <xdr:colOff>95249</xdr:colOff>
      <xdr:row>7</xdr:row>
      <xdr:rowOff>90768</xdr:rowOff>
    </xdr:from>
    <xdr:to>
      <xdr:col>6</xdr:col>
      <xdr:colOff>941295</xdr:colOff>
      <xdr:row>25</xdr:row>
      <xdr:rowOff>22412</xdr:rowOff>
    </xdr:to>
    <xdr:graphicFrame macro="">
      <xdr:nvGraphicFramePr>
        <xdr:cNvPr id="28" name="차트 27">
          <a:extLst>
            <a:ext uri="{FF2B5EF4-FFF2-40B4-BE49-F238E27FC236}">
              <a16:creationId xmlns:a16="http://schemas.microsoft.com/office/drawing/2014/main" id="{4C8134DC-14D3-E65C-8D7A-19B5C9A5F44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</xdr:col>
      <xdr:colOff>11206</xdr:colOff>
      <xdr:row>34</xdr:row>
      <xdr:rowOff>0</xdr:rowOff>
    </xdr:from>
    <xdr:to>
      <xdr:col>6</xdr:col>
      <xdr:colOff>790016</xdr:colOff>
      <xdr:row>42</xdr:row>
      <xdr:rowOff>11206</xdr:rowOff>
    </xdr:to>
    <xdr:graphicFrame macro="">
      <xdr:nvGraphicFramePr>
        <xdr:cNvPr id="31" name="차트 30">
          <a:extLst>
            <a:ext uri="{FF2B5EF4-FFF2-40B4-BE49-F238E27FC236}">
              <a16:creationId xmlns:a16="http://schemas.microsoft.com/office/drawing/2014/main" id="{BFB80136-2567-A7DD-4716-CE6BAD8A767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</xdr:col>
      <xdr:colOff>84042</xdr:colOff>
      <xdr:row>61</xdr:row>
      <xdr:rowOff>303679</xdr:rowOff>
    </xdr:from>
    <xdr:to>
      <xdr:col>10</xdr:col>
      <xdr:colOff>829235</xdr:colOff>
      <xdr:row>70</xdr:row>
      <xdr:rowOff>122144</xdr:rowOff>
    </xdr:to>
    <xdr:graphicFrame macro="">
      <xdr:nvGraphicFramePr>
        <xdr:cNvPr id="33" name="차트 32">
          <a:extLst>
            <a:ext uri="{FF2B5EF4-FFF2-40B4-BE49-F238E27FC236}">
              <a16:creationId xmlns:a16="http://schemas.microsoft.com/office/drawing/2014/main" id="{22A42880-5802-A39D-B7BD-82009A7B73B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 editAs="oneCell">
    <xdr:from>
      <xdr:col>10</xdr:col>
      <xdr:colOff>537788</xdr:colOff>
      <xdr:row>63</xdr:row>
      <xdr:rowOff>145773</xdr:rowOff>
    </xdr:from>
    <xdr:to>
      <xdr:col>10</xdr:col>
      <xdr:colOff>794931</xdr:colOff>
      <xdr:row>68</xdr:row>
      <xdr:rowOff>301872</xdr:rowOff>
    </xdr:to>
    <xdr:pic>
      <xdr:nvPicPr>
        <xdr:cNvPr id="34" name="그림 33">
          <a:extLst>
            <a:ext uri="{FF2B5EF4-FFF2-40B4-BE49-F238E27FC236}">
              <a16:creationId xmlns:a16="http://schemas.microsoft.com/office/drawing/2014/main" id="{72AF6469-3741-4DFD-30A4-D2C1877432A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 rot="5400000">
          <a:off x="7799296" y="13222942"/>
          <a:ext cx="1780952" cy="257143"/>
        </a:xfrm>
        <a:prstGeom prst="rect">
          <a:avLst/>
        </a:prstGeom>
      </xdr:spPr>
    </xdr:pic>
    <xdr:clientData/>
  </xdr:twoCellAnchor>
  <xdr:twoCellAnchor editAs="oneCell">
    <xdr:from>
      <xdr:col>4</xdr:col>
      <xdr:colOff>728383</xdr:colOff>
      <xdr:row>34</xdr:row>
      <xdr:rowOff>33618</xdr:rowOff>
    </xdr:from>
    <xdr:to>
      <xdr:col>6</xdr:col>
      <xdr:colOff>761218</xdr:colOff>
      <xdr:row>34</xdr:row>
      <xdr:rowOff>281236</xdr:rowOff>
    </xdr:to>
    <xdr:pic>
      <xdr:nvPicPr>
        <xdr:cNvPr id="35" name="그림 34">
          <a:extLst>
            <a:ext uri="{FF2B5EF4-FFF2-40B4-BE49-F238E27FC236}">
              <a16:creationId xmlns:a16="http://schemas.microsoft.com/office/drawing/2014/main" id="{3B69FA84-63A5-48C1-8502-5AF247699E0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3507442" y="5334000"/>
          <a:ext cx="1780952" cy="257143"/>
        </a:xfrm>
        <a:prstGeom prst="rect">
          <a:avLst/>
        </a:prstGeom>
      </xdr:spPr>
    </xdr:pic>
    <xdr:clientData/>
  </xdr:twoCellAnchor>
  <xdr:twoCellAnchor>
    <xdr:from>
      <xdr:col>3</xdr:col>
      <xdr:colOff>858371</xdr:colOff>
      <xdr:row>2</xdr:row>
      <xdr:rowOff>174812</xdr:rowOff>
    </xdr:from>
    <xdr:to>
      <xdr:col>4</xdr:col>
      <xdr:colOff>840441</xdr:colOff>
      <xdr:row>5</xdr:row>
      <xdr:rowOff>17928</xdr:rowOff>
    </xdr:to>
    <xdr:sp macro="" textlink="">
      <xdr:nvSpPr>
        <xdr:cNvPr id="36" name="직사각형 35">
          <a:extLst>
            <a:ext uri="{FF2B5EF4-FFF2-40B4-BE49-F238E27FC236}">
              <a16:creationId xmlns:a16="http://schemas.microsoft.com/office/drawing/2014/main" id="{0ED4348E-C59F-454F-8EC0-98C066A9AF54}"/>
            </a:ext>
          </a:extLst>
        </xdr:cNvPr>
        <xdr:cNvSpPr/>
      </xdr:nvSpPr>
      <xdr:spPr>
        <a:xfrm>
          <a:off x="2763371" y="779930"/>
          <a:ext cx="856129" cy="874057"/>
        </a:xfrm>
        <a:prstGeom prst="rect">
          <a:avLst/>
        </a:prstGeom>
        <a:noFill/>
        <a:ln w="28575">
          <a:solidFill>
            <a:srgbClr val="FFC000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5</xdr:col>
      <xdr:colOff>35858</xdr:colOff>
      <xdr:row>2</xdr:row>
      <xdr:rowOff>181536</xdr:rowOff>
    </xdr:from>
    <xdr:to>
      <xdr:col>5</xdr:col>
      <xdr:colOff>806823</xdr:colOff>
      <xdr:row>5</xdr:row>
      <xdr:rowOff>24652</xdr:rowOff>
    </xdr:to>
    <xdr:sp macro="" textlink="">
      <xdr:nvSpPr>
        <xdr:cNvPr id="37" name="직사각형 36">
          <a:extLst>
            <a:ext uri="{FF2B5EF4-FFF2-40B4-BE49-F238E27FC236}">
              <a16:creationId xmlns:a16="http://schemas.microsoft.com/office/drawing/2014/main" id="{C30AF1F7-3E74-4851-A5EC-4F75DECCE1AF}"/>
            </a:ext>
          </a:extLst>
        </xdr:cNvPr>
        <xdr:cNvSpPr/>
      </xdr:nvSpPr>
      <xdr:spPr>
        <a:xfrm>
          <a:off x="3688976" y="786654"/>
          <a:ext cx="770965" cy="874057"/>
        </a:xfrm>
        <a:prstGeom prst="rect">
          <a:avLst/>
        </a:prstGeom>
        <a:noFill/>
        <a:ln w="28575">
          <a:solidFill>
            <a:srgbClr val="FFC000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6</xdr:col>
      <xdr:colOff>0</xdr:colOff>
      <xdr:row>2</xdr:row>
      <xdr:rowOff>179295</xdr:rowOff>
    </xdr:from>
    <xdr:to>
      <xdr:col>7</xdr:col>
      <xdr:colOff>11206</xdr:colOff>
      <xdr:row>5</xdr:row>
      <xdr:rowOff>22411</xdr:rowOff>
    </xdr:to>
    <xdr:sp macro="" textlink="">
      <xdr:nvSpPr>
        <xdr:cNvPr id="39" name="직사각형 38">
          <a:extLst>
            <a:ext uri="{FF2B5EF4-FFF2-40B4-BE49-F238E27FC236}">
              <a16:creationId xmlns:a16="http://schemas.microsoft.com/office/drawing/2014/main" id="{7F4E89A2-706D-4207-A50F-41BEEBD3B650}"/>
            </a:ext>
          </a:extLst>
        </xdr:cNvPr>
        <xdr:cNvSpPr/>
      </xdr:nvSpPr>
      <xdr:spPr>
        <a:xfrm>
          <a:off x="4527176" y="784413"/>
          <a:ext cx="1019736" cy="874057"/>
        </a:xfrm>
        <a:prstGeom prst="rect">
          <a:avLst/>
        </a:prstGeom>
        <a:noFill/>
        <a:ln w="28575">
          <a:solidFill>
            <a:srgbClr val="FFC000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6</xdr:col>
      <xdr:colOff>161363</xdr:colOff>
      <xdr:row>8</xdr:row>
      <xdr:rowOff>116539</xdr:rowOff>
    </xdr:from>
    <xdr:to>
      <xdr:col>7</xdr:col>
      <xdr:colOff>183778</xdr:colOff>
      <xdr:row>8</xdr:row>
      <xdr:rowOff>598393</xdr:rowOff>
    </xdr:to>
    <xdr:sp macro="" textlink="$K$23">
      <xdr:nvSpPr>
        <xdr:cNvPr id="19" name="TextBox 18">
          <a:extLst>
            <a:ext uri="{FF2B5EF4-FFF2-40B4-BE49-F238E27FC236}">
              <a16:creationId xmlns:a16="http://schemas.microsoft.com/office/drawing/2014/main" id="{889E61B6-C84E-46C8-BC8F-C496227C27A7}"/>
            </a:ext>
          </a:extLst>
        </xdr:cNvPr>
        <xdr:cNvSpPr txBox="1"/>
      </xdr:nvSpPr>
      <xdr:spPr>
        <a:xfrm>
          <a:off x="4688539" y="2301686"/>
          <a:ext cx="1030945" cy="481854"/>
        </a:xfrm>
        <a:prstGeom prst="rect">
          <a:avLst/>
        </a:prstGeom>
        <a:noFill/>
        <a:ln w="9525" cmpd="sng">
          <a:noFill/>
        </a:ln>
        <a:effectLst/>
      </xdr:spPr>
      <xdr:txBody>
        <a:bodyPr vertOverflow="clip" horzOverflow="clip" wrap="square" rtlCol="0" anchor="ctr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fld id="{D5076A54-5562-49B4-936F-BF2ADC4F45E8}" type="TxLink">
            <a:rPr kumimoji="0" lang="en-US" altLang="en-US" sz="1200" b="1" i="0" u="none" strike="noStrike" kern="0" cap="none" spc="0" normalizeH="0" baseline="0" noProof="0">
              <a:ln>
                <a:noFill/>
              </a:ln>
              <a:solidFill>
                <a:srgbClr val="C00000"/>
              </a:solidFill>
              <a:effectLst/>
              <a:uLnTx/>
              <a:uFillTx/>
              <a:latin typeface="맑은 고딕"/>
              <a:ea typeface="맑은 고딕"/>
              <a:cs typeface="+mn-cs"/>
            </a:rPr>
            <a:pPr marL="0" marR="0" lvl="0" indent="0" algn="ctr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t>-1.8%</a:t>
          </a:fld>
          <a:endParaRPr kumimoji="0" lang="ko-KR" altLang="en-US" sz="2000" b="1" i="0" u="none" strike="noStrike" kern="0" cap="none" spc="0" normalizeH="0" baseline="0" noProof="0">
            <a:ln>
              <a:noFill/>
            </a:ln>
            <a:solidFill>
              <a:srgbClr val="C00000"/>
            </a:solidFill>
            <a:effectLst/>
            <a:uLnTx/>
            <a:uFillTx/>
            <a:latin typeface="Calibri" panose="020F0502020204030204"/>
            <a:ea typeface="맑은 고딕" panose="020B0503020000020004" pitchFamily="50" charset="-127"/>
            <a:cs typeface="+mn-cs"/>
          </a:endParaRPr>
        </a:p>
      </xdr:txBody>
    </xdr:sp>
    <xdr:clientData/>
  </xdr:twoCellAnchor>
  <xdr:twoCellAnchor>
    <xdr:from>
      <xdr:col>6</xdr:col>
      <xdr:colOff>443751</xdr:colOff>
      <xdr:row>8</xdr:row>
      <xdr:rowOff>466163</xdr:rowOff>
    </xdr:from>
    <xdr:to>
      <xdr:col>6</xdr:col>
      <xdr:colOff>605118</xdr:colOff>
      <xdr:row>8</xdr:row>
      <xdr:rowOff>694764</xdr:rowOff>
    </xdr:to>
    <xdr:cxnSp macro="">
      <xdr:nvCxnSpPr>
        <xdr:cNvPr id="20" name="직선 화살표 연결선 19">
          <a:extLst>
            <a:ext uri="{FF2B5EF4-FFF2-40B4-BE49-F238E27FC236}">
              <a16:creationId xmlns:a16="http://schemas.microsoft.com/office/drawing/2014/main" id="{9396E6F2-11B1-44E0-BE1F-57A7BB9F4350}"/>
            </a:ext>
          </a:extLst>
        </xdr:cNvPr>
        <xdr:cNvCxnSpPr/>
      </xdr:nvCxnSpPr>
      <xdr:spPr>
        <a:xfrm>
          <a:off x="4970927" y="2651310"/>
          <a:ext cx="161367" cy="228601"/>
        </a:xfrm>
        <a:prstGeom prst="straightConnector1">
          <a:avLst/>
        </a:prstGeom>
        <a:ln>
          <a:solidFill>
            <a:srgbClr val="C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14</xdr:col>
      <xdr:colOff>419100</xdr:colOff>
      <xdr:row>1</xdr:row>
      <xdr:rowOff>133350</xdr:rowOff>
    </xdr:from>
    <xdr:to>
      <xdr:col>17</xdr:col>
      <xdr:colOff>478385</xdr:colOff>
      <xdr:row>11</xdr:row>
      <xdr:rowOff>47625</xdr:rowOff>
    </xdr:to>
    <xdr:pic>
      <xdr:nvPicPr>
        <xdr:cNvPr id="2" name="그림 1">
          <a:extLst>
            <a:ext uri="{FF2B5EF4-FFF2-40B4-BE49-F238E27FC236}">
              <a16:creationId xmlns:a16="http://schemas.microsoft.com/office/drawing/2014/main" id="{6394B6DD-33FF-8635-02F2-FE06CED9825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0096500" y="209550"/>
          <a:ext cx="1888085" cy="2447925"/>
        </a:xfrm>
        <a:prstGeom prst="rect">
          <a:avLst/>
        </a:prstGeom>
        <a:solidFill>
          <a:srgbClr val="FFFFFF">
            <a:shade val="85000"/>
          </a:srgbClr>
        </a:solidFill>
        <a:ln w="88900" cap="sq">
          <a:solidFill>
            <a:srgbClr val="FFFFFF"/>
          </a:solidFill>
          <a:miter lim="800000"/>
        </a:ln>
        <a:effectLst>
          <a:outerShdw blurRad="55000" dist="18000" dir="5400000" algn="tl" rotWithShape="0">
            <a:srgbClr val="000000">
              <a:alpha val="40000"/>
            </a:srgbClr>
          </a:outerShdw>
        </a:effectLst>
        <a:scene3d>
          <a:camera prst="orthographicFront"/>
          <a:lightRig rig="twoPt" dir="t">
            <a:rot lat="0" lon="0" rev="7200000"/>
          </a:lightRig>
        </a:scene3d>
        <a:sp3d>
          <a:bevelT w="25400" h="19050"/>
          <a:contourClr>
            <a:srgbClr val="FFFFFF"/>
          </a:contourClr>
        </a:sp3d>
      </xdr:spPr>
    </xdr:pic>
    <xdr:clientData/>
  </xdr:twoCellAnchor>
</xdr:wsDr>
</file>

<file path=xl/theme/theme1.xml><?xml version="1.0" encoding="utf-8"?>
<a:theme xmlns:a="http://schemas.openxmlformats.org/drawingml/2006/main" name="Office 2013 - 2022 테마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1F2B9F-059B-498F-8EA6-455E28A4D88C}">
  <sheetPr codeName="Sheet1">
    <tabColor theme="1"/>
  </sheetPr>
  <dimension ref="A1"/>
  <sheetViews>
    <sheetView view="pageBreakPreview" zoomScale="60" zoomScaleNormal="100" workbookViewId="0">
      <selection activeCell="J42" sqref="J42"/>
    </sheetView>
  </sheetViews>
  <sheetFormatPr defaultRowHeight="13.5"/>
  <sheetData/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CC3963-6173-408A-A1CF-C579202D8A97}">
  <sheetPr codeName="Sheet2">
    <tabColor rgb="FF0070C0"/>
    <pageSetUpPr fitToPage="1"/>
  </sheetPr>
  <dimension ref="A1:AH163"/>
  <sheetViews>
    <sheetView showGridLines="0" tabSelected="1" view="pageBreakPreview" zoomScale="85" zoomScaleNormal="85" zoomScaleSheetLayoutView="85" workbookViewId="0">
      <pane ySplit="6" topLeftCell="A7" activePane="bottomLeft" state="frozen"/>
      <selection pane="bottomLeft" activeCell="A7" sqref="A7"/>
    </sheetView>
  </sheetViews>
  <sheetFormatPr defaultRowHeight="16.5"/>
  <cols>
    <col min="1" max="1" width="1.42578125" style="4" customWidth="1"/>
    <col min="2" max="2" width="14" style="4" customWidth="1"/>
    <col min="3" max="6" width="13.140625" style="4" customWidth="1"/>
    <col min="7" max="7" width="15.140625" style="4" customWidth="1"/>
    <col min="8" max="8" width="18.140625" style="4" bestFit="1" customWidth="1"/>
    <col min="9" max="11" width="13.140625" style="4" customWidth="1"/>
    <col min="12" max="12" width="2.5703125" style="39" customWidth="1"/>
    <col min="13" max="23" width="11.5703125" style="39" customWidth="1"/>
    <col min="24" max="25" width="9.140625" style="39"/>
    <col min="26" max="26" width="9.42578125" style="2" bestFit="1" customWidth="1"/>
    <col min="27" max="32" width="9.140625" style="2"/>
    <col min="33" max="34" width="9.140625" style="31"/>
    <col min="35" max="16384" width="9.140625" style="4"/>
  </cols>
  <sheetData>
    <row r="1" spans="1:28" ht="9.75" customHeight="1">
      <c r="A1" s="20"/>
      <c r="B1" s="20"/>
      <c r="C1" s="21"/>
      <c r="D1" s="21"/>
      <c r="E1" s="21"/>
      <c r="F1" s="21"/>
      <c r="G1" s="21"/>
      <c r="H1" s="21"/>
      <c r="I1" s="21"/>
      <c r="J1" s="21"/>
      <c r="K1" s="21"/>
      <c r="L1" s="21"/>
    </row>
    <row r="2" spans="1:28" ht="38.25" customHeight="1">
      <c r="B2" s="59" t="s">
        <v>110</v>
      </c>
      <c r="C2" s="57"/>
      <c r="D2" s="57"/>
      <c r="E2" s="57"/>
      <c r="F2" s="57"/>
      <c r="G2" s="57"/>
      <c r="H2" s="57"/>
      <c r="I2" s="57"/>
      <c r="J2" s="57"/>
      <c r="K2" s="261" t="s">
        <v>317</v>
      </c>
      <c r="L2" s="58"/>
    </row>
    <row r="3" spans="1:28" ht="15.75" customHeight="1">
      <c r="B3" s="61"/>
      <c r="C3" s="61"/>
      <c r="D3" s="61"/>
      <c r="E3" s="61"/>
      <c r="F3" s="61"/>
      <c r="G3" s="61"/>
    </row>
    <row r="4" spans="1:28" ht="16.5" customHeight="1">
      <c r="B4" s="62" t="s">
        <v>112</v>
      </c>
      <c r="C4" s="297" t="s">
        <v>38</v>
      </c>
      <c r="D4" s="297"/>
      <c r="E4" s="62" t="s">
        <v>111</v>
      </c>
      <c r="F4" s="62" t="s">
        <v>63</v>
      </c>
      <c r="G4" s="258" t="s">
        <v>114</v>
      </c>
      <c r="H4" s="38"/>
      <c r="I4" s="38"/>
      <c r="J4" s="84" t="s">
        <v>35</v>
      </c>
      <c r="K4" s="84" t="s">
        <v>36</v>
      </c>
    </row>
    <row r="5" spans="1:28" ht="48.75" customHeight="1">
      <c r="B5" s="64" t="s">
        <v>316</v>
      </c>
      <c r="C5" s="298" t="s">
        <v>172</v>
      </c>
      <c r="D5" s="298"/>
      <c r="E5" s="63">
        <v>5</v>
      </c>
      <c r="F5" s="64">
        <v>31</v>
      </c>
      <c r="G5" s="243" t="s">
        <v>68</v>
      </c>
      <c r="H5" s="38"/>
      <c r="I5" s="38"/>
      <c r="J5" s="83" t="s">
        <v>49</v>
      </c>
      <c r="K5" s="82"/>
    </row>
    <row r="6" spans="1:28" ht="15.75" customHeight="1">
      <c r="B6" s="50"/>
      <c r="C6" s="50"/>
      <c r="D6" s="50"/>
      <c r="E6" s="50"/>
      <c r="F6" s="50"/>
      <c r="G6" s="50"/>
      <c r="H6" s="50"/>
      <c r="I6" s="50"/>
      <c r="M6" s="259"/>
    </row>
    <row r="7" spans="1:28" ht="16.5" customHeight="1">
      <c r="B7" s="52" t="s">
        <v>127</v>
      </c>
      <c r="C7" s="52"/>
      <c r="D7" s="51"/>
      <c r="E7" s="51"/>
      <c r="F7" s="51"/>
      <c r="G7" s="51"/>
      <c r="H7" s="51"/>
      <c r="I7" s="51"/>
      <c r="J7" s="51"/>
      <c r="K7" s="51"/>
    </row>
    <row r="8" spans="1:28" ht="10.5" customHeight="1">
      <c r="B8" s="6"/>
      <c r="C8" s="6"/>
      <c r="E8" s="12"/>
      <c r="F8" s="6"/>
      <c r="G8" s="6"/>
      <c r="H8" s="6"/>
      <c r="I8" s="6"/>
      <c r="J8" s="6"/>
      <c r="K8" s="6"/>
    </row>
    <row r="9" spans="1:28" ht="69" customHeight="1">
      <c r="B9" s="6"/>
      <c r="C9" s="6"/>
      <c r="E9" s="7"/>
      <c r="F9" s="6"/>
      <c r="G9" s="6"/>
      <c r="H9" s="6"/>
      <c r="I9" s="6"/>
      <c r="J9" s="6"/>
      <c r="K9" s="6"/>
      <c r="O9" s="296"/>
      <c r="P9" s="296"/>
    </row>
    <row r="10" spans="1:28" ht="23.25" customHeight="1" thickBot="1">
      <c r="G10" s="6"/>
      <c r="H10" s="178" t="s">
        <v>91</v>
      </c>
      <c r="I10" s="179" t="s">
        <v>92</v>
      </c>
      <c r="J10" s="180" t="str">
        <f>C5</f>
        <v>세운교통</v>
      </c>
      <c r="K10" s="181" t="s">
        <v>93</v>
      </c>
      <c r="X10" s="259"/>
      <c r="Z10" s="39"/>
      <c r="AA10" s="39"/>
      <c r="AB10" s="39"/>
    </row>
    <row r="11" spans="1:28" ht="23.25" customHeight="1" thickTop="1">
      <c r="G11" s="6"/>
      <c r="H11" s="318" t="s">
        <v>337</v>
      </c>
      <c r="I11" s="244">
        <v>2.0099999999999998</v>
      </c>
      <c r="J11" s="245">
        <v>1.6200035645275037</v>
      </c>
      <c r="K11" s="246"/>
      <c r="M11" s="2"/>
      <c r="Y11" s="242"/>
      <c r="Z11" s="215"/>
      <c r="AA11" s="213"/>
      <c r="AB11" s="39"/>
    </row>
    <row r="12" spans="1:28" ht="23.25" customHeight="1">
      <c r="G12" s="6"/>
      <c r="H12" s="319" t="s">
        <v>338</v>
      </c>
      <c r="I12" s="244">
        <v>2.3662575846193561</v>
      </c>
      <c r="J12" s="245">
        <v>1.9457716284651119</v>
      </c>
      <c r="K12" s="247">
        <v>0.20109095502677055</v>
      </c>
      <c r="M12" s="213"/>
      <c r="Y12" s="242"/>
      <c r="Z12" s="215"/>
      <c r="AA12" s="213"/>
      <c r="AB12" s="39"/>
    </row>
    <row r="13" spans="1:28" ht="23.25" customHeight="1">
      <c r="G13" s="6"/>
      <c r="H13" s="319" t="s">
        <v>327</v>
      </c>
      <c r="I13" s="244">
        <v>2.37</v>
      </c>
      <c r="J13" s="245">
        <v>1.9827780472333607</v>
      </c>
      <c r="K13" s="248">
        <v>1.901889113135069E-2</v>
      </c>
      <c r="M13" s="213"/>
      <c r="Y13" s="242"/>
      <c r="Z13" s="215"/>
      <c r="AA13" s="213"/>
      <c r="AB13" s="39"/>
    </row>
    <row r="14" spans="1:28" ht="23.25" customHeight="1">
      <c r="G14" s="6"/>
      <c r="H14" s="319" t="s">
        <v>328</v>
      </c>
      <c r="I14" s="244">
        <v>2.33</v>
      </c>
      <c r="J14" s="245">
        <v>1.9933606422329238</v>
      </c>
      <c r="K14" s="248">
        <v>5.3372564893632291E-3</v>
      </c>
      <c r="M14" s="213"/>
      <c r="Y14" s="242"/>
      <c r="Z14" s="215"/>
      <c r="AA14" s="213"/>
      <c r="AB14" s="39"/>
    </row>
    <row r="15" spans="1:28" ht="23.25" customHeight="1">
      <c r="G15" s="6"/>
      <c r="H15" s="319" t="s">
        <v>329</v>
      </c>
      <c r="I15" s="244">
        <v>2.2850259626150282</v>
      </c>
      <c r="J15" s="245">
        <v>1.9972000795682712</v>
      </c>
      <c r="K15" s="248">
        <v>1.9261127434755387E-3</v>
      </c>
      <c r="M15" s="213"/>
      <c r="Y15" s="242"/>
      <c r="Z15" s="215"/>
      <c r="AA15" s="213"/>
      <c r="AB15" s="39"/>
    </row>
    <row r="16" spans="1:28" ht="23.25" customHeight="1">
      <c r="G16" s="6"/>
      <c r="H16" s="319" t="s">
        <v>330</v>
      </c>
      <c r="I16" s="244">
        <v>2.0664933427553414</v>
      </c>
      <c r="J16" s="245">
        <v>1.919332354306817</v>
      </c>
      <c r="K16" s="248">
        <v>-3.8988444902468999E-2</v>
      </c>
      <c r="M16" s="213"/>
      <c r="Y16" s="242"/>
      <c r="Z16" s="215"/>
      <c r="AA16" s="213"/>
      <c r="AB16" s="39"/>
    </row>
    <row r="17" spans="2:28" ht="23.25" customHeight="1">
      <c r="G17" s="6"/>
      <c r="H17" s="319" t="s">
        <v>331</v>
      </c>
      <c r="I17" s="244">
        <v>2.13</v>
      </c>
      <c r="J17" s="245">
        <v>1.8464404701857364</v>
      </c>
      <c r="K17" s="248">
        <v>-3.7977729056417719E-2</v>
      </c>
      <c r="M17" s="213"/>
      <c r="Y17" s="242"/>
      <c r="Z17" s="215"/>
      <c r="AA17" s="213"/>
      <c r="AB17" s="39"/>
    </row>
    <row r="18" spans="2:28" ht="23.25" customHeight="1">
      <c r="G18" s="6"/>
      <c r="H18" s="319" t="s">
        <v>332</v>
      </c>
      <c r="I18" s="244">
        <v>2.08</v>
      </c>
      <c r="J18" s="245">
        <v>1.8233372448214373</v>
      </c>
      <c r="K18" s="248">
        <v>-1.251230447845153E-2</v>
      </c>
      <c r="M18" s="213"/>
      <c r="Y18" s="242"/>
      <c r="Z18" s="215"/>
      <c r="AA18" s="213"/>
      <c r="AB18" s="39"/>
    </row>
    <row r="19" spans="2:28" ht="23.25" customHeight="1">
      <c r="G19" s="6"/>
      <c r="H19" s="319" t="s">
        <v>333</v>
      </c>
      <c r="I19" s="244">
        <v>2.13</v>
      </c>
      <c r="J19" s="245">
        <v>1.8869996754914948</v>
      </c>
      <c r="K19" s="248">
        <v>3.4915334972106082E-2</v>
      </c>
      <c r="M19" s="213"/>
      <c r="Y19" s="242"/>
      <c r="Z19" s="215"/>
      <c r="AA19" s="213"/>
      <c r="AB19" s="39"/>
    </row>
    <row r="20" spans="2:28" ht="23.25" customHeight="1">
      <c r="G20" s="6"/>
      <c r="H20" s="319" t="s">
        <v>334</v>
      </c>
      <c r="I20" s="244">
        <v>2.25</v>
      </c>
      <c r="J20" s="245">
        <v>1.9933766245785693</v>
      </c>
      <c r="K20" s="248">
        <v>5.6373591616737828E-2</v>
      </c>
      <c r="M20" s="213"/>
      <c r="Y20" s="242"/>
      <c r="Z20" s="215"/>
      <c r="AA20" s="213"/>
      <c r="AB20" s="39"/>
    </row>
    <row r="21" spans="2:28" ht="23.25" customHeight="1">
      <c r="G21" s="6"/>
      <c r="H21" s="319" t="s">
        <v>335</v>
      </c>
      <c r="I21" s="244">
        <v>2.17</v>
      </c>
      <c r="J21" s="245">
        <v>2.0094275210561299</v>
      </c>
      <c r="K21" s="248">
        <v>8.0521143268417195E-3</v>
      </c>
      <c r="M21" s="213"/>
      <c r="Y21" s="242"/>
      <c r="Z21" s="215"/>
      <c r="AA21" s="213"/>
      <c r="AB21" s="39"/>
    </row>
    <row r="22" spans="2:28" ht="23.25" customHeight="1">
      <c r="G22" s="6"/>
      <c r="H22" s="319" t="s">
        <v>336</v>
      </c>
      <c r="I22" s="244">
        <v>2.25</v>
      </c>
      <c r="J22" s="245">
        <v>1.9767648362398302</v>
      </c>
      <c r="K22" s="248">
        <v>-1.6254721543344064E-2</v>
      </c>
      <c r="M22" s="213"/>
      <c r="Y22" s="242"/>
      <c r="Z22" s="215"/>
      <c r="AA22" s="213"/>
      <c r="AB22" s="39"/>
    </row>
    <row r="23" spans="2:28" ht="23.25" customHeight="1">
      <c r="G23" s="6"/>
      <c r="H23" s="319" t="s">
        <v>339</v>
      </c>
      <c r="I23" s="244">
        <v>2.27</v>
      </c>
      <c r="J23" s="245">
        <v>1.9412952466293063</v>
      </c>
      <c r="K23" s="248">
        <v>-1.7943252004620658E-2</v>
      </c>
      <c r="M23" s="213"/>
      <c r="Y23" s="242"/>
      <c r="Z23" s="215"/>
      <c r="AA23" s="213"/>
      <c r="AB23" s="39"/>
    </row>
    <row r="24" spans="2:28" ht="23.25" customHeight="1">
      <c r="G24" s="6"/>
      <c r="H24" s="249" t="s">
        <v>217</v>
      </c>
      <c r="I24" s="250">
        <v>0.12935323383084585</v>
      </c>
      <c r="J24" s="251">
        <v>0.19832776244261652</v>
      </c>
      <c r="K24" s="252">
        <v>6.8974528611770669E-2</v>
      </c>
      <c r="M24" s="213"/>
      <c r="Y24" s="242"/>
      <c r="Z24" s="215"/>
      <c r="AA24" s="213"/>
      <c r="AB24" s="39"/>
    </row>
    <row r="25" spans="2:28" ht="23.25" customHeight="1">
      <c r="H25" s="253" t="s">
        <v>220</v>
      </c>
      <c r="I25" s="254"/>
      <c r="J25" s="255" t="s">
        <v>326</v>
      </c>
      <c r="K25" s="256"/>
      <c r="M25" s="213"/>
      <c r="X25" s="2"/>
      <c r="Y25" s="2"/>
      <c r="AB25" s="39"/>
    </row>
    <row r="26" spans="2:28" ht="9" customHeight="1">
      <c r="M26" s="213"/>
      <c r="X26" s="2"/>
      <c r="Y26" s="2"/>
      <c r="AB26" s="213"/>
    </row>
    <row r="27" spans="2:28" ht="16.5" customHeight="1">
      <c r="B27" s="52" t="s">
        <v>128</v>
      </c>
      <c r="C27" s="52"/>
      <c r="D27" s="51"/>
      <c r="E27" s="51"/>
      <c r="F27" s="51"/>
      <c r="G27" s="51"/>
      <c r="H27" s="51"/>
      <c r="I27" s="51"/>
      <c r="J27" s="51"/>
      <c r="K27" s="51"/>
      <c r="M27" s="213"/>
      <c r="X27" s="2"/>
      <c r="Y27" s="2"/>
      <c r="AB27" s="213"/>
    </row>
    <row r="28" spans="2:28" ht="27.75" customHeight="1">
      <c r="B28" s="56" t="s">
        <v>61</v>
      </c>
      <c r="C28" s="56" t="s">
        <v>100</v>
      </c>
      <c r="D28" s="56" t="s">
        <v>102</v>
      </c>
      <c r="E28" s="56" t="s">
        <v>103</v>
      </c>
      <c r="F28" s="56" t="s">
        <v>104</v>
      </c>
      <c r="G28" s="56" t="s">
        <v>105</v>
      </c>
      <c r="H28" s="56" t="s">
        <v>6</v>
      </c>
      <c r="I28" s="56" t="s">
        <v>7</v>
      </c>
      <c r="J28" s="56" t="s">
        <v>106</v>
      </c>
      <c r="K28" s="56" t="s">
        <v>71</v>
      </c>
      <c r="M28" s="213"/>
      <c r="X28" s="2"/>
      <c r="Y28" s="2"/>
      <c r="AB28" s="213"/>
    </row>
    <row r="29" spans="2:28" ht="23.25" customHeight="1">
      <c r="B29" s="69" t="s">
        <v>218</v>
      </c>
      <c r="C29" s="70">
        <v>1</v>
      </c>
      <c r="D29" s="303">
        <v>2.7141302047497939E-2</v>
      </c>
      <c r="E29" s="303">
        <v>0.36921068093599246</v>
      </c>
      <c r="F29" s="303">
        <v>0.19409383497212296</v>
      </c>
      <c r="G29" s="304">
        <v>12.720179029808511</v>
      </c>
      <c r="H29" s="305">
        <v>0.62339539245615694</v>
      </c>
      <c r="I29" s="305">
        <v>18.374625794725723</v>
      </c>
      <c r="J29" s="306">
        <v>2.2727792222557248</v>
      </c>
      <c r="K29" s="313" t="s">
        <v>68</v>
      </c>
      <c r="M29" s="213"/>
      <c r="N29" s="262" t="str">
        <f>C5</f>
        <v>세운교통</v>
      </c>
      <c r="Y29" s="2"/>
    </row>
    <row r="30" spans="2:28" ht="22.5" customHeight="1">
      <c r="B30" s="210" t="s">
        <v>117</v>
      </c>
      <c r="C30" s="66">
        <v>1</v>
      </c>
      <c r="D30" s="309">
        <v>3.750304986519714E-2</v>
      </c>
      <c r="E30" s="309">
        <v>0.41988822997381997</v>
      </c>
      <c r="F30" s="309">
        <v>0.17842061765226311</v>
      </c>
      <c r="G30" s="314">
        <v>15.373479999999999</v>
      </c>
      <c r="H30" s="311">
        <v>1.6606372597596555</v>
      </c>
      <c r="I30" s="311">
        <v>25.60283464561488</v>
      </c>
      <c r="J30" s="312">
        <v>1.9041618043375366</v>
      </c>
      <c r="K30" s="315" t="s">
        <v>68</v>
      </c>
      <c r="M30" s="213"/>
      <c r="N30" s="39" t="s">
        <v>68</v>
      </c>
      <c r="O30" s="39">
        <v>41</v>
      </c>
      <c r="Y30" s="2"/>
    </row>
    <row r="31" spans="2:28" ht="22.5" customHeight="1">
      <c r="B31" s="53" t="s">
        <v>299</v>
      </c>
      <c r="C31" s="53"/>
      <c r="D31" s="316">
        <v>0.38177047658089092</v>
      </c>
      <c r="E31" s="316">
        <v>0.13725916300512742</v>
      </c>
      <c r="F31" s="316">
        <v>-8.0750722052098878E-2</v>
      </c>
      <c r="G31" s="316">
        <v>0.20858990773429631</v>
      </c>
      <c r="H31" s="316">
        <v>1.6638587321231237</v>
      </c>
      <c r="I31" s="316">
        <v>0.39337992140030154</v>
      </c>
      <c r="J31" s="316">
        <v>-0.16218795662534125</v>
      </c>
      <c r="K31" s="317" t="s">
        <v>326</v>
      </c>
      <c r="M31" s="2" t="s">
        <v>165</v>
      </c>
      <c r="N31" s="263">
        <v>0.24444444444444444</v>
      </c>
      <c r="O31" s="39">
        <v>11</v>
      </c>
      <c r="X31" s="2"/>
      <c r="Y31" s="2"/>
    </row>
    <row r="32" spans="2:28" ht="22.5" customHeight="1">
      <c r="M32" s="2" t="s">
        <v>166</v>
      </c>
      <c r="N32" s="263">
        <v>0.1111111111111111</v>
      </c>
      <c r="O32" s="39">
        <v>5</v>
      </c>
      <c r="X32" s="2"/>
      <c r="Y32" s="2"/>
    </row>
    <row r="33" spans="2:28" ht="17.25" customHeight="1">
      <c r="B33" s="52" t="s">
        <v>129</v>
      </c>
      <c r="C33" s="52"/>
      <c r="D33" s="51"/>
      <c r="E33" s="51"/>
      <c r="F33" s="51"/>
      <c r="G33" s="51"/>
      <c r="H33" s="51"/>
      <c r="I33" s="51"/>
      <c r="J33" s="51"/>
      <c r="K33" s="51"/>
      <c r="M33" s="2" t="s">
        <v>116</v>
      </c>
      <c r="N33" s="263">
        <v>6.6666666666666666E-2</v>
      </c>
      <c r="O33" s="39">
        <v>3</v>
      </c>
      <c r="X33" s="2"/>
      <c r="Y33" s="2"/>
    </row>
    <row r="34" spans="2:28" ht="22.5" customHeight="1">
      <c r="B34" s="60"/>
      <c r="C34" s="60"/>
      <c r="M34" s="2" t="s">
        <v>167</v>
      </c>
      <c r="N34" s="263">
        <v>0.17777777777777778</v>
      </c>
      <c r="O34" s="39">
        <v>8</v>
      </c>
      <c r="X34" s="2"/>
      <c r="Y34" s="2"/>
    </row>
    <row r="35" spans="2:28" ht="22.5" customHeight="1" thickBot="1">
      <c r="H35" s="182" t="s">
        <v>91</v>
      </c>
      <c r="I35" s="183" t="s">
        <v>92</v>
      </c>
      <c r="J35" s="184" t="str">
        <f>J10</f>
        <v>세운교통</v>
      </c>
      <c r="K35" s="185" t="s">
        <v>115</v>
      </c>
      <c r="M35" s="2" t="s">
        <v>168</v>
      </c>
      <c r="N35" s="263">
        <v>0.2</v>
      </c>
      <c r="O35" s="39">
        <v>6</v>
      </c>
      <c r="X35" s="2"/>
      <c r="Y35" s="2"/>
    </row>
    <row r="36" spans="2:28" ht="22.5" customHeight="1" thickTop="1">
      <c r="H36" s="190" t="s">
        <v>109</v>
      </c>
      <c r="I36" s="191" t="s">
        <v>68</v>
      </c>
      <c r="J36" s="192" t="s">
        <v>68</v>
      </c>
      <c r="K36" s="193"/>
      <c r="M36" s="2" t="s">
        <v>75</v>
      </c>
      <c r="N36" s="263">
        <v>0.2</v>
      </c>
      <c r="O36" s="39">
        <v>8</v>
      </c>
      <c r="X36" s="2"/>
      <c r="Z36" s="39"/>
      <c r="AA36" s="39"/>
      <c r="AB36" s="39"/>
    </row>
    <row r="37" spans="2:28" ht="21" customHeight="1">
      <c r="H37" s="186" t="s">
        <v>94</v>
      </c>
      <c r="I37" s="187">
        <v>0.11199754525928199</v>
      </c>
      <c r="J37" s="188" t="s">
        <v>298</v>
      </c>
      <c r="K37" s="189">
        <v>0.13244689918516245</v>
      </c>
      <c r="M37" s="2"/>
      <c r="X37" s="2"/>
      <c r="Z37" s="39"/>
      <c r="AA37" s="39"/>
      <c r="AB37" s="39"/>
    </row>
    <row r="38" spans="2:28" ht="21" customHeight="1">
      <c r="H38" s="170" t="s">
        <v>95</v>
      </c>
      <c r="I38" s="162">
        <v>0.11383860079779073</v>
      </c>
      <c r="J38" s="171" t="s">
        <v>321</v>
      </c>
      <c r="K38" s="172">
        <v>-2.7274896866796294E-3</v>
      </c>
      <c r="L38" s="4"/>
      <c r="M38" s="2"/>
      <c r="X38" s="2"/>
      <c r="Z38" s="39"/>
      <c r="AA38" s="39"/>
      <c r="AB38" s="39"/>
    </row>
    <row r="39" spans="2:28" ht="21" customHeight="1">
      <c r="H39" s="169" t="s">
        <v>96</v>
      </c>
      <c r="I39" s="162">
        <v>0.18103712795335994</v>
      </c>
      <c r="J39" s="171" t="s">
        <v>322</v>
      </c>
      <c r="K39" s="172">
        <v>-0.11437046128669327</v>
      </c>
      <c r="L39" s="4"/>
      <c r="M39" s="2"/>
      <c r="X39" s="2"/>
      <c r="Z39" s="39"/>
      <c r="AA39" s="39"/>
      <c r="AB39" s="39"/>
    </row>
    <row r="40" spans="2:28" ht="21" customHeight="1">
      <c r="H40" s="169" t="s">
        <v>99</v>
      </c>
      <c r="I40" s="162">
        <v>0.23289352562135623</v>
      </c>
      <c r="J40" s="171" t="s">
        <v>323</v>
      </c>
      <c r="K40" s="172">
        <v>-5.511574784357845E-2</v>
      </c>
      <c r="L40" s="4"/>
      <c r="M40" s="2"/>
      <c r="X40" s="2"/>
      <c r="Z40" s="39"/>
      <c r="AA40" s="39"/>
      <c r="AB40" s="39"/>
    </row>
    <row r="41" spans="2:28" ht="21" customHeight="1">
      <c r="H41" s="173" t="s">
        <v>97</v>
      </c>
      <c r="I41" s="162">
        <v>0.20589137772322799</v>
      </c>
      <c r="J41" s="171" t="s">
        <v>324</v>
      </c>
      <c r="K41" s="172">
        <v>-5.8913777232279807E-3</v>
      </c>
      <c r="L41" s="4"/>
      <c r="M41" s="2"/>
      <c r="X41" s="2"/>
      <c r="Z41" s="39"/>
      <c r="AA41" s="39"/>
      <c r="AB41" s="39"/>
    </row>
    <row r="42" spans="2:28" ht="21" customHeight="1">
      <c r="H42" s="174" t="s">
        <v>98</v>
      </c>
      <c r="I42" s="175">
        <v>0.15434182264498311</v>
      </c>
      <c r="J42" s="176" t="s">
        <v>325</v>
      </c>
      <c r="K42" s="177">
        <v>4.5658177355016899E-2</v>
      </c>
      <c r="L42" s="4"/>
      <c r="M42" s="2"/>
      <c r="X42" s="2"/>
      <c r="Z42" s="39"/>
      <c r="AA42" s="39"/>
      <c r="AB42" s="39"/>
    </row>
    <row r="43" spans="2:28" ht="22.5" customHeight="1">
      <c r="L43" s="4"/>
      <c r="M43" s="2"/>
      <c r="X43" s="2"/>
      <c r="Z43" s="39"/>
      <c r="AA43" s="39"/>
      <c r="AB43" s="39"/>
    </row>
    <row r="44" spans="2:28" ht="18" customHeight="1">
      <c r="B44" s="52" t="s">
        <v>130</v>
      </c>
      <c r="C44" s="52"/>
      <c r="D44" s="51"/>
      <c r="E44" s="51"/>
      <c r="F44" s="51"/>
      <c r="G44" s="51"/>
      <c r="H44" s="51"/>
      <c r="I44" s="51"/>
      <c r="J44" s="51"/>
      <c r="K44" s="51"/>
      <c r="L44" s="4"/>
      <c r="M44" s="2"/>
      <c r="X44" s="2"/>
      <c r="Z44" s="39"/>
      <c r="AA44" s="39"/>
      <c r="AB44" s="39"/>
    </row>
    <row r="45" spans="2:28" ht="30.75" customHeight="1">
      <c r="B45" s="56" t="s">
        <v>61</v>
      </c>
      <c r="C45" s="56" t="s">
        <v>101</v>
      </c>
      <c r="D45" s="56" t="s">
        <v>102</v>
      </c>
      <c r="E45" s="56" t="s">
        <v>103</v>
      </c>
      <c r="F45" s="56" t="s">
        <v>104</v>
      </c>
      <c r="G45" s="56" t="s">
        <v>105</v>
      </c>
      <c r="H45" s="56" t="s">
        <v>6</v>
      </c>
      <c r="I45" s="56" t="s">
        <v>7</v>
      </c>
      <c r="J45" s="56" t="s">
        <v>106</v>
      </c>
      <c r="K45" s="56" t="s">
        <v>71</v>
      </c>
      <c r="L45" s="4"/>
      <c r="M45" s="2"/>
      <c r="N45" s="39" t="s">
        <v>123</v>
      </c>
      <c r="X45" s="2"/>
      <c r="Z45" s="39"/>
      <c r="AA45" s="39"/>
      <c r="AB45" s="39"/>
    </row>
    <row r="46" spans="2:28" ht="22.5" customHeight="1">
      <c r="B46" s="301" t="s">
        <v>117</v>
      </c>
      <c r="C46" s="302">
        <v>2401</v>
      </c>
      <c r="D46" s="303">
        <v>5.2281653476100018E-2</v>
      </c>
      <c r="E46" s="303">
        <v>0.50188845848997832</v>
      </c>
      <c r="F46" s="303">
        <v>0.16446806024258009</v>
      </c>
      <c r="G46" s="304">
        <v>19.411125000000002</v>
      </c>
      <c r="H46" s="305">
        <v>1.9697088686123025</v>
      </c>
      <c r="I46" s="305">
        <v>34.964023316362983</v>
      </c>
      <c r="J46" s="306">
        <v>1.6585219222705234</v>
      </c>
      <c r="K46" s="71" t="s">
        <v>75</v>
      </c>
      <c r="L46" s="4"/>
      <c r="M46" s="2"/>
      <c r="N46" s="39">
        <v>1</v>
      </c>
      <c r="X46" s="2"/>
      <c r="Z46" s="39"/>
      <c r="AA46" s="39"/>
      <c r="AB46" s="39"/>
    </row>
    <row r="47" spans="2:28" ht="22.5" customHeight="1">
      <c r="B47" s="307" t="s">
        <v>117</v>
      </c>
      <c r="C47" s="308">
        <v>2402</v>
      </c>
      <c r="D47" s="309">
        <v>8.8177119912237104E-2</v>
      </c>
      <c r="E47" s="309">
        <v>0.3746958729470557</v>
      </c>
      <c r="F47" s="309">
        <v>0.15217853747647869</v>
      </c>
      <c r="G47" s="310">
        <v>16.275661016949151</v>
      </c>
      <c r="H47" s="311">
        <v>0.63459200428779305</v>
      </c>
      <c r="I47" s="311">
        <v>10.517473560142985</v>
      </c>
      <c r="J47" s="312">
        <v>1.8849896784067954</v>
      </c>
      <c r="K47" s="67" t="s">
        <v>67</v>
      </c>
      <c r="M47" s="2"/>
      <c r="N47" s="39">
        <v>4</v>
      </c>
      <c r="X47" s="2"/>
      <c r="Z47" s="39"/>
      <c r="AA47" s="39"/>
      <c r="AB47" s="39"/>
    </row>
    <row r="48" spans="2:28" ht="22.5" customHeight="1">
      <c r="B48" s="307" t="s">
        <v>117</v>
      </c>
      <c r="C48" s="308">
        <v>2403</v>
      </c>
      <c r="D48" s="309">
        <v>2.8451837859002217E-2</v>
      </c>
      <c r="E48" s="309">
        <v>0.3599501103353171</v>
      </c>
      <c r="F48" s="309">
        <v>0.15610498912018692</v>
      </c>
      <c r="G48" s="310">
        <v>14.130687499999997</v>
      </c>
      <c r="H48" s="311">
        <v>1.3300765833897565</v>
      </c>
      <c r="I48" s="311">
        <v>13.218932952476091</v>
      </c>
      <c r="J48" s="312">
        <v>1.972074657478857</v>
      </c>
      <c r="K48" s="67" t="s">
        <v>67</v>
      </c>
      <c r="M48" s="2"/>
      <c r="N48" s="39">
        <v>4</v>
      </c>
      <c r="X48" s="2"/>
      <c r="Z48" s="39"/>
      <c r="AA48" s="39"/>
      <c r="AB48" s="39"/>
    </row>
    <row r="49" spans="1:28" ht="22.5" customHeight="1">
      <c r="B49" s="307" t="s">
        <v>117</v>
      </c>
      <c r="C49" s="308">
        <v>2404</v>
      </c>
      <c r="D49" s="309">
        <v>2.5228876281622448E-2</v>
      </c>
      <c r="E49" s="309">
        <v>0.35860212284610615</v>
      </c>
      <c r="F49" s="309">
        <v>0.16030397174152802</v>
      </c>
      <c r="G49" s="310">
        <v>13.978793103448275</v>
      </c>
      <c r="H49" s="311">
        <v>0.20505398943611561</v>
      </c>
      <c r="I49" s="311">
        <v>13.014897329504043</v>
      </c>
      <c r="J49" s="312">
        <v>1.9718011869561092</v>
      </c>
      <c r="K49" s="67" t="s">
        <v>67</v>
      </c>
      <c r="M49" s="2"/>
      <c r="N49" s="39">
        <v>4</v>
      </c>
      <c r="X49" s="2"/>
      <c r="Z49" s="39"/>
      <c r="AA49" s="39"/>
      <c r="AB49" s="39"/>
    </row>
    <row r="50" spans="1:28" ht="22.5" customHeight="1">
      <c r="B50" s="307" t="s">
        <v>117</v>
      </c>
      <c r="C50" s="308">
        <v>2405</v>
      </c>
      <c r="D50" s="309">
        <v>2.7414650630482061E-2</v>
      </c>
      <c r="E50" s="309">
        <v>0.35403004594150678</v>
      </c>
      <c r="F50" s="309">
        <v>0.15466186002718635</v>
      </c>
      <c r="G50" s="310">
        <v>13.903359999999997</v>
      </c>
      <c r="H50" s="311">
        <v>0.17023670775826133</v>
      </c>
      <c r="I50" s="311">
        <v>12.925765345187774</v>
      </c>
      <c r="J50" s="312">
        <v>1.9764221019446793</v>
      </c>
      <c r="K50" s="67" t="s">
        <v>65</v>
      </c>
      <c r="M50" s="2"/>
      <c r="N50" s="39">
        <v>5</v>
      </c>
      <c r="X50" s="2"/>
      <c r="Z50" s="39"/>
      <c r="AA50" s="39"/>
      <c r="AB50" s="39"/>
    </row>
    <row r="51" spans="1:28" ht="22.5" customHeight="1">
      <c r="B51" s="307" t="s">
        <v>117</v>
      </c>
      <c r="C51" s="308">
        <v>2406</v>
      </c>
      <c r="D51" s="309">
        <v>2.8583132391298963E-2</v>
      </c>
      <c r="E51" s="309">
        <v>0.34759212413675317</v>
      </c>
      <c r="F51" s="309">
        <v>0.14689963724970828</v>
      </c>
      <c r="G51" s="310">
        <v>14.36916279069767</v>
      </c>
      <c r="H51" s="311">
        <v>0.21291435153523669</v>
      </c>
      <c r="I51" s="311">
        <v>14.456771816146521</v>
      </c>
      <c r="J51" s="312">
        <v>1.9090022350667413</v>
      </c>
      <c r="K51" s="67" t="s">
        <v>68</v>
      </c>
      <c r="M51" s="2"/>
      <c r="N51" s="39">
        <v>3</v>
      </c>
      <c r="X51" s="2"/>
      <c r="Z51" s="39"/>
      <c r="AA51" s="39"/>
      <c r="AB51" s="39"/>
    </row>
    <row r="52" spans="1:28" ht="22.5" customHeight="1">
      <c r="B52" s="307" t="s">
        <v>117</v>
      </c>
      <c r="C52" s="308">
        <v>2407</v>
      </c>
      <c r="D52" s="309">
        <v>3.0360453497172084E-2</v>
      </c>
      <c r="E52" s="309">
        <v>0.35357328267680993</v>
      </c>
      <c r="F52" s="309">
        <v>0.14471871975467002</v>
      </c>
      <c r="G52" s="310">
        <v>15.290605263157895</v>
      </c>
      <c r="H52" s="311">
        <v>0.14661934083962816</v>
      </c>
      <c r="I52" s="311">
        <v>14.313788570940323</v>
      </c>
      <c r="J52" s="312">
        <v>1.8379871896620164</v>
      </c>
      <c r="K52" s="67" t="s">
        <v>67</v>
      </c>
      <c r="M52" s="2"/>
      <c r="N52" s="39">
        <v>4</v>
      </c>
      <c r="X52" s="2"/>
      <c r="Z52" s="39"/>
      <c r="AA52" s="39"/>
      <c r="AB52" s="39"/>
    </row>
    <row r="53" spans="1:28" ht="22.5" customHeight="1">
      <c r="B53" s="307" t="s">
        <v>117</v>
      </c>
      <c r="C53" s="308">
        <v>2408</v>
      </c>
      <c r="D53" s="309">
        <v>3.3839452801373071E-2</v>
      </c>
      <c r="E53" s="309">
        <v>0.37437450320531512</v>
      </c>
      <c r="F53" s="309">
        <v>0.13791151625410705</v>
      </c>
      <c r="G53" s="310">
        <v>16.583030303030302</v>
      </c>
      <c r="H53" s="311">
        <v>0.2446215098110319</v>
      </c>
      <c r="I53" s="311">
        <v>16.055619818641343</v>
      </c>
      <c r="J53" s="312">
        <v>1.8233372448214373</v>
      </c>
      <c r="K53" s="67" t="s">
        <v>68</v>
      </c>
      <c r="M53" s="2"/>
      <c r="N53" s="39">
        <v>3</v>
      </c>
      <c r="X53" s="2"/>
      <c r="Z53" s="39"/>
      <c r="AA53" s="39"/>
      <c r="AB53" s="39"/>
    </row>
    <row r="54" spans="1:28" ht="22.5" customHeight="1">
      <c r="B54" s="307" t="s">
        <v>117</v>
      </c>
      <c r="C54" s="308">
        <v>2409</v>
      </c>
      <c r="D54" s="309">
        <v>2.8992596295372125E-2</v>
      </c>
      <c r="E54" s="309">
        <v>0.37338534687369751</v>
      </c>
      <c r="F54" s="309">
        <v>0.14704253599781139</v>
      </c>
      <c r="G54" s="310">
        <v>15.199370370370367</v>
      </c>
      <c r="H54" s="311">
        <v>0.15980671571131377</v>
      </c>
      <c r="I54" s="311">
        <v>13.815646830252623</v>
      </c>
      <c r="J54" s="312">
        <v>1.8869996754914948</v>
      </c>
      <c r="K54" s="67" t="s">
        <v>67</v>
      </c>
      <c r="M54" s="2"/>
      <c r="N54" s="39">
        <v>4</v>
      </c>
      <c r="X54" s="2"/>
      <c r="Z54" s="39"/>
      <c r="AA54" s="39"/>
      <c r="AB54" s="39"/>
    </row>
    <row r="55" spans="1:28" ht="22.5" customHeight="1">
      <c r="B55" s="307" t="s">
        <v>117</v>
      </c>
      <c r="C55" s="308">
        <v>2410</v>
      </c>
      <c r="D55" s="309">
        <v>3.3542238257162738E-2</v>
      </c>
      <c r="E55" s="309">
        <v>0.37176578053252235</v>
      </c>
      <c r="F55" s="309">
        <v>0.16505303875299235</v>
      </c>
      <c r="G55" s="310">
        <v>13.826680000000003</v>
      </c>
      <c r="H55" s="311">
        <v>0.29076985387763321</v>
      </c>
      <c r="I55" s="311">
        <v>15.409887884904881</v>
      </c>
      <c r="J55" s="312">
        <v>1.9933766245785693</v>
      </c>
      <c r="K55" s="67" t="s">
        <v>67</v>
      </c>
      <c r="M55" s="2"/>
      <c r="N55" s="39">
        <v>4</v>
      </c>
      <c r="X55" s="2"/>
      <c r="Z55" s="39"/>
      <c r="AA55" s="39"/>
      <c r="AB55" s="39"/>
    </row>
    <row r="56" spans="1:28" ht="22.5" customHeight="1">
      <c r="B56" s="307" t="s">
        <v>117</v>
      </c>
      <c r="C56" s="308">
        <v>2411</v>
      </c>
      <c r="D56" s="309">
        <v>3.1882124444144441E-2</v>
      </c>
      <c r="E56" s="309">
        <v>0.38703035751241038</v>
      </c>
      <c r="F56" s="309">
        <v>0.16724705410776042</v>
      </c>
      <c r="G56" s="310">
        <v>14.233307692307696</v>
      </c>
      <c r="H56" s="311">
        <v>0.93629187110917833</v>
      </c>
      <c r="I56" s="311">
        <v>17.329074139053482</v>
      </c>
      <c r="J56" s="312">
        <v>2.0094275210561299</v>
      </c>
      <c r="K56" s="67" t="s">
        <v>67</v>
      </c>
      <c r="M56" s="2"/>
      <c r="N56" s="39">
        <v>4</v>
      </c>
      <c r="X56" s="2"/>
      <c r="Z56" s="39"/>
      <c r="AA56" s="39"/>
      <c r="AB56" s="39"/>
    </row>
    <row r="57" spans="1:28" ht="22.5" customHeight="1">
      <c r="B57" s="307" t="s">
        <v>117</v>
      </c>
      <c r="C57" s="308">
        <v>2412</v>
      </c>
      <c r="D57" s="309">
        <v>3.0464636769334388E-2</v>
      </c>
      <c r="E57" s="309">
        <v>0.41631544283985289</v>
      </c>
      <c r="F57" s="309">
        <v>0.16200007868575247</v>
      </c>
      <c r="G57" s="310">
        <v>14.328642857142858</v>
      </c>
      <c r="H57" s="311">
        <v>0.45771450803276098</v>
      </c>
      <c r="I57" s="311">
        <v>20.92115301884575</v>
      </c>
      <c r="J57" s="312">
        <v>1.9784347231877935</v>
      </c>
      <c r="K57" s="67" t="s">
        <v>67</v>
      </c>
      <c r="M57" s="2"/>
      <c r="N57" s="39">
        <v>4</v>
      </c>
      <c r="X57" s="2"/>
      <c r="Z57" s="39"/>
      <c r="AA57" s="39"/>
      <c r="AB57" s="39"/>
    </row>
    <row r="58" spans="1:28" ht="22.5" customHeight="1">
      <c r="B58" s="307" t="s">
        <v>117</v>
      </c>
      <c r="C58" s="308">
        <v>2501</v>
      </c>
      <c r="D58" s="309">
        <v>3.750304986519714E-2</v>
      </c>
      <c r="E58" s="309">
        <v>0.41988822997381997</v>
      </c>
      <c r="F58" s="309">
        <v>0.17842061765226311</v>
      </c>
      <c r="G58" s="310">
        <v>15.373479999999999</v>
      </c>
      <c r="H58" s="311">
        <v>1.6606372597596555</v>
      </c>
      <c r="I58" s="311">
        <v>25.60283464561488</v>
      </c>
      <c r="J58" s="312">
        <v>1.9041618043375366</v>
      </c>
      <c r="K58" s="67" t="s">
        <v>68</v>
      </c>
      <c r="M58" s="2"/>
      <c r="N58" s="39">
        <v>3</v>
      </c>
      <c r="X58" s="2"/>
      <c r="Z58" s="39"/>
      <c r="AA58" s="39"/>
      <c r="AB58" s="39"/>
    </row>
    <row r="59" spans="1:28" ht="25.5" customHeight="1">
      <c r="A59" s="4" t="s">
        <v>315</v>
      </c>
      <c r="B59" s="53" t="s">
        <v>107</v>
      </c>
      <c r="C59" s="53"/>
      <c r="D59" s="65" cm="1">
        <f t="array" aca="1" ref="D59" ca="1">(INDIRECT(ADDRESS(ROW()-1,COLUMN()))/INDIRECT(ADDRESS(ROW()-2,COLUMN())))-1</f>
        <v>0.23103551666001154</v>
      </c>
      <c r="E59" s="65" cm="1">
        <f t="array" aca="1" ref="E59" ca="1">(INDIRECT(ADDRESS(ROW()-1,COLUMN()))/INDIRECT(ADDRESS(ROW()-2,COLUMN())))-1</f>
        <v>8.581923143652137E-3</v>
      </c>
      <c r="F59" s="65" cm="1">
        <f t="array" aca="1" ref="F59" ca="1">(INDIRECT(ADDRESS(ROW()-1,COLUMN()))/INDIRECT(ADDRESS(ROW()-2,COLUMN())))-1</f>
        <v>0.10136130241247088</v>
      </c>
      <c r="G59" s="65" cm="1">
        <f t="array" aca="1" ref="G59" ca="1">(INDIRECT(ADDRESS(ROW()-1,COLUMN()))/INDIRECT(ADDRESS(ROW()-2,COLUMN())))-1</f>
        <v>7.291947697169987E-2</v>
      </c>
      <c r="H59" s="65" cm="1">
        <f t="array" aca="1" ref="H59" ca="1">(INDIRECT(ADDRESS(ROW()-1,COLUMN()))/INDIRECT(ADDRESS(ROW()-2,COLUMN())))-1</f>
        <v>2.6281071074128923</v>
      </c>
      <c r="I59" s="65" cm="1">
        <f t="array" aca="1" ref="I59" ca="1">(INDIRECT(ADDRESS(ROW()-1,COLUMN()))/INDIRECT(ADDRESS(ROW()-2,COLUMN())))-1</f>
        <v>0.22377741908162885</v>
      </c>
      <c r="J59" s="65" cm="1">
        <f t="array" aca="1" ref="J59" ca="1">(INDIRECT(ADDRESS(ROW()-1,COLUMN()))/INDIRECT(ADDRESS(ROW()-2,COLUMN())))-1</f>
        <v>-3.7541253183518308E-2</v>
      </c>
      <c r="K59" s="68" t="str" cm="1">
        <f t="array" aca="1" ref="K59" ca="1">_xlfn.IFS(N59=0,"등급유지",N59&gt;0,N59&amp;"등급 상승",N59&lt;0,N59&amp;"등급 하락")</f>
        <v>-1등급 하락</v>
      </c>
      <c r="M59" s="264"/>
      <c r="N59" s="39" cm="1">
        <f t="array" aca="1" ref="N59" ca="1">(INDIRECT(ADDRESS(ROW()-1,COLUMN()))-INDIRECT(ADDRESS(ROW()-2,COLUMN())))</f>
        <v>-1</v>
      </c>
      <c r="O59" s="39" t="s">
        <v>124</v>
      </c>
      <c r="X59" s="260"/>
      <c r="Z59" s="214"/>
      <c r="AA59" s="39"/>
      <c r="AB59" s="39"/>
    </row>
    <row r="60" spans="1:28" ht="25.5" customHeight="1">
      <c r="B60" s="48"/>
      <c r="C60" s="48"/>
      <c r="D60" s="49"/>
      <c r="E60" s="49"/>
      <c r="F60" s="49"/>
      <c r="G60" s="49"/>
      <c r="H60" s="49"/>
      <c r="I60" s="49"/>
      <c r="J60" s="49"/>
      <c r="K60" s="49"/>
      <c r="M60" s="264"/>
      <c r="N60" s="2"/>
      <c r="O60" s="2"/>
      <c r="X60" s="260"/>
      <c r="Z60" s="214"/>
      <c r="AA60" s="39"/>
      <c r="AB60" s="39"/>
    </row>
    <row r="61" spans="1:28" ht="18" customHeight="1">
      <c r="B61" s="52" t="s">
        <v>131</v>
      </c>
      <c r="C61" s="52"/>
      <c r="D61" s="51"/>
      <c r="E61" s="51"/>
      <c r="F61" s="51"/>
      <c r="G61" s="51"/>
      <c r="H61" s="51"/>
      <c r="I61" s="51"/>
      <c r="J61" s="51"/>
      <c r="K61" s="51"/>
      <c r="M61" s="264"/>
      <c r="X61" s="260"/>
      <c r="Z61" s="214"/>
      <c r="AA61" s="39"/>
      <c r="AB61" s="39"/>
    </row>
    <row r="62" spans="1:28" ht="21" customHeight="1">
      <c r="B62" s="48"/>
      <c r="C62" s="48"/>
      <c r="D62" s="49"/>
      <c r="E62" s="49"/>
      <c r="F62" s="49"/>
      <c r="G62" s="49"/>
      <c r="H62" s="49"/>
      <c r="I62" s="49"/>
      <c r="J62" s="49"/>
      <c r="K62" s="49"/>
      <c r="M62" s="264"/>
      <c r="X62" s="260"/>
      <c r="Z62" s="214"/>
      <c r="AA62" s="39"/>
      <c r="AB62" s="39"/>
    </row>
    <row r="63" spans="1:28" ht="25.5" customHeight="1">
      <c r="B63" s="48"/>
      <c r="C63" s="48"/>
      <c r="D63" s="49"/>
      <c r="E63" s="49"/>
      <c r="F63" s="49"/>
      <c r="G63" s="49"/>
      <c r="H63" s="49"/>
      <c r="I63" s="49"/>
      <c r="J63" s="49"/>
      <c r="K63" s="49"/>
      <c r="M63" s="264"/>
      <c r="N63" s="260"/>
      <c r="P63" s="214"/>
      <c r="AA63" s="40"/>
    </row>
    <row r="64" spans="1:28" ht="25.5" customHeight="1">
      <c r="B64" s="48"/>
      <c r="C64" s="48"/>
      <c r="D64" s="49"/>
      <c r="M64" s="264"/>
      <c r="N64" s="260"/>
      <c r="P64" s="214"/>
      <c r="AA64" s="40"/>
    </row>
    <row r="65" spans="2:27" ht="25.5" customHeight="1">
      <c r="B65" s="48"/>
      <c r="C65" s="48"/>
      <c r="D65" s="49"/>
      <c r="M65" s="264"/>
      <c r="N65" s="260"/>
      <c r="P65" s="214"/>
      <c r="AA65" s="40"/>
    </row>
    <row r="66" spans="2:27" ht="25.5" customHeight="1">
      <c r="B66" s="48"/>
      <c r="C66" s="48"/>
      <c r="D66" s="49"/>
      <c r="M66" s="264"/>
      <c r="N66" s="260"/>
      <c r="P66" s="214"/>
      <c r="AA66" s="40"/>
    </row>
    <row r="67" spans="2:27" ht="25.5" customHeight="1">
      <c r="B67" s="48"/>
      <c r="C67" s="48"/>
      <c r="D67" s="49"/>
      <c r="M67" s="264"/>
      <c r="N67" s="260"/>
      <c r="P67" s="214"/>
      <c r="AA67" s="40"/>
    </row>
    <row r="68" spans="2:27" ht="25.5" customHeight="1">
      <c r="B68" s="48"/>
      <c r="C68" s="48"/>
      <c r="D68" s="49"/>
      <c r="M68" s="264"/>
      <c r="N68" s="260"/>
      <c r="P68" s="214"/>
      <c r="AA68" s="40"/>
    </row>
    <row r="69" spans="2:27" ht="25.5" customHeight="1">
      <c r="B69" s="48"/>
      <c r="C69" s="48"/>
      <c r="D69" s="49"/>
      <c r="M69" s="264"/>
      <c r="N69" s="260"/>
      <c r="P69" s="214"/>
      <c r="AA69" s="40"/>
    </row>
    <row r="70" spans="2:27" ht="25.5" customHeight="1">
      <c r="B70" s="48"/>
      <c r="C70" s="48"/>
      <c r="D70" s="49"/>
      <c r="E70" s="49"/>
      <c r="F70" s="49"/>
      <c r="G70" s="49"/>
      <c r="H70" s="49"/>
      <c r="I70" s="49"/>
      <c r="J70" s="49"/>
      <c r="K70" s="49"/>
      <c r="M70" s="264"/>
      <c r="N70" s="260"/>
      <c r="P70" s="214"/>
      <c r="AA70" s="40"/>
    </row>
    <row r="71" spans="2:27" ht="25.5" customHeight="1">
      <c r="B71" s="48"/>
      <c r="C71" s="48"/>
      <c r="D71" s="49"/>
      <c r="E71" s="49"/>
      <c r="F71" s="49"/>
      <c r="G71" s="49"/>
      <c r="H71" s="49"/>
      <c r="I71" s="49"/>
      <c r="J71" s="49"/>
      <c r="K71" s="49"/>
      <c r="M71" s="264"/>
      <c r="N71" s="260"/>
      <c r="P71" s="214"/>
      <c r="AA71" s="40"/>
    </row>
    <row r="72" spans="2:27" ht="25.5" customHeight="1" thickBot="1">
      <c r="B72" s="194" t="s">
        <v>91</v>
      </c>
      <c r="C72" s="195" t="s">
        <v>118</v>
      </c>
      <c r="D72" s="195" t="s">
        <v>120</v>
      </c>
      <c r="E72" s="195" t="s">
        <v>121</v>
      </c>
      <c r="F72" s="195" t="s">
        <v>122</v>
      </c>
      <c r="G72" s="195" t="s">
        <v>119</v>
      </c>
      <c r="H72" s="195" t="s">
        <v>160</v>
      </c>
      <c r="I72" s="195" t="s">
        <v>160</v>
      </c>
      <c r="J72" s="195" t="s">
        <v>160</v>
      </c>
      <c r="K72" s="196" t="s">
        <v>160</v>
      </c>
      <c r="M72" s="265">
        <v>1</v>
      </c>
      <c r="N72" s="266">
        <v>2</v>
      </c>
      <c r="O72" s="266">
        <v>3</v>
      </c>
      <c r="P72" s="265">
        <v>4</v>
      </c>
      <c r="Q72" s="266">
        <v>5</v>
      </c>
      <c r="R72" s="267"/>
      <c r="S72" s="268"/>
      <c r="T72" s="267"/>
      <c r="U72" s="269"/>
      <c r="AA72" s="40"/>
    </row>
    <row r="73" spans="2:27" ht="25.5" customHeight="1" thickTop="1">
      <c r="B73" s="199" t="s">
        <v>109</v>
      </c>
      <c r="C73" s="200" t="s">
        <v>70</v>
      </c>
      <c r="D73" s="201" t="s">
        <v>68</v>
      </c>
      <c r="E73" s="201" t="s">
        <v>68</v>
      </c>
      <c r="F73" s="201" t="s">
        <v>66</v>
      </c>
      <c r="G73" s="201" t="s">
        <v>66</v>
      </c>
      <c r="H73" s="201" t="s">
        <v>160</v>
      </c>
      <c r="I73" s="201" t="s">
        <v>160</v>
      </c>
      <c r="J73" s="201" t="s">
        <v>160</v>
      </c>
      <c r="K73" s="201" t="s">
        <v>160</v>
      </c>
      <c r="M73" s="265" t="s">
        <v>118</v>
      </c>
      <c r="N73" s="265" t="s">
        <v>120</v>
      </c>
      <c r="O73" s="265" t="s">
        <v>121</v>
      </c>
      <c r="P73" s="265" t="s">
        <v>122</v>
      </c>
      <c r="Q73" s="265" t="s">
        <v>119</v>
      </c>
      <c r="R73" s="268"/>
      <c r="S73" s="268"/>
      <c r="T73" s="268"/>
      <c r="U73" s="264"/>
      <c r="AA73" s="40"/>
    </row>
    <row r="74" spans="2:27" ht="25.5" customHeight="1">
      <c r="B74" s="197" t="s">
        <v>94</v>
      </c>
      <c r="C74" s="187" t="s">
        <v>318</v>
      </c>
      <c r="D74" s="187" t="s">
        <v>219</v>
      </c>
      <c r="E74" s="187" t="s">
        <v>219</v>
      </c>
      <c r="F74" s="187" t="s">
        <v>219</v>
      </c>
      <c r="G74" s="187" t="s">
        <v>219</v>
      </c>
      <c r="H74" s="187" t="s">
        <v>160</v>
      </c>
      <c r="I74" s="187" t="s">
        <v>160</v>
      </c>
      <c r="J74" s="187" t="s">
        <v>160</v>
      </c>
      <c r="K74" s="198" t="s">
        <v>160</v>
      </c>
      <c r="M74" s="270"/>
      <c r="N74" s="271"/>
      <c r="O74" s="272"/>
      <c r="P74" s="273"/>
      <c r="Q74" s="272"/>
      <c r="AA74" s="40"/>
    </row>
    <row r="75" spans="2:27" ht="25.5" customHeight="1">
      <c r="B75" s="161" t="s">
        <v>95</v>
      </c>
      <c r="C75" s="163" t="s">
        <v>219</v>
      </c>
      <c r="D75" s="163" t="s">
        <v>219</v>
      </c>
      <c r="E75" s="163" t="s">
        <v>319</v>
      </c>
      <c r="F75" s="163" t="s">
        <v>219</v>
      </c>
      <c r="G75" s="163" t="s">
        <v>219</v>
      </c>
      <c r="H75" s="163" t="s">
        <v>160</v>
      </c>
      <c r="I75" s="163" t="s">
        <v>160</v>
      </c>
      <c r="J75" s="163" t="s">
        <v>160</v>
      </c>
      <c r="K75" s="164" t="s">
        <v>160</v>
      </c>
      <c r="M75" s="274">
        <v>0.6</v>
      </c>
      <c r="N75" s="274">
        <v>0</v>
      </c>
      <c r="O75" s="274">
        <v>0</v>
      </c>
      <c r="P75" s="274">
        <v>0</v>
      </c>
      <c r="Q75" s="274">
        <v>0</v>
      </c>
      <c r="R75" s="275"/>
      <c r="S75" s="275"/>
      <c r="T75" s="275"/>
      <c r="AA75" s="40"/>
    </row>
    <row r="76" spans="2:27" ht="25.5" customHeight="1">
      <c r="B76" s="160" t="s">
        <v>96</v>
      </c>
      <c r="C76" s="163" t="s">
        <v>219</v>
      </c>
      <c r="D76" s="163" t="s">
        <v>296</v>
      </c>
      <c r="E76" s="163" t="s">
        <v>219</v>
      </c>
      <c r="F76" s="163" t="s">
        <v>295</v>
      </c>
      <c r="G76" s="163" t="s">
        <v>219</v>
      </c>
      <c r="H76" s="163" t="s">
        <v>160</v>
      </c>
      <c r="I76" s="163" t="s">
        <v>160</v>
      </c>
      <c r="J76" s="163" t="s">
        <v>160</v>
      </c>
      <c r="K76" s="164" t="s">
        <v>160</v>
      </c>
      <c r="M76" s="274">
        <v>0</v>
      </c>
      <c r="N76" s="274">
        <v>0</v>
      </c>
      <c r="O76" s="274">
        <v>0.16666666666666666</v>
      </c>
      <c r="P76" s="274">
        <v>0</v>
      </c>
      <c r="Q76" s="274">
        <v>0</v>
      </c>
      <c r="R76" s="275"/>
      <c r="S76" s="275"/>
      <c r="T76" s="275"/>
      <c r="AA76" s="40"/>
    </row>
    <row r="77" spans="2:27" ht="25.5" customHeight="1">
      <c r="B77" s="160" t="s">
        <v>99</v>
      </c>
      <c r="C77" s="163" t="s">
        <v>297</v>
      </c>
      <c r="D77" s="163" t="s">
        <v>296</v>
      </c>
      <c r="E77" s="163" t="s">
        <v>320</v>
      </c>
      <c r="F77" s="163" t="s">
        <v>219</v>
      </c>
      <c r="G77" s="163" t="s">
        <v>219</v>
      </c>
      <c r="H77" s="163" t="s">
        <v>160</v>
      </c>
      <c r="I77" s="163" t="s">
        <v>160</v>
      </c>
      <c r="J77" s="163" t="s">
        <v>160</v>
      </c>
      <c r="K77" s="164" t="s">
        <v>160</v>
      </c>
      <c r="M77" s="274">
        <v>0</v>
      </c>
      <c r="N77" s="274">
        <v>0.2</v>
      </c>
      <c r="O77" s="274">
        <v>0</v>
      </c>
      <c r="P77" s="274">
        <v>0.25</v>
      </c>
      <c r="Q77" s="274">
        <v>0</v>
      </c>
      <c r="R77" s="275"/>
      <c r="S77" s="275"/>
      <c r="T77" s="275"/>
      <c r="AA77" s="40"/>
    </row>
    <row r="78" spans="2:27" ht="25.5" customHeight="1">
      <c r="B78" s="165" t="s">
        <v>97</v>
      </c>
      <c r="C78" s="163" t="s">
        <v>219</v>
      </c>
      <c r="D78" s="163" t="s">
        <v>297</v>
      </c>
      <c r="E78" s="163" t="s">
        <v>320</v>
      </c>
      <c r="F78" s="163" t="s">
        <v>295</v>
      </c>
      <c r="G78" s="163" t="s">
        <v>297</v>
      </c>
      <c r="H78" s="163" t="s">
        <v>160</v>
      </c>
      <c r="I78" s="163" t="s">
        <v>160</v>
      </c>
      <c r="J78" s="163" t="s">
        <v>160</v>
      </c>
      <c r="K78" s="164" t="s">
        <v>160</v>
      </c>
      <c r="M78" s="274">
        <v>0.4</v>
      </c>
      <c r="N78" s="274">
        <v>0.2</v>
      </c>
      <c r="O78" s="274">
        <v>0.33333333333333331</v>
      </c>
      <c r="P78" s="274">
        <v>0</v>
      </c>
      <c r="Q78" s="274">
        <v>0</v>
      </c>
      <c r="R78" s="275"/>
      <c r="S78" s="275"/>
      <c r="T78" s="275"/>
      <c r="AA78" s="40"/>
    </row>
    <row r="79" spans="2:27" ht="25.5" customHeight="1">
      <c r="B79" s="166" t="s">
        <v>98</v>
      </c>
      <c r="C79" s="167" t="s">
        <v>219</v>
      </c>
      <c r="D79" s="167" t="s">
        <v>296</v>
      </c>
      <c r="E79" s="167" t="s">
        <v>219</v>
      </c>
      <c r="F79" s="167" t="s">
        <v>294</v>
      </c>
      <c r="G79" s="167" t="s">
        <v>318</v>
      </c>
      <c r="H79" s="167" t="s">
        <v>160</v>
      </c>
      <c r="I79" s="167" t="s">
        <v>160</v>
      </c>
      <c r="J79" s="167" t="s">
        <v>160</v>
      </c>
      <c r="K79" s="168" t="s">
        <v>160</v>
      </c>
      <c r="M79" s="274">
        <v>0</v>
      </c>
      <c r="N79" s="274">
        <v>0.4</v>
      </c>
      <c r="O79" s="274">
        <v>0.33333333333333331</v>
      </c>
      <c r="P79" s="274">
        <v>0.25</v>
      </c>
      <c r="Q79" s="274">
        <v>0.4</v>
      </c>
      <c r="R79" s="275"/>
      <c r="S79" s="275"/>
      <c r="T79" s="275"/>
      <c r="AA79" s="40"/>
    </row>
    <row r="80" spans="2:27" ht="15.75" customHeight="1">
      <c r="B80" s="48"/>
      <c r="C80" s="48"/>
      <c r="D80" s="49"/>
      <c r="E80" s="49"/>
      <c r="F80" s="49"/>
      <c r="G80" s="49"/>
      <c r="H80" s="49"/>
      <c r="I80" s="49"/>
      <c r="J80" s="49"/>
      <c r="K80" s="49"/>
      <c r="M80" s="274">
        <v>0</v>
      </c>
      <c r="N80" s="274">
        <v>0.2</v>
      </c>
      <c r="O80" s="274">
        <v>0</v>
      </c>
      <c r="P80" s="274">
        <v>0.5</v>
      </c>
      <c r="Q80" s="274">
        <v>0.6</v>
      </c>
      <c r="R80" s="275"/>
      <c r="S80" s="275"/>
      <c r="T80" s="275"/>
      <c r="AA80" s="40"/>
    </row>
    <row r="81" spans="2:27" ht="17.25" customHeight="1">
      <c r="B81" s="52" t="s">
        <v>132</v>
      </c>
      <c r="C81" s="52"/>
      <c r="D81" s="51"/>
      <c r="E81" s="51"/>
      <c r="F81" s="51"/>
      <c r="G81" s="51"/>
      <c r="H81" s="51"/>
      <c r="I81" s="51"/>
      <c r="J81" s="51"/>
      <c r="K81" s="51"/>
      <c r="M81" s="264"/>
      <c r="N81" s="260"/>
      <c r="P81" s="214"/>
      <c r="AA81" s="40"/>
    </row>
    <row r="82" spans="2:27" ht="30.75" customHeight="1">
      <c r="B82" s="56" t="s">
        <v>74</v>
      </c>
      <c r="C82" s="56" t="s">
        <v>101</v>
      </c>
      <c r="D82" s="56" t="s">
        <v>102</v>
      </c>
      <c r="E82" s="56" t="s">
        <v>103</v>
      </c>
      <c r="F82" s="56" t="s">
        <v>104</v>
      </c>
      <c r="G82" s="56" t="s">
        <v>105</v>
      </c>
      <c r="H82" s="56" t="s">
        <v>6</v>
      </c>
      <c r="I82" s="56" t="s">
        <v>7</v>
      </c>
      <c r="J82" s="56" t="s">
        <v>106</v>
      </c>
      <c r="K82" s="56" t="s">
        <v>108</v>
      </c>
      <c r="M82" s="264"/>
      <c r="N82" s="260"/>
      <c r="P82" s="214"/>
      <c r="AA82" s="40"/>
    </row>
    <row r="83" spans="2:27" ht="19.5" customHeight="1">
      <c r="B83" s="75" t="s">
        <v>118</v>
      </c>
      <c r="C83" s="300">
        <v>2401</v>
      </c>
      <c r="D83" s="76">
        <v>4.5501938391325526E-2</v>
      </c>
      <c r="E83" s="76">
        <v>0.50425017710522779</v>
      </c>
      <c r="F83" s="76">
        <v>0.17491083653356107</v>
      </c>
      <c r="G83" s="77">
        <v>21.505705882352938</v>
      </c>
      <c r="H83" s="78">
        <v>2.4561630297856603</v>
      </c>
      <c r="I83" s="78">
        <v>35.345284661381058</v>
      </c>
      <c r="J83" s="79">
        <v>1.6041574363231759</v>
      </c>
      <c r="K83" s="67"/>
      <c r="M83" s="264"/>
      <c r="N83" s="260"/>
      <c r="P83" s="214"/>
      <c r="AA83" s="40"/>
    </row>
    <row r="84" spans="2:27" ht="19.5" customHeight="1">
      <c r="B84" s="75" t="s">
        <v>118</v>
      </c>
      <c r="C84" s="300">
        <v>2402</v>
      </c>
      <c r="D84" s="76">
        <v>6.2588254151810283E-2</v>
      </c>
      <c r="E84" s="76">
        <v>0.38615245395135056</v>
      </c>
      <c r="F84" s="76">
        <v>0.16550048854719934</v>
      </c>
      <c r="G84" s="77">
        <v>15.555789473684211</v>
      </c>
      <c r="H84" s="78">
        <v>0.6156414744599038</v>
      </c>
      <c r="I84" s="78">
        <v>11.398289617717783</v>
      </c>
      <c r="J84" s="79">
        <v>1.8115611115720365</v>
      </c>
      <c r="K84" s="67"/>
      <c r="M84" s="264"/>
      <c r="N84" s="260"/>
      <c r="P84" s="214"/>
      <c r="AA84" s="40"/>
    </row>
    <row r="85" spans="2:27" ht="19.5" customHeight="1">
      <c r="B85" s="75" t="s">
        <v>118</v>
      </c>
      <c r="C85" s="300">
        <v>2403</v>
      </c>
      <c r="D85" s="76">
        <v>2.5360587203914424E-2</v>
      </c>
      <c r="E85" s="76">
        <v>0.36016221100089862</v>
      </c>
      <c r="F85" s="76">
        <v>0.16358947216643444</v>
      </c>
      <c r="G85" s="77">
        <v>15.702476190476188</v>
      </c>
      <c r="H85" s="78">
        <v>0.4465769301678576</v>
      </c>
      <c r="I85" s="78">
        <v>14.918613930882275</v>
      </c>
      <c r="J85" s="79">
        <v>1.8969835518866793</v>
      </c>
      <c r="K85" s="67"/>
      <c r="M85" s="264"/>
      <c r="N85" s="260"/>
      <c r="P85" s="214"/>
      <c r="AA85" s="40"/>
    </row>
    <row r="86" spans="2:27" ht="19.5" customHeight="1">
      <c r="B86" s="75" t="s">
        <v>118</v>
      </c>
      <c r="C86" s="300">
        <v>2404</v>
      </c>
      <c r="D86" s="76">
        <v>2.4496932181282006E-2</v>
      </c>
      <c r="E86" s="76">
        <v>0.37527389937836558</v>
      </c>
      <c r="F86" s="76">
        <v>0.18167749080153825</v>
      </c>
      <c r="G86" s="77">
        <v>16.247500000000002</v>
      </c>
      <c r="H86" s="78">
        <v>0.26469242069750443</v>
      </c>
      <c r="I86" s="78">
        <v>18.64665769248559</v>
      </c>
      <c r="J86" s="79">
        <v>1.8787414000006615</v>
      </c>
      <c r="K86" s="67"/>
      <c r="M86" s="264"/>
      <c r="N86" s="260"/>
      <c r="P86" s="214"/>
      <c r="AA86" s="40"/>
    </row>
    <row r="87" spans="2:27" ht="19.5" customHeight="1">
      <c r="B87" s="75" t="s">
        <v>118</v>
      </c>
      <c r="C87" s="300">
        <v>2405</v>
      </c>
      <c r="D87" s="76">
        <v>2.6135894160840802E-2</v>
      </c>
      <c r="E87" s="76">
        <v>0.37357657297393426</v>
      </c>
      <c r="F87" s="76">
        <v>0.18757570234591658</v>
      </c>
      <c r="G87" s="77">
        <v>16.261538461538461</v>
      </c>
      <c r="H87" s="78">
        <v>0.17596578582465919</v>
      </c>
      <c r="I87" s="78">
        <v>18.704015430210241</v>
      </c>
      <c r="J87" s="79">
        <v>1.8862968293385052</v>
      </c>
      <c r="K87" s="67"/>
      <c r="M87" s="264"/>
      <c r="N87" s="260"/>
      <c r="P87" s="214"/>
      <c r="AA87" s="40"/>
    </row>
    <row r="88" spans="2:27" ht="19.5" customHeight="1">
      <c r="B88" s="75" t="s">
        <v>118</v>
      </c>
      <c r="C88" s="300">
        <v>2406</v>
      </c>
      <c r="D88" s="76">
        <v>2.6285240403054941E-2</v>
      </c>
      <c r="E88" s="76">
        <v>0.36312959024786806</v>
      </c>
      <c r="F88" s="76">
        <v>0.17703266388713509</v>
      </c>
      <c r="G88" s="77">
        <v>16.138111111111112</v>
      </c>
      <c r="H88" s="78">
        <v>0.49972887234769825</v>
      </c>
      <c r="I88" s="78">
        <v>19.922359450574326</v>
      </c>
      <c r="J88" s="79">
        <v>1.8490302772338774</v>
      </c>
      <c r="K88" s="67"/>
      <c r="M88" s="264"/>
      <c r="N88" s="260"/>
      <c r="P88" s="214"/>
      <c r="AA88" s="40"/>
    </row>
    <row r="89" spans="2:27" ht="19.5" customHeight="1">
      <c r="B89" s="75" t="s">
        <v>118</v>
      </c>
      <c r="C89" s="300">
        <v>2407</v>
      </c>
      <c r="D89" s="76">
        <v>2.7830853158634126E-2</v>
      </c>
      <c r="E89" s="76">
        <v>0.36426788114177516</v>
      </c>
      <c r="F89" s="76">
        <v>0.17030610405284866</v>
      </c>
      <c r="G89" s="77">
        <v>16.571777777777779</v>
      </c>
      <c r="H89" s="78">
        <v>0.24873793941839301</v>
      </c>
      <c r="I89" s="78">
        <v>17.620701474330627</v>
      </c>
      <c r="J89" s="79">
        <v>1.811791958206237</v>
      </c>
      <c r="K89" s="67"/>
      <c r="M89" s="264"/>
      <c r="N89" s="260"/>
      <c r="P89" s="214"/>
      <c r="AA89" s="40"/>
    </row>
    <row r="90" spans="2:27" ht="19.5" customHeight="1">
      <c r="B90" s="75" t="s">
        <v>118</v>
      </c>
      <c r="C90" s="300">
        <v>2408</v>
      </c>
      <c r="D90" s="76">
        <v>3.5731272866741819E-2</v>
      </c>
      <c r="E90" s="76">
        <v>0.38357684403227321</v>
      </c>
      <c r="F90" s="76">
        <v>0.15288019897377683</v>
      </c>
      <c r="G90" s="77">
        <v>18.133571428571429</v>
      </c>
      <c r="H90" s="78">
        <v>0.81122797557267257</v>
      </c>
      <c r="I90" s="78">
        <v>28.716151265393627</v>
      </c>
      <c r="J90" s="79">
        <v>1.8314353870659263</v>
      </c>
      <c r="K90" s="67"/>
      <c r="M90" s="264"/>
      <c r="N90" s="260"/>
      <c r="P90" s="214"/>
      <c r="AA90" s="40"/>
    </row>
    <row r="91" spans="2:27" ht="19.5" customHeight="1">
      <c r="B91" s="75" t="s">
        <v>118</v>
      </c>
      <c r="C91" s="300">
        <v>2409</v>
      </c>
      <c r="D91" s="76">
        <v>2.4898731825334235E-2</v>
      </c>
      <c r="E91" s="76">
        <v>0.38071970254012982</v>
      </c>
      <c r="F91" s="76">
        <v>0.16169675359058661</v>
      </c>
      <c r="G91" s="77">
        <v>16.276249999999997</v>
      </c>
      <c r="H91" s="78">
        <v>8.9793156628689696E-2</v>
      </c>
      <c r="I91" s="78">
        <v>17.585644367434149</v>
      </c>
      <c r="J91" s="79">
        <v>1.9243443338200334</v>
      </c>
      <c r="K91" s="67"/>
      <c r="M91" s="264"/>
      <c r="N91" s="260"/>
      <c r="P91" s="214"/>
      <c r="AA91" s="40"/>
    </row>
    <row r="92" spans="2:27" ht="19.5" customHeight="1">
      <c r="B92" s="75" t="s">
        <v>118</v>
      </c>
      <c r="C92" s="300">
        <v>2410</v>
      </c>
      <c r="D92" s="76">
        <v>3.1829658842888242E-2</v>
      </c>
      <c r="E92" s="76">
        <v>0.38525821952389105</v>
      </c>
      <c r="F92" s="76">
        <v>0.16941784923165545</v>
      </c>
      <c r="G92" s="77">
        <v>15.698333333333332</v>
      </c>
      <c r="H92" s="78">
        <v>0.14454149687478463</v>
      </c>
      <c r="I92" s="78">
        <v>20.783545761153242</v>
      </c>
      <c r="J92" s="79">
        <v>1.9826516281934119</v>
      </c>
      <c r="K92" s="67"/>
      <c r="M92" s="264"/>
      <c r="N92" s="260"/>
      <c r="P92" s="214"/>
      <c r="AA92" s="40"/>
    </row>
    <row r="93" spans="2:27" ht="19.5" customHeight="1">
      <c r="B93" s="75" t="s">
        <v>118</v>
      </c>
      <c r="C93" s="300">
        <v>2411</v>
      </c>
      <c r="D93" s="76">
        <v>2.6122671630552447E-2</v>
      </c>
      <c r="E93" s="76">
        <v>0.39421663942657642</v>
      </c>
      <c r="F93" s="76">
        <v>0.1787617100630074</v>
      </c>
      <c r="G93" s="77">
        <v>15.117333333333333</v>
      </c>
      <c r="H93" s="78">
        <v>0.50689788567758731</v>
      </c>
      <c r="I93" s="78">
        <v>20.307997571766631</v>
      </c>
      <c r="J93" s="79">
        <v>1.9906097079977974</v>
      </c>
      <c r="K93" s="67"/>
      <c r="M93" s="264"/>
      <c r="N93" s="260"/>
      <c r="P93" s="214"/>
      <c r="AA93" s="40"/>
    </row>
    <row r="94" spans="2:27" ht="19.5" customHeight="1">
      <c r="B94" s="75" t="s">
        <v>118</v>
      </c>
      <c r="C94" s="300">
        <v>2412</v>
      </c>
      <c r="D94" s="76">
        <v>2.4741445104522222E-2</v>
      </c>
      <c r="E94" s="76">
        <v>0.40001177419349487</v>
      </c>
      <c r="F94" s="76">
        <v>0.19630040002944507</v>
      </c>
      <c r="G94" s="77">
        <v>14.669749999999999</v>
      </c>
      <c r="H94" s="78">
        <v>0.11230000001684501</v>
      </c>
      <c r="I94" s="78">
        <v>23.571770003535768</v>
      </c>
      <c r="J94" s="79">
        <v>2.1940891274223211</v>
      </c>
      <c r="K94" s="67"/>
      <c r="M94" s="264"/>
      <c r="N94" s="260"/>
      <c r="P94" s="214"/>
      <c r="AA94" s="40"/>
    </row>
    <row r="95" spans="2:27" ht="19.5" customHeight="1">
      <c r="B95" s="75" t="s">
        <v>118</v>
      </c>
      <c r="C95" s="300">
        <v>2501</v>
      </c>
      <c r="D95" s="76">
        <v>3.0728166388791795E-2</v>
      </c>
      <c r="E95" s="76">
        <v>0.40905147067975789</v>
      </c>
      <c r="F95" s="76">
        <v>0.20586653489914056</v>
      </c>
      <c r="G95" s="77">
        <v>14.983999999999998</v>
      </c>
      <c r="H95" s="78">
        <v>0.27909992942412221</v>
      </c>
      <c r="I95" s="78">
        <v>28.443923242180105</v>
      </c>
      <c r="J95" s="79">
        <v>2.1899848190409754</v>
      </c>
      <c r="K95" s="67" t="s">
        <v>70</v>
      </c>
      <c r="M95" s="264"/>
      <c r="N95" s="260"/>
      <c r="P95" s="214"/>
      <c r="AA95" s="40"/>
    </row>
    <row r="96" spans="2:27" ht="19.5" customHeight="1">
      <c r="B96" s="75" t="s">
        <v>120</v>
      </c>
      <c r="C96" s="300">
        <v>2401</v>
      </c>
      <c r="D96" s="76">
        <v>5.9190545812375296E-2</v>
      </c>
      <c r="E96" s="76">
        <v>0.49703017894328061</v>
      </c>
      <c r="F96" s="76">
        <v>0.1696457256783577</v>
      </c>
      <c r="G96" s="77">
        <v>18.993857142857141</v>
      </c>
      <c r="H96" s="78">
        <v>0.49328087112543961</v>
      </c>
      <c r="I96" s="78">
        <v>21.575676363138793</v>
      </c>
      <c r="J96" s="79">
        <v>1.616469016329164</v>
      </c>
      <c r="K96" s="67"/>
      <c r="M96" s="264"/>
      <c r="N96" s="260"/>
      <c r="P96" s="214"/>
      <c r="AA96" s="40"/>
    </row>
    <row r="97" spans="2:27" ht="19.5" customHeight="1">
      <c r="B97" s="75" t="s">
        <v>120</v>
      </c>
      <c r="C97" s="300">
        <v>2402</v>
      </c>
      <c r="D97" s="76">
        <v>8.7260657183781315E-2</v>
      </c>
      <c r="E97" s="76">
        <v>0.36546680163686768</v>
      </c>
      <c r="F97" s="76">
        <v>0.16472588140846636</v>
      </c>
      <c r="G97" s="77">
        <v>15.599750000000002</v>
      </c>
      <c r="H97" s="78">
        <v>0.30046074163894587</v>
      </c>
      <c r="I97" s="78">
        <v>8.6743704189197963</v>
      </c>
      <c r="J97" s="79">
        <v>1.788926723302992</v>
      </c>
      <c r="K97" s="67"/>
      <c r="M97" s="264"/>
      <c r="N97" s="260"/>
      <c r="P97" s="214"/>
      <c r="AA97" s="40"/>
    </row>
    <row r="98" spans="2:27" ht="19.5" customHeight="1">
      <c r="B98" s="75" t="s">
        <v>120</v>
      </c>
      <c r="C98" s="300">
        <v>2403</v>
      </c>
      <c r="D98" s="76">
        <v>2.944990631187101E-2</v>
      </c>
      <c r="E98" s="76">
        <v>0.34730042755885332</v>
      </c>
      <c r="F98" s="76">
        <v>0.15848737981882502</v>
      </c>
      <c r="G98" s="77">
        <v>14.582111111111111</v>
      </c>
      <c r="H98" s="78">
        <v>9.1792772606542421</v>
      </c>
      <c r="I98" s="78">
        <v>15.578529990060243</v>
      </c>
      <c r="J98" s="79">
        <v>1.8802002694397855</v>
      </c>
      <c r="K98" s="67"/>
      <c r="M98" s="264"/>
      <c r="N98" s="260"/>
      <c r="P98" s="214"/>
      <c r="AA98" s="40"/>
    </row>
    <row r="99" spans="2:27" ht="19.5" customHeight="1">
      <c r="B99" s="75" t="s">
        <v>120</v>
      </c>
      <c r="C99" s="300">
        <v>2404</v>
      </c>
      <c r="D99" s="76">
        <v>2.6568686644526246E-2</v>
      </c>
      <c r="E99" s="76">
        <v>0.34398359547073143</v>
      </c>
      <c r="F99" s="76">
        <v>0.14879323227535646</v>
      </c>
      <c r="G99" s="77">
        <v>13.363</v>
      </c>
      <c r="H99" s="78">
        <v>0.29735772783699216</v>
      </c>
      <c r="I99" s="78">
        <v>9.3610500090222324</v>
      </c>
      <c r="J99" s="79">
        <v>1.9001910312301644</v>
      </c>
      <c r="K99" s="67"/>
      <c r="M99" s="264"/>
      <c r="N99" s="260"/>
      <c r="P99" s="214"/>
      <c r="AA99" s="40"/>
    </row>
    <row r="100" spans="2:27" ht="19.5" customHeight="1">
      <c r="B100" s="75" t="s">
        <v>120</v>
      </c>
      <c r="C100" s="300">
        <v>2405</v>
      </c>
      <c r="D100" s="76">
        <v>2.8401452930471586E-2</v>
      </c>
      <c r="E100" s="76">
        <v>0.33386872781924992</v>
      </c>
      <c r="F100" s="76">
        <v>0.14201147787262833</v>
      </c>
      <c r="G100" s="77">
        <v>12.796285714285716</v>
      </c>
      <c r="H100" s="78">
        <v>0.33644416012242717</v>
      </c>
      <c r="I100" s="78">
        <v>8.2092375069872237</v>
      </c>
      <c r="J100" s="79">
        <v>1.9503016777455879</v>
      </c>
      <c r="K100" s="67"/>
      <c r="M100" s="264"/>
      <c r="N100" s="260"/>
      <c r="P100" s="214"/>
      <c r="AA100" s="40"/>
    </row>
    <row r="101" spans="2:27" ht="19.5" customHeight="1">
      <c r="B101" s="75" t="s">
        <v>120</v>
      </c>
      <c r="C101" s="300">
        <v>2406</v>
      </c>
      <c r="D101" s="76">
        <v>3.5482609834157908E-2</v>
      </c>
      <c r="E101" s="76">
        <v>0.32785322282895701</v>
      </c>
      <c r="F101" s="76">
        <v>0.14454411938954653</v>
      </c>
      <c r="G101" s="77">
        <v>13.095428571428572</v>
      </c>
      <c r="H101" s="78">
        <v>0.30194526287573736</v>
      </c>
      <c r="I101" s="78">
        <v>10.918730312377471</v>
      </c>
      <c r="J101" s="79">
        <v>1.8564348697088593</v>
      </c>
      <c r="K101" s="67"/>
      <c r="M101" s="264"/>
      <c r="N101" s="260"/>
      <c r="P101" s="214"/>
      <c r="AA101" s="40"/>
    </row>
    <row r="102" spans="2:27" ht="19.5" customHeight="1">
      <c r="B102" s="75" t="s">
        <v>120</v>
      </c>
      <c r="C102" s="300">
        <v>2407</v>
      </c>
      <c r="D102" s="76">
        <v>3.5685240271026673E-2</v>
      </c>
      <c r="E102" s="76">
        <v>0.33143335470767493</v>
      </c>
      <c r="F102" s="76">
        <v>0.15018522242395338</v>
      </c>
      <c r="G102" s="77">
        <v>14.011999999999999</v>
      </c>
      <c r="H102" s="78">
        <v>0.25993596188761164</v>
      </c>
      <c r="I102" s="78">
        <v>12.195328878560446</v>
      </c>
      <c r="J102" s="79">
        <v>1.7880925049974563</v>
      </c>
      <c r="K102" s="67"/>
      <c r="M102" s="264"/>
      <c r="N102" s="260"/>
      <c r="P102" s="214"/>
      <c r="AA102" s="40"/>
    </row>
    <row r="103" spans="2:27" ht="19.5" customHeight="1">
      <c r="B103" s="75" t="s">
        <v>120</v>
      </c>
      <c r="C103" s="300">
        <v>2408</v>
      </c>
      <c r="D103" s="76">
        <v>3.4510973323886113E-2</v>
      </c>
      <c r="E103" s="76">
        <v>0.34004790558654713</v>
      </c>
      <c r="F103" s="76">
        <v>0.13979419030956608</v>
      </c>
      <c r="G103" s="77">
        <v>14.609</v>
      </c>
      <c r="H103" s="78">
        <v>0.31932683065636919</v>
      </c>
      <c r="I103" s="78">
        <v>13.068746217603257</v>
      </c>
      <c r="J103" s="79">
        <v>1.7735256325010456</v>
      </c>
      <c r="K103" s="67"/>
      <c r="M103" s="264"/>
      <c r="N103" s="260"/>
      <c r="P103" s="214"/>
      <c r="AA103" s="40"/>
    </row>
    <row r="104" spans="2:27" ht="19.5" customHeight="1">
      <c r="B104" s="75" t="s">
        <v>120</v>
      </c>
      <c r="C104" s="300">
        <v>2409</v>
      </c>
      <c r="D104" s="76">
        <v>4.1964559304791899E-2</v>
      </c>
      <c r="E104" s="76">
        <v>0.34853630286694515</v>
      </c>
      <c r="F104" s="76">
        <v>0.14846972195801295</v>
      </c>
      <c r="G104" s="77">
        <v>14.500249999999999</v>
      </c>
      <c r="H104" s="78">
        <v>0.24710633335591611</v>
      </c>
      <c r="I104" s="78">
        <v>12.36561276501897</v>
      </c>
      <c r="J104" s="79">
        <v>1.7894181988084819</v>
      </c>
      <c r="K104" s="67"/>
      <c r="M104" s="264"/>
      <c r="N104" s="260"/>
      <c r="P104" s="214"/>
      <c r="AA104" s="40"/>
    </row>
    <row r="105" spans="2:27" ht="19.5" customHeight="1">
      <c r="B105" s="75" t="s">
        <v>120</v>
      </c>
      <c r="C105" s="300">
        <v>2410</v>
      </c>
      <c r="D105" s="76">
        <v>3.9468882281009074E-2</v>
      </c>
      <c r="E105" s="76">
        <v>0.35917894352272139</v>
      </c>
      <c r="F105" s="76">
        <v>0.1614051843114622</v>
      </c>
      <c r="G105" s="77">
        <v>12.6784</v>
      </c>
      <c r="H105" s="78">
        <v>0.32281036862292439</v>
      </c>
      <c r="I105" s="78">
        <v>14.693636243211326</v>
      </c>
      <c r="J105" s="79">
        <v>1.8525582174668795</v>
      </c>
      <c r="K105" s="67"/>
      <c r="M105" s="264"/>
      <c r="N105" s="260"/>
      <c r="P105" s="214"/>
      <c r="AA105" s="40"/>
    </row>
    <row r="106" spans="2:27" ht="19.5" customHeight="1">
      <c r="B106" s="75" t="s">
        <v>120</v>
      </c>
      <c r="C106" s="300">
        <v>2411</v>
      </c>
      <c r="D106" s="76">
        <v>3.7097973622268965E-2</v>
      </c>
      <c r="E106" s="76">
        <v>0.36959721834682413</v>
      </c>
      <c r="F106" s="76">
        <v>0.16223455829556993</v>
      </c>
      <c r="G106" s="77">
        <v>12.536250000000001</v>
      </c>
      <c r="H106" s="78">
        <v>0.26205288417786626</v>
      </c>
      <c r="I106" s="78">
        <v>17.041378468051548</v>
      </c>
      <c r="J106" s="79">
        <v>1.9531984729757879</v>
      </c>
      <c r="K106" s="67"/>
      <c r="M106" s="264"/>
      <c r="N106" s="260"/>
      <c r="P106" s="214"/>
      <c r="AA106" s="40"/>
    </row>
    <row r="107" spans="2:27" ht="19.5" customHeight="1">
      <c r="B107" s="75" t="s">
        <v>120</v>
      </c>
      <c r="C107" s="300">
        <v>2412</v>
      </c>
      <c r="D107" s="76">
        <v>4.661746994171697E-2</v>
      </c>
      <c r="E107" s="76">
        <v>0.40629662557047608</v>
      </c>
      <c r="F107" s="76">
        <v>0.157838251708114</v>
      </c>
      <c r="G107" s="77">
        <v>13.121800000000002</v>
      </c>
      <c r="H107" s="78">
        <v>0.38530697888641602</v>
      </c>
      <c r="I107" s="78">
        <v>18.797476184244442</v>
      </c>
      <c r="J107" s="79">
        <v>1.8431420192444874</v>
      </c>
      <c r="K107" s="67"/>
      <c r="M107" s="264"/>
      <c r="N107" s="260"/>
      <c r="P107" s="214"/>
      <c r="AA107" s="40"/>
    </row>
    <row r="108" spans="2:27" ht="19.5" customHeight="1">
      <c r="B108" s="75" t="s">
        <v>120</v>
      </c>
      <c r="C108" s="300">
        <v>2501</v>
      </c>
      <c r="D108" s="76">
        <v>5.409114675336868E-2</v>
      </c>
      <c r="E108" s="76">
        <v>0.41860908110798428</v>
      </c>
      <c r="F108" s="76">
        <v>0.16368556103861534</v>
      </c>
      <c r="G108" s="77">
        <v>14.010399999999999</v>
      </c>
      <c r="H108" s="78">
        <v>0.46217099587373739</v>
      </c>
      <c r="I108" s="78">
        <v>14.388923671535691</v>
      </c>
      <c r="J108" s="79">
        <v>1.8471560484640903</v>
      </c>
      <c r="K108" s="67" t="s">
        <v>68</v>
      </c>
      <c r="M108" s="264"/>
      <c r="N108" s="260"/>
      <c r="P108" s="214"/>
      <c r="AA108" s="40"/>
    </row>
    <row r="109" spans="2:27" ht="19.5" customHeight="1">
      <c r="B109" s="75" t="s">
        <v>121</v>
      </c>
      <c r="C109" s="300">
        <v>2401</v>
      </c>
      <c r="D109" s="76">
        <v>5.6594597719307013E-2</v>
      </c>
      <c r="E109" s="76">
        <v>0.53010672196370123</v>
      </c>
      <c r="F109" s="76">
        <v>0.14718619403685831</v>
      </c>
      <c r="G109" s="77">
        <v>20.586000000000002</v>
      </c>
      <c r="H109" s="78">
        <v>0.6366184863185913</v>
      </c>
      <c r="I109" s="78">
        <v>13.725494565028828</v>
      </c>
      <c r="J109" s="79">
        <v>1.6087355762440845</v>
      </c>
      <c r="K109" s="67"/>
      <c r="M109" s="264"/>
      <c r="N109" s="260"/>
      <c r="P109" s="214"/>
      <c r="AA109" s="40"/>
    </row>
    <row r="110" spans="2:27" ht="19.5" customHeight="1">
      <c r="B110" s="75" t="s">
        <v>121</v>
      </c>
      <c r="C110" s="300">
        <v>2402</v>
      </c>
      <c r="D110" s="76">
        <v>8.1044946591328132E-2</v>
      </c>
      <c r="E110" s="76">
        <v>0.40318456633547611</v>
      </c>
      <c r="F110" s="76">
        <v>0.13505527497952771</v>
      </c>
      <c r="G110" s="77">
        <v>15.235333333333335</v>
      </c>
      <c r="H110" s="78">
        <v>0.39146456515805128</v>
      </c>
      <c r="I110" s="78">
        <v>4.7945262863516467</v>
      </c>
      <c r="J110" s="79">
        <v>1.9137090643738028</v>
      </c>
      <c r="K110" s="67"/>
      <c r="M110" s="264"/>
      <c r="N110" s="260"/>
      <c r="P110" s="214"/>
      <c r="AA110" s="40"/>
    </row>
    <row r="111" spans="2:27" ht="19.5" customHeight="1">
      <c r="B111" s="75" t="s">
        <v>121</v>
      </c>
      <c r="C111" s="300">
        <v>2403</v>
      </c>
      <c r="D111" s="76">
        <v>3.1445610768589739E-2</v>
      </c>
      <c r="E111" s="76">
        <v>0.38042467423832782</v>
      </c>
      <c r="F111" s="76">
        <v>0.14082308818394446</v>
      </c>
      <c r="G111" s="77">
        <v>13.955750000000002</v>
      </c>
      <c r="H111" s="78">
        <v>0.24320829409770953</v>
      </c>
      <c r="I111" s="78">
        <v>5.7492246364150281</v>
      </c>
      <c r="J111" s="79">
        <v>2.0582236229012274</v>
      </c>
      <c r="K111" s="67"/>
      <c r="M111" s="264"/>
      <c r="N111" s="260"/>
      <c r="P111" s="214"/>
      <c r="AA111" s="40"/>
    </row>
    <row r="112" spans="2:27" ht="19.5" customHeight="1">
      <c r="B112" s="75" t="s">
        <v>121</v>
      </c>
      <c r="C112" s="300">
        <v>2404</v>
      </c>
      <c r="D112" s="76">
        <v>2.5511627731221603E-2</v>
      </c>
      <c r="E112" s="76">
        <v>0.36891537071249098</v>
      </c>
      <c r="F112" s="76">
        <v>0.14388615924269457</v>
      </c>
      <c r="G112" s="77">
        <v>14.413999999999998</v>
      </c>
      <c r="H112" s="78">
        <v>3.3378302465293178E-2</v>
      </c>
      <c r="I112" s="78">
        <v>5.0555290426278665</v>
      </c>
      <c r="J112" s="79">
        <v>2.0540022698338865</v>
      </c>
      <c r="K112" s="67"/>
      <c r="M112" s="264"/>
      <c r="N112" s="260"/>
      <c r="P112" s="214"/>
      <c r="AA112" s="40"/>
    </row>
    <row r="113" spans="2:27" ht="19.5" customHeight="1">
      <c r="B113" s="75" t="s">
        <v>121</v>
      </c>
      <c r="C113" s="300">
        <v>2405</v>
      </c>
      <c r="D113" s="76">
        <v>2.9102796392331622E-2</v>
      </c>
      <c r="E113" s="76">
        <v>0.36927313806261891</v>
      </c>
      <c r="F113" s="76">
        <v>0.14466610804096458</v>
      </c>
      <c r="G113" s="77">
        <v>13.774499999999998</v>
      </c>
      <c r="H113" s="78">
        <v>2.458739885973479E-2</v>
      </c>
      <c r="I113" s="78">
        <v>5.8763883274766151</v>
      </c>
      <c r="J113" s="79">
        <v>2.0764819739404863</v>
      </c>
      <c r="K113" s="67"/>
      <c r="M113" s="264"/>
      <c r="N113" s="260"/>
      <c r="P113" s="214"/>
      <c r="AA113" s="40"/>
    </row>
    <row r="114" spans="2:27" ht="19.5" customHeight="1">
      <c r="B114" s="75" t="s">
        <v>121</v>
      </c>
      <c r="C114" s="300">
        <v>2406</v>
      </c>
      <c r="D114" s="76">
        <v>3.126349037044078E-2</v>
      </c>
      <c r="E114" s="76">
        <v>0.36435903695326211</v>
      </c>
      <c r="F114" s="76">
        <v>0.15958678873026672</v>
      </c>
      <c r="G114" s="77">
        <v>14.536428571428571</v>
      </c>
      <c r="H114" s="78">
        <v>3.652800352422178E-2</v>
      </c>
      <c r="I114" s="78">
        <v>8.3365021376390587</v>
      </c>
      <c r="J114" s="79">
        <v>2.0217050796931662</v>
      </c>
      <c r="K114" s="67"/>
      <c r="M114" s="264"/>
      <c r="N114" s="260"/>
      <c r="P114" s="214"/>
      <c r="AA114" s="40"/>
    </row>
    <row r="115" spans="2:27" ht="20.25" customHeight="1">
      <c r="B115" s="75" t="s">
        <v>121</v>
      </c>
      <c r="C115" s="300">
        <v>2407</v>
      </c>
      <c r="D115" s="76">
        <v>3.285929845587033E-2</v>
      </c>
      <c r="E115" s="76">
        <v>0.36924950171011034</v>
      </c>
      <c r="F115" s="76">
        <v>0.15029795548573094</v>
      </c>
      <c r="G115" s="77">
        <v>15.314400000000001</v>
      </c>
      <c r="H115" s="78">
        <v>2.0628322191288902E-2</v>
      </c>
      <c r="I115" s="78">
        <v>6.955870242902618</v>
      </c>
      <c r="J115" s="79">
        <v>1.9467960519071295</v>
      </c>
      <c r="K115" s="67"/>
      <c r="M115" s="264"/>
      <c r="N115" s="260"/>
      <c r="P115" s="214"/>
      <c r="AA115" s="40"/>
    </row>
    <row r="116" spans="2:27" ht="20.25" customHeight="1">
      <c r="B116" s="75" t="s">
        <v>121</v>
      </c>
      <c r="C116" s="300">
        <v>2408</v>
      </c>
      <c r="D116" s="76">
        <v>3.335093810264407E-2</v>
      </c>
      <c r="E116" s="76">
        <v>0.40093090809333315</v>
      </c>
      <c r="F116" s="76">
        <v>0.14585393230403956</v>
      </c>
      <c r="G116" s="77">
        <v>17.325833333333332</v>
      </c>
      <c r="H116" s="78">
        <v>6.6618981354970963E-2</v>
      </c>
      <c r="I116" s="78">
        <v>8.9977261692557668</v>
      </c>
      <c r="J116" s="79">
        <v>1.8362987460016433</v>
      </c>
      <c r="K116" s="67"/>
      <c r="M116" s="264"/>
      <c r="N116" s="260"/>
      <c r="P116" s="214"/>
      <c r="AA116" s="40"/>
    </row>
    <row r="117" spans="2:27" ht="20.25" customHeight="1">
      <c r="B117" s="75" t="s">
        <v>121</v>
      </c>
      <c r="C117" s="300">
        <v>2409</v>
      </c>
      <c r="D117" s="76">
        <v>2.8149498060411181E-2</v>
      </c>
      <c r="E117" s="76">
        <v>0.4012822637067372</v>
      </c>
      <c r="F117" s="76">
        <v>0.14327256071292352</v>
      </c>
      <c r="G117" s="77">
        <v>16.193499999999997</v>
      </c>
      <c r="H117" s="78">
        <v>7.0554445525077239E-2</v>
      </c>
      <c r="I117" s="78">
        <v>7.238886110872925</v>
      </c>
      <c r="J117" s="79">
        <v>1.874719764355155</v>
      </c>
      <c r="K117" s="67"/>
      <c r="M117" s="264"/>
      <c r="N117" s="260"/>
      <c r="P117" s="214"/>
      <c r="AA117" s="40"/>
    </row>
    <row r="118" spans="2:27" ht="20.25" customHeight="1">
      <c r="B118" s="75" t="s">
        <v>121</v>
      </c>
      <c r="C118" s="300">
        <v>2410</v>
      </c>
      <c r="D118" s="76">
        <v>3.1615414220476451E-2</v>
      </c>
      <c r="E118" s="76">
        <v>0.38806664560142856</v>
      </c>
      <c r="F118" s="76">
        <v>0.16326081777979032</v>
      </c>
      <c r="G118" s="77">
        <v>14.119</v>
      </c>
      <c r="H118" s="78">
        <v>5.1869997706049345E-2</v>
      </c>
      <c r="I118" s="78">
        <v>8.3553921304827821</v>
      </c>
      <c r="J118" s="79">
        <v>2.0417759530408746</v>
      </c>
      <c r="K118" s="67"/>
      <c r="M118" s="264"/>
      <c r="N118" s="260"/>
      <c r="P118" s="214"/>
      <c r="AA118" s="40"/>
    </row>
    <row r="119" spans="2:27" ht="20.25" customHeight="1">
      <c r="B119" s="75" t="s">
        <v>121</v>
      </c>
      <c r="C119" s="300">
        <v>2411</v>
      </c>
      <c r="D119" s="76">
        <v>3.8047434987251508E-2</v>
      </c>
      <c r="E119" s="76">
        <v>0.404208148459619</v>
      </c>
      <c r="F119" s="76">
        <v>0.16938971200017908</v>
      </c>
      <c r="G119" s="77">
        <v>15.539833333333334</v>
      </c>
      <c r="H119" s="78">
        <v>2.5214049409718284</v>
      </c>
      <c r="I119" s="78">
        <v>14.158356405301312</v>
      </c>
      <c r="J119" s="79">
        <v>1.9528570760212389</v>
      </c>
      <c r="K119" s="67"/>
    </row>
    <row r="120" spans="2:27" ht="20.25" customHeight="1">
      <c r="B120" s="75" t="s">
        <v>121</v>
      </c>
      <c r="C120" s="300">
        <v>2412</v>
      </c>
      <c r="D120" s="76">
        <v>3.1133837874273838E-2</v>
      </c>
      <c r="E120" s="76">
        <v>0.43202905246892465</v>
      </c>
      <c r="F120" s="76">
        <v>0.15638263043793843</v>
      </c>
      <c r="G120" s="77">
        <v>14.569833333333333</v>
      </c>
      <c r="H120" s="78">
        <v>0.28586466309255204</v>
      </c>
      <c r="I120" s="78">
        <v>12.860244907586733</v>
      </c>
      <c r="J120" s="79">
        <v>2.0895609176024674</v>
      </c>
      <c r="K120" s="67"/>
    </row>
    <row r="121" spans="2:27" ht="20.25" customHeight="1">
      <c r="B121" s="75" t="s">
        <v>121</v>
      </c>
      <c r="C121" s="300">
        <v>2501</v>
      </c>
      <c r="D121" s="76">
        <v>3.5433010743167591E-2</v>
      </c>
      <c r="E121" s="76">
        <v>0.44661028975542255</v>
      </c>
      <c r="F121" s="76">
        <v>0.16862213565650816</v>
      </c>
      <c r="G121" s="77">
        <v>16.629000000000001</v>
      </c>
      <c r="H121" s="78">
        <v>2.8</v>
      </c>
      <c r="I121" s="78">
        <v>11.970266296745903</v>
      </c>
      <c r="J121" s="79">
        <v>1.8593701163013863</v>
      </c>
      <c r="K121" s="67" t="s">
        <v>68</v>
      </c>
    </row>
    <row r="122" spans="2:27" ht="20.25" customHeight="1">
      <c r="B122" s="75" t="s">
        <v>122</v>
      </c>
      <c r="C122" s="300">
        <v>2401</v>
      </c>
      <c r="D122" s="76">
        <v>3.8589477769231023E-2</v>
      </c>
      <c r="E122" s="76">
        <v>0.47656771807005538</v>
      </c>
      <c r="F122" s="76">
        <v>0.15761297730673685</v>
      </c>
      <c r="G122" s="77">
        <v>17.43075</v>
      </c>
      <c r="H122" s="78">
        <v>1.7793074478563731</v>
      </c>
      <c r="I122" s="78">
        <v>27.495109008429225</v>
      </c>
      <c r="J122" s="79">
        <v>1.6352766781906241</v>
      </c>
      <c r="K122" s="67"/>
    </row>
    <row r="123" spans="2:27" ht="20.25" customHeight="1">
      <c r="B123" s="75" t="s">
        <v>122</v>
      </c>
      <c r="C123" s="300">
        <v>2402</v>
      </c>
      <c r="D123" s="76">
        <v>0.22359367564757957</v>
      </c>
      <c r="E123" s="76">
        <v>0.32097761884038362</v>
      </c>
      <c r="F123" s="76">
        <v>0.16080393439717217</v>
      </c>
      <c r="G123" s="77">
        <v>33.243000000000002</v>
      </c>
      <c r="H123" s="78">
        <v>0.37307730991768162</v>
      </c>
      <c r="I123" s="78">
        <v>7.5985950060784955</v>
      </c>
      <c r="J123" s="79">
        <v>1.7862886439078871</v>
      </c>
      <c r="K123" s="67"/>
    </row>
    <row r="124" spans="2:27" ht="20.25" customHeight="1">
      <c r="B124" s="75" t="s">
        <v>122</v>
      </c>
      <c r="C124" s="300">
        <v>2403</v>
      </c>
      <c r="D124" s="76">
        <v>3.4082064676305181E-2</v>
      </c>
      <c r="E124" s="76">
        <v>0.37036583810917778</v>
      </c>
      <c r="F124" s="76">
        <v>0.17105645733469438</v>
      </c>
      <c r="G124" s="77">
        <v>13.775333333333334</v>
      </c>
      <c r="H124" s="78">
        <v>0.20555038057492375</v>
      </c>
      <c r="I124" s="78">
        <v>7.8269730853295192</v>
      </c>
      <c r="J124" s="79">
        <v>1.8280965359136245</v>
      </c>
      <c r="K124" s="67"/>
    </row>
    <row r="125" spans="2:27" ht="20.25" customHeight="1">
      <c r="B125" s="75" t="s">
        <v>122</v>
      </c>
      <c r="C125" s="300">
        <v>2404</v>
      </c>
      <c r="D125" s="76">
        <v>2.8345159816224694E-2</v>
      </c>
      <c r="E125" s="76">
        <v>0.36652827500609214</v>
      </c>
      <c r="F125" s="76">
        <v>0.172931774480895</v>
      </c>
      <c r="G125" s="77">
        <v>14.212571428571428</v>
      </c>
      <c r="H125" s="78">
        <v>0.23437026551137752</v>
      </c>
      <c r="I125" s="78">
        <v>8.665003530620643</v>
      </c>
      <c r="J125" s="79">
        <v>1.8273234978817137</v>
      </c>
      <c r="K125" s="67"/>
    </row>
    <row r="126" spans="2:27" ht="20.25" customHeight="1">
      <c r="B126" s="75" t="s">
        <v>122</v>
      </c>
      <c r="C126" s="300">
        <v>2405</v>
      </c>
      <c r="D126" s="76">
        <v>2.7731749189131301E-2</v>
      </c>
      <c r="E126" s="76">
        <v>0.35222584878102153</v>
      </c>
      <c r="F126" s="76">
        <v>0.16059582699892361</v>
      </c>
      <c r="G126" s="77">
        <v>13.314500000000001</v>
      </c>
      <c r="H126" s="78">
        <v>0.24538016896072706</v>
      </c>
      <c r="I126" s="78">
        <v>7.3430931159142947</v>
      </c>
      <c r="J126" s="79">
        <v>1.8305584789679905</v>
      </c>
      <c r="K126" s="67"/>
    </row>
    <row r="127" spans="2:27" ht="20.25" customHeight="1">
      <c r="B127" s="75" t="s">
        <v>122</v>
      </c>
      <c r="C127" s="300">
        <v>2406</v>
      </c>
      <c r="D127" s="76">
        <v>2.5489062096624625E-2</v>
      </c>
      <c r="E127" s="76">
        <v>0.34131648493155498</v>
      </c>
      <c r="F127" s="76">
        <v>0.14897935942357063</v>
      </c>
      <c r="G127" s="77">
        <v>14.1922</v>
      </c>
      <c r="H127" s="78">
        <v>0.26954426130159781</v>
      </c>
      <c r="I127" s="78">
        <v>7.3450811204685404</v>
      </c>
      <c r="J127" s="79">
        <v>1.801306060073018</v>
      </c>
      <c r="K127" s="67"/>
    </row>
    <row r="128" spans="2:27" ht="20.25" customHeight="1">
      <c r="B128" s="75" t="s">
        <v>122</v>
      </c>
      <c r="C128" s="300">
        <v>2407</v>
      </c>
      <c r="D128" s="76">
        <v>2.3693366706341167E-2</v>
      </c>
      <c r="E128" s="76">
        <v>0.34951172343626491</v>
      </c>
      <c r="F128" s="76">
        <v>0.14935302133725786</v>
      </c>
      <c r="G128" s="77">
        <v>15.2216</v>
      </c>
      <c r="H128" s="78">
        <v>0.30579492502742422</v>
      </c>
      <c r="I128" s="78">
        <v>6.088098961909628</v>
      </c>
      <c r="J128" s="79">
        <v>1.7386077293805735</v>
      </c>
      <c r="K128" s="67"/>
    </row>
    <row r="129" spans="2:11" ht="20.25" customHeight="1">
      <c r="B129" s="75" t="s">
        <v>122</v>
      </c>
      <c r="C129" s="300">
        <v>2408</v>
      </c>
      <c r="D129" s="76">
        <v>2.8956711954216108E-2</v>
      </c>
      <c r="E129" s="76">
        <v>0.37266594505336836</v>
      </c>
      <c r="F129" s="76">
        <v>0.15444048022099602</v>
      </c>
      <c r="G129" s="77">
        <v>16.944000000000003</v>
      </c>
      <c r="H129" s="78">
        <v>0.61776192088398407</v>
      </c>
      <c r="I129" s="78">
        <v>5.800935110739851</v>
      </c>
      <c r="J129" s="79">
        <v>1.6865731531167063</v>
      </c>
      <c r="K129" s="67"/>
    </row>
    <row r="130" spans="2:11" ht="20.25" customHeight="1">
      <c r="B130" s="75" t="s">
        <v>122</v>
      </c>
      <c r="C130" s="300">
        <v>2409</v>
      </c>
      <c r="D130" s="76">
        <v>2.7150529958903748E-2</v>
      </c>
      <c r="E130" s="76">
        <v>0.36598104530859737</v>
      </c>
      <c r="F130" s="76">
        <v>0.17234122236326216</v>
      </c>
      <c r="G130" s="77">
        <v>15.3546</v>
      </c>
      <c r="H130" s="78">
        <v>0.40599614883653101</v>
      </c>
      <c r="I130" s="78">
        <v>7.5896422925359683</v>
      </c>
      <c r="J130" s="79">
        <v>1.7704882152338435</v>
      </c>
      <c r="K130" s="67"/>
    </row>
    <row r="131" spans="2:11" ht="20.25" customHeight="1">
      <c r="B131" s="75" t="s">
        <v>122</v>
      </c>
      <c r="C131" s="300">
        <v>2410</v>
      </c>
      <c r="D131" s="76">
        <v>2.7852977812780913E-2</v>
      </c>
      <c r="E131" s="76">
        <v>0.38602011120635921</v>
      </c>
      <c r="F131" s="76">
        <v>0.19370063887406178</v>
      </c>
      <c r="G131" s="77">
        <v>14.513</v>
      </c>
      <c r="H131" s="78">
        <v>0.37185113919976959</v>
      </c>
      <c r="I131" s="78">
        <v>11.273850447556651</v>
      </c>
      <c r="J131" s="79">
        <v>1.8287873740682854</v>
      </c>
      <c r="K131" s="67"/>
    </row>
    <row r="132" spans="2:11" ht="20.25" customHeight="1">
      <c r="B132" s="75" t="s">
        <v>122</v>
      </c>
      <c r="C132" s="300">
        <v>2411</v>
      </c>
      <c r="D132" s="76">
        <v>2.5732363567701776E-2</v>
      </c>
      <c r="E132" s="76">
        <v>0.38771222914339204</v>
      </c>
      <c r="F132" s="76">
        <v>0.1962285055188849</v>
      </c>
      <c r="G132" s="77">
        <v>14.58175</v>
      </c>
      <c r="H132" s="78">
        <v>0.60213315706442694</v>
      </c>
      <c r="I132" s="78">
        <v>9.3464446713222706</v>
      </c>
      <c r="J132" s="79">
        <v>1.8328040791707167</v>
      </c>
      <c r="K132" s="67"/>
    </row>
    <row r="133" spans="2:11" ht="20.25" customHeight="1">
      <c r="B133" s="75" t="s">
        <v>122</v>
      </c>
      <c r="C133" s="300">
        <v>2412</v>
      </c>
      <c r="D133" s="76">
        <v>2.884777659372088E-2</v>
      </c>
      <c r="E133" s="76">
        <v>0.39292383899655725</v>
      </c>
      <c r="F133" s="76">
        <v>0.18835173644853104</v>
      </c>
      <c r="G133" s="77">
        <v>15.000499999999999</v>
      </c>
      <c r="H133" s="78">
        <v>0.92526483090905887</v>
      </c>
      <c r="I133" s="78">
        <v>12.656013730608258</v>
      </c>
      <c r="J133" s="79">
        <v>1.8381940939078392</v>
      </c>
      <c r="K133" s="67"/>
    </row>
    <row r="134" spans="2:11" ht="20.25" customHeight="1">
      <c r="B134" s="75" t="s">
        <v>122</v>
      </c>
      <c r="C134" s="300">
        <v>2501</v>
      </c>
      <c r="D134" s="76">
        <v>3.4335372787108617E-2</v>
      </c>
      <c r="E134" s="76">
        <v>0.38510291455354195</v>
      </c>
      <c r="F134" s="76">
        <v>0.1850176918853087</v>
      </c>
      <c r="G134" s="77">
        <v>13.792250000000001</v>
      </c>
      <c r="H134" s="78">
        <v>0.51777339147008028</v>
      </c>
      <c r="I134" s="78">
        <v>12.452450064855432</v>
      </c>
      <c r="J134" s="79">
        <v>1.8529705045871412</v>
      </c>
      <c r="K134" s="67" t="s">
        <v>66</v>
      </c>
    </row>
    <row r="135" spans="2:11" ht="20.25" customHeight="1">
      <c r="B135" s="75" t="s">
        <v>119</v>
      </c>
      <c r="C135" s="300">
        <v>2401</v>
      </c>
      <c r="D135" s="76">
        <v>5.4515235835271826E-2</v>
      </c>
      <c r="E135" s="76">
        <v>0.48920723466938004</v>
      </c>
      <c r="F135" s="76">
        <v>0.15797927453864521</v>
      </c>
      <c r="G135" s="77">
        <v>16.988636363636367</v>
      </c>
      <c r="H135" s="78">
        <v>2.3487545665086231</v>
      </c>
      <c r="I135" s="78">
        <v>49.433624642724425</v>
      </c>
      <c r="J135" s="79">
        <v>1.782655306917881</v>
      </c>
      <c r="K135" s="67"/>
    </row>
    <row r="136" spans="2:11" ht="20.25" customHeight="1">
      <c r="B136" s="75" t="s">
        <v>119</v>
      </c>
      <c r="C136" s="300">
        <v>2402</v>
      </c>
      <c r="D136" s="76">
        <v>7.4390527973370299E-2</v>
      </c>
      <c r="E136" s="76">
        <v>0.36092417963206003</v>
      </c>
      <c r="F136" s="76">
        <v>0.13851015094682928</v>
      </c>
      <c r="G136" s="77">
        <v>12.706785714285713</v>
      </c>
      <c r="H136" s="78">
        <v>0.19598450063614836</v>
      </c>
      <c r="I136" s="78">
        <v>14.555909624595262</v>
      </c>
      <c r="J136" s="79">
        <v>2.060232589240949</v>
      </c>
      <c r="K136" s="67"/>
    </row>
    <row r="137" spans="2:11" ht="20.25" customHeight="1">
      <c r="B137" s="75" t="s">
        <v>119</v>
      </c>
      <c r="C137" s="300">
        <v>2403</v>
      </c>
      <c r="D137" s="76">
        <v>2.7551761650032834E-2</v>
      </c>
      <c r="E137" s="76">
        <v>0.34231034407935163</v>
      </c>
      <c r="F137" s="76">
        <v>0.1504230652901811</v>
      </c>
      <c r="G137" s="77">
        <v>12.101857142857142</v>
      </c>
      <c r="H137" s="78">
        <v>0.21008495858074472</v>
      </c>
      <c r="I137" s="78">
        <v>16.745335661342871</v>
      </c>
      <c r="J137" s="79">
        <v>2.1552256782031685</v>
      </c>
      <c r="K137" s="67"/>
    </row>
    <row r="138" spans="2:11" ht="20.25" customHeight="1">
      <c r="B138" s="75" t="s">
        <v>119</v>
      </c>
      <c r="C138" s="300">
        <v>2404</v>
      </c>
      <c r="D138" s="76">
        <v>2.2651287326264938E-2</v>
      </c>
      <c r="E138" s="76">
        <v>0.33164119419187332</v>
      </c>
      <c r="F138" s="76">
        <v>0.15229046778901748</v>
      </c>
      <c r="G138" s="77">
        <v>11.82676923076923</v>
      </c>
      <c r="H138" s="78">
        <v>5.1619282632973551E-2</v>
      </c>
      <c r="I138" s="78">
        <v>14.746814006935812</v>
      </c>
      <c r="J138" s="79">
        <v>2.1708052661560755</v>
      </c>
      <c r="K138" s="67"/>
    </row>
    <row r="139" spans="2:11" ht="20.25" customHeight="1">
      <c r="B139" s="75" t="s">
        <v>119</v>
      </c>
      <c r="C139" s="300">
        <v>2405</v>
      </c>
      <c r="D139" s="76">
        <v>2.5458772991765525E-2</v>
      </c>
      <c r="E139" s="76">
        <v>0.3335413646128389</v>
      </c>
      <c r="F139" s="76">
        <v>0.14104042881204878</v>
      </c>
      <c r="G139" s="77">
        <v>12.889333333333335</v>
      </c>
      <c r="H139" s="78">
        <v>5.513083547489063E-2</v>
      </c>
      <c r="I139" s="78">
        <v>15.811523614198633</v>
      </c>
      <c r="J139" s="79">
        <v>2.1177614090214316</v>
      </c>
      <c r="K139" s="67"/>
    </row>
    <row r="140" spans="2:11" ht="20.25" customHeight="1">
      <c r="B140" s="75" t="s">
        <v>119</v>
      </c>
      <c r="C140" s="300">
        <v>2406</v>
      </c>
      <c r="D140" s="76">
        <v>2.6874808473867248E-2</v>
      </c>
      <c r="E140" s="76">
        <v>0.33413662192499993</v>
      </c>
      <c r="F140" s="76">
        <v>0.12870946063788422</v>
      </c>
      <c r="G140" s="77">
        <v>14.100363636363637</v>
      </c>
      <c r="H140" s="78">
        <v>2.7725048540851897E-2</v>
      </c>
      <c r="I140" s="78">
        <v>16.365933065144045</v>
      </c>
      <c r="J140" s="79">
        <v>1.9648613297356181</v>
      </c>
      <c r="K140" s="67"/>
    </row>
    <row r="141" spans="2:11" ht="20.25" customHeight="1">
      <c r="B141" s="75" t="s">
        <v>119</v>
      </c>
      <c r="C141" s="300">
        <v>2407</v>
      </c>
      <c r="D141" s="76">
        <v>3.1092094031484153E-2</v>
      </c>
      <c r="E141" s="76">
        <v>0.34137858284115707</v>
      </c>
      <c r="F141" s="76">
        <v>0.13213633843776787</v>
      </c>
      <c r="G141" s="77">
        <v>15.206909090909091</v>
      </c>
      <c r="H141" s="78">
        <v>5.0040155708587788E-2</v>
      </c>
      <c r="I141" s="78">
        <v>17.457948868877917</v>
      </c>
      <c r="J141" s="79">
        <v>1.8570136870169873</v>
      </c>
      <c r="K141" s="67"/>
    </row>
    <row r="142" spans="2:11" ht="20.25" customHeight="1">
      <c r="B142" s="75" t="s">
        <v>119</v>
      </c>
      <c r="C142" s="300">
        <v>2408</v>
      </c>
      <c r="D142" s="76">
        <v>3.451594699251264E-2</v>
      </c>
      <c r="E142" s="76">
        <v>0.3499628699511339</v>
      </c>
      <c r="F142" s="76">
        <v>0.12814229684230716</v>
      </c>
      <c r="G142" s="77">
        <v>16.242700000000003</v>
      </c>
      <c r="H142" s="78">
        <v>3.6900258257527498E-2</v>
      </c>
      <c r="I142" s="78">
        <v>17.564522930583088</v>
      </c>
      <c r="J142" s="79">
        <v>1.8366955303369001</v>
      </c>
      <c r="K142" s="67"/>
    </row>
    <row r="143" spans="2:11" ht="20.25" customHeight="1">
      <c r="B143" s="75" t="s">
        <v>119</v>
      </c>
      <c r="C143" s="300">
        <v>2409</v>
      </c>
      <c r="D143" s="76">
        <v>2.9533607283307253E-2</v>
      </c>
      <c r="E143" s="76">
        <v>0.35223630569295467</v>
      </c>
      <c r="F143" s="76">
        <v>0.13629026994185223</v>
      </c>
      <c r="G143" s="77">
        <v>14.351285714285712</v>
      </c>
      <c r="H143" s="78">
        <v>4.236728811093133E-2</v>
      </c>
      <c r="I143" s="78">
        <v>18.482729438393793</v>
      </c>
      <c r="J143" s="79">
        <v>1.9194515667513752</v>
      </c>
      <c r="K143" s="67"/>
    </row>
    <row r="144" spans="2:11" ht="20.25" customHeight="1">
      <c r="B144" s="75" t="s">
        <v>119</v>
      </c>
      <c r="C144" s="300">
        <v>2410</v>
      </c>
      <c r="D144" s="76">
        <v>3.6448804880356032E-2</v>
      </c>
      <c r="E144" s="76">
        <v>0.34499095820510645</v>
      </c>
      <c r="F144" s="76">
        <v>0.15461608147754441</v>
      </c>
      <c r="G144" s="77">
        <v>13.609833333333334</v>
      </c>
      <c r="H144" s="78">
        <v>0.1632447315750846</v>
      </c>
      <c r="I144" s="78">
        <v>21.07023071115556</v>
      </c>
      <c r="J144" s="79">
        <v>2.0395804130777346</v>
      </c>
      <c r="K144" s="67"/>
    </row>
    <row r="145" spans="2:11" ht="20.25" customHeight="1">
      <c r="B145" s="75" t="s">
        <v>119</v>
      </c>
      <c r="C145" s="300">
        <v>2411</v>
      </c>
      <c r="D145" s="76">
        <v>3.0147993977788081E-2</v>
      </c>
      <c r="E145" s="76">
        <v>0.37113293026770117</v>
      </c>
      <c r="F145" s="76">
        <v>0.15129601315086155</v>
      </c>
      <c r="G145" s="77">
        <v>13.880285714285716</v>
      </c>
      <c r="H145" s="78">
        <v>0.20068962346283359</v>
      </c>
      <c r="I145" s="78">
        <v>22.270557469345786</v>
      </c>
      <c r="J145" s="79">
        <v>1.992469650318432</v>
      </c>
      <c r="K145" s="67"/>
    </row>
    <row r="146" spans="2:11" ht="20.25" customHeight="1">
      <c r="B146" s="75" t="s">
        <v>119</v>
      </c>
      <c r="C146" s="300">
        <v>2412</v>
      </c>
      <c r="D146" s="76">
        <v>3.0270358516252996E-2</v>
      </c>
      <c r="E146" s="76">
        <v>0.41226180021422237</v>
      </c>
      <c r="F146" s="76">
        <v>0.14833659258678694</v>
      </c>
      <c r="G146" s="77">
        <v>14.753625000000003</v>
      </c>
      <c r="H146" s="78">
        <v>0.20584210107774756</v>
      </c>
      <c r="I146" s="78">
        <v>30.10245308545845</v>
      </c>
      <c r="J146" s="79">
        <v>1.9357490957258094</v>
      </c>
      <c r="K146" s="67"/>
    </row>
    <row r="147" spans="2:11" ht="20.25" customHeight="1">
      <c r="B147" s="75" t="s">
        <v>119</v>
      </c>
      <c r="C147" s="300">
        <v>2501</v>
      </c>
      <c r="D147" s="76">
        <v>3.787316360485822E-2</v>
      </c>
      <c r="E147" s="76">
        <v>0.41313250273987978</v>
      </c>
      <c r="F147" s="76">
        <v>0.1749560063020271</v>
      </c>
      <c r="G147" s="77">
        <v>16.919799999999999</v>
      </c>
      <c r="H147" s="78">
        <v>0.30090713614599257</v>
      </c>
      <c r="I147" s="78">
        <v>49.516418589509833</v>
      </c>
      <c r="J147" s="79">
        <v>1.8395074770792919</v>
      </c>
      <c r="K147" s="67" t="s">
        <v>66</v>
      </c>
    </row>
    <row r="148" spans="2:11" ht="20.25" customHeight="1">
      <c r="B148" s="73" t="s">
        <v>126</v>
      </c>
      <c r="C148" s="72"/>
      <c r="D148" s="73"/>
      <c r="E148" s="73"/>
      <c r="F148" s="73"/>
      <c r="G148" s="73"/>
      <c r="H148" s="73"/>
      <c r="I148" s="73"/>
      <c r="J148" s="73"/>
      <c r="K148" s="72"/>
    </row>
    <row r="149" spans="2:11" ht="20.25" customHeight="1">
      <c r="B149" s="211" t="str">
        <f>C72</f>
        <v>11</v>
      </c>
      <c r="C149" s="54"/>
      <c r="D149" s="65">
        <f>(SUMIFS(D$83:D$147,$B$83:$B$147,$B149,$C$83:$C$147,MAX($C$83:$C$147))/SUMIFS(D$83:D$147,$B$83:$B$147,$B149,$C$83:$C$147,2412))-1</f>
        <v>0.24197136662705798</v>
      </c>
      <c r="E149" s="65">
        <f>(SUMIFS(E$83:E$147,$B$83:$B$147,$B149,$C$83:$C$147,MAX($C$83:$C$147))/SUMIFS(E$83:E$147,$B$83:$B$147,$B149,$C$83:$C$147,2412))-1</f>
        <v>2.2598576015640637E-2</v>
      </c>
      <c r="F149" s="65">
        <f>(SUMIFS(F$83:F$147,$B$83:$B$147,$B149,$C$83:$C$147,MAX($C$83:$C$147))/SUMIFS(F$83:F$147,$B$83:$B$147,$B149,$C$83:$C$147,2412))-1</f>
        <v>4.8732121117738725E-2</v>
      </c>
      <c r="G149" s="65">
        <f>(SUMIFS(G$83:G$147,$B$83:$B$147,$B149,$C$83:$C$147,MAX($C$83:$C$147))/SUMIFS(G$83:G$147,$B$83:$B$147,$B149,$C$83:$C$147,2412))-1</f>
        <v>2.1421632952163483E-2</v>
      </c>
      <c r="H149" s="65">
        <f>(SUMIFS(H$83:H$147,$B$83:$B$147,$B149,$C$83:$C$147,MAX($C$83:$C$147))/SUMIFS(H$83:H$147,$B$83:$B$147,$B149,$C$83:$C$147,2412))-1</f>
        <v>1.4853065839916044</v>
      </c>
      <c r="I149" s="65">
        <f>(SUMIFS(I$83:I$147,$B$83:$B$147,$B149,$C$83:$C$147,MAX($C$83:$C$147))/SUMIFS(I$83:I$147,$B$83:$B$147,$B149,$C$83:$C$147,2412))-1</f>
        <v>0.20669441615599982</v>
      </c>
      <c r="J149" s="74">
        <f>(SUMIFS(J$83:J$147,$B$83:$B$147,$B149,$C$83:$C$147,MAX($C$83:$C$147))/SUMIFS(J$83:J$147,$B$83:$B$147,$B149,$C$83:$C$147,2412))-1</f>
        <v>-1.8706206279630599E-3</v>
      </c>
      <c r="K149" s="55"/>
    </row>
    <row r="150" spans="2:11" ht="20.25" customHeight="1">
      <c r="B150" s="42" t="str">
        <f>D72</f>
        <v>26</v>
      </c>
      <c r="C150" s="54"/>
      <c r="D150" s="65">
        <f>(SUMIFS(D$83:D$147,$B$83:$B$147,$B150,$C$83:$C$147,MAX($C$83:$C$147))/SUMIFS(D$83:D$147,$B$83:$B$147,$B150,$C$83:$C$147,2412))-1</f>
        <v>0.16031922841363122</v>
      </c>
      <c r="E150" s="65">
        <f>(SUMIFS(E$83:E$147,$B$83:$B$147,$B150,$C$83:$C$147,MAX($C$83:$C$147))/SUMIFS(E$83:E$147,$B$83:$B$147,$B150,$C$83:$C$147,2412))-1</f>
        <v>3.0304104840202406E-2</v>
      </c>
      <c r="F150" s="65">
        <f>(SUMIFS(F$83:F$147,$B$83:$B$147,$B150,$C$83:$C$147,MAX($C$83:$C$147))/SUMIFS(F$83:F$147,$B$83:$B$147,$B150,$C$83:$C$147,2412))-1</f>
        <v>3.7046211974741228E-2</v>
      </c>
      <c r="G150" s="65">
        <f>(SUMIFS(G$83:G$147,$B$83:$B$147,$B150,$C$83:$C$147,MAX($C$83:$C$147))/SUMIFS(G$83:G$147,$B$83:$B$147,$B150,$C$83:$C$147,2412))-1</f>
        <v>6.7719367769665473E-2</v>
      </c>
      <c r="H150" s="65">
        <f>(SUMIFS(H$83:H$147,$B$83:$B$147,$B150,$C$83:$C$147,MAX($C$83:$C$147))/SUMIFS(H$83:H$147,$B$83:$B$147,$B150,$C$83:$C$147,2412))-1</f>
        <v>0.19948773627061644</v>
      </c>
      <c r="I150" s="65">
        <f>(SUMIFS(I$83:I$147,$B$83:$B$147,$B150,$C$83:$C$147,MAX($C$83:$C$147))/SUMIFS(I$83:I$147,$B$83:$B$147,$B150,$C$83:$C$147,2412))-1</f>
        <v>-0.23452895854199218</v>
      </c>
      <c r="J150" s="74">
        <f>(SUMIFS(J$83:J$147,$B$83:$B$147,$B150,$C$83:$C$147,MAX($C$83:$C$147))/SUMIFS(J$83:J$147,$B$83:$B$147,$B150,$C$83:$C$147,2412))-1</f>
        <v>2.1778187343632904E-3</v>
      </c>
      <c r="K150" s="55"/>
    </row>
    <row r="151" spans="2:11" ht="20.25" customHeight="1">
      <c r="B151" s="42" t="str">
        <f>E72</f>
        <v>28</v>
      </c>
      <c r="C151" s="54"/>
      <c r="D151" s="65">
        <f>(SUMIFS(D$83:D$147,$B$83:$B$147,$B151,$C$83:$C$147,MAX($C$83:$C$147))/SUMIFS(D$83:D$147,$B$83:$B$147,$B151,$C$83:$C$147,2412))-1</f>
        <v>0.13808682650224102</v>
      </c>
      <c r="E151" s="65">
        <f>(SUMIFS(E$83:E$147,$B$83:$B$147,$B151,$C$83:$C$147,MAX($C$83:$C$147))/SUMIFS(E$83:E$147,$B$83:$B$147,$B151,$C$83:$C$147,2412))-1</f>
        <v>3.3750594325011818E-2</v>
      </c>
      <c r="F151" s="65">
        <f>(SUMIFS(F$83:F$147,$B$83:$B$147,$B151,$C$83:$C$147,MAX($C$83:$C$147))/SUMIFS(F$83:F$147,$B$83:$B$147,$B151,$C$83:$C$147,2412))-1</f>
        <v>7.8266398156201067E-2</v>
      </c>
      <c r="G151" s="65">
        <f>(SUMIFS(G$83:G$147,$B$83:$B$147,$B151,$C$83:$C$147,MAX($C$83:$C$147))/SUMIFS(G$83:G$147,$B$83:$B$147,$B151,$C$83:$C$147,2412))-1</f>
        <v>0.14133083197016671</v>
      </c>
      <c r="H151" s="65">
        <f>(SUMIFS(H$83:H$147,$B$83:$B$147,$B151,$C$83:$C$147,MAX($C$83:$C$147))/SUMIFS(H$83:H$147,$B$83:$B$147,$B151,$C$83:$C$147,2412))-1</f>
        <v>8.794844769230771</v>
      </c>
      <c r="I151" s="65">
        <f>(SUMIFS(I$83:I$147,$B$83:$B$147,$B151,$C$83:$C$147,MAX($C$83:$C$147))/SUMIFS(I$83:I$147,$B$83:$B$147,$B151,$C$83:$C$147,2412))-1</f>
        <v>-6.9203861764389751E-2</v>
      </c>
      <c r="J151" s="74">
        <f>(SUMIFS(J$83:J$147,$B$83:$B$147,$B151,$C$83:$C$147,MAX($C$83:$C$147))/SUMIFS(J$83:J$147,$B$83:$B$147,$B151,$C$83:$C$147,2412))-1</f>
        <v>-0.11016228307198572</v>
      </c>
      <c r="K151" s="55"/>
    </row>
    <row r="152" spans="2:11" ht="20.25" customHeight="1">
      <c r="B152" s="42" t="str">
        <f>F72</f>
        <v>67-1</v>
      </c>
      <c r="C152" s="54"/>
      <c r="D152" s="65">
        <f>(SUMIFS(D$83:D$147,$B$83:$B$147,$B152,$C$83:$C$147,MAX($C$83:$C$147))/SUMIFS(D$83:D$147,$B$83:$B$147,$B152,$C$83:$C$147,2412))-1</f>
        <v>0.19022596682831328</v>
      </c>
      <c r="E152" s="65">
        <f>(SUMIFS(E$83:E$147,$B$83:$B$147,$B152,$C$83:$C$147,MAX($C$83:$C$147))/SUMIFS(E$83:E$147,$B$83:$B$147,$B152,$C$83:$C$147,2412))-1</f>
        <v>-1.9904428458676016E-2</v>
      </c>
      <c r="F152" s="65">
        <f>(SUMIFS(F$83:F$147,$B$83:$B$147,$B152,$C$83:$C$147,MAX($C$83:$C$147))/SUMIFS(F$83:F$147,$B$83:$B$147,$B152,$C$83:$C$147,2412))-1</f>
        <v>-1.7701161805499965E-2</v>
      </c>
      <c r="G152" s="65">
        <f>(SUMIFS(G$83:G$147,$B$83:$B$147,$B152,$C$83:$C$147,MAX($C$83:$C$147))/SUMIFS(G$83:G$147,$B$83:$B$147,$B152,$C$83:$C$147,2412))-1</f>
        <v>-8.0547315089496863E-2</v>
      </c>
      <c r="H152" s="65">
        <f>(SUMIFS(H$83:H$147,$B$83:$B$147,$B152,$C$83:$C$147,MAX($C$83:$C$147))/SUMIFS(H$83:H$147,$B$83:$B$147,$B152,$C$83:$C$147,2412))-1</f>
        <v>-0.44040519624919094</v>
      </c>
      <c r="I152" s="65">
        <f>(SUMIFS(I$83:I$147,$B$83:$B$147,$B152,$C$83:$C$147,MAX($C$83:$C$147))/SUMIFS(I$83:I$147,$B$83:$B$147,$B152,$C$83:$C$147,2412))-1</f>
        <v>-1.6084342991862677E-2</v>
      </c>
      <c r="J152" s="74">
        <f>(SUMIFS(J$83:J$147,$B$83:$B$147,$B152,$C$83:$C$147,MAX($C$83:$C$147))/SUMIFS(J$83:J$147,$B$83:$B$147,$B152,$C$83:$C$147,2412))-1</f>
        <v>8.0385475768169901E-3</v>
      </c>
      <c r="K152" s="55"/>
    </row>
    <row r="153" spans="2:11" ht="20.25" customHeight="1">
      <c r="B153" s="42" t="str">
        <f>G72</f>
        <v>24-1</v>
      </c>
      <c r="C153" s="54"/>
      <c r="D153" s="65">
        <f>(SUMIFS(D$83:D$147,$B$83:$B$147,$B153,$C$83:$C$147,MAX($C$83:$C$147))/SUMIFS(D$83:D$147,$B$83:$B$147,$B153,$C$83:$C$147,2412))-1</f>
        <v>0.25116336446834842</v>
      </c>
      <c r="E153" s="65">
        <f>(SUMIFS(E$83:E$147,$B$83:$B$147,$B153,$C$83:$C$147,MAX($C$83:$C$147))/SUMIFS(E$83:E$147,$B$83:$B$147,$B153,$C$83:$C$147,2412))-1</f>
        <v>2.1120135923458072E-3</v>
      </c>
      <c r="F153" s="65">
        <f>(SUMIFS(F$83:F$147,$B$83:$B$147,$B153,$C$83:$C$147,MAX($C$83:$C$147))/SUMIFS(F$83:F$147,$B$83:$B$147,$B153,$C$83:$C$147,2412))-1</f>
        <v>0.17945277865046005</v>
      </c>
      <c r="G153" s="65">
        <f>(SUMIFS(G$83:G$147,$B$83:$B$147,$B153,$C$83:$C$147,MAX($C$83:$C$147))/SUMIFS(G$83:G$147,$B$83:$B$147,$B153,$C$83:$C$147,2412))-1</f>
        <v>0.14682323835667477</v>
      </c>
      <c r="H153" s="65">
        <f>(SUMIFS(H$83:H$147,$B$83:$B$147,$B153,$C$83:$C$147,MAX($C$83:$C$147))/SUMIFS(H$83:H$147,$B$83:$B$147,$B153,$C$83:$C$147,2412))-1</f>
        <v>0.46183474891921406</v>
      </c>
      <c r="I153" s="65">
        <f>(SUMIFS(I$83:I$147,$B$83:$B$147,$B153,$C$83:$C$147,MAX($C$83:$C$147))/SUMIFS(I$83:I$147,$B$83:$B$147,$B153,$C$83:$C$147,2412))-1</f>
        <v>0.6449296822732915</v>
      </c>
      <c r="J153" s="74">
        <f>(SUMIFS(J$83:J$147,$B$83:$B$147,$B153,$C$83:$C$147,MAX($C$83:$C$147))/SUMIFS(J$83:J$147,$B$83:$B$147,$B153,$C$83:$C$147,2412))-1</f>
        <v>-4.9718023301171588E-2</v>
      </c>
      <c r="K153" s="55"/>
    </row>
    <row r="154" spans="2:11" ht="20.25" customHeight="1" thickBot="1"/>
    <row r="155" spans="2:11" ht="17.25" thickTop="1">
      <c r="B155" s="25" t="s">
        <v>50</v>
      </c>
      <c r="C155" s="25"/>
      <c r="D155" s="25"/>
      <c r="E155" s="25"/>
      <c r="F155" s="159" t="s">
        <v>76</v>
      </c>
      <c r="G155" s="43"/>
      <c r="H155" s="25"/>
      <c r="I155" s="25"/>
    </row>
    <row r="156" spans="2:11">
      <c r="B156" s="26" t="s">
        <v>33</v>
      </c>
      <c r="C156" s="26" t="s">
        <v>51</v>
      </c>
      <c r="D156" s="26"/>
      <c r="E156" s="26"/>
      <c r="F156" s="80" t="s">
        <v>77</v>
      </c>
      <c r="G156" s="44"/>
      <c r="H156" s="46" t="s">
        <v>80</v>
      </c>
      <c r="I156" s="46"/>
    </row>
    <row r="157" spans="2:11">
      <c r="B157" s="26" t="s">
        <v>34</v>
      </c>
      <c r="C157" s="26" t="s">
        <v>52</v>
      </c>
      <c r="D157" s="26"/>
      <c r="E157" s="26"/>
      <c r="F157" s="80" t="s">
        <v>78</v>
      </c>
      <c r="G157" s="44"/>
      <c r="H157" s="46" t="s">
        <v>81</v>
      </c>
      <c r="I157" s="46"/>
    </row>
    <row r="158" spans="2:11">
      <c r="B158" s="26" t="s">
        <v>4</v>
      </c>
      <c r="C158" s="26" t="s">
        <v>53</v>
      </c>
      <c r="D158" s="26"/>
      <c r="E158" s="26"/>
      <c r="F158" s="80" t="s">
        <v>79</v>
      </c>
      <c r="G158" s="44"/>
      <c r="H158" s="46" t="s">
        <v>82</v>
      </c>
      <c r="I158" s="46"/>
    </row>
    <row r="159" spans="2:11">
      <c r="B159" s="26" t="s">
        <v>5</v>
      </c>
      <c r="C159" s="26" t="s">
        <v>54</v>
      </c>
      <c r="D159" s="26"/>
      <c r="E159" s="26"/>
      <c r="F159" s="80" t="s">
        <v>86</v>
      </c>
      <c r="G159" s="44"/>
      <c r="H159" s="46" t="s">
        <v>83</v>
      </c>
      <c r="I159" s="46"/>
    </row>
    <row r="160" spans="2:11">
      <c r="B160" s="26" t="s">
        <v>55</v>
      </c>
      <c r="C160" s="26" t="s">
        <v>56</v>
      </c>
      <c r="D160" s="26"/>
      <c r="E160" s="26"/>
      <c r="F160" s="80" t="s">
        <v>87</v>
      </c>
      <c r="G160" s="44"/>
      <c r="H160" s="46" t="s">
        <v>84</v>
      </c>
      <c r="I160" s="46"/>
    </row>
    <row r="161" spans="2:9" ht="17.25" thickBot="1">
      <c r="B161" s="27" t="s">
        <v>57</v>
      </c>
      <c r="C161" s="27" t="s">
        <v>58</v>
      </c>
      <c r="D161" s="27"/>
      <c r="E161" s="27"/>
      <c r="F161" s="81" t="s">
        <v>88</v>
      </c>
      <c r="G161" s="45"/>
      <c r="H161" s="47" t="s">
        <v>85</v>
      </c>
      <c r="I161" s="47"/>
    </row>
    <row r="162" spans="2:9" ht="17.25" thickTop="1"/>
    <row r="163" spans="2:9" ht="6.75" customHeight="1"/>
  </sheetData>
  <mergeCells count="3">
    <mergeCell ref="O9:P9"/>
    <mergeCell ref="C4:D4"/>
    <mergeCell ref="C5:D5"/>
  </mergeCells>
  <phoneticPr fontId="2" type="noConversion"/>
  <conditionalFormatting sqref="B100:K147 B87:K95">
    <cfRule type="expression" dxfId="64" priority="20">
      <formula>$B87&lt;&gt;$B88</formula>
    </cfRule>
  </conditionalFormatting>
  <conditionalFormatting sqref="B96:K99">
    <cfRule type="expression" dxfId="63" priority="85">
      <formula>$B96&lt;&gt;$B102</formula>
    </cfRule>
  </conditionalFormatting>
  <conditionalFormatting sqref="C73:K73">
    <cfRule type="containsText" dxfId="62" priority="21" operator="containsText" text="F">
      <formula>NOT(ISERROR(SEARCH("F",C73)))</formula>
    </cfRule>
    <cfRule type="containsText" dxfId="61" priority="22" operator="containsText" text="D">
      <formula>NOT(ISERROR(SEARCH("D",C73)))</formula>
    </cfRule>
    <cfRule type="containsText" dxfId="60" priority="23" operator="containsText" text="S">
      <formula>NOT(ISERROR(SEARCH("S",C73)))</formula>
    </cfRule>
    <cfRule type="containsText" dxfId="59" priority="24" operator="containsText" text="A">
      <formula>NOT(ISERROR(SEARCH("A",C73)))</formula>
    </cfRule>
  </conditionalFormatting>
  <conditionalFormatting sqref="D60:K60 D62:K63 D64:D69 D70:K71 D80:K80 D148:K148 K149:K153">
    <cfRule type="containsText" dxfId="58" priority="79" operator="containsText" text="악화">
      <formula>NOT(ISERROR(SEARCH("악화",D60)))</formula>
    </cfRule>
  </conditionalFormatting>
  <conditionalFormatting sqref="D60:K60 D62:K63 D70:K71 D80:K80 D148:K148 K149:K153 D64:D69">
    <cfRule type="containsText" dxfId="57" priority="78" operator="containsText" text="개선">
      <formula>NOT(ISERROR(SEARCH("개선",D60)))</formula>
    </cfRule>
  </conditionalFormatting>
  <conditionalFormatting sqref="G4:G5">
    <cfRule type="containsText" dxfId="56" priority="29" operator="containsText" text="S">
      <formula>NOT(ISERROR(SEARCH("S",G4)))</formula>
    </cfRule>
    <cfRule type="containsText" dxfId="55" priority="30" operator="containsText" text="A">
      <formula>NOT(ISERROR(SEARCH("A",G4)))</formula>
    </cfRule>
  </conditionalFormatting>
  <conditionalFormatting sqref="G5">
    <cfRule type="containsText" dxfId="54" priority="25" operator="containsText" text="F">
      <formula>NOT(ISERROR(SEARCH("F",G5)))</formula>
    </cfRule>
    <cfRule type="containsText" dxfId="53" priority="26" operator="containsText" text="D">
      <formula>NOT(ISERROR(SEARCH("D",G5)))</formula>
    </cfRule>
  </conditionalFormatting>
  <conditionalFormatting sqref="J25">
    <cfRule type="containsText" dxfId="52" priority="11" operator="containsText" text="D">
      <formula>NOT(ISERROR(SEARCH("D",J25)))</formula>
    </cfRule>
    <cfRule type="containsText" dxfId="51" priority="12" operator="containsText" text="F">
      <formula>NOT(ISERROR(SEARCH("F",J25)))</formula>
    </cfRule>
    <cfRule type="containsText" dxfId="50" priority="13" operator="containsText" text="S">
      <formula>NOT(ISERROR(SEARCH("S",J25)))</formula>
    </cfRule>
    <cfRule type="containsText" dxfId="49" priority="14" operator="containsText" text="A">
      <formula>NOT(ISERROR(SEARCH("A",J25)))</formula>
    </cfRule>
  </conditionalFormatting>
  <conditionalFormatting sqref="K1:K24">
    <cfRule type="containsText" dxfId="48" priority="7" operator="containsText" text="D">
      <formula>NOT(ISERROR(SEARCH("D",K1)))</formula>
    </cfRule>
    <cfRule type="containsText" dxfId="47" priority="8" operator="containsText" text="F">
      <formula>NOT(ISERROR(SEARCH("F",K1)))</formula>
    </cfRule>
    <cfRule type="containsText" dxfId="46" priority="9" operator="containsText" text="S">
      <formula>NOT(ISERROR(SEARCH("S",K1)))</formula>
    </cfRule>
    <cfRule type="containsText" dxfId="45" priority="10" operator="containsText" text="A">
      <formula>NOT(ISERROR(SEARCH("A",K1)))</formula>
    </cfRule>
  </conditionalFormatting>
  <conditionalFormatting sqref="K27:K28 K33:K72 K74:K1048576">
    <cfRule type="containsText" dxfId="44" priority="31" operator="containsText" text="D">
      <formula>NOT(ISERROR(SEARCH("D",K27)))</formula>
    </cfRule>
    <cfRule type="containsText" dxfId="43" priority="32" operator="containsText" text="F">
      <formula>NOT(ISERROR(SEARCH("F",K27)))</formula>
    </cfRule>
    <cfRule type="containsText" dxfId="42" priority="33" operator="containsText" text="S">
      <formula>NOT(ISERROR(SEARCH("S",K27)))</formula>
    </cfRule>
    <cfRule type="containsText" dxfId="41" priority="34" operator="containsText" text="A">
      <formula>NOT(ISERROR(SEARCH("A",K27)))</formula>
    </cfRule>
  </conditionalFormatting>
  <conditionalFormatting sqref="B83:K86">
    <cfRule type="expression" dxfId="40" priority="6">
      <formula>$B83&lt;&gt;$B89</formula>
    </cfRule>
  </conditionalFormatting>
  <conditionalFormatting sqref="K29:K31">
    <cfRule type="containsText" dxfId="39" priority="1" operator="containsText" text="D">
      <formula>NOT(ISERROR(SEARCH("D",K29)))</formula>
    </cfRule>
    <cfRule type="containsText" dxfId="38" priority="2" operator="containsText" text="F">
      <formula>NOT(ISERROR(SEARCH("F",K29)))</formula>
    </cfRule>
    <cfRule type="containsText" dxfId="37" priority="3" operator="containsText" text="S">
      <formula>NOT(ISERROR(SEARCH("S",K29)))</formula>
    </cfRule>
    <cfRule type="containsText" dxfId="36" priority="4" operator="containsText" text="A">
      <formula>NOT(ISERROR(SEARCH("A",K29)))</formula>
    </cfRule>
  </conditionalFormatting>
  <printOptions horizontalCentered="1"/>
  <pageMargins left="0" right="0" top="0.39370078740157483" bottom="0" header="0" footer="0"/>
  <pageSetup paperSize="9" scale="72" fitToHeight="0" orientation="portrait" r:id="rId1"/>
  <rowBreaks count="1" manualBreakCount="1">
    <brk id="60" max="11" man="1"/>
  </rowBreaks>
  <drawing r:id="rId2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iconSet" priority="36" id="{66992251-E0F4-42BE-8C4A-5C9F7F36875D}">
            <x14:iconSet iconSet="3Triangles">
              <x14:cfvo type="percent">
                <xm:f>0</xm:f>
              </x14:cfvo>
              <x14:cfvo type="num">
                <xm:f>0</xm:f>
              </x14:cfvo>
              <x14:cfvo type="num" gte="0">
                <xm:f>0</xm:f>
              </x14:cfvo>
            </x14:iconSet>
          </x14:cfRule>
          <xm:sqref>D59:J59</xm:sqref>
        </x14:conditionalFormatting>
        <x14:conditionalFormatting xmlns:xm="http://schemas.microsoft.com/office/excel/2006/main">
          <x14:cfRule type="iconSet" priority="82" id="{3403AACB-A8D8-4A7D-9F6E-DABD95F7974A}">
            <x14:iconSet iconSet="3Triangles">
              <x14:cfvo type="percent">
                <xm:f>0</xm:f>
              </x14:cfvo>
              <x14:cfvo type="num">
                <xm:f>0</xm:f>
              </x14:cfvo>
              <x14:cfvo type="num" gte="0">
                <xm:f>0</xm:f>
              </x14:cfvo>
            </x14:iconSet>
          </x14:cfRule>
          <xm:sqref>D149:J153</xm:sqref>
        </x14:conditionalFormatting>
        <x14:conditionalFormatting xmlns:xm="http://schemas.microsoft.com/office/excel/2006/main">
          <x14:cfRule type="iconSet" priority="15" id="{F73FF8D9-84EC-41A3-9C9C-E8B6312A2CD5}">
            <x14:iconSet iconSet="3Arrows" custom="1">
              <x14:cfvo type="percent">
                <xm:f>0</xm:f>
              </x14:cfvo>
              <x14:cfvo type="num">
                <xm:f>0</xm:f>
              </x14:cfvo>
              <x14:cfvo type="num" gte="0">
                <xm:f>0</xm:f>
              </x14:cfvo>
              <x14:cfIcon iconSet="3Arrows" iconId="0"/>
              <x14:cfIcon iconSet="3Triangles" iconId="1"/>
              <x14:cfIcon iconSet="3Arrows" iconId="2"/>
            </x14:iconSet>
          </x14:cfRule>
          <xm:sqref>K24</xm:sqref>
        </x14:conditionalFormatting>
        <x14:conditionalFormatting xmlns:xm="http://schemas.microsoft.com/office/excel/2006/main">
          <x14:cfRule type="iconSet" priority="39" id="{28E91EEC-99BF-4158-8E3A-53099E4AC1E0}">
            <x14:iconSet iconSet="3Arrows" custom="1">
              <x14:cfvo type="percent">
                <xm:f>0</xm:f>
              </x14:cfvo>
              <x14:cfvo type="num">
                <xm:f>0</xm:f>
              </x14:cfvo>
              <x14:cfvo type="num" gte="0">
                <xm:f>0</xm:f>
              </x14:cfvo>
              <x14:cfIcon iconSet="3Arrows" iconId="0"/>
              <x14:cfIcon iconSet="3Triangles" iconId="1"/>
              <x14:cfIcon iconSet="3Arrows" iconId="2"/>
            </x14:iconSet>
          </x14:cfRule>
          <xm:sqref>K37:K42</xm:sqref>
        </x14:conditionalFormatting>
        <x14:conditionalFormatting xmlns:xm="http://schemas.microsoft.com/office/excel/2006/main">
          <x14:cfRule type="iconSet" priority="5" id="{A822C38A-6F62-4C6E-AAF2-14595F43313E}">
            <x14:iconSet iconSet="3Triangles">
              <x14:cfvo type="percent">
                <xm:f>0</xm:f>
              </x14:cfvo>
              <x14:cfvo type="num">
                <xm:f>0</xm:f>
              </x14:cfvo>
              <x14:cfvo type="num" gte="0">
                <xm:f>0</xm:f>
              </x14:cfvo>
            </x14:iconSet>
          </x14:cfRule>
          <xm:sqref>D31:J31</xm:sqref>
        </x14:conditionalFormatting>
      </x14:conditionalFormatting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08B13D-B688-4405-BEAB-04CE3760E7B1}">
  <sheetPr codeName="Sheet4">
    <tabColor theme="1"/>
  </sheetPr>
  <dimension ref="A1"/>
  <sheetViews>
    <sheetView showGridLines="0" view="pageBreakPreview" zoomScale="60" zoomScaleNormal="100" workbookViewId="0"/>
  </sheetViews>
  <sheetFormatPr defaultRowHeight="13.5"/>
  <sheetData/>
  <phoneticPr fontId="2" type="noConversion"/>
  <pageMargins left="0.7" right="0.7" top="0.75" bottom="0.75" header="0.3" footer="0.3"/>
  <pageSetup paperSize="9" orientation="portrait" horizontalDpi="4294967293" verticalDpi="4294967293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2087F5-6332-4B4A-A8F2-1301B6D5D033}">
  <sheetPr codeName="Sheet5">
    <tabColor rgb="FFFFC000"/>
    <pageSetUpPr fitToPage="1"/>
  </sheetPr>
  <dimension ref="A1:BP31"/>
  <sheetViews>
    <sheetView showGridLines="0" view="pageBreakPreview" zoomScaleNormal="85" zoomScaleSheetLayoutView="100" workbookViewId="0">
      <pane ySplit="4" topLeftCell="A5" activePane="bottomLeft" state="frozen"/>
      <selection activeCell="A3" sqref="A3"/>
      <selection pane="bottomLeft" activeCell="A5" sqref="A5"/>
    </sheetView>
  </sheetViews>
  <sheetFormatPr defaultRowHeight="16.5" outlineLevelCol="2"/>
  <cols>
    <col min="1" max="2" width="10" customWidth="1"/>
    <col min="3" max="3" width="9.140625" style="3"/>
    <col min="5" max="5" width="5.42578125" style="92" customWidth="1"/>
    <col min="6" max="6" width="10.28515625" style="4" customWidth="1"/>
    <col min="7" max="7" width="9.140625" style="4"/>
    <col min="8" max="8" width="9.7109375" style="4" customWidth="1"/>
    <col min="9" max="9" width="10" style="158" bestFit="1" customWidth="1"/>
    <col min="10" max="20" width="9.28515625" style="158" customWidth="1"/>
    <col min="21" max="21" width="12.140625" hidden="1" customWidth="1" outlineLevel="2"/>
    <col min="22" max="22" width="13" hidden="1" customWidth="1" outlineLevel="2"/>
    <col min="23" max="23" width="9.140625" hidden="1" customWidth="1" outlineLevel="2"/>
    <col min="24" max="50" width="9.140625" style="4" hidden="1" customWidth="1" outlineLevel="2"/>
    <col min="51" max="67" width="9.140625" hidden="1" customWidth="1" outlineLevel="1"/>
    <col min="68" max="68" width="9.140625" collapsed="1"/>
  </cols>
  <sheetData>
    <row r="1" spans="1:66" ht="9" customHeight="1">
      <c r="A1" s="22"/>
      <c r="B1" s="22"/>
      <c r="C1" s="32"/>
      <c r="D1" s="23"/>
      <c r="E1" s="90"/>
      <c r="F1" s="95"/>
      <c r="G1" s="21"/>
      <c r="H1" s="95"/>
      <c r="I1" s="95"/>
      <c r="J1" s="95"/>
      <c r="K1" s="95"/>
      <c r="L1" s="95"/>
      <c r="M1" s="95"/>
      <c r="N1" s="95"/>
      <c r="O1" s="95"/>
      <c r="P1" s="95"/>
      <c r="Q1" s="95"/>
      <c r="R1" s="95"/>
      <c r="S1" s="95"/>
      <c r="T1" s="95"/>
      <c r="U1" s="9"/>
    </row>
    <row r="2" spans="1:66" ht="50.25" customHeight="1">
      <c r="A2" s="10" t="s">
        <v>47</v>
      </c>
      <c r="B2" s="10"/>
      <c r="C2" s="10"/>
      <c r="D2" s="10"/>
      <c r="E2" s="91"/>
      <c r="I2" s="133"/>
      <c r="J2" s="133"/>
      <c r="K2" s="133"/>
      <c r="L2" s="133"/>
      <c r="M2" s="133"/>
      <c r="N2" s="133"/>
      <c r="O2" s="133"/>
      <c r="P2" s="133"/>
      <c r="Q2" s="133"/>
      <c r="R2" s="133"/>
      <c r="S2" s="133"/>
      <c r="T2" s="133"/>
      <c r="U2" s="10"/>
    </row>
    <row r="3" spans="1:66" s="17" customFormat="1" ht="21.75" customHeight="1">
      <c r="A3" s="41" t="s">
        <v>154</v>
      </c>
      <c r="B3" s="41"/>
      <c r="C3" s="19"/>
      <c r="D3" s="19"/>
      <c r="E3" s="91"/>
      <c r="F3" s="4"/>
      <c r="G3" s="4"/>
      <c r="H3" s="4"/>
      <c r="I3" s="134"/>
      <c r="J3" s="134"/>
      <c r="K3" s="134"/>
      <c r="L3" s="134"/>
      <c r="M3" s="134"/>
      <c r="N3" s="134"/>
      <c r="O3" s="134"/>
      <c r="P3" s="134"/>
      <c r="Q3" s="134"/>
      <c r="R3" s="134"/>
      <c r="S3" s="134"/>
      <c r="T3" s="135"/>
      <c r="U3" s="18"/>
      <c r="X3" s="8"/>
      <c r="Y3" s="8"/>
      <c r="Z3" s="8"/>
      <c r="AA3" s="8"/>
      <c r="AB3" s="8"/>
      <c r="AC3" s="8"/>
      <c r="AD3" s="8"/>
      <c r="AE3" s="8"/>
      <c r="AF3" s="8"/>
      <c r="AG3" s="8"/>
      <c r="AH3" s="8"/>
      <c r="AI3" s="8"/>
      <c r="AJ3" s="8"/>
      <c r="AK3" s="8"/>
      <c r="AL3" s="8"/>
      <c r="AM3" s="8"/>
      <c r="AN3" s="8"/>
      <c r="AO3" s="8"/>
      <c r="AP3" s="8"/>
      <c r="AQ3" s="8"/>
      <c r="AR3" s="8"/>
      <c r="AS3" s="8"/>
      <c r="AT3" s="8"/>
      <c r="AU3" s="8"/>
      <c r="AV3" s="8"/>
      <c r="AW3" s="8"/>
      <c r="AX3" s="8"/>
    </row>
    <row r="4" spans="1:66" ht="30.75" customHeight="1">
      <c r="A4" s="125" t="s">
        <v>38</v>
      </c>
      <c r="B4" s="125" t="s">
        <v>142</v>
      </c>
      <c r="C4" s="125" t="s">
        <v>1</v>
      </c>
      <c r="D4" s="125" t="s">
        <v>10</v>
      </c>
      <c r="E4" s="126" t="s">
        <v>141</v>
      </c>
      <c r="F4" s="112" t="s">
        <v>45</v>
      </c>
      <c r="G4" s="136" t="s">
        <v>144</v>
      </c>
      <c r="H4" s="112" t="s">
        <v>62</v>
      </c>
      <c r="I4" s="112" t="s">
        <v>3</v>
      </c>
      <c r="J4" s="111" t="s">
        <v>11</v>
      </c>
      <c r="K4" s="111" t="s">
        <v>12</v>
      </c>
      <c r="L4" s="111" t="s">
        <v>13</v>
      </c>
      <c r="M4" s="111" t="s">
        <v>15</v>
      </c>
      <c r="N4" s="212" t="s">
        <v>6</v>
      </c>
      <c r="O4" s="212" t="s">
        <v>7</v>
      </c>
      <c r="P4" s="212" t="s">
        <v>26</v>
      </c>
      <c r="Q4" s="212" t="s">
        <v>14</v>
      </c>
      <c r="R4" s="212" t="s">
        <v>46</v>
      </c>
      <c r="S4" s="137" t="s">
        <v>43</v>
      </c>
      <c r="T4" s="137" t="s">
        <v>44</v>
      </c>
      <c r="U4" t="s">
        <v>37</v>
      </c>
      <c r="V4" s="5" t="s">
        <v>31</v>
      </c>
      <c r="W4" t="s">
        <v>0</v>
      </c>
      <c r="X4" s="5" t="s">
        <v>9</v>
      </c>
      <c r="Y4" t="s">
        <v>29</v>
      </c>
      <c r="Z4" t="s">
        <v>30</v>
      </c>
      <c r="AA4" t="s">
        <v>60</v>
      </c>
      <c r="AB4" t="s">
        <v>42</v>
      </c>
      <c r="AC4" s="1" t="s">
        <v>3</v>
      </c>
      <c r="AD4" s="1" t="s">
        <v>19</v>
      </c>
      <c r="AE4" s="28" t="s">
        <v>8</v>
      </c>
      <c r="AF4" t="s">
        <v>16</v>
      </c>
      <c r="AG4" t="s">
        <v>15</v>
      </c>
      <c r="AH4" t="s">
        <v>2</v>
      </c>
      <c r="AI4" t="s">
        <v>20</v>
      </c>
      <c r="AJ4" t="s">
        <v>21</v>
      </c>
      <c r="AK4" t="s">
        <v>22</v>
      </c>
      <c r="AL4" t="s">
        <v>23</v>
      </c>
      <c r="AM4" t="s">
        <v>24</v>
      </c>
      <c r="AN4" t="s">
        <v>17</v>
      </c>
      <c r="AO4" t="s">
        <v>25</v>
      </c>
      <c r="AP4" s="85" t="s">
        <v>39</v>
      </c>
      <c r="AQ4" s="85" t="s">
        <v>27</v>
      </c>
      <c r="AR4" s="85" t="s">
        <v>40</v>
      </c>
      <c r="AS4" s="85" t="s">
        <v>41</v>
      </c>
      <c r="AT4" s="85" t="s">
        <v>6</v>
      </c>
      <c r="AU4" s="85" t="s">
        <v>7</v>
      </c>
      <c r="AV4" s="85" t="s">
        <v>28</v>
      </c>
      <c r="AW4" s="85" t="s">
        <v>18</v>
      </c>
      <c r="AX4" s="86" t="s">
        <v>59</v>
      </c>
      <c r="AY4" s="85" t="s">
        <v>89</v>
      </c>
      <c r="AZ4" s="85" t="s">
        <v>64</v>
      </c>
      <c r="BA4" s="85" t="s">
        <v>125</v>
      </c>
      <c r="BB4" t="s">
        <v>133</v>
      </c>
      <c r="BC4" t="s">
        <v>134</v>
      </c>
      <c r="BD4" t="s">
        <v>113</v>
      </c>
      <c r="BE4" t="s">
        <v>135</v>
      </c>
      <c r="BF4" t="s">
        <v>136</v>
      </c>
      <c r="BG4" t="s">
        <v>89</v>
      </c>
      <c r="BH4" t="s">
        <v>135</v>
      </c>
      <c r="BI4" t="s">
        <v>136</v>
      </c>
      <c r="BJ4" t="s">
        <v>89</v>
      </c>
      <c r="BL4" t="s">
        <v>137</v>
      </c>
      <c r="BM4" t="s">
        <v>138</v>
      </c>
      <c r="BN4" t="s">
        <v>139</v>
      </c>
    </row>
    <row r="5" spans="1:66">
      <c r="A5" s="130" t="str">
        <f>W5</f>
        <v>세운교통</v>
      </c>
      <c r="B5" s="130" t="str">
        <f>X5</f>
        <v>11</v>
      </c>
      <c r="C5" s="131" t="str">
        <f>Y5</f>
        <v>70바3812</v>
      </c>
      <c r="D5" s="119" t="str">
        <f>Z5</f>
        <v>저상</v>
      </c>
      <c r="E5" s="115" t="str">
        <f>AZ5</f>
        <v>C</v>
      </c>
      <c r="F5" s="138">
        <f>G5/H5</f>
        <v>0.85956521739130443</v>
      </c>
      <c r="G5" s="139">
        <f>AE5</f>
        <v>1.9770000000000001</v>
      </c>
      <c r="H5" s="140">
        <f>AF5</f>
        <v>2.2999999999999998</v>
      </c>
      <c r="I5" s="141">
        <f>AC5</f>
        <v>2349.346</v>
      </c>
      <c r="J5" s="142">
        <f>AI5/AH5</f>
        <v>1.3709082876035165E-2</v>
      </c>
      <c r="K5" s="142">
        <f>AJ5/AH5</f>
        <v>0.47350493305956598</v>
      </c>
      <c r="L5" s="142">
        <f>AK5/AC5</f>
        <v>0.12599251025604571</v>
      </c>
      <c r="M5" s="143">
        <f>AG5</f>
        <v>11.742000000000001</v>
      </c>
      <c r="N5" s="144">
        <f>IF(AW5=0,AT5,"속도계이상")</f>
        <v>0.29799999999999999</v>
      </c>
      <c r="O5" s="144">
        <f>IF(AW5=0,AU5,"속도계이상")</f>
        <v>24.645</v>
      </c>
      <c r="P5" s="145">
        <f>AQ5/60</f>
        <v>0</v>
      </c>
      <c r="Q5" s="146">
        <f>AN5</f>
        <v>72</v>
      </c>
      <c r="R5" s="147">
        <f>AC5/(AH5-AI5-AJ5)</f>
        <v>25.723778475664115</v>
      </c>
      <c r="S5" s="132">
        <f>IF(AW5=0,AL5,"속도계이상")</f>
        <v>7</v>
      </c>
      <c r="T5" s="132">
        <f>IF(AW5=0,AM5,"속도계이상")</f>
        <v>579</v>
      </c>
      <c r="U5" t="s">
        <v>117</v>
      </c>
      <c r="V5" s="5" t="s">
        <v>118</v>
      </c>
      <c r="W5" t="s">
        <v>117</v>
      </c>
      <c r="X5" s="5" t="s">
        <v>118</v>
      </c>
      <c r="Y5" t="s">
        <v>254</v>
      </c>
      <c r="Z5" t="s">
        <v>171</v>
      </c>
      <c r="AA5" t="s">
        <v>340</v>
      </c>
      <c r="AB5">
        <v>520</v>
      </c>
      <c r="AC5" s="1">
        <v>2349.346</v>
      </c>
      <c r="AD5" s="1">
        <v>1188.5730000000001</v>
      </c>
      <c r="AE5" s="28">
        <v>1.9770000000000001</v>
      </c>
      <c r="AF5">
        <v>2.2999999999999998</v>
      </c>
      <c r="AG5">
        <v>11.742000000000001</v>
      </c>
      <c r="AH5">
        <v>178.104985</v>
      </c>
      <c r="AI5">
        <v>2.441656</v>
      </c>
      <c r="AJ5">
        <v>84.333589000000003</v>
      </c>
      <c r="AK5">
        <v>296</v>
      </c>
      <c r="AL5">
        <v>7</v>
      </c>
      <c r="AM5">
        <v>579</v>
      </c>
      <c r="AN5">
        <v>72</v>
      </c>
      <c r="AO5">
        <v>13.190792999999999</v>
      </c>
      <c r="AP5">
        <v>842.8</v>
      </c>
      <c r="AQ5">
        <v>0</v>
      </c>
      <c r="AR5">
        <v>125</v>
      </c>
      <c r="AS5">
        <v>124005</v>
      </c>
      <c r="AT5">
        <v>0.29799999999999999</v>
      </c>
      <c r="AU5">
        <v>24.645</v>
      </c>
      <c r="AV5">
        <v>0</v>
      </c>
      <c r="AW5">
        <v>0</v>
      </c>
      <c r="AX5" s="29">
        <v>0.48</v>
      </c>
      <c r="AY5">
        <v>0.85956521739130443</v>
      </c>
      <c r="AZ5" t="s">
        <v>68</v>
      </c>
      <c r="BA5" t="s">
        <v>174</v>
      </c>
      <c r="BB5">
        <v>1</v>
      </c>
      <c r="BC5" t="s">
        <v>246</v>
      </c>
      <c r="BD5">
        <v>1</v>
      </c>
      <c r="BE5">
        <v>16481.552</v>
      </c>
      <c r="BF5">
        <v>0.14254397886800951</v>
      </c>
      <c r="BG5">
        <v>0.1225258461835021</v>
      </c>
      <c r="BH5">
        <v>87693.337000000014</v>
      </c>
      <c r="BI5">
        <v>2.6790473260243246E-2</v>
      </c>
      <c r="BJ5">
        <v>2.3028158971956914E-2</v>
      </c>
      <c r="BK5">
        <v>1</v>
      </c>
      <c r="BL5" t="s">
        <v>67</v>
      </c>
      <c r="BM5">
        <v>-1</v>
      </c>
      <c r="BN5" t="s">
        <v>214</v>
      </c>
    </row>
    <row r="6" spans="1:66">
      <c r="A6" s="127" t="str">
        <f t="shared" ref="A6:A7" si="0">W6</f>
        <v>세운교통</v>
      </c>
      <c r="B6" s="226" t="str">
        <f t="shared" ref="B6:B30" si="1">X6</f>
        <v>11</v>
      </c>
      <c r="C6" s="128" t="str">
        <f t="shared" ref="C6:C7" si="2">Y6</f>
        <v>70바3820</v>
      </c>
      <c r="D6" s="102" t="str">
        <f t="shared" ref="D6:D7" si="3">Z6</f>
        <v>저상</v>
      </c>
      <c r="E6" s="98" t="str">
        <f>AZ6</f>
        <v>C</v>
      </c>
      <c r="F6" s="148">
        <f>G6/H6</f>
        <v>0.85578947368421054</v>
      </c>
      <c r="G6" s="149">
        <f>AE6</f>
        <v>1.6259999999999999</v>
      </c>
      <c r="H6" s="150">
        <f>AF6</f>
        <v>1.9</v>
      </c>
      <c r="I6" s="151">
        <f t="shared" ref="I6:I7" si="4">AC6</f>
        <v>547.375</v>
      </c>
      <c r="J6" s="152">
        <f t="shared" ref="J6:J7" si="5">AI6/AH6</f>
        <v>5.1944108255088869E-2</v>
      </c>
      <c r="K6" s="152">
        <f t="shared" ref="K6:K7" si="6">AJ6/AH6</f>
        <v>0.51283406082364702</v>
      </c>
      <c r="L6" s="152">
        <f t="shared" ref="L6:L7" si="7">AK6/AC6</f>
        <v>0.16807490294587804</v>
      </c>
      <c r="M6" s="153">
        <f t="shared" ref="M6:M7" si="8">AG6</f>
        <v>20.893999999999998</v>
      </c>
      <c r="N6" s="154">
        <f t="shared" ref="N6:N7" si="9">IF(AW6=0,AT6,"속도계이상")</f>
        <v>0.183</v>
      </c>
      <c r="O6" s="154">
        <f t="shared" ref="O6:O7" si="10">IF(AW6=0,AU6,"속도계이상")</f>
        <v>25.942</v>
      </c>
      <c r="P6" s="155">
        <f t="shared" ref="P6:P7" si="11">AQ6/60</f>
        <v>0</v>
      </c>
      <c r="Q6" s="156">
        <f t="shared" ref="Q6:Q7" si="12">AN6</f>
        <v>74</v>
      </c>
      <c r="R6" s="157">
        <f t="shared" ref="R6:R7" si="13">AC6/(AH6-AI6-AJ6)</f>
        <v>26.977200218311406</v>
      </c>
      <c r="S6" s="129">
        <f t="shared" ref="S6:S7" si="14">IF(AW6=0,AL6,"속도계이상")</f>
        <v>1</v>
      </c>
      <c r="T6" s="129">
        <f t="shared" ref="T6:T7" si="15">IF(AW6=0,AM6,"속도계이상")</f>
        <v>142</v>
      </c>
      <c r="U6" t="s">
        <v>117</v>
      </c>
      <c r="V6" s="5" t="s">
        <v>118</v>
      </c>
      <c r="W6" t="s">
        <v>117</v>
      </c>
      <c r="X6" s="5" t="s">
        <v>118</v>
      </c>
      <c r="Y6" t="s">
        <v>175</v>
      </c>
      <c r="Z6" t="s">
        <v>171</v>
      </c>
      <c r="AA6" t="s">
        <v>173</v>
      </c>
      <c r="AB6">
        <v>520</v>
      </c>
      <c r="AC6" s="1">
        <v>547.375</v>
      </c>
      <c r="AD6" s="1">
        <v>336.68200000000002</v>
      </c>
      <c r="AE6" s="28">
        <v>1.6259999999999999</v>
      </c>
      <c r="AF6">
        <v>1.9</v>
      </c>
      <c r="AG6">
        <v>20.893999999999998</v>
      </c>
      <c r="AH6">
        <v>46.620552000000004</v>
      </c>
      <c r="AI6">
        <v>2.4216630000000001</v>
      </c>
      <c r="AJ6">
        <v>23.908607</v>
      </c>
      <c r="AK6">
        <v>92</v>
      </c>
      <c r="AL6">
        <v>1</v>
      </c>
      <c r="AM6">
        <v>142</v>
      </c>
      <c r="AN6">
        <v>74</v>
      </c>
      <c r="AO6">
        <v>11.741066</v>
      </c>
      <c r="AP6">
        <v>385.7</v>
      </c>
      <c r="AQ6">
        <v>0</v>
      </c>
      <c r="AR6">
        <v>24</v>
      </c>
      <c r="AS6">
        <v>39201</v>
      </c>
      <c r="AT6">
        <v>0.183</v>
      </c>
      <c r="AU6">
        <v>25.942</v>
      </c>
      <c r="AV6">
        <v>0</v>
      </c>
      <c r="AW6">
        <v>0</v>
      </c>
      <c r="AX6" s="29">
        <v>0.56000000000000005</v>
      </c>
      <c r="AY6">
        <v>0.85578947368421054</v>
      </c>
      <c r="AZ6" t="s">
        <v>68</v>
      </c>
      <c r="BA6" t="s">
        <v>174</v>
      </c>
      <c r="BB6">
        <v>2</v>
      </c>
      <c r="BC6" t="s">
        <v>341</v>
      </c>
      <c r="BD6">
        <v>1</v>
      </c>
      <c r="BE6">
        <v>16481.552</v>
      </c>
      <c r="BF6">
        <v>3.3211374754028022E-2</v>
      </c>
      <c r="BG6">
        <v>2.8421944921078718E-2</v>
      </c>
      <c r="BH6">
        <v>87693.337000000014</v>
      </c>
      <c r="BI6">
        <v>6.2419223481026834E-3</v>
      </c>
      <c r="BJ6">
        <v>5.3417714410605071E-3</v>
      </c>
      <c r="BK6">
        <v>1</v>
      </c>
      <c r="BL6" t="s">
        <v>68</v>
      </c>
      <c r="BM6">
        <v>0</v>
      </c>
      <c r="BN6" t="s">
        <v>215</v>
      </c>
    </row>
    <row r="7" spans="1:66">
      <c r="A7" s="130" t="str">
        <f t="shared" si="0"/>
        <v>세운교통</v>
      </c>
      <c r="B7" s="130" t="str">
        <f t="shared" si="1"/>
        <v>11</v>
      </c>
      <c r="C7" s="131" t="str">
        <f t="shared" si="2"/>
        <v>70바3840</v>
      </c>
      <c r="D7" s="119" t="str">
        <f t="shared" si="3"/>
        <v>저상</v>
      </c>
      <c r="E7" s="115" t="str">
        <f t="shared" ref="E7:E30" si="16">AZ7</f>
        <v>S</v>
      </c>
      <c r="F7" s="138">
        <f t="shared" ref="F7:F30" si="17">G7/H7</f>
        <v>1.0863157894736843</v>
      </c>
      <c r="G7" s="139">
        <f t="shared" ref="G7:G30" si="18">AE7</f>
        <v>2.0640000000000001</v>
      </c>
      <c r="H7" s="140">
        <f t="shared" ref="H7:H30" si="19">AF7</f>
        <v>1.9</v>
      </c>
      <c r="I7" s="141">
        <f t="shared" si="4"/>
        <v>6117.1379999999999</v>
      </c>
      <c r="J7" s="142">
        <f t="shared" si="5"/>
        <v>2.8599110941799712E-2</v>
      </c>
      <c r="K7" s="142">
        <f t="shared" si="6"/>
        <v>0.39679758906890705</v>
      </c>
      <c r="L7" s="142">
        <f t="shared" si="7"/>
        <v>0.2246148443929171</v>
      </c>
      <c r="M7" s="143">
        <f t="shared" si="8"/>
        <v>13.638999999999999</v>
      </c>
      <c r="N7" s="144">
        <f t="shared" si="9"/>
        <v>0.14699999999999999</v>
      </c>
      <c r="O7" s="144">
        <f t="shared" si="10"/>
        <v>20.515999999999998</v>
      </c>
      <c r="P7" s="145">
        <f t="shared" si="11"/>
        <v>0</v>
      </c>
      <c r="Q7" s="146">
        <f t="shared" si="12"/>
        <v>73</v>
      </c>
      <c r="R7" s="147">
        <f t="shared" si="13"/>
        <v>25.349671182150583</v>
      </c>
      <c r="S7" s="132">
        <f t="shared" si="14"/>
        <v>9</v>
      </c>
      <c r="T7" s="132">
        <f t="shared" si="15"/>
        <v>1255</v>
      </c>
      <c r="U7" t="s">
        <v>117</v>
      </c>
      <c r="V7" t="s">
        <v>118</v>
      </c>
      <c r="W7" s="4" t="s">
        <v>117</v>
      </c>
      <c r="X7" s="4" t="s">
        <v>118</v>
      </c>
      <c r="Y7" s="4" t="s">
        <v>176</v>
      </c>
      <c r="Z7" s="4" t="s">
        <v>171</v>
      </c>
      <c r="AA7" s="4" t="s">
        <v>173</v>
      </c>
      <c r="AB7" s="4">
        <v>520</v>
      </c>
      <c r="AC7" s="4">
        <v>6117.1379999999999</v>
      </c>
      <c r="AD7" s="4">
        <v>2964.03</v>
      </c>
      <c r="AE7" s="4">
        <v>2.0640000000000001</v>
      </c>
      <c r="AF7" s="4">
        <v>1.9</v>
      </c>
      <c r="AG7" s="4">
        <v>13.638999999999999</v>
      </c>
      <c r="AH7" s="4">
        <v>419.95990799999998</v>
      </c>
      <c r="AI7" s="4">
        <v>12.010479999999999</v>
      </c>
      <c r="AJ7" s="4">
        <v>166.63907900000001</v>
      </c>
      <c r="AK7" s="4">
        <v>1374</v>
      </c>
      <c r="AL7" s="4">
        <v>9</v>
      </c>
      <c r="AM7" s="4">
        <v>1255</v>
      </c>
      <c r="AN7" s="4">
        <v>73</v>
      </c>
      <c r="AO7" s="4">
        <v>14.566004</v>
      </c>
      <c r="AP7" s="4">
        <v>3883.5</v>
      </c>
      <c r="AQ7" s="4">
        <v>0</v>
      </c>
      <c r="AR7" s="4">
        <v>101</v>
      </c>
      <c r="AS7" s="4">
        <v>95055</v>
      </c>
      <c r="AT7" s="4">
        <v>0.14699999999999999</v>
      </c>
      <c r="AU7" s="4">
        <v>20.515999999999998</v>
      </c>
      <c r="AV7" s="4">
        <v>46870</v>
      </c>
      <c r="AW7" s="4">
        <v>0</v>
      </c>
      <c r="AX7" s="30">
        <v>0.56000000000000005</v>
      </c>
      <c r="AY7">
        <v>1.0863157894736843</v>
      </c>
      <c r="AZ7" t="s">
        <v>70</v>
      </c>
      <c r="BA7" t="s">
        <v>174</v>
      </c>
      <c r="BB7">
        <v>3</v>
      </c>
      <c r="BC7" t="s">
        <v>293</v>
      </c>
      <c r="BD7">
        <v>7</v>
      </c>
      <c r="BE7">
        <v>16481.552</v>
      </c>
      <c r="BF7">
        <v>0.37115060523426435</v>
      </c>
      <c r="BG7">
        <v>0.40318676273869564</v>
      </c>
      <c r="BH7">
        <v>87693.337000000014</v>
      </c>
      <c r="BI7">
        <v>6.9756018065545836E-2</v>
      </c>
      <c r="BJ7">
        <v>7.5777063835414007E-2</v>
      </c>
      <c r="BK7">
        <v>1</v>
      </c>
      <c r="BL7" t="s">
        <v>70</v>
      </c>
      <c r="BM7">
        <v>0</v>
      </c>
      <c r="BN7" t="s">
        <v>215</v>
      </c>
    </row>
    <row r="8" spans="1:66">
      <c r="A8" s="127" t="str">
        <f t="shared" ref="A8:A30" si="20">W8</f>
        <v>세운교통</v>
      </c>
      <c r="B8" s="226" t="str">
        <f t="shared" si="1"/>
        <v>11</v>
      </c>
      <c r="C8" s="128" t="str">
        <f t="shared" ref="C8:C30" si="21">Y8</f>
        <v>70바3841</v>
      </c>
      <c r="D8" s="102" t="str">
        <f t="shared" ref="D8:D30" si="22">Z8</f>
        <v>저상</v>
      </c>
      <c r="E8" s="98" t="str">
        <f t="shared" si="16"/>
        <v>S</v>
      </c>
      <c r="F8" s="148">
        <f t="shared" si="17"/>
        <v>1.1804545454545454</v>
      </c>
      <c r="G8" s="149">
        <f t="shared" si="18"/>
        <v>2.597</v>
      </c>
      <c r="H8" s="150">
        <f t="shared" si="19"/>
        <v>2.2000000000000002</v>
      </c>
      <c r="I8" s="151">
        <f t="shared" ref="I8:I30" si="23">AC8</f>
        <v>5248.8909999999996</v>
      </c>
      <c r="J8" s="152">
        <f t="shared" ref="J8:J30" si="24">AI8/AH8</f>
        <v>2.2440999123245133E-2</v>
      </c>
      <c r="K8" s="152">
        <f t="shared" ref="K8:K30" si="25">AJ8/AH8</f>
        <v>0.39070915332136069</v>
      </c>
      <c r="L8" s="152">
        <f t="shared" ref="L8:L30" si="26">AK8/AC8</f>
        <v>0.23109643541845318</v>
      </c>
      <c r="M8" s="153">
        <f t="shared" ref="M8:M30" si="27">AG8</f>
        <v>12.128</v>
      </c>
      <c r="N8" s="154">
        <f t="shared" ref="N8:N30" si="28">IF(AW8=0,AT8,"속도계이상")</f>
        <v>0.438</v>
      </c>
      <c r="O8" s="154">
        <f t="shared" ref="O8:O30" si="29">IF(AW8=0,AU8,"속도계이상")</f>
        <v>30.33</v>
      </c>
      <c r="P8" s="155">
        <f t="shared" ref="P8:P30" si="30">AQ8/60</f>
        <v>0</v>
      </c>
      <c r="Q8" s="156">
        <f t="shared" ref="Q8:Q30" si="31">AN8</f>
        <v>75</v>
      </c>
      <c r="R8" s="157">
        <f t="shared" ref="R8:R30" si="32">AC8/(AH8-AI8-AJ8)</f>
        <v>24.348290260395366</v>
      </c>
      <c r="S8" s="129">
        <f t="shared" ref="S8:S30" si="33">IF(AW8=0,AL8,"속도계이상")</f>
        <v>23</v>
      </c>
      <c r="T8" s="129">
        <f t="shared" ref="T8:T30" si="34">IF(AW8=0,AM8,"속도계이상")</f>
        <v>1592</v>
      </c>
      <c r="U8" t="s">
        <v>117</v>
      </c>
      <c r="V8" s="5" t="s">
        <v>118</v>
      </c>
      <c r="W8" t="s">
        <v>117</v>
      </c>
      <c r="X8" s="5" t="s">
        <v>118</v>
      </c>
      <c r="Y8" t="s">
        <v>300</v>
      </c>
      <c r="Z8" t="s">
        <v>171</v>
      </c>
      <c r="AA8" t="s">
        <v>173</v>
      </c>
      <c r="AB8">
        <v>520</v>
      </c>
      <c r="AC8" s="1">
        <v>5248.8909999999996</v>
      </c>
      <c r="AD8" s="1">
        <v>2021.1079999999999</v>
      </c>
      <c r="AE8" s="28">
        <v>2.597</v>
      </c>
      <c r="AF8">
        <v>2.2000000000000002</v>
      </c>
      <c r="AG8">
        <v>12.128</v>
      </c>
      <c r="AH8">
        <v>367.34327000000002</v>
      </c>
      <c r="AI8">
        <v>8.2435500000000008</v>
      </c>
      <c r="AJ8">
        <v>143.52437800000001</v>
      </c>
      <c r="AK8">
        <v>1213</v>
      </c>
      <c r="AL8">
        <v>23</v>
      </c>
      <c r="AM8">
        <v>1592</v>
      </c>
      <c r="AN8">
        <v>75</v>
      </c>
      <c r="AO8">
        <v>14.288790000000001</v>
      </c>
      <c r="AP8">
        <v>2596.9</v>
      </c>
      <c r="AQ8">
        <v>0</v>
      </c>
      <c r="AR8">
        <v>113</v>
      </c>
      <c r="AS8">
        <v>87731</v>
      </c>
      <c r="AT8">
        <v>0.438</v>
      </c>
      <c r="AU8">
        <v>30.33</v>
      </c>
      <c r="AV8">
        <v>43311</v>
      </c>
      <c r="AW8">
        <v>0</v>
      </c>
      <c r="AX8" s="29">
        <v>0.68</v>
      </c>
      <c r="AY8">
        <v>1.1804545454545454</v>
      </c>
      <c r="AZ8" t="s">
        <v>70</v>
      </c>
      <c r="BA8" t="s">
        <v>174</v>
      </c>
      <c r="BB8">
        <v>1</v>
      </c>
      <c r="BC8" t="s">
        <v>177</v>
      </c>
      <c r="BD8">
        <v>9</v>
      </c>
      <c r="BE8">
        <v>16481.552</v>
      </c>
      <c r="BF8">
        <v>0.31847067557715436</v>
      </c>
      <c r="BG8">
        <v>0.37594015657903174</v>
      </c>
      <c r="BH8">
        <v>87693.337000000014</v>
      </c>
      <c r="BI8">
        <v>5.9855071999369791E-2</v>
      </c>
      <c r="BJ8">
        <v>7.065619181016515E-2</v>
      </c>
      <c r="BK8">
        <v>1</v>
      </c>
      <c r="BL8" t="s">
        <v>70</v>
      </c>
      <c r="BM8">
        <v>0</v>
      </c>
      <c r="BN8" t="s">
        <v>215</v>
      </c>
    </row>
    <row r="9" spans="1:66">
      <c r="A9" s="130" t="str">
        <f t="shared" si="20"/>
        <v>세운교통</v>
      </c>
      <c r="B9" s="130" t="str">
        <f t="shared" si="1"/>
        <v>11</v>
      </c>
      <c r="C9" s="131" t="str">
        <f t="shared" si="21"/>
        <v>73아1597</v>
      </c>
      <c r="D9" s="119" t="str">
        <f t="shared" si="22"/>
        <v>저상</v>
      </c>
      <c r="E9" s="115" t="str">
        <f t="shared" si="16"/>
        <v>S</v>
      </c>
      <c r="F9" s="138">
        <f t="shared" si="17"/>
        <v>1.1500000000000001</v>
      </c>
      <c r="G9" s="139">
        <f t="shared" si="18"/>
        <v>2.1850000000000001</v>
      </c>
      <c r="H9" s="140">
        <f t="shared" si="19"/>
        <v>1.9</v>
      </c>
      <c r="I9" s="141">
        <f t="shared" si="23"/>
        <v>2218.8020000000001</v>
      </c>
      <c r="J9" s="142">
        <f t="shared" si="24"/>
        <v>6.979933386967542E-2</v>
      </c>
      <c r="K9" s="142">
        <f t="shared" si="25"/>
        <v>0.38008461529048754</v>
      </c>
      <c r="L9" s="142">
        <f t="shared" si="26"/>
        <v>0.18838995097354336</v>
      </c>
      <c r="M9" s="143">
        <f t="shared" si="27"/>
        <v>16.516999999999999</v>
      </c>
      <c r="N9" s="144">
        <f t="shared" si="28"/>
        <v>0.27</v>
      </c>
      <c r="O9" s="144">
        <f t="shared" si="29"/>
        <v>50.478000000000002</v>
      </c>
      <c r="P9" s="145">
        <f t="shared" si="30"/>
        <v>0</v>
      </c>
      <c r="Q9" s="146">
        <f t="shared" si="31"/>
        <v>72</v>
      </c>
      <c r="R9" s="147">
        <f t="shared" si="32"/>
        <v>26.350426365736862</v>
      </c>
      <c r="S9" s="132">
        <f t="shared" si="33"/>
        <v>6</v>
      </c>
      <c r="T9" s="132">
        <f t="shared" si="34"/>
        <v>1120</v>
      </c>
      <c r="U9" t="s">
        <v>117</v>
      </c>
      <c r="V9" s="5" t="s">
        <v>118</v>
      </c>
      <c r="W9" t="s">
        <v>117</v>
      </c>
      <c r="X9" s="5" t="s">
        <v>118</v>
      </c>
      <c r="Y9" t="s">
        <v>342</v>
      </c>
      <c r="Z9" t="s">
        <v>171</v>
      </c>
      <c r="AA9" t="s">
        <v>173</v>
      </c>
      <c r="AB9">
        <v>520</v>
      </c>
      <c r="AC9" s="1">
        <v>2218.8020000000001</v>
      </c>
      <c r="AD9" s="1">
        <v>1015.482</v>
      </c>
      <c r="AE9" s="28">
        <v>2.1850000000000001</v>
      </c>
      <c r="AF9">
        <v>1.9</v>
      </c>
      <c r="AG9">
        <v>16.516999999999999</v>
      </c>
      <c r="AH9">
        <v>153.06524300000001</v>
      </c>
      <c r="AI9">
        <v>10.683852</v>
      </c>
      <c r="AJ9">
        <v>58.177743999999997</v>
      </c>
      <c r="AK9">
        <v>418</v>
      </c>
      <c r="AL9">
        <v>6</v>
      </c>
      <c r="AM9">
        <v>1120</v>
      </c>
      <c r="AN9">
        <v>72</v>
      </c>
      <c r="AO9">
        <v>14.495792</v>
      </c>
      <c r="AP9">
        <v>899.9</v>
      </c>
      <c r="AQ9">
        <v>0</v>
      </c>
      <c r="AR9">
        <v>33</v>
      </c>
      <c r="AS9">
        <v>30057</v>
      </c>
      <c r="AT9">
        <v>0.27</v>
      </c>
      <c r="AU9">
        <v>50.478000000000002</v>
      </c>
      <c r="AV9">
        <v>17946</v>
      </c>
      <c r="AW9">
        <v>0</v>
      </c>
      <c r="AX9" s="29">
        <v>0.65</v>
      </c>
      <c r="AY9">
        <v>1.1500000000000001</v>
      </c>
      <c r="AZ9" t="s">
        <v>70</v>
      </c>
      <c r="BA9" t="s">
        <v>174</v>
      </c>
      <c r="BB9">
        <v>2</v>
      </c>
      <c r="BC9" t="s">
        <v>237</v>
      </c>
      <c r="BD9">
        <v>7</v>
      </c>
      <c r="BE9">
        <v>16481.552</v>
      </c>
      <c r="BF9">
        <v>0.13462336556654375</v>
      </c>
      <c r="BG9">
        <v>0.15481687040152534</v>
      </c>
      <c r="BH9">
        <v>87693.337000000014</v>
      </c>
      <c r="BI9">
        <v>2.5301831084384437E-2</v>
      </c>
      <c r="BJ9">
        <v>2.9097105747042107E-2</v>
      </c>
      <c r="BK9">
        <v>1</v>
      </c>
      <c r="BL9" t="s">
        <v>212</v>
      </c>
      <c r="BM9" t="s">
        <v>213</v>
      </c>
      <c r="BN9" t="s">
        <v>212</v>
      </c>
    </row>
    <row r="10" spans="1:66">
      <c r="A10" s="127" t="str">
        <f t="shared" si="20"/>
        <v>세운교통</v>
      </c>
      <c r="B10" s="226" t="str">
        <f t="shared" si="1"/>
        <v>24-1</v>
      </c>
      <c r="C10" s="128" t="str">
        <f t="shared" si="21"/>
        <v>70바3813</v>
      </c>
      <c r="D10" s="102" t="str">
        <f t="shared" si="22"/>
        <v>저상</v>
      </c>
      <c r="E10" s="98" t="str">
        <f t="shared" si="16"/>
        <v>F</v>
      </c>
      <c r="F10" s="148">
        <f t="shared" si="17"/>
        <v>0.79304347826086963</v>
      </c>
      <c r="G10" s="149">
        <f t="shared" si="18"/>
        <v>1.8240000000000001</v>
      </c>
      <c r="H10" s="150">
        <f t="shared" si="19"/>
        <v>2.2999999999999998</v>
      </c>
      <c r="I10" s="151">
        <f t="shared" si="23"/>
        <v>1754.0909999999999</v>
      </c>
      <c r="J10" s="152">
        <f t="shared" si="24"/>
        <v>3.8029373701789722E-2</v>
      </c>
      <c r="K10" s="152">
        <f t="shared" si="25"/>
        <v>0.41257084604318978</v>
      </c>
      <c r="L10" s="152">
        <f t="shared" si="26"/>
        <v>0.12485099119714999</v>
      </c>
      <c r="M10" s="153">
        <f t="shared" si="27"/>
        <v>14.122</v>
      </c>
      <c r="N10" s="154">
        <f t="shared" si="28"/>
        <v>0.627</v>
      </c>
      <c r="O10" s="154">
        <f t="shared" si="29"/>
        <v>21.777999999999999</v>
      </c>
      <c r="P10" s="155">
        <f t="shared" si="30"/>
        <v>9.5000000000000001E-2</v>
      </c>
      <c r="Q10" s="156">
        <f t="shared" si="31"/>
        <v>83</v>
      </c>
      <c r="R10" s="157">
        <f t="shared" si="32"/>
        <v>28.527984549758894</v>
      </c>
      <c r="S10" s="129">
        <f t="shared" si="33"/>
        <v>11</v>
      </c>
      <c r="T10" s="129">
        <f t="shared" si="34"/>
        <v>382</v>
      </c>
      <c r="U10" t="s">
        <v>117</v>
      </c>
      <c r="V10" t="s">
        <v>119</v>
      </c>
      <c r="W10" s="4" t="s">
        <v>117</v>
      </c>
      <c r="X10" s="4" t="s">
        <v>119</v>
      </c>
      <c r="Y10" s="4" t="s">
        <v>178</v>
      </c>
      <c r="Z10" s="4" t="s">
        <v>171</v>
      </c>
      <c r="AA10" s="4" t="s">
        <v>340</v>
      </c>
      <c r="AB10" s="4">
        <v>520</v>
      </c>
      <c r="AC10" s="4">
        <v>1754.0909999999999</v>
      </c>
      <c r="AD10" s="4">
        <v>961.86500000000001</v>
      </c>
      <c r="AE10" s="4">
        <v>1.8240000000000001</v>
      </c>
      <c r="AF10" s="4">
        <v>2.2999999999999998</v>
      </c>
      <c r="AG10" s="4">
        <v>14.122</v>
      </c>
      <c r="AH10" s="4">
        <v>111.916095</v>
      </c>
      <c r="AI10" s="4">
        <v>4.2560989999999999</v>
      </c>
      <c r="AJ10" s="4">
        <v>46.173318000000002</v>
      </c>
      <c r="AK10" s="4">
        <v>219</v>
      </c>
      <c r="AL10" s="4">
        <v>11</v>
      </c>
      <c r="AM10" s="4">
        <v>382</v>
      </c>
      <c r="AN10" s="4">
        <v>83</v>
      </c>
      <c r="AO10" s="4">
        <v>15.673268</v>
      </c>
      <c r="AP10" s="4">
        <v>2040</v>
      </c>
      <c r="AQ10" s="4">
        <v>5.7</v>
      </c>
      <c r="AR10" s="4">
        <v>38</v>
      </c>
      <c r="AS10" s="4">
        <v>45040</v>
      </c>
      <c r="AT10" s="4">
        <v>0.627</v>
      </c>
      <c r="AU10" s="4">
        <v>21.777999999999999</v>
      </c>
      <c r="AV10" s="4">
        <v>13619</v>
      </c>
      <c r="AW10" s="4">
        <v>0</v>
      </c>
      <c r="AX10" s="30">
        <v>0.45</v>
      </c>
      <c r="AY10">
        <v>0.79304347826086963</v>
      </c>
      <c r="AZ10" t="s">
        <v>69</v>
      </c>
      <c r="BA10" t="s">
        <v>223</v>
      </c>
      <c r="BB10">
        <v>1</v>
      </c>
      <c r="BC10" t="s">
        <v>257</v>
      </c>
      <c r="BD10">
        <v>6</v>
      </c>
      <c r="BE10">
        <v>23262.991000000002</v>
      </c>
      <c r="BF10">
        <v>7.5402642764208605E-2</v>
      </c>
      <c r="BG10">
        <v>5.9797574087789788E-2</v>
      </c>
      <c r="BH10">
        <v>87693.337000000014</v>
      </c>
      <c r="BI10">
        <v>2.0002557320860075E-2</v>
      </c>
      <c r="BJ10">
        <v>1.5862897631847294E-2</v>
      </c>
      <c r="BK10">
        <v>1</v>
      </c>
      <c r="BL10" t="s">
        <v>66</v>
      </c>
      <c r="BM10">
        <v>-1</v>
      </c>
      <c r="BN10" t="s">
        <v>214</v>
      </c>
    </row>
    <row r="11" spans="1:66">
      <c r="A11" s="130" t="str">
        <f t="shared" si="20"/>
        <v>세운교통</v>
      </c>
      <c r="B11" s="130" t="str">
        <f t="shared" si="1"/>
        <v>24-1</v>
      </c>
      <c r="C11" s="131" t="str">
        <f t="shared" si="21"/>
        <v>70바3834</v>
      </c>
      <c r="D11" s="119" t="str">
        <f t="shared" si="22"/>
        <v>저상</v>
      </c>
      <c r="E11" s="115" t="str">
        <f t="shared" si="16"/>
        <v>F</v>
      </c>
      <c r="F11" s="138">
        <f t="shared" si="17"/>
        <v>0.7760869565217392</v>
      </c>
      <c r="G11" s="139">
        <f t="shared" si="18"/>
        <v>1.7849999999999999</v>
      </c>
      <c r="H11" s="140">
        <f t="shared" si="19"/>
        <v>2.2999999999999998</v>
      </c>
      <c r="I11" s="141">
        <f t="shared" si="23"/>
        <v>1328.098</v>
      </c>
      <c r="J11" s="142">
        <f t="shared" si="24"/>
        <v>3.4036526634379116E-2</v>
      </c>
      <c r="K11" s="142">
        <f t="shared" si="25"/>
        <v>0.42300796416231334</v>
      </c>
      <c r="L11" s="142">
        <f t="shared" si="26"/>
        <v>0.14381468837390013</v>
      </c>
      <c r="M11" s="143">
        <f t="shared" si="27"/>
        <v>18.088000000000001</v>
      </c>
      <c r="N11" s="144">
        <f t="shared" si="28"/>
        <v>7.4999999999999997E-2</v>
      </c>
      <c r="O11" s="144">
        <f t="shared" si="29"/>
        <v>57.225000000000001</v>
      </c>
      <c r="P11" s="145">
        <f t="shared" si="30"/>
        <v>0</v>
      </c>
      <c r="Q11" s="146">
        <f t="shared" si="31"/>
        <v>73</v>
      </c>
      <c r="R11" s="147">
        <f t="shared" si="32"/>
        <v>29.861480386075048</v>
      </c>
      <c r="S11" s="132">
        <f t="shared" si="33"/>
        <v>1</v>
      </c>
      <c r="T11" s="132">
        <f t="shared" si="34"/>
        <v>760</v>
      </c>
      <c r="U11" t="s">
        <v>117</v>
      </c>
      <c r="V11" s="5" t="s">
        <v>119</v>
      </c>
      <c r="W11" t="s">
        <v>117</v>
      </c>
      <c r="X11" s="5" t="s">
        <v>119</v>
      </c>
      <c r="Y11" t="s">
        <v>179</v>
      </c>
      <c r="Z11" t="s">
        <v>171</v>
      </c>
      <c r="AA11" t="s">
        <v>173</v>
      </c>
      <c r="AB11">
        <v>520</v>
      </c>
      <c r="AC11" s="1">
        <v>1328.098</v>
      </c>
      <c r="AD11" s="1">
        <v>743.83799999999997</v>
      </c>
      <c r="AE11" s="28">
        <v>1.7849999999999999</v>
      </c>
      <c r="AF11">
        <v>2.2999999999999998</v>
      </c>
      <c r="AG11">
        <v>18.088000000000001</v>
      </c>
      <c r="AH11">
        <v>81.913323000000005</v>
      </c>
      <c r="AI11">
        <v>2.7880449999999999</v>
      </c>
      <c r="AJ11">
        <v>34.649988</v>
      </c>
      <c r="AK11">
        <v>191</v>
      </c>
      <c r="AL11">
        <v>1</v>
      </c>
      <c r="AM11">
        <v>760</v>
      </c>
      <c r="AN11">
        <v>73</v>
      </c>
      <c r="AO11">
        <v>16.213455</v>
      </c>
      <c r="AP11">
        <v>582.6</v>
      </c>
      <c r="AQ11">
        <v>0</v>
      </c>
      <c r="AR11">
        <v>30</v>
      </c>
      <c r="AS11">
        <v>29338</v>
      </c>
      <c r="AT11">
        <v>7.4999999999999997E-2</v>
      </c>
      <c r="AU11">
        <v>57.225000000000001</v>
      </c>
      <c r="AV11">
        <v>11087</v>
      </c>
      <c r="AW11">
        <v>0</v>
      </c>
      <c r="AX11" s="29">
        <v>0.5</v>
      </c>
      <c r="AY11">
        <v>0.7760869565217392</v>
      </c>
      <c r="AZ11" t="s">
        <v>69</v>
      </c>
      <c r="BA11" t="s">
        <v>223</v>
      </c>
      <c r="BB11">
        <v>2</v>
      </c>
      <c r="BC11" t="s">
        <v>279</v>
      </c>
      <c r="BD11">
        <v>3</v>
      </c>
      <c r="BE11">
        <v>23262.991000000002</v>
      </c>
      <c r="BF11">
        <v>5.7090595100174342E-2</v>
      </c>
      <c r="BG11">
        <v>4.4307266197309222E-2</v>
      </c>
      <c r="BH11">
        <v>87693.337000000014</v>
      </c>
      <c r="BI11">
        <v>1.5144799427577944E-2</v>
      </c>
      <c r="BJ11">
        <v>1.1753681294881144E-2</v>
      </c>
      <c r="BK11">
        <v>1</v>
      </c>
      <c r="BL11" t="s">
        <v>66</v>
      </c>
      <c r="BM11">
        <v>-1</v>
      </c>
      <c r="BN11" t="s">
        <v>214</v>
      </c>
    </row>
    <row r="12" spans="1:66" s="2" customFormat="1">
      <c r="A12" s="127" t="str">
        <f t="shared" si="20"/>
        <v>세운교통</v>
      </c>
      <c r="B12" s="226" t="str">
        <f t="shared" si="1"/>
        <v>24-1</v>
      </c>
      <c r="C12" s="128" t="str">
        <f t="shared" si="21"/>
        <v>70바3853</v>
      </c>
      <c r="D12" s="102" t="str">
        <f t="shared" si="22"/>
        <v>저상</v>
      </c>
      <c r="E12" s="98" t="str">
        <f t="shared" si="16"/>
        <v>D</v>
      </c>
      <c r="F12" s="148">
        <f t="shared" si="17"/>
        <v>0.8078260869565218</v>
      </c>
      <c r="G12" s="149">
        <f t="shared" si="18"/>
        <v>1.8580000000000001</v>
      </c>
      <c r="H12" s="150">
        <f t="shared" si="19"/>
        <v>2.2999999999999998</v>
      </c>
      <c r="I12" s="151">
        <f t="shared" si="23"/>
        <v>6798.1620000000003</v>
      </c>
      <c r="J12" s="152">
        <f t="shared" si="24"/>
        <v>3.6691160407342646E-2</v>
      </c>
      <c r="K12" s="152">
        <f t="shared" si="25"/>
        <v>0.44352915652863006</v>
      </c>
      <c r="L12" s="152">
        <f t="shared" si="26"/>
        <v>0.17857768026122353</v>
      </c>
      <c r="M12" s="153">
        <f t="shared" si="27"/>
        <v>16.831</v>
      </c>
      <c r="N12" s="154">
        <f t="shared" si="28"/>
        <v>0.38200000000000001</v>
      </c>
      <c r="O12" s="154">
        <f t="shared" si="29"/>
        <v>69.122</v>
      </c>
      <c r="P12" s="155">
        <f t="shared" si="30"/>
        <v>0</v>
      </c>
      <c r="Q12" s="156">
        <f t="shared" si="31"/>
        <v>83</v>
      </c>
      <c r="R12" s="157">
        <f t="shared" si="32"/>
        <v>30.751284422450425</v>
      </c>
      <c r="S12" s="129">
        <f t="shared" si="33"/>
        <v>26</v>
      </c>
      <c r="T12" s="129">
        <f t="shared" si="34"/>
        <v>4699</v>
      </c>
      <c r="U12" t="s">
        <v>117</v>
      </c>
      <c r="V12" s="5" t="s">
        <v>119</v>
      </c>
      <c r="W12" t="s">
        <v>117</v>
      </c>
      <c r="X12" s="5" t="s">
        <v>119</v>
      </c>
      <c r="Y12" t="s">
        <v>301</v>
      </c>
      <c r="Z12" t="s">
        <v>171</v>
      </c>
      <c r="AA12" t="s">
        <v>173</v>
      </c>
      <c r="AB12">
        <v>520</v>
      </c>
      <c r="AC12" s="1">
        <v>6798.1620000000003</v>
      </c>
      <c r="AD12" s="1">
        <v>3658.06</v>
      </c>
      <c r="AE12" s="28">
        <v>1.8580000000000001</v>
      </c>
      <c r="AF12">
        <v>2.2999999999999998</v>
      </c>
      <c r="AG12">
        <v>16.831</v>
      </c>
      <c r="AH12">
        <v>425.31328600000001</v>
      </c>
      <c r="AI12">
        <v>15.605238</v>
      </c>
      <c r="AJ12">
        <v>188.63884300000001</v>
      </c>
      <c r="AK12">
        <v>1214</v>
      </c>
      <c r="AL12">
        <v>26</v>
      </c>
      <c r="AM12">
        <v>4699</v>
      </c>
      <c r="AN12">
        <v>83</v>
      </c>
      <c r="AO12">
        <v>15.983892000000001</v>
      </c>
      <c r="AP12">
        <v>16035.6</v>
      </c>
      <c r="AQ12">
        <v>0</v>
      </c>
      <c r="AR12">
        <v>167</v>
      </c>
      <c r="AS12">
        <v>181323</v>
      </c>
      <c r="AT12">
        <v>0.38200000000000001</v>
      </c>
      <c r="AU12">
        <v>69.122</v>
      </c>
      <c r="AV12">
        <v>0</v>
      </c>
      <c r="AW12">
        <v>0</v>
      </c>
      <c r="AX12" s="29">
        <v>0.48</v>
      </c>
      <c r="AY12" s="2">
        <v>0.8078260869565218</v>
      </c>
      <c r="AZ12" s="2" t="s">
        <v>66</v>
      </c>
      <c r="BA12" s="2" t="s">
        <v>223</v>
      </c>
      <c r="BB12" s="2">
        <v>2</v>
      </c>
      <c r="BC12" s="2" t="s">
        <v>258</v>
      </c>
      <c r="BD12" s="2">
        <v>1</v>
      </c>
      <c r="BE12" s="2">
        <v>23262.991000000002</v>
      </c>
      <c r="BF12" s="2">
        <v>0.29223077978235901</v>
      </c>
      <c r="BG12" s="2">
        <v>0.23607164731983613</v>
      </c>
      <c r="BH12" s="2">
        <v>87693.337000000014</v>
      </c>
      <c r="BI12" s="2">
        <v>7.752199006864112E-2</v>
      </c>
      <c r="BJ12" s="2">
        <v>6.2624285890232695E-2</v>
      </c>
      <c r="BK12" s="2">
        <v>1</v>
      </c>
      <c r="BL12" s="2" t="s">
        <v>66</v>
      </c>
      <c r="BM12" s="2">
        <v>0</v>
      </c>
      <c r="BN12" s="2" t="s">
        <v>215</v>
      </c>
    </row>
    <row r="13" spans="1:66">
      <c r="A13" s="130" t="str">
        <f t="shared" si="20"/>
        <v>세운교통</v>
      </c>
      <c r="B13" s="130" t="str">
        <f t="shared" si="1"/>
        <v>24-1</v>
      </c>
      <c r="C13" s="131" t="str">
        <f t="shared" si="21"/>
        <v>70바3854</v>
      </c>
      <c r="D13" s="119" t="str">
        <f t="shared" si="22"/>
        <v>저상</v>
      </c>
      <c r="E13" s="115" t="str">
        <f t="shared" si="16"/>
        <v>F</v>
      </c>
      <c r="F13" s="138">
        <f t="shared" si="17"/>
        <v>0.77130434782608703</v>
      </c>
      <c r="G13" s="139">
        <f t="shared" si="18"/>
        <v>1.774</v>
      </c>
      <c r="H13" s="140">
        <f t="shared" si="19"/>
        <v>2.2999999999999998</v>
      </c>
      <c r="I13" s="141">
        <f t="shared" si="23"/>
        <v>6820.0119999999997</v>
      </c>
      <c r="J13" s="142">
        <f t="shared" si="24"/>
        <v>5.0386677477222516E-2</v>
      </c>
      <c r="K13" s="142">
        <f t="shared" si="25"/>
        <v>0.40353077063839843</v>
      </c>
      <c r="L13" s="142">
        <f t="shared" si="26"/>
        <v>0.18167123459606815</v>
      </c>
      <c r="M13" s="143">
        <f t="shared" si="27"/>
        <v>16.773</v>
      </c>
      <c r="N13" s="144">
        <f t="shared" si="28"/>
        <v>0.33700000000000002</v>
      </c>
      <c r="O13" s="144">
        <f t="shared" si="29"/>
        <v>64.384</v>
      </c>
      <c r="P13" s="145">
        <f t="shared" si="30"/>
        <v>0</v>
      </c>
      <c r="Q13" s="146">
        <f t="shared" si="31"/>
        <v>82</v>
      </c>
      <c r="R13" s="147">
        <f t="shared" si="32"/>
        <v>29.89848207471006</v>
      </c>
      <c r="S13" s="132">
        <f t="shared" si="33"/>
        <v>23</v>
      </c>
      <c r="T13" s="132">
        <f t="shared" si="34"/>
        <v>4391</v>
      </c>
      <c r="U13" t="s">
        <v>117</v>
      </c>
      <c r="V13" t="s">
        <v>119</v>
      </c>
      <c r="W13" s="4" t="s">
        <v>117</v>
      </c>
      <c r="X13" s="4" t="s">
        <v>119</v>
      </c>
      <c r="Y13" s="4" t="s">
        <v>302</v>
      </c>
      <c r="Z13" s="4" t="s">
        <v>171</v>
      </c>
      <c r="AA13" s="4" t="s">
        <v>173</v>
      </c>
      <c r="AB13" s="4">
        <v>520</v>
      </c>
      <c r="AC13" s="4">
        <v>6820.0119999999997</v>
      </c>
      <c r="AD13" s="4">
        <v>3845.3589999999999</v>
      </c>
      <c r="AE13" s="4">
        <v>1.774</v>
      </c>
      <c r="AF13" s="4">
        <v>2.2999999999999998</v>
      </c>
      <c r="AG13" s="4">
        <v>16.773</v>
      </c>
      <c r="AH13" s="4">
        <v>417.712718</v>
      </c>
      <c r="AI13" s="4">
        <v>21.047156000000001</v>
      </c>
      <c r="AJ13" s="4">
        <v>168.559935</v>
      </c>
      <c r="AK13" s="4">
        <v>1239</v>
      </c>
      <c r="AL13" s="4">
        <v>23</v>
      </c>
      <c r="AM13" s="4">
        <v>4391</v>
      </c>
      <c r="AN13" s="4">
        <v>82</v>
      </c>
      <c r="AO13" s="4">
        <v>16.327038999999999</v>
      </c>
      <c r="AP13" s="4">
        <v>9858.7000000000007</v>
      </c>
      <c r="AQ13" s="4">
        <v>0</v>
      </c>
      <c r="AR13" s="4">
        <v>151</v>
      </c>
      <c r="AS13" s="4">
        <v>117654</v>
      </c>
      <c r="AT13" s="4">
        <v>0.33700000000000002</v>
      </c>
      <c r="AU13" s="4">
        <v>64.384</v>
      </c>
      <c r="AV13" s="4">
        <v>270</v>
      </c>
      <c r="AW13" s="4">
        <v>0</v>
      </c>
      <c r="AX13" s="30">
        <v>0.47</v>
      </c>
      <c r="AY13">
        <v>0.77130434782608703</v>
      </c>
      <c r="AZ13" t="s">
        <v>69</v>
      </c>
      <c r="BA13" t="s">
        <v>223</v>
      </c>
      <c r="BB13">
        <v>3</v>
      </c>
      <c r="BC13" t="s">
        <v>287</v>
      </c>
      <c r="BD13">
        <v>2</v>
      </c>
      <c r="BE13">
        <v>23262.991000000002</v>
      </c>
      <c r="BF13">
        <v>0.29317003991447182</v>
      </c>
      <c r="BG13">
        <v>0.2261233264383796</v>
      </c>
      <c r="BH13">
        <v>87693.337000000014</v>
      </c>
      <c r="BI13">
        <v>7.7771153810693716E-2</v>
      </c>
      <c r="BJ13">
        <v>5.998522906963942E-2</v>
      </c>
      <c r="BK13">
        <v>1</v>
      </c>
      <c r="BL13" t="s">
        <v>69</v>
      </c>
      <c r="BM13">
        <v>0</v>
      </c>
      <c r="BN13" t="s">
        <v>215</v>
      </c>
    </row>
    <row r="14" spans="1:66">
      <c r="A14" s="127" t="str">
        <f t="shared" si="20"/>
        <v>세운교통</v>
      </c>
      <c r="B14" s="226" t="str">
        <f t="shared" si="1"/>
        <v>24-1</v>
      </c>
      <c r="C14" s="128" t="str">
        <f t="shared" si="21"/>
        <v>73아1446</v>
      </c>
      <c r="D14" s="102" t="str">
        <f t="shared" si="22"/>
        <v>저상</v>
      </c>
      <c r="E14" s="98" t="str">
        <f t="shared" si="16"/>
        <v>D</v>
      </c>
      <c r="F14" s="148">
        <f t="shared" si="17"/>
        <v>0.83000000000000007</v>
      </c>
      <c r="G14" s="149">
        <f t="shared" si="18"/>
        <v>1.909</v>
      </c>
      <c r="H14" s="150">
        <f t="shared" si="19"/>
        <v>2.2999999999999998</v>
      </c>
      <c r="I14" s="151">
        <f t="shared" si="23"/>
        <v>6562.6279999999997</v>
      </c>
      <c r="J14" s="152">
        <f t="shared" si="24"/>
        <v>2.7110327648540797E-2</v>
      </c>
      <c r="K14" s="152">
        <f t="shared" si="25"/>
        <v>0.38964189371907776</v>
      </c>
      <c r="L14" s="152">
        <f t="shared" si="26"/>
        <v>0.18392022220366597</v>
      </c>
      <c r="M14" s="153">
        <f t="shared" si="27"/>
        <v>18.785</v>
      </c>
      <c r="N14" s="154">
        <f t="shared" si="28"/>
        <v>0.13700000000000001</v>
      </c>
      <c r="O14" s="154">
        <f t="shared" si="29"/>
        <v>19.611000000000001</v>
      </c>
      <c r="P14" s="155">
        <f t="shared" si="30"/>
        <v>0</v>
      </c>
      <c r="Q14" s="156">
        <f t="shared" si="31"/>
        <v>79</v>
      </c>
      <c r="R14" s="157">
        <f t="shared" si="32"/>
        <v>27.351971174664708</v>
      </c>
      <c r="S14" s="129">
        <f t="shared" si="33"/>
        <v>9</v>
      </c>
      <c r="T14" s="129">
        <f t="shared" si="34"/>
        <v>1287</v>
      </c>
      <c r="U14" t="s">
        <v>117</v>
      </c>
      <c r="V14" s="5" t="s">
        <v>119</v>
      </c>
      <c r="W14" t="s">
        <v>117</v>
      </c>
      <c r="X14" s="5" t="s">
        <v>119</v>
      </c>
      <c r="Y14" t="s">
        <v>180</v>
      </c>
      <c r="Z14" t="s">
        <v>171</v>
      </c>
      <c r="AA14" t="s">
        <v>173</v>
      </c>
      <c r="AB14">
        <v>520</v>
      </c>
      <c r="AC14" s="1">
        <v>6562.6279999999997</v>
      </c>
      <c r="AD14" s="1">
        <v>3437.1930000000002</v>
      </c>
      <c r="AE14" s="28">
        <v>1.909</v>
      </c>
      <c r="AF14">
        <v>2.2999999999999998</v>
      </c>
      <c r="AG14">
        <v>18.785</v>
      </c>
      <c r="AH14">
        <v>411.373265</v>
      </c>
      <c r="AI14">
        <v>11.152464</v>
      </c>
      <c r="AJ14">
        <v>160.28825800000001</v>
      </c>
      <c r="AK14">
        <v>1207</v>
      </c>
      <c r="AL14">
        <v>9</v>
      </c>
      <c r="AM14">
        <v>1287</v>
      </c>
      <c r="AN14">
        <v>79</v>
      </c>
      <c r="AO14">
        <v>15.952976</v>
      </c>
      <c r="AP14">
        <v>4353.7</v>
      </c>
      <c r="AQ14">
        <v>0</v>
      </c>
      <c r="AR14">
        <v>110</v>
      </c>
      <c r="AS14">
        <v>116904</v>
      </c>
      <c r="AT14">
        <v>0.13700000000000001</v>
      </c>
      <c r="AU14">
        <v>19.611000000000001</v>
      </c>
      <c r="AV14">
        <v>49571</v>
      </c>
      <c r="AW14">
        <v>0</v>
      </c>
      <c r="AX14" s="29">
        <v>0.6</v>
      </c>
      <c r="AY14">
        <v>0.83000000000000007</v>
      </c>
      <c r="AZ14" t="s">
        <v>66</v>
      </c>
      <c r="BA14" t="s">
        <v>223</v>
      </c>
      <c r="BB14">
        <v>1</v>
      </c>
      <c r="BC14" t="s">
        <v>226</v>
      </c>
      <c r="BD14">
        <v>9</v>
      </c>
      <c r="BE14">
        <v>23262.991000000002</v>
      </c>
      <c r="BF14">
        <v>0.28210594243878612</v>
      </c>
      <c r="BG14">
        <v>0.2341479322241925</v>
      </c>
      <c r="BH14">
        <v>87693.337000000014</v>
      </c>
      <c r="BI14">
        <v>7.483610755968835E-2</v>
      </c>
      <c r="BJ14">
        <v>6.2113969274541339E-2</v>
      </c>
      <c r="BK14">
        <v>1</v>
      </c>
      <c r="BL14" t="s">
        <v>66</v>
      </c>
      <c r="BM14">
        <v>0</v>
      </c>
      <c r="BN14" t="s">
        <v>215</v>
      </c>
    </row>
    <row r="15" spans="1:66">
      <c r="A15" s="130" t="str">
        <f t="shared" si="20"/>
        <v>세운교통</v>
      </c>
      <c r="B15" s="130" t="str">
        <f t="shared" si="1"/>
        <v>26</v>
      </c>
      <c r="C15" s="131" t="str">
        <f t="shared" si="21"/>
        <v>70바1511</v>
      </c>
      <c r="D15" s="119" t="str">
        <f t="shared" si="22"/>
        <v>저상</v>
      </c>
      <c r="E15" s="115" t="str">
        <f t="shared" si="16"/>
        <v>F</v>
      </c>
      <c r="F15" s="138">
        <f t="shared" si="17"/>
        <v>0.75857142857142856</v>
      </c>
      <c r="G15" s="139">
        <f t="shared" si="18"/>
        <v>1.593</v>
      </c>
      <c r="H15" s="140">
        <f t="shared" si="19"/>
        <v>2.1</v>
      </c>
      <c r="I15" s="141">
        <f t="shared" si="23"/>
        <v>1570.0440000000001</v>
      </c>
      <c r="J15" s="142">
        <f t="shared" si="24"/>
        <v>6.3579245405029378E-2</v>
      </c>
      <c r="K15" s="142">
        <f t="shared" si="25"/>
        <v>0.34320861864697544</v>
      </c>
      <c r="L15" s="142">
        <f t="shared" si="26"/>
        <v>0.20063131988657643</v>
      </c>
      <c r="M15" s="143">
        <f t="shared" si="27"/>
        <v>13.12</v>
      </c>
      <c r="N15" s="144">
        <f t="shared" si="28"/>
        <v>0.127</v>
      </c>
      <c r="O15" s="144">
        <f t="shared" si="29"/>
        <v>2.9940000000000002</v>
      </c>
      <c r="P15" s="145">
        <f t="shared" si="30"/>
        <v>0</v>
      </c>
      <c r="Q15" s="146">
        <f t="shared" si="31"/>
        <v>62</v>
      </c>
      <c r="R15" s="147">
        <f t="shared" si="32"/>
        <v>20.538726960609218</v>
      </c>
      <c r="S15" s="132">
        <f t="shared" si="33"/>
        <v>2</v>
      </c>
      <c r="T15" s="132">
        <f t="shared" si="34"/>
        <v>47</v>
      </c>
      <c r="U15" t="s">
        <v>117</v>
      </c>
      <c r="V15" s="5" t="s">
        <v>120</v>
      </c>
      <c r="W15" t="s">
        <v>117</v>
      </c>
      <c r="X15" s="5" t="s">
        <v>120</v>
      </c>
      <c r="Y15" t="s">
        <v>181</v>
      </c>
      <c r="Z15" t="s">
        <v>171</v>
      </c>
      <c r="AA15" t="s">
        <v>173</v>
      </c>
      <c r="AB15">
        <v>520</v>
      </c>
      <c r="AC15" s="1">
        <v>1570.0440000000001</v>
      </c>
      <c r="AD15" s="1">
        <v>985.78899999999999</v>
      </c>
      <c r="AE15" s="28">
        <v>1.593</v>
      </c>
      <c r="AF15">
        <v>2.1</v>
      </c>
      <c r="AG15">
        <v>13.12</v>
      </c>
      <c r="AH15">
        <v>128.863011</v>
      </c>
      <c r="AI15">
        <v>8.1930130000000005</v>
      </c>
      <c r="AJ15">
        <v>44.226896000000004</v>
      </c>
      <c r="AK15">
        <v>315</v>
      </c>
      <c r="AL15">
        <v>2</v>
      </c>
      <c r="AM15">
        <v>47</v>
      </c>
      <c r="AN15">
        <v>62</v>
      </c>
      <c r="AO15">
        <v>12.183821999999999</v>
      </c>
      <c r="AP15">
        <v>0</v>
      </c>
      <c r="AQ15">
        <v>0</v>
      </c>
      <c r="AR15">
        <v>40</v>
      </c>
      <c r="AS15">
        <v>30316</v>
      </c>
      <c r="AT15">
        <v>0.127</v>
      </c>
      <c r="AU15">
        <v>2.9940000000000002</v>
      </c>
      <c r="AV15">
        <v>14767</v>
      </c>
      <c r="AW15">
        <v>0</v>
      </c>
      <c r="AX15" s="29">
        <v>0.52</v>
      </c>
      <c r="AY15">
        <v>0.75857142857142856</v>
      </c>
      <c r="AZ15" t="s">
        <v>69</v>
      </c>
      <c r="BA15" t="s">
        <v>182</v>
      </c>
      <c r="BB15">
        <v>1</v>
      </c>
      <c r="BC15" t="s">
        <v>303</v>
      </c>
      <c r="BD15">
        <v>6</v>
      </c>
      <c r="BE15">
        <v>12982.207999999999</v>
      </c>
      <c r="BF15">
        <v>0.12093813317426437</v>
      </c>
      <c r="BG15">
        <v>9.17402124507634E-2</v>
      </c>
      <c r="BH15">
        <v>87693.337000000014</v>
      </c>
      <c r="BI15">
        <v>1.7903800376532598E-2</v>
      </c>
      <c r="BJ15">
        <v>1.3581311428484013E-2</v>
      </c>
      <c r="BK15">
        <v>1</v>
      </c>
      <c r="BL15" t="s">
        <v>69</v>
      </c>
      <c r="BM15">
        <v>0</v>
      </c>
      <c r="BN15" t="s">
        <v>215</v>
      </c>
    </row>
    <row r="16" spans="1:66">
      <c r="A16" s="127" t="str">
        <f t="shared" si="20"/>
        <v>세운교통</v>
      </c>
      <c r="B16" s="226" t="str">
        <f t="shared" si="1"/>
        <v>26</v>
      </c>
      <c r="C16" s="128" t="str">
        <f t="shared" si="21"/>
        <v>70바1513</v>
      </c>
      <c r="D16" s="102" t="str">
        <f t="shared" si="22"/>
        <v>대형</v>
      </c>
      <c r="E16" s="98" t="str">
        <f t="shared" si="16"/>
        <v>B</v>
      </c>
      <c r="F16" s="148">
        <f t="shared" si="17"/>
        <v>0.94850000000000001</v>
      </c>
      <c r="G16" s="149">
        <f t="shared" si="18"/>
        <v>1.897</v>
      </c>
      <c r="H16" s="150">
        <f t="shared" si="19"/>
        <v>2</v>
      </c>
      <c r="I16" s="151">
        <f t="shared" si="23"/>
        <v>3696.2449999999999</v>
      </c>
      <c r="J16" s="152">
        <f t="shared" si="24"/>
        <v>1.2007473333030157E-2</v>
      </c>
      <c r="K16" s="152">
        <f t="shared" si="25"/>
        <v>0.48771102438822511</v>
      </c>
      <c r="L16" s="152">
        <f t="shared" si="26"/>
        <v>0.14474148764489367</v>
      </c>
      <c r="M16" s="153">
        <f t="shared" si="27"/>
        <v>12.863</v>
      </c>
      <c r="N16" s="154">
        <f t="shared" si="28"/>
        <v>0.379</v>
      </c>
      <c r="O16" s="154">
        <f t="shared" si="29"/>
        <v>23.023</v>
      </c>
      <c r="P16" s="155">
        <f t="shared" si="30"/>
        <v>0</v>
      </c>
      <c r="Q16" s="156">
        <f t="shared" si="31"/>
        <v>80</v>
      </c>
      <c r="R16" s="157">
        <f t="shared" si="32"/>
        <v>26.169800700865196</v>
      </c>
      <c r="S16" s="129">
        <f t="shared" si="33"/>
        <v>14</v>
      </c>
      <c r="T16" s="129">
        <f t="shared" si="34"/>
        <v>851</v>
      </c>
      <c r="U16" t="s">
        <v>117</v>
      </c>
      <c r="V16" t="s">
        <v>120</v>
      </c>
      <c r="W16" s="4" t="s">
        <v>117</v>
      </c>
      <c r="X16" s="4" t="s">
        <v>120</v>
      </c>
      <c r="Y16" s="4" t="s">
        <v>206</v>
      </c>
      <c r="Z16" s="4" t="s">
        <v>140</v>
      </c>
      <c r="AA16" s="4" t="s">
        <v>173</v>
      </c>
      <c r="AB16" s="4">
        <v>520</v>
      </c>
      <c r="AC16" s="4">
        <v>3696.2449999999999</v>
      </c>
      <c r="AD16" s="4">
        <v>1948.17</v>
      </c>
      <c r="AE16" s="4">
        <v>1.897</v>
      </c>
      <c r="AF16" s="4">
        <v>2</v>
      </c>
      <c r="AG16" s="4">
        <v>12.863</v>
      </c>
      <c r="AH16" s="4">
        <v>282.32275900000002</v>
      </c>
      <c r="AI16" s="4">
        <v>3.389983</v>
      </c>
      <c r="AJ16" s="4">
        <v>137.69192200000001</v>
      </c>
      <c r="AK16" s="4">
        <v>535</v>
      </c>
      <c r="AL16" s="4">
        <v>14</v>
      </c>
      <c r="AM16" s="4">
        <v>851</v>
      </c>
      <c r="AN16" s="4">
        <v>80</v>
      </c>
      <c r="AO16" s="4">
        <v>13.092267</v>
      </c>
      <c r="AP16" s="4">
        <v>4029.8</v>
      </c>
      <c r="AQ16" s="4">
        <v>0</v>
      </c>
      <c r="AR16" s="4">
        <v>190</v>
      </c>
      <c r="AS16" s="4">
        <v>193480</v>
      </c>
      <c r="AT16" s="4">
        <v>0.379</v>
      </c>
      <c r="AU16" s="4">
        <v>23.023</v>
      </c>
      <c r="AV16" s="4">
        <v>0</v>
      </c>
      <c r="AW16" s="4">
        <v>0</v>
      </c>
      <c r="AX16" s="30">
        <v>0.48</v>
      </c>
      <c r="AY16">
        <v>0.94850000000000001</v>
      </c>
      <c r="AZ16" t="s">
        <v>67</v>
      </c>
      <c r="BA16" t="s">
        <v>182</v>
      </c>
      <c r="BB16">
        <v>1</v>
      </c>
      <c r="BC16" t="s">
        <v>238</v>
      </c>
      <c r="BD16">
        <v>1</v>
      </c>
      <c r="BE16">
        <v>12982.207999999999</v>
      </c>
      <c r="BF16">
        <v>0.28471620544055376</v>
      </c>
      <c r="BG16">
        <v>0.27005332086036526</v>
      </c>
      <c r="BH16">
        <v>87693.337000000014</v>
      </c>
      <c r="BI16">
        <v>4.2149667539735654E-2</v>
      </c>
      <c r="BJ16">
        <v>3.9978959661439266E-2</v>
      </c>
      <c r="BK16">
        <v>1</v>
      </c>
      <c r="BL16" t="s">
        <v>68</v>
      </c>
      <c r="BM16">
        <v>1</v>
      </c>
      <c r="BN16" t="s">
        <v>276</v>
      </c>
    </row>
    <row r="17" spans="1:66">
      <c r="A17" s="130" t="str">
        <f t="shared" si="20"/>
        <v>세운교통</v>
      </c>
      <c r="B17" s="130" t="str">
        <f t="shared" si="1"/>
        <v>26</v>
      </c>
      <c r="C17" s="131" t="str">
        <f t="shared" si="21"/>
        <v>70바1578</v>
      </c>
      <c r="D17" s="119" t="str">
        <f t="shared" si="22"/>
        <v>저상</v>
      </c>
      <c r="E17" s="115" t="str">
        <f t="shared" si="16"/>
        <v>C</v>
      </c>
      <c r="F17" s="138">
        <f t="shared" si="17"/>
        <v>0.87681818181818172</v>
      </c>
      <c r="G17" s="139">
        <f t="shared" si="18"/>
        <v>1.929</v>
      </c>
      <c r="H17" s="140">
        <f t="shared" si="19"/>
        <v>2.2000000000000002</v>
      </c>
      <c r="I17" s="141">
        <f t="shared" si="23"/>
        <v>5620.5429999999997</v>
      </c>
      <c r="J17" s="142">
        <f t="shared" si="24"/>
        <v>7.9836244634284639E-2</v>
      </c>
      <c r="K17" s="142">
        <f t="shared" si="25"/>
        <v>0.40288973284485824</v>
      </c>
      <c r="L17" s="142">
        <f t="shared" si="26"/>
        <v>0.18290047776522661</v>
      </c>
      <c r="M17" s="143">
        <f t="shared" si="27"/>
        <v>15.206</v>
      </c>
      <c r="N17" s="144">
        <f t="shared" si="28"/>
        <v>0.67600000000000005</v>
      </c>
      <c r="O17" s="144">
        <f t="shared" si="29"/>
        <v>12.827999999999999</v>
      </c>
      <c r="P17" s="145">
        <f t="shared" si="30"/>
        <v>0</v>
      </c>
      <c r="Q17" s="146">
        <f t="shared" si="31"/>
        <v>69</v>
      </c>
      <c r="R17" s="147">
        <f t="shared" si="32"/>
        <v>23.792777948741865</v>
      </c>
      <c r="S17" s="132">
        <f t="shared" si="33"/>
        <v>38</v>
      </c>
      <c r="T17" s="132">
        <f t="shared" si="34"/>
        <v>721</v>
      </c>
      <c r="U17" t="s">
        <v>117</v>
      </c>
      <c r="V17" s="5" t="s">
        <v>120</v>
      </c>
      <c r="W17" t="s">
        <v>117</v>
      </c>
      <c r="X17" s="5" t="s">
        <v>120</v>
      </c>
      <c r="Y17" t="s">
        <v>183</v>
      </c>
      <c r="Z17" t="s">
        <v>171</v>
      </c>
      <c r="AA17" t="s">
        <v>173</v>
      </c>
      <c r="AB17">
        <v>520</v>
      </c>
      <c r="AC17" s="1">
        <v>5620.5429999999997</v>
      </c>
      <c r="AD17" s="1">
        <v>2914.16</v>
      </c>
      <c r="AE17" s="28">
        <v>1.929</v>
      </c>
      <c r="AF17">
        <v>2.2000000000000002</v>
      </c>
      <c r="AG17">
        <v>15.206</v>
      </c>
      <c r="AH17">
        <v>456.68048599999997</v>
      </c>
      <c r="AI17">
        <v>36.459654999999998</v>
      </c>
      <c r="AJ17">
        <v>183.99187900000001</v>
      </c>
      <c r="AK17">
        <v>1028</v>
      </c>
      <c r="AL17">
        <v>38</v>
      </c>
      <c r="AM17">
        <v>721</v>
      </c>
      <c r="AN17">
        <v>69</v>
      </c>
      <c r="AO17">
        <v>12.307385</v>
      </c>
      <c r="AP17">
        <v>543.5</v>
      </c>
      <c r="AQ17">
        <v>0</v>
      </c>
      <c r="AR17">
        <v>278</v>
      </c>
      <c r="AS17">
        <v>193560</v>
      </c>
      <c r="AT17">
        <v>0.67600000000000005</v>
      </c>
      <c r="AU17">
        <v>12.827999999999999</v>
      </c>
      <c r="AV17">
        <v>0</v>
      </c>
      <c r="AW17">
        <v>0</v>
      </c>
      <c r="AX17" s="29">
        <v>0.6</v>
      </c>
      <c r="AY17">
        <v>0.87681818181818172</v>
      </c>
      <c r="AZ17" t="s">
        <v>68</v>
      </c>
      <c r="BA17" t="s">
        <v>182</v>
      </c>
      <c r="BB17">
        <v>1</v>
      </c>
      <c r="BC17" t="s">
        <v>288</v>
      </c>
      <c r="BD17">
        <v>1</v>
      </c>
      <c r="BE17">
        <v>12982.207999999999</v>
      </c>
      <c r="BF17">
        <v>0.43294199261019389</v>
      </c>
      <c r="BG17">
        <v>0.37961141079321087</v>
      </c>
      <c r="BH17">
        <v>87693.337000000014</v>
      </c>
      <c r="BI17">
        <v>6.4093159095998345E-2</v>
      </c>
      <c r="BJ17">
        <v>5.6198047225536722E-2</v>
      </c>
      <c r="BK17">
        <v>1</v>
      </c>
      <c r="BL17" t="s">
        <v>67</v>
      </c>
      <c r="BM17">
        <v>-1</v>
      </c>
      <c r="BN17" t="s">
        <v>214</v>
      </c>
    </row>
    <row r="18" spans="1:66">
      <c r="A18" s="127" t="str">
        <f t="shared" si="20"/>
        <v>세운교통</v>
      </c>
      <c r="B18" s="226" t="str">
        <f t="shared" si="1"/>
        <v>26</v>
      </c>
      <c r="C18" s="128" t="str">
        <f t="shared" si="21"/>
        <v>70바1595</v>
      </c>
      <c r="D18" s="102" t="str">
        <f t="shared" si="22"/>
        <v>저상</v>
      </c>
      <c r="E18" s="98" t="str">
        <f t="shared" si="16"/>
        <v>D</v>
      </c>
      <c r="F18" s="148">
        <f t="shared" si="17"/>
        <v>0.84590909090909083</v>
      </c>
      <c r="G18" s="149">
        <f t="shared" si="18"/>
        <v>1.861</v>
      </c>
      <c r="H18" s="150">
        <f t="shared" si="19"/>
        <v>2.2000000000000002</v>
      </c>
      <c r="I18" s="151">
        <f t="shared" si="23"/>
        <v>1465.413</v>
      </c>
      <c r="J18" s="152">
        <f t="shared" si="24"/>
        <v>3.9421658454742221E-2</v>
      </c>
      <c r="K18" s="152">
        <f t="shared" si="25"/>
        <v>0.40139187278269828</v>
      </c>
      <c r="L18" s="152">
        <f t="shared" si="26"/>
        <v>0.12965628119854267</v>
      </c>
      <c r="M18" s="153">
        <f t="shared" si="27"/>
        <v>14.535</v>
      </c>
      <c r="N18" s="154">
        <f t="shared" si="28"/>
        <v>0.13600000000000001</v>
      </c>
      <c r="O18" s="154">
        <f t="shared" si="29"/>
        <v>6.21</v>
      </c>
      <c r="P18" s="155">
        <f t="shared" si="30"/>
        <v>0</v>
      </c>
      <c r="Q18" s="156">
        <f t="shared" si="31"/>
        <v>63</v>
      </c>
      <c r="R18" s="157">
        <f t="shared" si="32"/>
        <v>21.901793224424868</v>
      </c>
      <c r="S18" s="129">
        <f t="shared" si="33"/>
        <v>2</v>
      </c>
      <c r="T18" s="129">
        <f t="shared" si="34"/>
        <v>91</v>
      </c>
      <c r="U18" t="s">
        <v>117</v>
      </c>
      <c r="V18" s="5" t="s">
        <v>120</v>
      </c>
      <c r="W18" t="s">
        <v>117</v>
      </c>
      <c r="X18" s="5" t="s">
        <v>120</v>
      </c>
      <c r="Y18" t="s">
        <v>343</v>
      </c>
      <c r="Z18" t="s">
        <v>171</v>
      </c>
      <c r="AA18" t="s">
        <v>173</v>
      </c>
      <c r="AB18">
        <v>520</v>
      </c>
      <c r="AC18" s="1">
        <v>1465.413</v>
      </c>
      <c r="AD18" s="1">
        <v>787.46900000000005</v>
      </c>
      <c r="AE18" s="28">
        <v>1.861</v>
      </c>
      <c r="AF18">
        <v>2.2000000000000002</v>
      </c>
      <c r="AG18">
        <v>14.535</v>
      </c>
      <c r="AH18">
        <v>119.65303299999999</v>
      </c>
      <c r="AI18">
        <v>4.7169210000000001</v>
      </c>
      <c r="AJ18">
        <v>48.027754999999999</v>
      </c>
      <c r="AK18">
        <v>190</v>
      </c>
      <c r="AL18">
        <v>2</v>
      </c>
      <c r="AM18">
        <v>91</v>
      </c>
      <c r="AN18">
        <v>63</v>
      </c>
      <c r="AO18">
        <v>12.247185999999999</v>
      </c>
      <c r="AP18">
        <v>0</v>
      </c>
      <c r="AQ18">
        <v>0</v>
      </c>
      <c r="AR18">
        <v>70</v>
      </c>
      <c r="AS18">
        <v>44578</v>
      </c>
      <c r="AT18">
        <v>0.13600000000000001</v>
      </c>
      <c r="AU18">
        <v>6.21</v>
      </c>
      <c r="AV18">
        <v>4793</v>
      </c>
      <c r="AW18">
        <v>0</v>
      </c>
      <c r="AX18" s="29">
        <v>0.61</v>
      </c>
      <c r="AY18">
        <v>0.84590909090909083</v>
      </c>
      <c r="AZ18" t="s">
        <v>66</v>
      </c>
      <c r="BA18" t="s">
        <v>182</v>
      </c>
      <c r="BB18">
        <v>1</v>
      </c>
      <c r="BC18" t="s">
        <v>227</v>
      </c>
      <c r="BD18">
        <v>4</v>
      </c>
      <c r="BE18">
        <v>12982.207999999999</v>
      </c>
      <c r="BF18">
        <v>0.11287856426272019</v>
      </c>
      <c r="BG18">
        <v>9.5485003678601021E-2</v>
      </c>
      <c r="BH18">
        <v>87693.337000000014</v>
      </c>
      <c r="BI18">
        <v>1.6710653855035756E-2</v>
      </c>
      <c r="BJ18">
        <v>1.4135694011009791E-2</v>
      </c>
      <c r="BK18">
        <v>1</v>
      </c>
      <c r="BL18" t="s">
        <v>212</v>
      </c>
      <c r="BM18" t="s">
        <v>213</v>
      </c>
      <c r="BN18" t="s">
        <v>212</v>
      </c>
    </row>
    <row r="19" spans="1:66">
      <c r="A19" s="130" t="str">
        <f t="shared" si="20"/>
        <v>세운교통</v>
      </c>
      <c r="B19" s="130" t="str">
        <f t="shared" si="1"/>
        <v>26</v>
      </c>
      <c r="C19" s="131" t="str">
        <f t="shared" si="21"/>
        <v>73아1008</v>
      </c>
      <c r="D19" s="119" t="str">
        <f t="shared" si="22"/>
        <v>저상</v>
      </c>
      <c r="E19" s="115" t="str">
        <f t="shared" si="16"/>
        <v>D</v>
      </c>
      <c r="F19" s="138">
        <f t="shared" si="17"/>
        <v>0.80200000000000005</v>
      </c>
      <c r="G19" s="139">
        <f t="shared" si="18"/>
        <v>1.6040000000000001</v>
      </c>
      <c r="H19" s="140">
        <f t="shared" si="19"/>
        <v>2</v>
      </c>
      <c r="I19" s="141">
        <f t="shared" si="23"/>
        <v>629.96299999999997</v>
      </c>
      <c r="J19" s="142">
        <f t="shared" si="24"/>
        <v>6.9313846349556341E-2</v>
      </c>
      <c r="K19" s="142">
        <f t="shared" si="25"/>
        <v>0.40576479192772469</v>
      </c>
      <c r="L19" s="142">
        <f t="shared" si="26"/>
        <v>9.0481504469310109E-2</v>
      </c>
      <c r="M19" s="143">
        <f t="shared" si="27"/>
        <v>14.327999999999999</v>
      </c>
      <c r="N19" s="144">
        <f t="shared" si="28"/>
        <v>0.63500000000000001</v>
      </c>
      <c r="O19" s="144">
        <f t="shared" si="29"/>
        <v>25.081</v>
      </c>
      <c r="P19" s="145">
        <f t="shared" si="30"/>
        <v>0</v>
      </c>
      <c r="Q19" s="146">
        <f t="shared" si="31"/>
        <v>77</v>
      </c>
      <c r="R19" s="147">
        <f t="shared" si="32"/>
        <v>27.828626904821252</v>
      </c>
      <c r="S19" s="132">
        <f t="shared" si="33"/>
        <v>4</v>
      </c>
      <c r="T19" s="132">
        <f t="shared" si="34"/>
        <v>158</v>
      </c>
      <c r="U19" t="s">
        <v>117</v>
      </c>
      <c r="V19" t="s">
        <v>120</v>
      </c>
      <c r="W19" s="4" t="s">
        <v>117</v>
      </c>
      <c r="X19" s="4" t="s">
        <v>120</v>
      </c>
      <c r="Y19" s="4" t="s">
        <v>207</v>
      </c>
      <c r="Z19" s="4" t="s">
        <v>171</v>
      </c>
      <c r="AA19" s="4" t="s">
        <v>340</v>
      </c>
      <c r="AB19" s="4">
        <v>520</v>
      </c>
      <c r="AC19" s="4">
        <v>629.96299999999997</v>
      </c>
      <c r="AD19" s="4">
        <v>392.62599999999998</v>
      </c>
      <c r="AE19" s="4">
        <v>1.6040000000000001</v>
      </c>
      <c r="AF19" s="4">
        <v>2</v>
      </c>
      <c r="AG19" s="4">
        <v>14.327999999999999</v>
      </c>
      <c r="AH19" s="4">
        <v>43.124991000000001</v>
      </c>
      <c r="AI19" s="4">
        <v>2.9891589999999999</v>
      </c>
      <c r="AJ19" s="4">
        <v>17.498602999999999</v>
      </c>
      <c r="AK19" s="4">
        <v>57</v>
      </c>
      <c r="AL19" s="4">
        <v>4</v>
      </c>
      <c r="AM19" s="4">
        <v>158</v>
      </c>
      <c r="AN19" s="4">
        <v>77</v>
      </c>
      <c r="AO19" s="4">
        <v>14.607839999999999</v>
      </c>
      <c r="AP19" s="4">
        <v>689.8</v>
      </c>
      <c r="AQ19" s="4">
        <v>0</v>
      </c>
      <c r="AR19" s="4">
        <v>24</v>
      </c>
      <c r="AS19" s="4">
        <v>15902</v>
      </c>
      <c r="AT19" s="4">
        <v>0.63500000000000001</v>
      </c>
      <c r="AU19" s="4">
        <v>25.081</v>
      </c>
      <c r="AV19" s="4">
        <v>0</v>
      </c>
      <c r="AW19" s="4">
        <v>0</v>
      </c>
      <c r="AX19" s="30">
        <v>0.41</v>
      </c>
      <c r="AY19">
        <v>0.80200000000000005</v>
      </c>
      <c r="AZ19" t="s">
        <v>66</v>
      </c>
      <c r="BA19" t="s">
        <v>182</v>
      </c>
      <c r="BB19">
        <v>2</v>
      </c>
      <c r="BC19" t="s">
        <v>247</v>
      </c>
      <c r="BD19">
        <v>1</v>
      </c>
      <c r="BE19">
        <v>12982.207999999999</v>
      </c>
      <c r="BF19">
        <v>4.8525104512267866E-2</v>
      </c>
      <c r="BG19">
        <v>3.891713381883883E-2</v>
      </c>
      <c r="BH19">
        <v>87693.337000000014</v>
      </c>
      <c r="BI19">
        <v>7.183704276186911E-3</v>
      </c>
      <c r="BJ19">
        <v>5.7613308295019032E-3</v>
      </c>
      <c r="BK19">
        <v>1</v>
      </c>
      <c r="BL19" t="s">
        <v>66</v>
      </c>
      <c r="BM19">
        <v>0</v>
      </c>
      <c r="BN19" t="s">
        <v>215</v>
      </c>
    </row>
    <row r="20" spans="1:66">
      <c r="A20" s="127" t="str">
        <f t="shared" si="20"/>
        <v>세운교통</v>
      </c>
      <c r="B20" s="226" t="str">
        <f t="shared" si="1"/>
        <v>28</v>
      </c>
      <c r="C20" s="128" t="str">
        <f t="shared" si="21"/>
        <v>73아1009</v>
      </c>
      <c r="D20" s="102" t="str">
        <f t="shared" si="22"/>
        <v>저상</v>
      </c>
      <c r="E20" s="98" t="str">
        <f t="shared" si="16"/>
        <v>D</v>
      </c>
      <c r="F20" s="148">
        <f t="shared" si="17"/>
        <v>0.83545454545454545</v>
      </c>
      <c r="G20" s="149">
        <f t="shared" si="18"/>
        <v>1.8380000000000001</v>
      </c>
      <c r="H20" s="150">
        <f t="shared" si="19"/>
        <v>2.2000000000000002</v>
      </c>
      <c r="I20" s="151">
        <f t="shared" si="23"/>
        <v>5160.3649999999998</v>
      </c>
      <c r="J20" s="152">
        <f t="shared" si="24"/>
        <v>3.1683506145418733E-2</v>
      </c>
      <c r="K20" s="152">
        <f t="shared" si="25"/>
        <v>0.46676859838744134</v>
      </c>
      <c r="L20" s="152">
        <f t="shared" si="26"/>
        <v>0.12344088063538142</v>
      </c>
      <c r="M20" s="153">
        <f t="shared" si="27"/>
        <v>18.015999999999998</v>
      </c>
      <c r="N20" s="154">
        <f t="shared" si="28"/>
        <v>9.7000000000000003E-2</v>
      </c>
      <c r="O20" s="154">
        <f t="shared" si="29"/>
        <v>9.4949999999999992</v>
      </c>
      <c r="P20" s="155">
        <f t="shared" si="30"/>
        <v>0</v>
      </c>
      <c r="Q20" s="156">
        <f t="shared" si="31"/>
        <v>72</v>
      </c>
      <c r="R20" s="157">
        <f t="shared" si="32"/>
        <v>23.576821097339053</v>
      </c>
      <c r="S20" s="129">
        <f t="shared" si="33"/>
        <v>5</v>
      </c>
      <c r="T20" s="129">
        <f t="shared" si="34"/>
        <v>490</v>
      </c>
      <c r="U20" t="s">
        <v>117</v>
      </c>
      <c r="V20" s="5" t="s">
        <v>121</v>
      </c>
      <c r="W20" t="s">
        <v>117</v>
      </c>
      <c r="X20" s="5" t="s">
        <v>121</v>
      </c>
      <c r="Y20" t="s">
        <v>222</v>
      </c>
      <c r="Z20" t="s">
        <v>171</v>
      </c>
      <c r="AA20" t="s">
        <v>173</v>
      </c>
      <c r="AB20">
        <v>520</v>
      </c>
      <c r="AC20" s="1">
        <v>5160.3649999999998</v>
      </c>
      <c r="AD20" s="1">
        <v>2807.4290000000001</v>
      </c>
      <c r="AE20" s="28">
        <v>1.8380000000000001</v>
      </c>
      <c r="AF20">
        <v>2.2000000000000002</v>
      </c>
      <c r="AG20">
        <v>18.015999999999998</v>
      </c>
      <c r="AH20">
        <v>436.398009</v>
      </c>
      <c r="AI20">
        <v>13.826619000000001</v>
      </c>
      <c r="AJ20">
        <v>203.696887</v>
      </c>
      <c r="AK20">
        <v>637</v>
      </c>
      <c r="AL20">
        <v>5</v>
      </c>
      <c r="AM20">
        <v>490</v>
      </c>
      <c r="AN20">
        <v>72</v>
      </c>
      <c r="AO20">
        <v>11.824904999999999</v>
      </c>
      <c r="AP20">
        <v>1724.9</v>
      </c>
      <c r="AQ20">
        <v>0</v>
      </c>
      <c r="AR20">
        <v>226</v>
      </c>
      <c r="AS20">
        <v>213700</v>
      </c>
      <c r="AT20">
        <v>9.7000000000000003E-2</v>
      </c>
      <c r="AU20">
        <v>9.4949999999999992</v>
      </c>
      <c r="AV20">
        <v>46</v>
      </c>
      <c r="AW20">
        <v>0</v>
      </c>
      <c r="AX20" s="29">
        <v>0.65</v>
      </c>
      <c r="AY20">
        <v>0.83545454545454545</v>
      </c>
      <c r="AZ20" t="s">
        <v>66</v>
      </c>
      <c r="BA20" t="s">
        <v>228</v>
      </c>
      <c r="BB20">
        <v>1</v>
      </c>
      <c r="BC20" t="s">
        <v>259</v>
      </c>
      <c r="BD20">
        <v>1</v>
      </c>
      <c r="BE20">
        <v>20993.684999999998</v>
      </c>
      <c r="BF20">
        <v>0.24580558391725896</v>
      </c>
      <c r="BG20">
        <v>0.20535939238178272</v>
      </c>
      <c r="BH20">
        <v>87693.337000000014</v>
      </c>
      <c r="BI20">
        <v>5.8845576830996851E-2</v>
      </c>
      <c r="BJ20">
        <v>4.9162804643351009E-2</v>
      </c>
      <c r="BK20">
        <v>1</v>
      </c>
      <c r="BL20" t="s">
        <v>66</v>
      </c>
      <c r="BM20">
        <v>0</v>
      </c>
      <c r="BN20" t="s">
        <v>215</v>
      </c>
    </row>
    <row r="21" spans="1:66">
      <c r="A21" s="130" t="str">
        <f t="shared" si="20"/>
        <v>세운교통</v>
      </c>
      <c r="B21" s="130" t="str">
        <f t="shared" si="1"/>
        <v>28</v>
      </c>
      <c r="C21" s="131" t="str">
        <f t="shared" si="21"/>
        <v>73아1010</v>
      </c>
      <c r="D21" s="119" t="str">
        <f t="shared" si="22"/>
        <v>저상</v>
      </c>
      <c r="E21" s="115" t="str">
        <f t="shared" si="16"/>
        <v>이상</v>
      </c>
      <c r="F21" s="138">
        <f t="shared" si="17"/>
        <v>1.2822727272727272</v>
      </c>
      <c r="G21" s="139">
        <f t="shared" si="18"/>
        <v>2.8210000000000002</v>
      </c>
      <c r="H21" s="140">
        <f t="shared" si="19"/>
        <v>2.2000000000000002</v>
      </c>
      <c r="I21" s="141">
        <f t="shared" si="23"/>
        <v>4900.2049999999999</v>
      </c>
      <c r="J21" s="142">
        <f t="shared" si="24"/>
        <v>3.3774926969088133E-2</v>
      </c>
      <c r="K21" s="142">
        <f t="shared" si="25"/>
        <v>0.41956349289469991</v>
      </c>
      <c r="L21" s="142">
        <f t="shared" si="26"/>
        <v>0.13856563143786843</v>
      </c>
      <c r="M21" s="143">
        <f t="shared" si="27"/>
        <v>7.8</v>
      </c>
      <c r="N21" s="144">
        <f t="shared" si="28"/>
        <v>6.0999999999999999E-2</v>
      </c>
      <c r="O21" s="144">
        <f t="shared" si="29"/>
        <v>6.3470000000000004</v>
      </c>
      <c r="P21" s="145">
        <f t="shared" si="30"/>
        <v>0</v>
      </c>
      <c r="Q21" s="146">
        <f t="shared" si="31"/>
        <v>74</v>
      </c>
      <c r="R21" s="147">
        <f t="shared" si="32"/>
        <v>21.407047511583329</v>
      </c>
      <c r="S21" s="132">
        <f t="shared" si="33"/>
        <v>3</v>
      </c>
      <c r="T21" s="132">
        <f t="shared" si="34"/>
        <v>311</v>
      </c>
      <c r="U21" t="s">
        <v>117</v>
      </c>
      <c r="V21" s="5" t="s">
        <v>121</v>
      </c>
      <c r="W21" t="s">
        <v>117</v>
      </c>
      <c r="X21" s="5" t="s">
        <v>121</v>
      </c>
      <c r="Y21" t="s">
        <v>184</v>
      </c>
      <c r="Z21" t="s">
        <v>171</v>
      </c>
      <c r="AA21" t="s">
        <v>173</v>
      </c>
      <c r="AB21">
        <v>520</v>
      </c>
      <c r="AC21" s="1">
        <v>4900.2049999999999</v>
      </c>
      <c r="AD21" s="1">
        <v>1737.3109999999999</v>
      </c>
      <c r="AE21" s="28">
        <v>2.8210000000000002</v>
      </c>
      <c r="AF21">
        <v>2.2000000000000002</v>
      </c>
      <c r="AG21">
        <v>7.8</v>
      </c>
      <c r="AH21">
        <v>418.73467299999999</v>
      </c>
      <c r="AI21">
        <v>14.142733</v>
      </c>
      <c r="AJ21">
        <v>175.68578199999999</v>
      </c>
      <c r="AK21">
        <v>679</v>
      </c>
      <c r="AL21">
        <v>3</v>
      </c>
      <c r="AM21">
        <v>311</v>
      </c>
      <c r="AN21">
        <v>74</v>
      </c>
      <c r="AO21">
        <v>11.70241</v>
      </c>
      <c r="AP21">
        <v>933.1</v>
      </c>
      <c r="AQ21">
        <v>0</v>
      </c>
      <c r="AR21">
        <v>191</v>
      </c>
      <c r="AS21">
        <v>130955</v>
      </c>
      <c r="AT21">
        <v>6.0999999999999999E-2</v>
      </c>
      <c r="AU21">
        <v>6.3470000000000004</v>
      </c>
      <c r="AV21">
        <v>42911</v>
      </c>
      <c r="AW21">
        <v>0</v>
      </c>
      <c r="AX21" s="29">
        <v>0.65</v>
      </c>
      <c r="AY21">
        <v>1.2822727272727272</v>
      </c>
      <c r="AZ21" t="s">
        <v>290</v>
      </c>
      <c r="BA21" t="s">
        <v>228</v>
      </c>
      <c r="BB21">
        <v>1</v>
      </c>
      <c r="BC21" t="s">
        <v>344</v>
      </c>
      <c r="BD21">
        <v>9</v>
      </c>
      <c r="BE21">
        <v>20993.684999999998</v>
      </c>
      <c r="BF21">
        <v>0.23341328594765523</v>
      </c>
      <c r="BG21">
        <v>0.29929949075378881</v>
      </c>
      <c r="BH21">
        <v>87693.337000000014</v>
      </c>
      <c r="BI21">
        <v>5.5878874811207138E-2</v>
      </c>
      <c r="BJ21">
        <v>7.1651957201097877E-2</v>
      </c>
      <c r="BK21">
        <v>1</v>
      </c>
      <c r="BL21" t="s">
        <v>70</v>
      </c>
      <c r="BM21">
        <v>-6</v>
      </c>
      <c r="BN21" t="s">
        <v>214</v>
      </c>
    </row>
    <row r="22" spans="1:66">
      <c r="A22" s="127" t="str">
        <f t="shared" si="20"/>
        <v>세운교통</v>
      </c>
      <c r="B22" s="226" t="str">
        <f t="shared" si="1"/>
        <v>28</v>
      </c>
      <c r="C22" s="128" t="str">
        <f t="shared" si="21"/>
        <v>73아1018</v>
      </c>
      <c r="D22" s="102" t="str">
        <f t="shared" si="22"/>
        <v>저상</v>
      </c>
      <c r="E22" s="98" t="str">
        <f t="shared" si="16"/>
        <v>A</v>
      </c>
      <c r="F22" s="148">
        <f t="shared" si="17"/>
        <v>0.9742857142857142</v>
      </c>
      <c r="G22" s="149">
        <f t="shared" si="18"/>
        <v>2.0459999999999998</v>
      </c>
      <c r="H22" s="150">
        <f t="shared" si="19"/>
        <v>2.1</v>
      </c>
      <c r="I22" s="151">
        <f t="shared" si="23"/>
        <v>4380.0029999999997</v>
      </c>
      <c r="J22" s="152">
        <f t="shared" si="24"/>
        <v>9.8257802993952301E-3</v>
      </c>
      <c r="K22" s="152">
        <f t="shared" si="25"/>
        <v>0.42585465898854619</v>
      </c>
      <c r="L22" s="152">
        <f t="shared" si="26"/>
        <v>0.19200900090707701</v>
      </c>
      <c r="M22" s="153">
        <f t="shared" si="27"/>
        <v>15.712999999999999</v>
      </c>
      <c r="N22" s="154">
        <f t="shared" si="28"/>
        <v>0.93600000000000005</v>
      </c>
      <c r="O22" s="154">
        <f t="shared" si="29"/>
        <v>5.0910000000000002</v>
      </c>
      <c r="P22" s="155">
        <f t="shared" si="30"/>
        <v>0</v>
      </c>
      <c r="Q22" s="156">
        <f t="shared" si="31"/>
        <v>71</v>
      </c>
      <c r="R22" s="157">
        <f t="shared" si="32"/>
        <v>23.466213318308824</v>
      </c>
      <c r="S22" s="129">
        <f t="shared" si="33"/>
        <v>41</v>
      </c>
      <c r="T22" s="129">
        <f t="shared" si="34"/>
        <v>223</v>
      </c>
      <c r="U22" t="s">
        <v>117</v>
      </c>
      <c r="V22" t="s">
        <v>121</v>
      </c>
      <c r="W22" s="4" t="s">
        <v>117</v>
      </c>
      <c r="X22" s="4" t="s">
        <v>121</v>
      </c>
      <c r="Y22" s="4" t="s">
        <v>185</v>
      </c>
      <c r="Z22" s="4" t="s">
        <v>171</v>
      </c>
      <c r="AA22" s="4" t="s">
        <v>173</v>
      </c>
      <c r="AB22" s="4">
        <v>520</v>
      </c>
      <c r="AC22" s="4">
        <v>4380.0029999999997</v>
      </c>
      <c r="AD22" s="4">
        <v>2140.8049999999998</v>
      </c>
      <c r="AE22" s="4">
        <v>2.0459999999999998</v>
      </c>
      <c r="AF22" s="4">
        <v>2.1</v>
      </c>
      <c r="AG22" s="4">
        <v>15.712999999999999</v>
      </c>
      <c r="AH22" s="4">
        <v>330.75490200000002</v>
      </c>
      <c r="AI22" s="4">
        <v>3.2499250000000002</v>
      </c>
      <c r="AJ22" s="4">
        <v>140.85351600000001</v>
      </c>
      <c r="AK22" s="4">
        <v>841</v>
      </c>
      <c r="AL22" s="4">
        <v>41</v>
      </c>
      <c r="AM22" s="4">
        <v>223</v>
      </c>
      <c r="AN22" s="4">
        <v>71</v>
      </c>
      <c r="AO22" s="4">
        <v>13.242443</v>
      </c>
      <c r="AP22" s="4">
        <v>567.5</v>
      </c>
      <c r="AQ22" s="4">
        <v>0</v>
      </c>
      <c r="AR22" s="4">
        <v>120</v>
      </c>
      <c r="AS22" s="4">
        <v>93016</v>
      </c>
      <c r="AT22" s="4">
        <v>0.93600000000000005</v>
      </c>
      <c r="AU22" s="4">
        <v>5.0910000000000002</v>
      </c>
      <c r="AV22" s="4">
        <v>39464</v>
      </c>
      <c r="AW22" s="4">
        <v>0</v>
      </c>
      <c r="AX22" s="30">
        <v>0.66</v>
      </c>
      <c r="AY22">
        <v>0.9742857142857142</v>
      </c>
      <c r="AZ22" t="s">
        <v>65</v>
      </c>
      <c r="BA22" t="s">
        <v>228</v>
      </c>
      <c r="BB22">
        <v>1</v>
      </c>
      <c r="BC22" t="s">
        <v>283</v>
      </c>
      <c r="BD22">
        <v>5</v>
      </c>
      <c r="BE22">
        <v>20993.684999999998</v>
      </c>
      <c r="BF22">
        <v>0.20863431074630301</v>
      </c>
      <c r="BG22">
        <v>0.20326942846996948</v>
      </c>
      <c r="BH22">
        <v>87693.337000000014</v>
      </c>
      <c r="BI22">
        <v>4.9946816369868544E-2</v>
      </c>
      <c r="BJ22">
        <v>4.8662469663214775E-2</v>
      </c>
      <c r="BK22">
        <v>1</v>
      </c>
      <c r="BL22" t="s">
        <v>70</v>
      </c>
      <c r="BM22">
        <v>-1</v>
      </c>
      <c r="BN22" t="s">
        <v>214</v>
      </c>
    </row>
    <row r="23" spans="1:66">
      <c r="A23" s="130" t="str">
        <f t="shared" si="20"/>
        <v>세운교통</v>
      </c>
      <c r="B23" s="130" t="str">
        <f t="shared" si="1"/>
        <v>28</v>
      </c>
      <c r="C23" s="131" t="str">
        <f t="shared" si="21"/>
        <v>73아1019</v>
      </c>
      <c r="D23" s="119" t="str">
        <f t="shared" si="22"/>
        <v>저상</v>
      </c>
      <c r="E23" s="115" t="str">
        <f t="shared" si="16"/>
        <v>D</v>
      </c>
      <c r="F23" s="138">
        <f t="shared" si="17"/>
        <v>0.82619047619047625</v>
      </c>
      <c r="G23" s="139">
        <f t="shared" si="18"/>
        <v>1.7350000000000001</v>
      </c>
      <c r="H23" s="140">
        <f t="shared" si="19"/>
        <v>2.1</v>
      </c>
      <c r="I23" s="141">
        <f t="shared" si="23"/>
        <v>5518.4160000000002</v>
      </c>
      <c r="J23" s="142">
        <f t="shared" si="24"/>
        <v>5.1007201988043815E-2</v>
      </c>
      <c r="K23" s="142">
        <f t="shared" si="25"/>
        <v>0.43516351542827952</v>
      </c>
      <c r="L23" s="142">
        <f t="shared" si="26"/>
        <v>0.1975204478966428</v>
      </c>
      <c r="M23" s="143">
        <f t="shared" si="27"/>
        <v>15.746</v>
      </c>
      <c r="N23" s="144">
        <f t="shared" si="28"/>
        <v>3.5999999999999997E-2</v>
      </c>
      <c r="O23" s="144">
        <f t="shared" si="29"/>
        <v>7.665</v>
      </c>
      <c r="P23" s="145">
        <f t="shared" si="30"/>
        <v>5.3633333333333333</v>
      </c>
      <c r="Q23" s="146">
        <f t="shared" si="31"/>
        <v>93</v>
      </c>
      <c r="R23" s="147">
        <f t="shared" si="32"/>
        <v>22.678855891695825</v>
      </c>
      <c r="S23" s="132">
        <f t="shared" si="33"/>
        <v>2</v>
      </c>
      <c r="T23" s="132">
        <f t="shared" si="34"/>
        <v>423</v>
      </c>
      <c r="U23" t="s">
        <v>117</v>
      </c>
      <c r="V23" s="5" t="s">
        <v>121</v>
      </c>
      <c r="W23" t="s">
        <v>117</v>
      </c>
      <c r="X23" s="5" t="s">
        <v>121</v>
      </c>
      <c r="Y23" t="s">
        <v>216</v>
      </c>
      <c r="Z23" t="s">
        <v>171</v>
      </c>
      <c r="AA23" t="s">
        <v>173</v>
      </c>
      <c r="AB23">
        <v>520</v>
      </c>
      <c r="AC23" s="1">
        <v>5518.4160000000002</v>
      </c>
      <c r="AD23" s="1">
        <v>3180.3270000000002</v>
      </c>
      <c r="AE23" s="28">
        <v>1.7350000000000001</v>
      </c>
      <c r="AF23">
        <v>2.1</v>
      </c>
      <c r="AG23">
        <v>15.746</v>
      </c>
      <c r="AH23">
        <v>473.55938099999997</v>
      </c>
      <c r="AI23">
        <v>24.154938999999999</v>
      </c>
      <c r="AJ23">
        <v>206.07576499999999</v>
      </c>
      <c r="AK23">
        <v>1090</v>
      </c>
      <c r="AL23">
        <v>2</v>
      </c>
      <c r="AM23">
        <v>423</v>
      </c>
      <c r="AN23">
        <v>93</v>
      </c>
      <c r="AO23">
        <v>11.65306</v>
      </c>
      <c r="AP23">
        <v>2709.5</v>
      </c>
      <c r="AQ23">
        <v>321.8</v>
      </c>
      <c r="AR23">
        <v>251</v>
      </c>
      <c r="AS23">
        <v>220124</v>
      </c>
      <c r="AT23">
        <v>3.5999999999999997E-2</v>
      </c>
      <c r="AU23">
        <v>7.665</v>
      </c>
      <c r="AV23">
        <v>35161</v>
      </c>
      <c r="AW23">
        <v>0</v>
      </c>
      <c r="AX23" s="29">
        <v>0.57999999999999996</v>
      </c>
      <c r="AY23">
        <v>0.82619047619047625</v>
      </c>
      <c r="AZ23" t="s">
        <v>66</v>
      </c>
      <c r="BA23" t="s">
        <v>228</v>
      </c>
      <c r="BB23">
        <v>2</v>
      </c>
      <c r="BC23" t="s">
        <v>268</v>
      </c>
      <c r="BD23">
        <v>7</v>
      </c>
      <c r="BE23">
        <v>20993.684999999998</v>
      </c>
      <c r="BF23">
        <v>0.2628607602714817</v>
      </c>
      <c r="BG23">
        <v>0.21717305670048609</v>
      </c>
      <c r="BH23">
        <v>87693.337000000014</v>
      </c>
      <c r="BI23">
        <v>6.2928566625306992E-2</v>
      </c>
      <c r="BJ23">
        <v>5.1990982426146498E-2</v>
      </c>
      <c r="BK23">
        <v>1</v>
      </c>
      <c r="BL23" t="s">
        <v>66</v>
      </c>
      <c r="BM23">
        <v>0</v>
      </c>
      <c r="BN23" t="s">
        <v>215</v>
      </c>
    </row>
    <row r="24" spans="1:66">
      <c r="A24" s="127" t="str">
        <f t="shared" si="20"/>
        <v>세운교통</v>
      </c>
      <c r="B24" s="226" t="str">
        <f t="shared" si="1"/>
        <v>28</v>
      </c>
      <c r="C24" s="128" t="str">
        <f t="shared" si="21"/>
        <v>73아1020</v>
      </c>
      <c r="D24" s="102" t="str">
        <f t="shared" si="22"/>
        <v>저상</v>
      </c>
      <c r="E24" s="98" t="str">
        <f t="shared" si="16"/>
        <v>C</v>
      </c>
      <c r="F24" s="148">
        <f t="shared" si="17"/>
        <v>0.86809523809523803</v>
      </c>
      <c r="G24" s="149">
        <f t="shared" si="18"/>
        <v>1.823</v>
      </c>
      <c r="H24" s="150">
        <f t="shared" si="19"/>
        <v>2.1</v>
      </c>
      <c r="I24" s="151">
        <f t="shared" si="23"/>
        <v>3007.9059999999999</v>
      </c>
      <c r="J24" s="152">
        <f t="shared" si="24"/>
        <v>5.0528204007347817E-2</v>
      </c>
      <c r="K24" s="152">
        <f t="shared" si="25"/>
        <v>0.40593273198858559</v>
      </c>
      <c r="L24" s="152">
        <f t="shared" si="26"/>
        <v>0.18650848796471697</v>
      </c>
      <c r="M24" s="153">
        <f t="shared" si="27"/>
        <v>14.978999999999999</v>
      </c>
      <c r="N24" s="154">
        <f t="shared" si="28"/>
        <v>0</v>
      </c>
      <c r="O24" s="154">
        <f t="shared" si="29"/>
        <v>9.2759999999999998</v>
      </c>
      <c r="P24" s="155">
        <f t="shared" si="30"/>
        <v>0</v>
      </c>
      <c r="Q24" s="156">
        <f t="shared" si="31"/>
        <v>70</v>
      </c>
      <c r="R24" s="157">
        <f t="shared" si="32"/>
        <v>23.025604299957763</v>
      </c>
      <c r="S24" s="129">
        <f t="shared" si="33"/>
        <v>0</v>
      </c>
      <c r="T24" s="129">
        <f t="shared" si="34"/>
        <v>279</v>
      </c>
      <c r="U24" t="s">
        <v>117</v>
      </c>
      <c r="V24" s="5" t="s">
        <v>121</v>
      </c>
      <c r="W24" t="s">
        <v>117</v>
      </c>
      <c r="X24" s="5" t="s">
        <v>121</v>
      </c>
      <c r="Y24" t="s">
        <v>255</v>
      </c>
      <c r="Z24" t="s">
        <v>171</v>
      </c>
      <c r="AA24" t="s">
        <v>173</v>
      </c>
      <c r="AB24">
        <v>520</v>
      </c>
      <c r="AC24" s="1">
        <v>3007.9059999999999</v>
      </c>
      <c r="AD24" s="1">
        <v>1649.9190000000001</v>
      </c>
      <c r="AE24" s="28">
        <v>1.823</v>
      </c>
      <c r="AF24">
        <v>2.1</v>
      </c>
      <c r="AG24">
        <v>14.978999999999999</v>
      </c>
      <c r="AH24">
        <v>240.33801</v>
      </c>
      <c r="AI24">
        <v>12.143848</v>
      </c>
      <c r="AJ24">
        <v>97.561064999999999</v>
      </c>
      <c r="AK24">
        <v>561</v>
      </c>
      <c r="AL24">
        <v>0</v>
      </c>
      <c r="AM24">
        <v>279</v>
      </c>
      <c r="AN24">
        <v>70</v>
      </c>
      <c r="AO24">
        <v>12.515314999999999</v>
      </c>
      <c r="AP24">
        <v>212.4</v>
      </c>
      <c r="AQ24">
        <v>0</v>
      </c>
      <c r="AR24">
        <v>94</v>
      </c>
      <c r="AS24">
        <v>64352</v>
      </c>
      <c r="AT24">
        <v>0</v>
      </c>
      <c r="AU24">
        <v>9.2759999999999998</v>
      </c>
      <c r="AV24">
        <v>10461</v>
      </c>
      <c r="AW24">
        <v>0</v>
      </c>
      <c r="AX24" s="29">
        <v>0.57999999999999996</v>
      </c>
      <c r="AY24">
        <v>0.86809523809523803</v>
      </c>
      <c r="AZ24" t="s">
        <v>68</v>
      </c>
      <c r="BA24" t="s">
        <v>228</v>
      </c>
      <c r="BB24">
        <v>2</v>
      </c>
      <c r="BC24" t="s">
        <v>229</v>
      </c>
      <c r="BD24">
        <v>7</v>
      </c>
      <c r="BE24">
        <v>20993.684999999998</v>
      </c>
      <c r="BF24">
        <v>0.14327670439944204</v>
      </c>
      <c r="BG24">
        <v>0.12437782481913467</v>
      </c>
      <c r="BH24">
        <v>87693.337000000014</v>
      </c>
      <c r="BI24">
        <v>3.4300279849083626E-2</v>
      </c>
      <c r="BJ24">
        <v>2.9775909602323545E-2</v>
      </c>
      <c r="BK24">
        <v>1</v>
      </c>
      <c r="BL24" t="s">
        <v>68</v>
      </c>
      <c r="BM24">
        <v>0</v>
      </c>
      <c r="BN24" t="s">
        <v>215</v>
      </c>
    </row>
    <row r="25" spans="1:66">
      <c r="A25" s="130" t="str">
        <f t="shared" si="20"/>
        <v>세운교통</v>
      </c>
      <c r="B25" s="130" t="str">
        <f t="shared" si="1"/>
        <v>28</v>
      </c>
      <c r="C25" s="131" t="str">
        <f t="shared" si="21"/>
        <v>73아1035</v>
      </c>
      <c r="D25" s="119" t="str">
        <f t="shared" si="22"/>
        <v>저상</v>
      </c>
      <c r="E25" s="115" t="str">
        <f t="shared" si="16"/>
        <v>C</v>
      </c>
      <c r="F25" s="138">
        <f t="shared" si="17"/>
        <v>0.87954545454545452</v>
      </c>
      <c r="G25" s="139">
        <f t="shared" si="18"/>
        <v>1.9350000000000001</v>
      </c>
      <c r="H25" s="140">
        <f t="shared" si="19"/>
        <v>2.2000000000000002</v>
      </c>
      <c r="I25" s="141">
        <f t="shared" si="23"/>
        <v>2926.9949999999999</v>
      </c>
      <c r="J25" s="142">
        <f t="shared" si="24"/>
        <v>3.1777642681023045E-2</v>
      </c>
      <c r="K25" s="142">
        <f t="shared" si="25"/>
        <v>0.50065118417444099</v>
      </c>
      <c r="L25" s="142">
        <f t="shared" si="26"/>
        <v>0.1404170488846069</v>
      </c>
      <c r="M25" s="143">
        <f t="shared" si="27"/>
        <v>18.690999999999999</v>
      </c>
      <c r="N25" s="144" t="str">
        <f t="shared" si="28"/>
        <v>속도계이상</v>
      </c>
      <c r="O25" s="144" t="str">
        <f t="shared" si="29"/>
        <v>속도계이상</v>
      </c>
      <c r="P25" s="145">
        <f t="shared" si="30"/>
        <v>0</v>
      </c>
      <c r="Q25" s="146">
        <f t="shared" si="31"/>
        <v>72</v>
      </c>
      <c r="R25" s="147">
        <f t="shared" si="32"/>
        <v>25.502760066408356</v>
      </c>
      <c r="S25" s="132" t="str">
        <f t="shared" si="33"/>
        <v>속도계이상</v>
      </c>
      <c r="T25" s="132" t="str">
        <f t="shared" si="34"/>
        <v>속도계이상</v>
      </c>
      <c r="U25" t="s">
        <v>117</v>
      </c>
      <c r="V25" t="s">
        <v>121</v>
      </c>
      <c r="W25" s="4" t="s">
        <v>117</v>
      </c>
      <c r="X25" s="4" t="s">
        <v>121</v>
      </c>
      <c r="Y25" s="4" t="s">
        <v>253</v>
      </c>
      <c r="Z25" s="4" t="s">
        <v>171</v>
      </c>
      <c r="AA25" s="4" t="s">
        <v>173</v>
      </c>
      <c r="AB25" s="4">
        <v>520</v>
      </c>
      <c r="AC25" s="4">
        <v>2926.9949999999999</v>
      </c>
      <c r="AD25" s="4">
        <v>1512.271</v>
      </c>
      <c r="AE25" s="4">
        <v>1.9350000000000001</v>
      </c>
      <c r="AF25" s="4">
        <v>2.2000000000000002</v>
      </c>
      <c r="AG25" s="4">
        <v>18.690999999999999</v>
      </c>
      <c r="AH25" s="4">
        <v>245.463582</v>
      </c>
      <c r="AI25" s="4">
        <v>7.8002539999999998</v>
      </c>
      <c r="AJ25" s="4">
        <v>122.891633</v>
      </c>
      <c r="AK25" s="4">
        <v>411</v>
      </c>
      <c r="AL25" s="4">
        <v>1156</v>
      </c>
      <c r="AM25" s="4">
        <v>1098</v>
      </c>
      <c r="AN25" s="4">
        <v>72</v>
      </c>
      <c r="AO25" s="4">
        <v>11.924355</v>
      </c>
      <c r="AP25" s="4">
        <v>1092.4000000000001</v>
      </c>
      <c r="AQ25" s="4">
        <v>0</v>
      </c>
      <c r="AR25" s="4">
        <v>146</v>
      </c>
      <c r="AS25" s="4">
        <v>152213</v>
      </c>
      <c r="AT25" s="4">
        <v>39.494</v>
      </c>
      <c r="AU25" s="4">
        <v>37.512999999999998</v>
      </c>
      <c r="AV25" s="4">
        <v>0</v>
      </c>
      <c r="AW25" s="4">
        <v>17</v>
      </c>
      <c r="AX25" s="30">
        <v>0.65</v>
      </c>
      <c r="AY25">
        <v>0.87954545454545452</v>
      </c>
      <c r="AZ25" t="s">
        <v>68</v>
      </c>
      <c r="BA25" t="s">
        <v>228</v>
      </c>
      <c r="BB25">
        <v>1</v>
      </c>
      <c r="BC25" t="s">
        <v>230</v>
      </c>
      <c r="BD25">
        <v>1</v>
      </c>
      <c r="BE25">
        <v>20993.684999999998</v>
      </c>
      <c r="BF25">
        <v>0.13942264066551444</v>
      </c>
      <c r="BG25">
        <v>0.12262854985807746</v>
      </c>
      <c r="BH25">
        <v>87693.337000000014</v>
      </c>
      <c r="BI25">
        <v>3.337762138074412E-2</v>
      </c>
      <c r="BJ25">
        <v>2.9357135168972669E-2</v>
      </c>
      <c r="BK25">
        <v>1</v>
      </c>
      <c r="BL25" t="s">
        <v>68</v>
      </c>
      <c r="BM25">
        <v>0</v>
      </c>
      <c r="BN25" t="s">
        <v>215</v>
      </c>
    </row>
    <row r="26" spans="1:66">
      <c r="A26" s="127" t="str">
        <f t="shared" si="20"/>
        <v>세운교통</v>
      </c>
      <c r="B26" s="226" t="str">
        <f t="shared" si="1"/>
        <v>67-1</v>
      </c>
      <c r="C26" s="128" t="str">
        <f t="shared" si="21"/>
        <v>70바3817</v>
      </c>
      <c r="D26" s="102" t="str">
        <f t="shared" si="22"/>
        <v>저상</v>
      </c>
      <c r="E26" s="98" t="str">
        <f t="shared" si="16"/>
        <v>F</v>
      </c>
      <c r="F26" s="148">
        <f t="shared" si="17"/>
        <v>0.76045454545454538</v>
      </c>
      <c r="G26" s="149">
        <f t="shared" si="18"/>
        <v>1.673</v>
      </c>
      <c r="H26" s="150">
        <f t="shared" si="19"/>
        <v>2.2000000000000002</v>
      </c>
      <c r="I26" s="151">
        <f t="shared" si="23"/>
        <v>616.625</v>
      </c>
      <c r="J26" s="152">
        <f t="shared" si="24"/>
        <v>2.3487031775286488E-4</v>
      </c>
      <c r="K26" s="152">
        <f t="shared" si="25"/>
        <v>0.48555402242853224</v>
      </c>
      <c r="L26" s="152">
        <f t="shared" si="26"/>
        <v>0.13622542063652948</v>
      </c>
      <c r="M26" s="153">
        <f t="shared" si="27"/>
        <v>13.513999999999999</v>
      </c>
      <c r="N26" s="154">
        <f t="shared" si="28"/>
        <v>0.81100000000000005</v>
      </c>
      <c r="O26" s="154">
        <f t="shared" si="29"/>
        <v>15.082000000000001</v>
      </c>
      <c r="P26" s="155">
        <f t="shared" si="30"/>
        <v>0</v>
      </c>
      <c r="Q26" s="156">
        <f t="shared" si="31"/>
        <v>69</v>
      </c>
      <c r="R26" s="157">
        <f t="shared" si="32"/>
        <v>26.006347045902505</v>
      </c>
      <c r="S26" s="129">
        <f t="shared" si="33"/>
        <v>5</v>
      </c>
      <c r="T26" s="129">
        <f t="shared" si="34"/>
        <v>93</v>
      </c>
      <c r="U26" t="s">
        <v>117</v>
      </c>
      <c r="V26" s="5" t="s">
        <v>122</v>
      </c>
      <c r="W26" t="s">
        <v>117</v>
      </c>
      <c r="X26" s="5" t="s">
        <v>122</v>
      </c>
      <c r="Y26" t="s">
        <v>188</v>
      </c>
      <c r="Z26" t="s">
        <v>171</v>
      </c>
      <c r="AA26" t="s">
        <v>340</v>
      </c>
      <c r="AB26">
        <v>520</v>
      </c>
      <c r="AC26" s="1">
        <v>616.625</v>
      </c>
      <c r="AD26" s="1">
        <v>368.66300000000001</v>
      </c>
      <c r="AE26" s="28">
        <v>1.673</v>
      </c>
      <c r="AF26">
        <v>2.2000000000000002</v>
      </c>
      <c r="AG26">
        <v>13.513999999999999</v>
      </c>
      <c r="AH26">
        <v>46.110551999999998</v>
      </c>
      <c r="AI26">
        <v>1.0829999999999999E-2</v>
      </c>
      <c r="AJ26">
        <v>22.389164000000001</v>
      </c>
      <c r="AK26">
        <v>84</v>
      </c>
      <c r="AL26">
        <v>5</v>
      </c>
      <c r="AM26">
        <v>93</v>
      </c>
      <c r="AN26">
        <v>69</v>
      </c>
      <c r="AO26">
        <v>13.372752</v>
      </c>
      <c r="AP26">
        <v>213.7</v>
      </c>
      <c r="AQ26">
        <v>0</v>
      </c>
      <c r="AR26">
        <v>32</v>
      </c>
      <c r="AS26">
        <v>34941</v>
      </c>
      <c r="AT26">
        <v>0.81100000000000005</v>
      </c>
      <c r="AU26">
        <v>15.082000000000001</v>
      </c>
      <c r="AV26">
        <v>139</v>
      </c>
      <c r="AW26">
        <v>0</v>
      </c>
      <c r="AX26" s="29">
        <v>0.44</v>
      </c>
      <c r="AY26">
        <v>0.76045454545454538</v>
      </c>
      <c r="AZ26" t="s">
        <v>69</v>
      </c>
      <c r="BA26" t="s">
        <v>232</v>
      </c>
      <c r="BB26">
        <v>1</v>
      </c>
      <c r="BC26" t="s">
        <v>234</v>
      </c>
      <c r="BD26">
        <v>1</v>
      </c>
      <c r="BE26">
        <v>11588.081</v>
      </c>
      <c r="BF26">
        <v>5.3212002919206379E-2</v>
      </c>
      <c r="BG26">
        <v>4.0465309492651029E-2</v>
      </c>
      <c r="BH26">
        <v>87693.337000000014</v>
      </c>
      <c r="BI26">
        <v>7.0316060614730612E-3</v>
      </c>
      <c r="BJ26">
        <v>5.3472167912929228E-3</v>
      </c>
      <c r="BK26">
        <v>1</v>
      </c>
      <c r="BL26" t="s">
        <v>68</v>
      </c>
      <c r="BM26">
        <v>-2</v>
      </c>
      <c r="BN26" t="s">
        <v>214</v>
      </c>
    </row>
    <row r="27" spans="1:66">
      <c r="A27" s="130" t="str">
        <f t="shared" si="20"/>
        <v>세운교통</v>
      </c>
      <c r="B27" s="130" t="str">
        <f t="shared" si="1"/>
        <v>67-1</v>
      </c>
      <c r="C27" s="131" t="str">
        <f t="shared" si="21"/>
        <v>70바3835</v>
      </c>
      <c r="D27" s="119" t="str">
        <f t="shared" si="22"/>
        <v>저상</v>
      </c>
      <c r="E27" s="115" t="str">
        <f t="shared" si="16"/>
        <v>B</v>
      </c>
      <c r="F27" s="138">
        <f t="shared" si="17"/>
        <v>0.90181818181818174</v>
      </c>
      <c r="G27" s="139">
        <f t="shared" si="18"/>
        <v>1.984</v>
      </c>
      <c r="H27" s="140">
        <f t="shared" si="19"/>
        <v>2.2000000000000002</v>
      </c>
      <c r="I27" s="141">
        <f t="shared" si="23"/>
        <v>5605.7579999999998</v>
      </c>
      <c r="J27" s="142">
        <f t="shared" si="24"/>
        <v>3.97328600279458E-2</v>
      </c>
      <c r="K27" s="142">
        <f t="shared" si="25"/>
        <v>0.36402366044667267</v>
      </c>
      <c r="L27" s="142">
        <f t="shared" si="26"/>
        <v>0.18445319972785126</v>
      </c>
      <c r="M27" s="143">
        <f t="shared" si="27"/>
        <v>11.208</v>
      </c>
      <c r="N27" s="144">
        <f t="shared" si="28"/>
        <v>0.64200000000000002</v>
      </c>
      <c r="O27" s="144">
        <f t="shared" si="29"/>
        <v>7.6890000000000001</v>
      </c>
      <c r="P27" s="145">
        <f t="shared" si="30"/>
        <v>0</v>
      </c>
      <c r="Q27" s="146">
        <f t="shared" si="31"/>
        <v>70</v>
      </c>
      <c r="R27" s="147">
        <f t="shared" si="32"/>
        <v>24.083960154834841</v>
      </c>
      <c r="S27" s="132">
        <f t="shared" si="33"/>
        <v>36</v>
      </c>
      <c r="T27" s="132">
        <f t="shared" si="34"/>
        <v>431</v>
      </c>
      <c r="U27" t="s">
        <v>117</v>
      </c>
      <c r="V27" t="s">
        <v>122</v>
      </c>
      <c r="W27" t="s">
        <v>117</v>
      </c>
      <c r="X27" s="4" t="s">
        <v>122</v>
      </c>
      <c r="Y27" s="4" t="s">
        <v>187</v>
      </c>
      <c r="Z27" s="4" t="s">
        <v>171</v>
      </c>
      <c r="AA27" s="4" t="s">
        <v>173</v>
      </c>
      <c r="AB27" s="4">
        <v>520</v>
      </c>
      <c r="AC27" s="4">
        <v>5605.7579999999998</v>
      </c>
      <c r="AD27" s="4">
        <v>2825.3110000000001</v>
      </c>
      <c r="AE27" s="4">
        <v>1.984</v>
      </c>
      <c r="AF27" s="4">
        <v>2.2000000000000002</v>
      </c>
      <c r="AG27" s="4">
        <v>11.208</v>
      </c>
      <c r="AH27" s="4">
        <v>390.37572399999999</v>
      </c>
      <c r="AI27" s="4">
        <v>15.510744000000001</v>
      </c>
      <c r="AJ27" s="4">
        <v>142.10599999999999</v>
      </c>
      <c r="AK27" s="4">
        <v>1034</v>
      </c>
      <c r="AL27" s="4">
        <v>36</v>
      </c>
      <c r="AM27" s="4">
        <v>431</v>
      </c>
      <c r="AN27" s="4">
        <v>70</v>
      </c>
      <c r="AO27" s="4">
        <v>14.359904</v>
      </c>
      <c r="AP27" s="4">
        <v>460.4</v>
      </c>
      <c r="AQ27" s="4">
        <v>0</v>
      </c>
      <c r="AR27" s="4">
        <v>111</v>
      </c>
      <c r="AS27" s="4">
        <v>69257</v>
      </c>
      <c r="AT27" s="4">
        <v>0.64200000000000002</v>
      </c>
      <c r="AU27" s="4">
        <v>7.6890000000000001</v>
      </c>
      <c r="AV27" s="4">
        <v>48981</v>
      </c>
      <c r="AW27" s="4">
        <v>0</v>
      </c>
      <c r="AX27" s="30">
        <v>0.5</v>
      </c>
      <c r="AY27">
        <v>0.90181818181818174</v>
      </c>
      <c r="AZ27" t="s">
        <v>67</v>
      </c>
      <c r="BA27" t="s">
        <v>232</v>
      </c>
      <c r="BB27">
        <v>1</v>
      </c>
      <c r="BC27" t="s">
        <v>291</v>
      </c>
      <c r="BD27">
        <v>8</v>
      </c>
      <c r="BE27">
        <v>11588.081</v>
      </c>
      <c r="BF27">
        <v>0.48375205523675574</v>
      </c>
      <c r="BG27">
        <v>0.4362563989044197</v>
      </c>
      <c r="BH27">
        <v>87693.337000000014</v>
      </c>
      <c r="BI27">
        <v>6.3924560197771915E-2</v>
      </c>
      <c r="BJ27">
        <v>5.7648330651081575E-2</v>
      </c>
      <c r="BK27">
        <v>1</v>
      </c>
      <c r="BL27" t="s">
        <v>68</v>
      </c>
      <c r="BM27">
        <v>1</v>
      </c>
      <c r="BN27" t="s">
        <v>276</v>
      </c>
    </row>
    <row r="28" spans="1:66">
      <c r="A28" s="127" t="str">
        <f t="shared" si="20"/>
        <v>세운교통</v>
      </c>
      <c r="B28" s="226" t="str">
        <f t="shared" si="1"/>
        <v>67-1</v>
      </c>
      <c r="C28" s="128" t="str">
        <f t="shared" si="21"/>
        <v>70바3838</v>
      </c>
      <c r="D28" s="102" t="str">
        <f t="shared" si="22"/>
        <v>저상</v>
      </c>
      <c r="E28" s="98" t="str">
        <f t="shared" si="16"/>
        <v>D</v>
      </c>
      <c r="F28" s="148">
        <f t="shared" si="17"/>
        <v>0.80636363636363628</v>
      </c>
      <c r="G28" s="149">
        <f t="shared" si="18"/>
        <v>1.774</v>
      </c>
      <c r="H28" s="150">
        <f t="shared" si="19"/>
        <v>2.2000000000000002</v>
      </c>
      <c r="I28" s="151">
        <f t="shared" si="23"/>
        <v>4768.1000000000004</v>
      </c>
      <c r="J28" s="152">
        <f t="shared" si="24"/>
        <v>2.8277877549876172E-2</v>
      </c>
      <c r="K28" s="152">
        <f t="shared" si="25"/>
        <v>0.39860964887220879</v>
      </c>
      <c r="L28" s="152">
        <f t="shared" si="26"/>
        <v>0.19441706340051593</v>
      </c>
      <c r="M28" s="153">
        <f t="shared" si="27"/>
        <v>13.938000000000001</v>
      </c>
      <c r="N28" s="154">
        <f t="shared" si="28"/>
        <v>0.33600000000000002</v>
      </c>
      <c r="O28" s="154">
        <f t="shared" si="29"/>
        <v>17.638000000000002</v>
      </c>
      <c r="P28" s="155">
        <f t="shared" si="30"/>
        <v>0</v>
      </c>
      <c r="Q28" s="156">
        <f t="shared" si="31"/>
        <v>82</v>
      </c>
      <c r="R28" s="157">
        <f t="shared" si="32"/>
        <v>24.769699226572499</v>
      </c>
      <c r="S28" s="129">
        <f t="shared" si="33"/>
        <v>16</v>
      </c>
      <c r="T28" s="129">
        <f t="shared" si="34"/>
        <v>841</v>
      </c>
      <c r="U28" t="s">
        <v>117</v>
      </c>
      <c r="V28" t="s">
        <v>122</v>
      </c>
      <c r="W28" s="4" t="s">
        <v>117</v>
      </c>
      <c r="X28" s="4" t="s">
        <v>122</v>
      </c>
      <c r="Y28" s="4" t="s">
        <v>241</v>
      </c>
      <c r="Z28" s="4" t="s">
        <v>171</v>
      </c>
      <c r="AA28" s="4" t="s">
        <v>173</v>
      </c>
      <c r="AB28" s="4">
        <v>520</v>
      </c>
      <c r="AC28" s="4">
        <v>4768.1000000000004</v>
      </c>
      <c r="AD28" s="4">
        <v>2687.55</v>
      </c>
      <c r="AE28" s="4">
        <v>1.774</v>
      </c>
      <c r="AF28" s="4">
        <v>2.2000000000000002</v>
      </c>
      <c r="AG28" s="4">
        <v>13.938000000000001</v>
      </c>
      <c r="AH28" s="4">
        <v>335.88047699999998</v>
      </c>
      <c r="AI28" s="4">
        <v>9.4979870000000002</v>
      </c>
      <c r="AJ28" s="4">
        <v>133.885199</v>
      </c>
      <c r="AK28" s="4">
        <v>927</v>
      </c>
      <c r="AL28" s="4">
        <v>16</v>
      </c>
      <c r="AM28" s="4">
        <v>841</v>
      </c>
      <c r="AN28" s="4">
        <v>82</v>
      </c>
      <c r="AO28" s="4">
        <v>14.195823000000001</v>
      </c>
      <c r="AP28" s="4">
        <v>1678.3</v>
      </c>
      <c r="AQ28" s="4">
        <v>0</v>
      </c>
      <c r="AR28" s="4">
        <v>146</v>
      </c>
      <c r="AS28" s="4">
        <v>122419</v>
      </c>
      <c r="AT28" s="4">
        <v>0.33600000000000002</v>
      </c>
      <c r="AU28" s="4">
        <v>17.638000000000002</v>
      </c>
      <c r="AV28" s="4">
        <v>10706</v>
      </c>
      <c r="AW28" s="4">
        <v>0</v>
      </c>
      <c r="AX28" s="30">
        <v>0.5</v>
      </c>
      <c r="AY28">
        <v>0.80636363636363628</v>
      </c>
      <c r="AZ28" t="s">
        <v>66</v>
      </c>
      <c r="BA28" t="s">
        <v>232</v>
      </c>
      <c r="BB28">
        <v>1</v>
      </c>
      <c r="BC28" t="s">
        <v>233</v>
      </c>
      <c r="BD28">
        <v>2</v>
      </c>
      <c r="BE28">
        <v>11588.081</v>
      </c>
      <c r="BF28">
        <v>0.41146588464474837</v>
      </c>
      <c r="BG28">
        <v>0.33179112698171981</v>
      </c>
      <c r="BH28">
        <v>87693.337000000014</v>
      </c>
      <c r="BI28">
        <v>5.4372431967094598E-2</v>
      </c>
      <c r="BJ28">
        <v>4.3843951958920824E-2</v>
      </c>
      <c r="BK28">
        <v>1</v>
      </c>
      <c r="BL28" t="s">
        <v>66</v>
      </c>
      <c r="BM28">
        <v>0</v>
      </c>
      <c r="BN28" t="s">
        <v>215</v>
      </c>
    </row>
    <row r="29" spans="1:66">
      <c r="A29" s="130" t="str">
        <f t="shared" si="20"/>
        <v>세운교통</v>
      </c>
      <c r="B29" s="130" t="str">
        <f t="shared" si="1"/>
        <v>67-1</v>
      </c>
      <c r="C29" s="131" t="str">
        <f t="shared" si="21"/>
        <v>70바3852</v>
      </c>
      <c r="D29" s="119" t="str">
        <f t="shared" si="22"/>
        <v>저상</v>
      </c>
      <c r="E29" s="115" t="str">
        <f t="shared" si="16"/>
        <v>F</v>
      </c>
      <c r="F29" s="138">
        <f t="shared" si="17"/>
        <v>0.7295454545454545</v>
      </c>
      <c r="G29" s="139">
        <f t="shared" si="18"/>
        <v>1.605</v>
      </c>
      <c r="H29" s="140">
        <f t="shared" si="19"/>
        <v>2.2000000000000002</v>
      </c>
      <c r="I29" s="141">
        <f t="shared" si="23"/>
        <v>597.59799999999996</v>
      </c>
      <c r="J29" s="142">
        <f t="shared" si="24"/>
        <v>7.0153877499059547E-2</v>
      </c>
      <c r="K29" s="142">
        <f t="shared" si="25"/>
        <v>0.36266349808147147</v>
      </c>
      <c r="L29" s="142">
        <f t="shared" si="26"/>
        <v>0.16566320503080667</v>
      </c>
      <c r="M29" s="143">
        <f t="shared" si="27"/>
        <v>16.509</v>
      </c>
      <c r="N29" s="144">
        <f t="shared" si="28"/>
        <v>0.502</v>
      </c>
      <c r="O29" s="144">
        <f t="shared" si="29"/>
        <v>13.052</v>
      </c>
      <c r="P29" s="145">
        <f t="shared" si="30"/>
        <v>0</v>
      </c>
      <c r="Q29" s="146">
        <f t="shared" si="31"/>
        <v>68</v>
      </c>
      <c r="R29" s="147">
        <f t="shared" si="32"/>
        <v>25.160540023791437</v>
      </c>
      <c r="S29" s="132">
        <f t="shared" si="33"/>
        <v>3</v>
      </c>
      <c r="T29" s="132">
        <f t="shared" si="34"/>
        <v>78</v>
      </c>
      <c r="U29" t="s">
        <v>117</v>
      </c>
      <c r="V29" s="5" t="s">
        <v>122</v>
      </c>
      <c r="W29" t="s">
        <v>117</v>
      </c>
      <c r="X29" s="5" t="s">
        <v>122</v>
      </c>
      <c r="Y29" t="s">
        <v>208</v>
      </c>
      <c r="Z29" t="s">
        <v>171</v>
      </c>
      <c r="AA29" t="s">
        <v>173</v>
      </c>
      <c r="AB29">
        <v>520</v>
      </c>
      <c r="AC29" s="1">
        <v>597.59799999999996</v>
      </c>
      <c r="AD29" s="1">
        <v>372.262</v>
      </c>
      <c r="AE29" s="28">
        <v>1.605</v>
      </c>
      <c r="AF29">
        <v>2.2000000000000002</v>
      </c>
      <c r="AG29">
        <v>16.509</v>
      </c>
      <c r="AH29">
        <v>41.876103000000001</v>
      </c>
      <c r="AI29">
        <v>2.9377710000000001</v>
      </c>
      <c r="AJ29">
        <v>15.186934000000001</v>
      </c>
      <c r="AK29">
        <v>99</v>
      </c>
      <c r="AL29">
        <v>3</v>
      </c>
      <c r="AM29">
        <v>78</v>
      </c>
      <c r="AN29">
        <v>68</v>
      </c>
      <c r="AO29">
        <v>14.270621</v>
      </c>
      <c r="AP29">
        <v>195.1</v>
      </c>
      <c r="AQ29">
        <v>0</v>
      </c>
      <c r="AR29">
        <v>19</v>
      </c>
      <c r="AS29">
        <v>13398</v>
      </c>
      <c r="AT29">
        <v>0.502</v>
      </c>
      <c r="AU29">
        <v>13.052</v>
      </c>
      <c r="AV29">
        <v>0</v>
      </c>
      <c r="AW29">
        <v>0</v>
      </c>
      <c r="AX29" s="29">
        <v>0.5</v>
      </c>
      <c r="AY29">
        <v>0.7295454545454545</v>
      </c>
      <c r="AZ29" t="s">
        <v>69</v>
      </c>
      <c r="BA29" t="s">
        <v>232</v>
      </c>
      <c r="BB29">
        <v>2</v>
      </c>
      <c r="BC29" t="s">
        <v>281</v>
      </c>
      <c r="BD29">
        <v>1</v>
      </c>
      <c r="BE29">
        <v>11588.081</v>
      </c>
      <c r="BF29">
        <v>5.1570057199289504E-2</v>
      </c>
      <c r="BG29">
        <v>3.762270082039075E-2</v>
      </c>
      <c r="BH29">
        <v>87693.337000000014</v>
      </c>
      <c r="BI29">
        <v>6.8146340468261558E-3</v>
      </c>
      <c r="BJ29">
        <v>4.9715852932527178E-3</v>
      </c>
      <c r="BK29">
        <v>1</v>
      </c>
      <c r="BL29" t="s">
        <v>69</v>
      </c>
      <c r="BM29">
        <v>0</v>
      </c>
      <c r="BN29" t="s">
        <v>215</v>
      </c>
    </row>
    <row r="30" spans="1:66">
      <c r="A30" s="127" t="str">
        <f t="shared" si="20"/>
        <v>세운교통</v>
      </c>
      <c r="B30" s="226" t="str">
        <f t="shared" si="1"/>
        <v>예비</v>
      </c>
      <c r="C30" s="128" t="str">
        <f t="shared" si="21"/>
        <v>70바3855</v>
      </c>
      <c r="D30" s="102" t="str">
        <f t="shared" si="22"/>
        <v>저상</v>
      </c>
      <c r="E30" s="98" t="str">
        <f t="shared" si="16"/>
        <v>B</v>
      </c>
      <c r="F30" s="148">
        <f t="shared" si="17"/>
        <v>0.93631578947368421</v>
      </c>
      <c r="G30" s="149">
        <f t="shared" si="18"/>
        <v>1.7789999999999999</v>
      </c>
      <c r="H30" s="150">
        <f t="shared" si="19"/>
        <v>1.9</v>
      </c>
      <c r="I30" s="151">
        <f t="shared" si="23"/>
        <v>1525.6179999999999</v>
      </c>
      <c r="J30" s="152">
        <f t="shared" si="24"/>
        <v>6.9760013800910575E-3</v>
      </c>
      <c r="K30" s="152">
        <f t="shared" si="25"/>
        <v>0.47024986984814748</v>
      </c>
      <c r="L30" s="152">
        <f t="shared" si="26"/>
        <v>0.14485932913743807</v>
      </c>
      <c r="M30" s="153">
        <f t="shared" si="27"/>
        <v>16.452000000000002</v>
      </c>
      <c r="N30" s="154">
        <f t="shared" si="28"/>
        <v>0.13100000000000001</v>
      </c>
      <c r="O30" s="154">
        <f t="shared" si="29"/>
        <v>13.175000000000001</v>
      </c>
      <c r="P30" s="155">
        <f t="shared" si="30"/>
        <v>0</v>
      </c>
      <c r="Q30" s="156">
        <f t="shared" si="31"/>
        <v>74</v>
      </c>
      <c r="R30" s="157">
        <f t="shared" si="32"/>
        <v>24.844158726962284</v>
      </c>
      <c r="S30" s="129">
        <f t="shared" si="33"/>
        <v>2</v>
      </c>
      <c r="T30" s="129">
        <f t="shared" si="34"/>
        <v>201</v>
      </c>
      <c r="U30" t="s">
        <v>117</v>
      </c>
      <c r="V30" t="s">
        <v>90</v>
      </c>
      <c r="W30" t="s">
        <v>117</v>
      </c>
      <c r="X30" s="4" t="s">
        <v>90</v>
      </c>
      <c r="Y30" s="4" t="s">
        <v>345</v>
      </c>
      <c r="Z30" s="4" t="s">
        <v>171</v>
      </c>
      <c r="AA30" s="4" t="s">
        <v>173</v>
      </c>
      <c r="AB30" s="4">
        <v>520</v>
      </c>
      <c r="AC30" s="4">
        <v>1525.6179999999999</v>
      </c>
      <c r="AD30" s="4">
        <v>857.34699999999998</v>
      </c>
      <c r="AE30" s="4">
        <v>1.7789999999999999</v>
      </c>
      <c r="AF30" s="4">
        <v>1.9</v>
      </c>
      <c r="AG30" s="4">
        <v>16.452000000000002</v>
      </c>
      <c r="AH30" s="4">
        <v>117.464713</v>
      </c>
      <c r="AI30" s="4">
        <v>0.819434</v>
      </c>
      <c r="AJ30" s="4">
        <v>55.237766000000001</v>
      </c>
      <c r="AK30" s="4">
        <v>221</v>
      </c>
      <c r="AL30" s="4">
        <v>2</v>
      </c>
      <c r="AM30" s="4">
        <v>201</v>
      </c>
      <c r="AN30" s="4">
        <v>74</v>
      </c>
      <c r="AO30" s="4">
        <v>12.987883</v>
      </c>
      <c r="AP30" s="4">
        <v>307.60000000000002</v>
      </c>
      <c r="AQ30" s="4">
        <v>0</v>
      </c>
      <c r="AR30" s="4">
        <v>69</v>
      </c>
      <c r="AS30" s="4">
        <v>75344</v>
      </c>
      <c r="AT30" s="4">
        <v>0.13100000000000001</v>
      </c>
      <c r="AU30" s="4">
        <v>13.175000000000001</v>
      </c>
      <c r="AV30" s="4">
        <v>0</v>
      </c>
      <c r="AW30" s="4">
        <v>0</v>
      </c>
      <c r="AX30" s="30">
        <v>0.56000000000000005</v>
      </c>
      <c r="AY30">
        <v>0.93631578947368421</v>
      </c>
      <c r="AZ30" t="s">
        <v>67</v>
      </c>
      <c r="BA30" t="s">
        <v>235</v>
      </c>
      <c r="BB30">
        <v>2</v>
      </c>
      <c r="BC30" t="s">
        <v>346</v>
      </c>
      <c r="BD30">
        <v>1</v>
      </c>
      <c r="BE30">
        <v>2384.8199999999997</v>
      </c>
      <c r="BF30">
        <v>0.639720398185188</v>
      </c>
      <c r="BG30">
        <v>0.59898030966918392</v>
      </c>
      <c r="BH30">
        <v>87693.337000000014</v>
      </c>
      <c r="BI30">
        <v>1.7397194042233787E-2</v>
      </c>
      <c r="BJ30">
        <v>1.6289267474281003E-2</v>
      </c>
      <c r="BK30">
        <v>1</v>
      </c>
      <c r="BL30" t="s">
        <v>212</v>
      </c>
      <c r="BM30" t="s">
        <v>213</v>
      </c>
      <c r="BN30" t="s">
        <v>212</v>
      </c>
    </row>
    <row r="31" spans="1:66">
      <c r="A31" s="130" t="str">
        <f t="shared" ref="A31" si="35">W31</f>
        <v>세운교통</v>
      </c>
      <c r="B31" s="130" t="str">
        <f t="shared" ref="B31" si="36">X31</f>
        <v>예비</v>
      </c>
      <c r="C31" s="131" t="str">
        <f t="shared" ref="C31" si="37">Y31</f>
        <v>73아1027</v>
      </c>
      <c r="D31" s="119" t="str">
        <f t="shared" ref="D31" si="38">Z31</f>
        <v>대형</v>
      </c>
      <c r="E31" s="115" t="str">
        <f t="shared" ref="E31" si="39">AZ31</f>
        <v>S</v>
      </c>
      <c r="F31" s="138">
        <f t="shared" ref="F31" si="40">G31/H31</f>
        <v>1.2024999999999999</v>
      </c>
      <c r="G31" s="139">
        <f t="shared" ref="G31" si="41">AE31</f>
        <v>2.4049999999999998</v>
      </c>
      <c r="H31" s="140">
        <f t="shared" ref="H31" si="42">AF31</f>
        <v>2</v>
      </c>
      <c r="I31" s="141">
        <f t="shared" ref="I31" si="43">AC31</f>
        <v>859.202</v>
      </c>
      <c r="J31" s="142">
        <f t="shared" ref="J31" si="44">AI31/AH31</f>
        <v>1.7484648484277911E-2</v>
      </c>
      <c r="K31" s="142">
        <f t="shared" ref="K31" si="45">AJ31/AH31</f>
        <v>0.44548533580911714</v>
      </c>
      <c r="L31" s="142">
        <f t="shared" ref="L31" si="46">AK31/AC31</f>
        <v>9.7765135556015931E-2</v>
      </c>
      <c r="M31" s="143">
        <f t="shared" ref="M31" si="47">AG31</f>
        <v>13.233000000000001</v>
      </c>
      <c r="N31" s="144">
        <f t="shared" ref="N31" si="48">IF(AW31=0,AT31,"속도계이상")</f>
        <v>0.58199999999999996</v>
      </c>
      <c r="O31" s="144">
        <f t="shared" ref="O31" si="49">IF(AW31=0,AU31,"속도계이상")</f>
        <v>11.29</v>
      </c>
      <c r="P31" s="145">
        <f t="shared" ref="P31" si="50">AQ31/60</f>
        <v>0</v>
      </c>
      <c r="Q31" s="146">
        <f t="shared" ref="Q31" si="51">AN31</f>
        <v>80</v>
      </c>
      <c r="R31" s="147">
        <f t="shared" ref="R31" si="52">AC31/(AH31-AI31-AJ31)</f>
        <v>24.958257759641381</v>
      </c>
      <c r="S31" s="132">
        <f t="shared" ref="S31" si="53">IF(AW31=0,AL31,"속도계이상")</f>
        <v>5</v>
      </c>
      <c r="T31" s="132">
        <f t="shared" ref="T31" si="54">IF(AW31=0,AM31,"속도계이상")</f>
        <v>97</v>
      </c>
      <c r="U31" t="s">
        <v>117</v>
      </c>
      <c r="V31" t="s">
        <v>90</v>
      </c>
      <c r="W31" t="s">
        <v>117</v>
      </c>
      <c r="X31" s="4" t="s">
        <v>90</v>
      </c>
      <c r="Y31" s="4" t="s">
        <v>186</v>
      </c>
      <c r="Z31" s="4" t="s">
        <v>140</v>
      </c>
      <c r="AA31" s="4" t="s">
        <v>173</v>
      </c>
      <c r="AB31" s="4">
        <v>520</v>
      </c>
      <c r="AC31" s="4">
        <v>859.202</v>
      </c>
      <c r="AD31" s="4">
        <v>357.18599999999998</v>
      </c>
      <c r="AE31" s="4">
        <v>2.4049999999999998</v>
      </c>
      <c r="AF31" s="4">
        <v>2</v>
      </c>
      <c r="AG31" s="4">
        <v>13.233000000000001</v>
      </c>
      <c r="AH31" s="4">
        <v>64.103605000000002</v>
      </c>
      <c r="AI31" s="4">
        <v>1.1208290000000001</v>
      </c>
      <c r="AJ31" s="4">
        <v>28.557216</v>
      </c>
      <c r="AK31" s="4">
        <v>84</v>
      </c>
      <c r="AL31" s="4">
        <v>5</v>
      </c>
      <c r="AM31" s="4">
        <v>97</v>
      </c>
      <c r="AN31" s="4">
        <v>80</v>
      </c>
      <c r="AO31" s="4">
        <v>13.403333</v>
      </c>
      <c r="AP31" s="4">
        <v>253.5</v>
      </c>
      <c r="AQ31" s="4">
        <v>0</v>
      </c>
      <c r="AR31" s="4">
        <v>34</v>
      </c>
      <c r="AS31" s="4">
        <v>29993</v>
      </c>
      <c r="AT31" s="4">
        <v>0.58199999999999996</v>
      </c>
      <c r="AU31" s="4">
        <v>11.29</v>
      </c>
      <c r="AV31" s="4">
        <v>0</v>
      </c>
      <c r="AW31" s="4">
        <v>0</v>
      </c>
      <c r="AX31" s="4">
        <v>0.65</v>
      </c>
      <c r="AY31">
        <v>1.2024999999999999</v>
      </c>
      <c r="AZ31" t="s">
        <v>70</v>
      </c>
      <c r="BA31" t="s">
        <v>235</v>
      </c>
      <c r="BB31">
        <v>1</v>
      </c>
      <c r="BC31" t="s">
        <v>347</v>
      </c>
      <c r="BD31">
        <v>1</v>
      </c>
      <c r="BE31">
        <v>2384.8199999999997</v>
      </c>
      <c r="BF31">
        <v>0.36027960181481206</v>
      </c>
      <c r="BG31">
        <v>0.43323622118231148</v>
      </c>
      <c r="BH31">
        <v>87693.337000000014</v>
      </c>
      <c r="BI31">
        <v>9.7978025400036941E-3</v>
      </c>
      <c r="BJ31">
        <v>1.1781857554354441E-2</v>
      </c>
      <c r="BK31">
        <v>1</v>
      </c>
      <c r="BL31" t="s">
        <v>70</v>
      </c>
      <c r="BM31">
        <v>0</v>
      </c>
      <c r="BN31" t="s">
        <v>215</v>
      </c>
    </row>
  </sheetData>
  <sortState xmlns:xlrd2="http://schemas.microsoft.com/office/spreadsheetml/2017/richdata2" ref="U5:AX30">
    <sortCondition ref="Y5:Y30"/>
    <sortCondition ref="U5:U30"/>
  </sortState>
  <phoneticPr fontId="2" type="noConversion"/>
  <conditionalFormatting sqref="E1 E2:H3 E4 E5:H1048576">
    <cfRule type="containsText" dxfId="35" priority="1" operator="containsText" text="F">
      <formula>NOT(ISERROR(SEARCH("F",E1)))</formula>
    </cfRule>
    <cfRule type="containsText" dxfId="34" priority="2" operator="containsText" text="D">
      <formula>NOT(ISERROR(SEARCH("D",E1)))</formula>
    </cfRule>
    <cfRule type="containsText" dxfId="33" priority="3" operator="containsText" text="C">
      <formula>NOT(ISERROR(SEARCH("C",E1)))</formula>
    </cfRule>
    <cfRule type="containsText" dxfId="32" priority="4" operator="containsText" text="B">
      <formula>NOT(ISERROR(SEARCH("B",E1)))</formula>
    </cfRule>
    <cfRule type="containsText" dxfId="31" priority="5" operator="containsText" text="A">
      <formula>NOT(ISERROR(SEARCH("A",E1)))</formula>
    </cfRule>
    <cfRule type="containsText" dxfId="30" priority="6" operator="containsText" text="S">
      <formula>NOT(ISERROR(SEARCH("S",E1)))</formula>
    </cfRule>
  </conditionalFormatting>
  <pageMargins left="0.70866141732283472" right="0.70866141732283472" top="0.74803149606299213" bottom="0.74803149606299213" header="0.31496062992125984" footer="0.31496062992125984"/>
  <pageSetup paperSize="9" scale="72" fitToHeight="0" orientation="landscape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C938EB-A06C-4A4D-9BCC-2BAE941546B0}">
  <sheetPr codeName="Sheet6">
    <tabColor rgb="FFFFC000"/>
    <pageSetUpPr fitToPage="1"/>
  </sheetPr>
  <dimension ref="A1:CA45"/>
  <sheetViews>
    <sheetView showGridLines="0" view="pageBreakPreview" zoomScaleNormal="100" zoomScaleSheetLayoutView="100" workbookViewId="0">
      <pane ySplit="4" topLeftCell="A5" activePane="bottomLeft" state="frozen"/>
      <selection activeCell="A3" sqref="A3"/>
      <selection pane="bottomLeft" activeCell="A5" sqref="A5"/>
    </sheetView>
  </sheetViews>
  <sheetFormatPr defaultRowHeight="13.5" outlineLevelCol="2"/>
  <cols>
    <col min="1" max="1" width="10.140625" style="3" customWidth="1"/>
    <col min="2" max="2" width="11" style="36" customWidth="1"/>
    <col min="3" max="3" width="5.5703125" style="89" customWidth="1"/>
    <col min="4" max="4" width="10.140625" style="93" customWidth="1"/>
    <col min="5" max="5" width="10.140625" customWidth="1"/>
    <col min="6" max="6" width="10.140625" style="4" customWidth="1"/>
    <col min="7" max="13" width="10.140625" customWidth="1"/>
    <col min="14" max="16" width="11.28515625" customWidth="1"/>
    <col min="17" max="18" width="11.28515625" style="204" customWidth="1"/>
    <col min="19" max="24" width="9" hidden="1" customWidth="1" outlineLevel="2"/>
    <col min="25" max="25" width="9.140625" hidden="1" customWidth="1" outlineLevel="2"/>
    <col min="26" max="26" width="13.140625" hidden="1" customWidth="1" outlineLevel="2"/>
    <col min="27" max="29" width="9.140625" hidden="1" customWidth="1" outlineLevel="2"/>
    <col min="30" max="30" width="9.140625" style="1" hidden="1" customWidth="1" outlineLevel="2"/>
    <col min="31" max="40" width="9.140625" hidden="1" customWidth="1" outlineLevel="2"/>
    <col min="41" max="78" width="9.140625" hidden="1" customWidth="1" outlineLevel="1"/>
    <col min="79" max="79" width="9.140625" collapsed="1"/>
  </cols>
  <sheetData>
    <row r="1" spans="1:78" ht="9.75" customHeight="1">
      <c r="A1" s="22"/>
      <c r="B1" s="33"/>
      <c r="C1" s="88"/>
      <c r="D1" s="23"/>
      <c r="E1" s="23"/>
      <c r="F1" s="21"/>
      <c r="G1" s="23"/>
      <c r="H1" s="23"/>
      <c r="I1" s="23"/>
      <c r="J1" s="23"/>
      <c r="K1" s="23"/>
      <c r="L1" s="23"/>
      <c r="M1" s="23"/>
      <c r="N1" s="23"/>
      <c r="O1" s="23"/>
      <c r="P1" s="23"/>
      <c r="Q1" s="202"/>
      <c r="R1" s="202"/>
    </row>
    <row r="2" spans="1:78" ht="45" customHeight="1">
      <c r="A2" s="10" t="s">
        <v>32</v>
      </c>
      <c r="B2" s="34"/>
      <c r="C2" s="87"/>
      <c r="D2" s="94"/>
      <c r="E2" s="10"/>
      <c r="F2" s="37"/>
      <c r="G2" s="10"/>
      <c r="H2" s="10"/>
      <c r="I2" s="10"/>
      <c r="J2" s="10"/>
      <c r="K2" s="10"/>
      <c r="L2" s="10"/>
      <c r="M2" s="10"/>
      <c r="N2" s="10"/>
      <c r="O2" s="10"/>
      <c r="P2" s="10"/>
      <c r="Q2" s="203"/>
      <c r="R2" s="203"/>
      <c r="S2" s="10"/>
      <c r="T2" s="10"/>
      <c r="U2" s="10"/>
      <c r="V2" s="10"/>
      <c r="W2" s="10"/>
      <c r="X2" s="10"/>
      <c r="Y2" s="10"/>
    </row>
    <row r="3" spans="1:78" ht="30.75" customHeight="1">
      <c r="A3" s="24" t="s">
        <v>155</v>
      </c>
      <c r="B3" s="35"/>
      <c r="E3" s="11"/>
      <c r="F3" s="8"/>
      <c r="G3" s="11"/>
      <c r="H3" s="11"/>
      <c r="X3" s="11"/>
      <c r="Y3" s="11"/>
    </row>
    <row r="4" spans="1:78" ht="27">
      <c r="A4" s="108" t="s">
        <v>38</v>
      </c>
      <c r="B4" s="109" t="s">
        <v>48</v>
      </c>
      <c r="C4" s="110" t="s">
        <v>141</v>
      </c>
      <c r="D4" s="110" t="s">
        <v>156</v>
      </c>
      <c r="E4" s="111" t="s">
        <v>145</v>
      </c>
      <c r="F4" s="109" t="s">
        <v>149</v>
      </c>
      <c r="G4" s="111" t="s">
        <v>147</v>
      </c>
      <c r="H4" s="111" t="s">
        <v>151</v>
      </c>
      <c r="I4" s="112" t="s">
        <v>153</v>
      </c>
      <c r="J4" s="111" t="s">
        <v>11</v>
      </c>
      <c r="K4" s="111" t="s">
        <v>12</v>
      </c>
      <c r="L4" s="111" t="s">
        <v>13</v>
      </c>
      <c r="M4" s="111" t="s">
        <v>72</v>
      </c>
      <c r="N4" s="111" t="s">
        <v>6</v>
      </c>
      <c r="O4" s="111" t="s">
        <v>7</v>
      </c>
      <c r="P4" s="111" t="s">
        <v>162</v>
      </c>
      <c r="Q4" s="205" t="s">
        <v>43</v>
      </c>
      <c r="R4" s="205" t="s">
        <v>44</v>
      </c>
      <c r="S4" s="13"/>
      <c r="T4" s="13" t="s">
        <v>42</v>
      </c>
      <c r="U4" s="13" t="s">
        <v>158</v>
      </c>
      <c r="V4" s="13" t="s">
        <v>159</v>
      </c>
      <c r="W4" s="13" t="s">
        <v>3</v>
      </c>
      <c r="X4" s="13" t="s">
        <v>19</v>
      </c>
      <c r="Y4" s="14" t="s">
        <v>8</v>
      </c>
      <c r="Z4" s="15" t="s">
        <v>15</v>
      </c>
      <c r="AA4" s="14" t="s">
        <v>2</v>
      </c>
      <c r="AB4" s="14" t="s">
        <v>20</v>
      </c>
      <c r="AC4" s="14" t="s">
        <v>21</v>
      </c>
      <c r="AD4" s="16" t="s">
        <v>22</v>
      </c>
      <c r="AE4" s="13" t="s">
        <v>23</v>
      </c>
      <c r="AF4" s="13" t="s">
        <v>24</v>
      </c>
      <c r="AG4" s="13" t="s">
        <v>17</v>
      </c>
      <c r="AH4" s="13" t="s">
        <v>25</v>
      </c>
      <c r="AI4" s="13" t="s">
        <v>39</v>
      </c>
      <c r="AJ4" s="13" t="s">
        <v>27</v>
      </c>
      <c r="AK4" s="13" t="s">
        <v>40</v>
      </c>
      <c r="AL4" s="13" t="s">
        <v>41</v>
      </c>
      <c r="AM4" s="13" t="s">
        <v>260</v>
      </c>
      <c r="AN4" s="13"/>
      <c r="AO4" t="s">
        <v>169</v>
      </c>
      <c r="AP4" t="s">
        <v>261</v>
      </c>
      <c r="AQ4" t="s">
        <v>146</v>
      </c>
      <c r="AR4" t="s">
        <v>31</v>
      </c>
      <c r="AS4" t="s">
        <v>0</v>
      </c>
      <c r="AT4" t="s">
        <v>9</v>
      </c>
      <c r="AU4" t="s">
        <v>29</v>
      </c>
      <c r="AV4" t="s">
        <v>159</v>
      </c>
      <c r="AW4" t="s">
        <v>64</v>
      </c>
      <c r="AX4" t="s">
        <v>262</v>
      </c>
      <c r="AY4" t="s">
        <v>125</v>
      </c>
      <c r="AZ4" t="s">
        <v>263</v>
      </c>
      <c r="BA4" t="s">
        <v>264</v>
      </c>
      <c r="BB4" t="s">
        <v>265</v>
      </c>
      <c r="BC4" t="s">
        <v>266</v>
      </c>
      <c r="BD4">
        <v>10</v>
      </c>
      <c r="BE4" t="s">
        <v>137</v>
      </c>
      <c r="BF4" t="s">
        <v>138</v>
      </c>
      <c r="BG4" t="s">
        <v>139</v>
      </c>
      <c r="BI4" t="s">
        <v>0</v>
      </c>
      <c r="BJ4" t="s">
        <v>73</v>
      </c>
      <c r="BK4" t="s">
        <v>64</v>
      </c>
      <c r="BL4" t="s">
        <v>157</v>
      </c>
      <c r="BM4" t="s">
        <v>143</v>
      </c>
      <c r="BN4" t="s">
        <v>148</v>
      </c>
      <c r="BO4" t="s">
        <v>146</v>
      </c>
      <c r="BP4" t="s">
        <v>150</v>
      </c>
      <c r="BQ4" t="s">
        <v>152</v>
      </c>
      <c r="BR4" t="s">
        <v>11</v>
      </c>
      <c r="BS4" t="s">
        <v>12</v>
      </c>
      <c r="BT4" t="s">
        <v>13</v>
      </c>
      <c r="BU4" t="s">
        <v>105</v>
      </c>
      <c r="BV4" t="s">
        <v>6</v>
      </c>
      <c r="BW4" t="s">
        <v>7</v>
      </c>
      <c r="BX4" t="s">
        <v>161</v>
      </c>
      <c r="BY4" t="s">
        <v>163</v>
      </c>
      <c r="BZ4" t="s">
        <v>164</v>
      </c>
    </row>
    <row r="5" spans="1:78" ht="16.5">
      <c r="A5" s="113" t="str">
        <f>BI5</f>
        <v>세운교통</v>
      </c>
      <c r="B5" s="114" t="str">
        <f>IF(BJ5="NULL", E5, BJ5)</f>
        <v>강희수</v>
      </c>
      <c r="C5" s="115" t="str">
        <f>BK5</f>
        <v>D</v>
      </c>
      <c r="D5" s="116">
        <f>BL5</f>
        <v>0.83545454545454545</v>
      </c>
      <c r="E5" s="117">
        <f>U5</f>
        <v>8480</v>
      </c>
      <c r="F5" s="118" t="str">
        <f t="shared" ref="F5:I6" si="0">BN5</f>
        <v>28</v>
      </c>
      <c r="G5" s="119" t="str">
        <f t="shared" si="0"/>
        <v>73아1009</v>
      </c>
      <c r="H5" s="120">
        <f t="shared" si="0"/>
        <v>1</v>
      </c>
      <c r="I5" s="121">
        <f t="shared" si="0"/>
        <v>5160.3649999999998</v>
      </c>
      <c r="J5" s="122">
        <f>AB5/AA5</f>
        <v>3.1683506145418733E-2</v>
      </c>
      <c r="K5" s="122">
        <f>AC5/AA5</f>
        <v>0.46676859838744134</v>
      </c>
      <c r="L5" s="122">
        <f>AD5/I5</f>
        <v>0.12344088063538142</v>
      </c>
      <c r="M5" s="123">
        <f>Z5</f>
        <v>18.015999999999998</v>
      </c>
      <c r="N5" s="124">
        <f>BV5</f>
        <v>9.6892370985385723E-2</v>
      </c>
      <c r="O5" s="124">
        <f>BW5</f>
        <v>9.4954523565678013</v>
      </c>
      <c r="P5" s="206">
        <f>AK5</f>
        <v>226</v>
      </c>
      <c r="Q5" s="207">
        <f>AE5</f>
        <v>5</v>
      </c>
      <c r="R5" s="207">
        <f>AF5</f>
        <v>490</v>
      </c>
      <c r="T5">
        <v>520</v>
      </c>
      <c r="U5">
        <v>8480</v>
      </c>
      <c r="V5" t="s">
        <v>221</v>
      </c>
      <c r="W5">
        <v>5160.3649999999998</v>
      </c>
      <c r="X5">
        <v>2807.4290000000001</v>
      </c>
      <c r="Y5">
        <v>1.8380000000000001</v>
      </c>
      <c r="Z5">
        <v>18.015999999999998</v>
      </c>
      <c r="AA5">
        <v>436.398009</v>
      </c>
      <c r="AB5">
        <v>13.826619000000001</v>
      </c>
      <c r="AC5">
        <v>203.696887</v>
      </c>
      <c r="AD5" s="1">
        <v>637</v>
      </c>
      <c r="AE5">
        <v>5</v>
      </c>
      <c r="AF5">
        <v>490</v>
      </c>
      <c r="AG5">
        <v>72</v>
      </c>
      <c r="AH5">
        <v>11.824904999999999</v>
      </c>
      <c r="AI5">
        <v>1724.9</v>
      </c>
      <c r="AJ5">
        <v>0</v>
      </c>
      <c r="AK5">
        <v>226</v>
      </c>
      <c r="AL5">
        <v>213700</v>
      </c>
      <c r="AM5">
        <v>0.83545454545454545</v>
      </c>
      <c r="AN5" t="s">
        <v>66</v>
      </c>
      <c r="AO5">
        <v>5160.3649999999998</v>
      </c>
      <c r="AP5" t="s">
        <v>348</v>
      </c>
      <c r="AQ5" t="s">
        <v>117</v>
      </c>
      <c r="AR5" t="s">
        <v>121</v>
      </c>
      <c r="AS5" t="s">
        <v>117</v>
      </c>
      <c r="AT5" t="s">
        <v>121</v>
      </c>
      <c r="AU5" t="s">
        <v>222</v>
      </c>
      <c r="AV5" t="s">
        <v>221</v>
      </c>
      <c r="AW5" t="s">
        <v>66</v>
      </c>
      <c r="AX5">
        <v>8480</v>
      </c>
      <c r="AY5" t="s">
        <v>267</v>
      </c>
      <c r="AZ5">
        <v>2</v>
      </c>
      <c r="BA5" t="s">
        <v>268</v>
      </c>
      <c r="BB5">
        <v>1</v>
      </c>
      <c r="BC5">
        <v>1</v>
      </c>
      <c r="BE5" t="s">
        <v>66</v>
      </c>
      <c r="BF5">
        <v>0</v>
      </c>
      <c r="BG5" t="s">
        <v>215</v>
      </c>
      <c r="BI5" t="s">
        <v>117</v>
      </c>
      <c r="BJ5" t="s">
        <v>221</v>
      </c>
      <c r="BK5" t="s">
        <v>66</v>
      </c>
      <c r="BL5">
        <v>0.83545454545454545</v>
      </c>
      <c r="BM5">
        <v>8480</v>
      </c>
      <c r="BN5" t="s">
        <v>121</v>
      </c>
      <c r="BO5" t="s">
        <v>222</v>
      </c>
      <c r="BP5">
        <v>1</v>
      </c>
      <c r="BQ5">
        <v>5160.3649999999998</v>
      </c>
      <c r="BR5">
        <v>3.1683506145418733E-2</v>
      </c>
      <c r="BS5">
        <v>0.46676859838744134</v>
      </c>
      <c r="BT5">
        <v>0.12344088063538142</v>
      </c>
      <c r="BU5">
        <v>18.015999999999998</v>
      </c>
      <c r="BV5">
        <v>9.6892370985385723E-2</v>
      </c>
      <c r="BW5">
        <v>9.4954523565678013</v>
      </c>
      <c r="BX5">
        <v>226</v>
      </c>
      <c r="BY5">
        <v>5</v>
      </c>
      <c r="BZ5">
        <v>490</v>
      </c>
    </row>
    <row r="6" spans="1:78" ht="16.5">
      <c r="A6" s="96" t="str">
        <f>BI6</f>
        <v>세운교통</v>
      </c>
      <c r="B6" s="97" t="str">
        <f>IF(BJ6="NULL", E6, BJ6)</f>
        <v>고영길</v>
      </c>
      <c r="C6" s="98" t="str">
        <f>BK6</f>
        <v>S</v>
      </c>
      <c r="D6" s="99">
        <f>BL6</f>
        <v>1.1263157894736844</v>
      </c>
      <c r="E6" s="100">
        <f>U6</f>
        <v>9195</v>
      </c>
      <c r="F6" s="101" t="str">
        <f t="shared" si="0"/>
        <v>11</v>
      </c>
      <c r="G6" s="102" t="str">
        <f t="shared" si="0"/>
        <v>73아1597</v>
      </c>
      <c r="H6" s="103">
        <f t="shared" si="0"/>
        <v>1</v>
      </c>
      <c r="I6" s="104">
        <f t="shared" si="0"/>
        <v>507.44900000000001</v>
      </c>
      <c r="J6" s="105">
        <f>AB6/AA6</f>
        <v>9.6624347035098382E-2</v>
      </c>
      <c r="K6" s="105">
        <f>AC6/AA6</f>
        <v>0.35236056296727536</v>
      </c>
      <c r="L6" s="105">
        <f>AD6/I6</f>
        <v>0.1734164418493287</v>
      </c>
      <c r="M6" s="106">
        <f>Z6</f>
        <v>16.698</v>
      </c>
      <c r="N6" s="107">
        <f>BV6</f>
        <v>0</v>
      </c>
      <c r="O6" s="107">
        <f>BW6</f>
        <v>57.148600154892414</v>
      </c>
      <c r="P6" s="208">
        <f>AK6</f>
        <v>5</v>
      </c>
      <c r="Q6" s="209">
        <f>AE6</f>
        <v>0</v>
      </c>
      <c r="R6" s="209">
        <f>AF6</f>
        <v>290</v>
      </c>
      <c r="T6">
        <v>520</v>
      </c>
      <c r="U6">
        <v>9195</v>
      </c>
      <c r="V6" t="s">
        <v>349</v>
      </c>
      <c r="W6">
        <v>507.44900000000001</v>
      </c>
      <c r="X6">
        <v>237.09800000000001</v>
      </c>
      <c r="Y6">
        <v>2.14</v>
      </c>
      <c r="Z6">
        <v>16.698</v>
      </c>
      <c r="AA6">
        <v>35.411934000000002</v>
      </c>
      <c r="AB6">
        <v>3.4216549999999999</v>
      </c>
      <c r="AC6">
        <v>12.477769</v>
      </c>
      <c r="AD6" s="1">
        <v>88</v>
      </c>
      <c r="AE6">
        <v>0</v>
      </c>
      <c r="AF6">
        <v>290</v>
      </c>
      <c r="AG6">
        <v>66</v>
      </c>
      <c r="AH6">
        <v>14.329886</v>
      </c>
      <c r="AI6">
        <v>205.6</v>
      </c>
      <c r="AJ6">
        <v>0</v>
      </c>
      <c r="AK6">
        <v>5</v>
      </c>
      <c r="AL6">
        <v>2633</v>
      </c>
      <c r="AM6">
        <v>1.1263157894736844</v>
      </c>
      <c r="AN6" t="s">
        <v>70</v>
      </c>
      <c r="AO6">
        <v>507.44900000000001</v>
      </c>
      <c r="AP6" t="s">
        <v>350</v>
      </c>
      <c r="AQ6" t="s">
        <v>117</v>
      </c>
      <c r="AR6" t="s">
        <v>118</v>
      </c>
      <c r="AS6" t="s">
        <v>117</v>
      </c>
      <c r="AT6" t="s">
        <v>118</v>
      </c>
      <c r="AU6" t="s">
        <v>342</v>
      </c>
      <c r="AV6" t="s">
        <v>349</v>
      </c>
      <c r="AW6" t="s">
        <v>70</v>
      </c>
      <c r="AX6">
        <v>9195</v>
      </c>
      <c r="AY6" t="s">
        <v>280</v>
      </c>
      <c r="AZ6">
        <v>2</v>
      </c>
      <c r="BA6" t="s">
        <v>237</v>
      </c>
      <c r="BB6">
        <v>1</v>
      </c>
      <c r="BC6">
        <v>1</v>
      </c>
      <c r="BE6" t="s">
        <v>212</v>
      </c>
      <c r="BF6" t="s">
        <v>213</v>
      </c>
      <c r="BG6" t="s">
        <v>212</v>
      </c>
      <c r="BI6" t="s">
        <v>117</v>
      </c>
      <c r="BJ6" t="s">
        <v>349</v>
      </c>
      <c r="BK6" t="s">
        <v>70</v>
      </c>
      <c r="BL6">
        <v>1.1263157894736844</v>
      </c>
      <c r="BM6">
        <v>9195</v>
      </c>
      <c r="BN6" t="s">
        <v>118</v>
      </c>
      <c r="BO6" t="s">
        <v>342</v>
      </c>
      <c r="BP6">
        <v>1</v>
      </c>
      <c r="BQ6">
        <v>507.44900000000001</v>
      </c>
      <c r="BR6">
        <v>9.6624347035098382E-2</v>
      </c>
      <c r="BS6">
        <v>0.35236056296727536</v>
      </c>
      <c r="BT6">
        <v>0.1734164418493287</v>
      </c>
      <c r="BU6">
        <v>16.698</v>
      </c>
      <c r="BV6">
        <v>0</v>
      </c>
      <c r="BW6">
        <v>57.148600154892414</v>
      </c>
      <c r="BX6">
        <v>5</v>
      </c>
      <c r="BY6">
        <v>0</v>
      </c>
      <c r="BZ6">
        <v>290</v>
      </c>
    </row>
    <row r="7" spans="1:78" ht="16.5">
      <c r="A7" s="113" t="str">
        <f t="shared" ref="A7:A45" si="1">BI7</f>
        <v>세운교통</v>
      </c>
      <c r="B7" s="114" t="str">
        <f t="shared" ref="B7:B45" si="2">IF(BJ7="NULL", E7, BJ7)</f>
        <v>김경철</v>
      </c>
      <c r="C7" s="115" t="str">
        <f t="shared" ref="C7:C45" si="3">BK7</f>
        <v>B</v>
      </c>
      <c r="D7" s="116">
        <f t="shared" ref="D7:D45" si="4">BL7</f>
        <v>0.91282382565381814</v>
      </c>
      <c r="E7" s="117">
        <f t="shared" ref="E7:E45" si="5">U7</f>
        <v>7294</v>
      </c>
      <c r="F7" s="118" t="str">
        <f t="shared" ref="F7:F45" si="6">BN7</f>
        <v>24-1</v>
      </c>
      <c r="G7" s="119" t="str">
        <f t="shared" ref="G7:G45" si="7">BO7</f>
        <v>73아1446</v>
      </c>
      <c r="H7" s="120">
        <f t="shared" ref="H7:H45" si="8">BP7</f>
        <v>2</v>
      </c>
      <c r="I7" s="121">
        <f t="shared" ref="I7:I45" si="9">BQ7</f>
        <v>490.40199999999999</v>
      </c>
      <c r="J7" s="122">
        <f t="shared" ref="J7:J45" si="10">AB7/AA7</f>
        <v>3.171751308334831E-2</v>
      </c>
      <c r="K7" s="122">
        <f t="shared" ref="K7:K45" si="11">AC7/AA7</f>
        <v>0.42417955944998592</v>
      </c>
      <c r="L7" s="122">
        <f t="shared" ref="L7:L45" si="12">AD7/I7</f>
        <v>0.17740547550784866</v>
      </c>
      <c r="M7" s="123">
        <f t="shared" ref="M7:M45" si="13">Z7</f>
        <v>18.640999999999998</v>
      </c>
      <c r="N7" s="124">
        <f t="shared" ref="N7:N45" si="14">BV7</f>
        <v>0</v>
      </c>
      <c r="O7" s="124">
        <f t="shared" ref="O7:O45" si="15">BW7</f>
        <v>19.371862268098418</v>
      </c>
      <c r="P7" s="206">
        <f t="shared" ref="P7:P45" si="16">AK7</f>
        <v>13</v>
      </c>
      <c r="Q7" s="207">
        <f t="shared" ref="Q7:Q45" si="17">AE7</f>
        <v>0</v>
      </c>
      <c r="R7" s="207">
        <f t="shared" ref="R7:R45" si="18">AF7</f>
        <v>95</v>
      </c>
      <c r="T7">
        <v>520</v>
      </c>
      <c r="U7">
        <v>7294</v>
      </c>
      <c r="V7" t="s">
        <v>351</v>
      </c>
      <c r="W7">
        <v>490.40199999999999</v>
      </c>
      <c r="X7">
        <v>258.01600000000002</v>
      </c>
      <c r="Y7">
        <v>1.901</v>
      </c>
      <c r="Z7">
        <v>18.640999999999998</v>
      </c>
      <c r="AA7">
        <v>32.184995000000001</v>
      </c>
      <c r="AB7">
        <v>1.0208280000000001</v>
      </c>
      <c r="AC7">
        <v>13.652217</v>
      </c>
      <c r="AD7" s="1">
        <v>87</v>
      </c>
      <c r="AE7">
        <v>0</v>
      </c>
      <c r="AF7">
        <v>95</v>
      </c>
      <c r="AG7">
        <v>71</v>
      </c>
      <c r="AH7">
        <v>15.236976</v>
      </c>
      <c r="AI7">
        <v>390.8</v>
      </c>
      <c r="AJ7">
        <v>0</v>
      </c>
      <c r="AK7">
        <v>13</v>
      </c>
      <c r="AL7">
        <v>11555</v>
      </c>
      <c r="AM7">
        <v>0.91282382565381814</v>
      </c>
      <c r="AN7" t="s">
        <v>67</v>
      </c>
      <c r="AO7">
        <v>245.67599999999999</v>
      </c>
      <c r="AP7" t="s">
        <v>352</v>
      </c>
      <c r="AQ7" t="s">
        <v>117</v>
      </c>
      <c r="AR7" t="s">
        <v>119</v>
      </c>
      <c r="AS7" t="s">
        <v>117</v>
      </c>
      <c r="AT7" t="s">
        <v>119</v>
      </c>
      <c r="AU7" t="s">
        <v>180</v>
      </c>
      <c r="AV7" t="s">
        <v>351</v>
      </c>
      <c r="AW7" t="s">
        <v>67</v>
      </c>
      <c r="AX7">
        <v>7294</v>
      </c>
      <c r="AY7" t="s">
        <v>285</v>
      </c>
      <c r="AZ7">
        <v>1</v>
      </c>
      <c r="BA7" t="s">
        <v>225</v>
      </c>
      <c r="BB7">
        <v>2</v>
      </c>
      <c r="BC7">
        <v>1</v>
      </c>
      <c r="BE7" t="s">
        <v>212</v>
      </c>
      <c r="BF7" t="s">
        <v>213</v>
      </c>
      <c r="BG7" t="s">
        <v>212</v>
      </c>
      <c r="BI7" t="s">
        <v>117</v>
      </c>
      <c r="BJ7" t="s">
        <v>351</v>
      </c>
      <c r="BK7" t="s">
        <v>67</v>
      </c>
      <c r="BL7">
        <v>0.91282382565381814</v>
      </c>
      <c r="BM7">
        <v>7294</v>
      </c>
      <c r="BN7" t="s">
        <v>119</v>
      </c>
      <c r="BO7" t="s">
        <v>180</v>
      </c>
      <c r="BP7">
        <v>2</v>
      </c>
      <c r="BQ7">
        <v>490.40199999999999</v>
      </c>
      <c r="BR7">
        <v>3.171751308334831E-2</v>
      </c>
      <c r="BS7">
        <v>0.42417955944998592</v>
      </c>
      <c r="BT7">
        <v>0.17740547550784866</v>
      </c>
      <c r="BU7">
        <v>18.640999999999998</v>
      </c>
      <c r="BV7">
        <v>0</v>
      </c>
      <c r="BW7">
        <v>19.371862268098418</v>
      </c>
      <c r="BX7">
        <v>13</v>
      </c>
      <c r="BY7">
        <v>0</v>
      </c>
      <c r="BZ7">
        <v>95</v>
      </c>
    </row>
    <row r="8" spans="1:78" ht="16.5">
      <c r="A8" s="96" t="str">
        <f t="shared" si="1"/>
        <v>세운교통</v>
      </c>
      <c r="B8" s="97" t="str">
        <f t="shared" si="2"/>
        <v>김수연</v>
      </c>
      <c r="C8" s="98" t="str">
        <f t="shared" si="3"/>
        <v>S</v>
      </c>
      <c r="D8" s="99">
        <f t="shared" si="4"/>
        <v>1.0438095238095237</v>
      </c>
      <c r="E8" s="100">
        <f t="shared" si="5"/>
        <v>1310</v>
      </c>
      <c r="F8" s="101" t="str">
        <f t="shared" si="6"/>
        <v>28</v>
      </c>
      <c r="G8" s="102" t="str">
        <f t="shared" si="7"/>
        <v>73아1018</v>
      </c>
      <c r="H8" s="103">
        <f t="shared" si="8"/>
        <v>1</v>
      </c>
      <c r="I8" s="104">
        <f t="shared" si="9"/>
        <v>1830.789</v>
      </c>
      <c r="J8" s="105">
        <f t="shared" si="10"/>
        <v>6.8584509313105394E-3</v>
      </c>
      <c r="K8" s="105">
        <f t="shared" si="11"/>
        <v>0.37958766771290081</v>
      </c>
      <c r="L8" s="105">
        <f t="shared" si="12"/>
        <v>0.15403195015919366</v>
      </c>
      <c r="M8" s="106">
        <f t="shared" si="13"/>
        <v>13.965999999999999</v>
      </c>
      <c r="N8" s="107">
        <f t="shared" si="14"/>
        <v>0.38234881245189917</v>
      </c>
      <c r="O8" s="107">
        <f t="shared" si="15"/>
        <v>1.857122803337796</v>
      </c>
      <c r="P8" s="208">
        <f t="shared" si="16"/>
        <v>13</v>
      </c>
      <c r="Q8" s="209">
        <f t="shared" si="17"/>
        <v>7</v>
      </c>
      <c r="R8" s="209">
        <f t="shared" si="18"/>
        <v>34</v>
      </c>
      <c r="T8">
        <v>520</v>
      </c>
      <c r="U8">
        <v>1310</v>
      </c>
      <c r="V8" t="s">
        <v>189</v>
      </c>
      <c r="W8">
        <v>1830.789</v>
      </c>
      <c r="X8">
        <v>835.05899999999997</v>
      </c>
      <c r="Y8">
        <v>2.1920000000000002</v>
      </c>
      <c r="Z8">
        <v>13.965999999999999</v>
      </c>
      <c r="AA8">
        <v>128.54579100000001</v>
      </c>
      <c r="AB8">
        <v>0.88162499999999999</v>
      </c>
      <c r="AC8">
        <v>48.794396999999996</v>
      </c>
      <c r="AD8" s="1">
        <v>282</v>
      </c>
      <c r="AE8">
        <v>7</v>
      </c>
      <c r="AF8">
        <v>34</v>
      </c>
      <c r="AG8">
        <v>68</v>
      </c>
      <c r="AH8">
        <v>14.242309000000001</v>
      </c>
      <c r="AI8">
        <v>101.1</v>
      </c>
      <c r="AJ8">
        <v>0</v>
      </c>
      <c r="AK8">
        <v>13</v>
      </c>
      <c r="AL8">
        <v>7441</v>
      </c>
      <c r="AM8">
        <v>1.0438095238095237</v>
      </c>
      <c r="AN8" t="s">
        <v>70</v>
      </c>
      <c r="AO8">
        <v>1830.789</v>
      </c>
      <c r="AP8" t="s">
        <v>353</v>
      </c>
      <c r="AQ8" t="s">
        <v>117</v>
      </c>
      <c r="AR8" t="s">
        <v>121</v>
      </c>
      <c r="AS8" t="s">
        <v>117</v>
      </c>
      <c r="AT8" t="s">
        <v>121</v>
      </c>
      <c r="AU8" t="s">
        <v>185</v>
      </c>
      <c r="AV8" t="s">
        <v>189</v>
      </c>
      <c r="AW8" t="s">
        <v>70</v>
      </c>
      <c r="AX8">
        <v>1310</v>
      </c>
      <c r="AY8" t="s">
        <v>275</v>
      </c>
      <c r="AZ8">
        <v>2</v>
      </c>
      <c r="BA8" t="s">
        <v>248</v>
      </c>
      <c r="BB8">
        <v>1</v>
      </c>
      <c r="BC8">
        <v>1</v>
      </c>
      <c r="BE8" t="s">
        <v>70</v>
      </c>
      <c r="BF8">
        <v>0</v>
      </c>
      <c r="BG8" t="s">
        <v>215</v>
      </c>
      <c r="BI8" t="s">
        <v>117</v>
      </c>
      <c r="BJ8" t="s">
        <v>189</v>
      </c>
      <c r="BK8" t="s">
        <v>70</v>
      </c>
      <c r="BL8">
        <v>1.0438095238095237</v>
      </c>
      <c r="BM8">
        <v>1310</v>
      </c>
      <c r="BN8" t="s">
        <v>121</v>
      </c>
      <c r="BO8" t="s">
        <v>185</v>
      </c>
      <c r="BP8">
        <v>1</v>
      </c>
      <c r="BQ8">
        <v>1830.789</v>
      </c>
      <c r="BR8">
        <v>6.8584509313105394E-3</v>
      </c>
      <c r="BS8">
        <v>0.37958766771290081</v>
      </c>
      <c r="BT8">
        <v>0.15403195015919366</v>
      </c>
      <c r="BU8">
        <v>13.965999999999999</v>
      </c>
      <c r="BV8">
        <v>0.38234881245189917</v>
      </c>
      <c r="BW8">
        <v>1.857122803337796</v>
      </c>
      <c r="BX8">
        <v>13</v>
      </c>
      <c r="BY8">
        <v>7</v>
      </c>
      <c r="BZ8">
        <v>34</v>
      </c>
    </row>
    <row r="9" spans="1:78" ht="16.5">
      <c r="A9" s="113" t="str">
        <f t="shared" si="1"/>
        <v>세운교통</v>
      </c>
      <c r="B9" s="114" t="str">
        <f t="shared" si="2"/>
        <v>김정걸</v>
      </c>
      <c r="C9" s="115" t="str">
        <f t="shared" si="3"/>
        <v>C</v>
      </c>
      <c r="D9" s="116">
        <f t="shared" si="4"/>
        <v>0.85181818181818181</v>
      </c>
      <c r="E9" s="117">
        <f t="shared" si="5"/>
        <v>1812</v>
      </c>
      <c r="F9" s="118" t="str">
        <f t="shared" si="6"/>
        <v>26</v>
      </c>
      <c r="G9" s="119" t="str">
        <f t="shared" si="7"/>
        <v>70바1595</v>
      </c>
      <c r="H9" s="120">
        <f t="shared" si="8"/>
        <v>1</v>
      </c>
      <c r="I9" s="121">
        <f t="shared" si="9"/>
        <v>1188.1400000000001</v>
      </c>
      <c r="J9" s="122">
        <f t="shared" si="10"/>
        <v>4.0967182826901434E-2</v>
      </c>
      <c r="K9" s="122">
        <f t="shared" si="11"/>
        <v>0.40037063192277667</v>
      </c>
      <c r="L9" s="122">
        <f t="shared" si="12"/>
        <v>0.1287727035534533</v>
      </c>
      <c r="M9" s="123">
        <f t="shared" si="13"/>
        <v>14.423999999999999</v>
      </c>
      <c r="N9" s="124">
        <f t="shared" si="14"/>
        <v>0.1683303314424226</v>
      </c>
      <c r="O9" s="124">
        <f t="shared" si="15"/>
        <v>6.396552594812059</v>
      </c>
      <c r="P9" s="206">
        <f t="shared" si="16"/>
        <v>58</v>
      </c>
      <c r="Q9" s="207">
        <f t="shared" si="17"/>
        <v>2</v>
      </c>
      <c r="R9" s="207">
        <f t="shared" si="18"/>
        <v>76</v>
      </c>
      <c r="T9">
        <v>520</v>
      </c>
      <c r="U9">
        <v>1812</v>
      </c>
      <c r="V9" t="s">
        <v>354</v>
      </c>
      <c r="W9">
        <v>1188.1400000000001</v>
      </c>
      <c r="X9">
        <v>634.17999999999995</v>
      </c>
      <c r="Y9">
        <v>1.8740000000000001</v>
      </c>
      <c r="Z9">
        <v>14.423999999999999</v>
      </c>
      <c r="AA9">
        <v>96.953872000000004</v>
      </c>
      <c r="AB9">
        <v>3.971927</v>
      </c>
      <c r="AC9">
        <v>38.817483000000003</v>
      </c>
      <c r="AD9" s="1">
        <v>153</v>
      </c>
      <c r="AE9">
        <v>2</v>
      </c>
      <c r="AF9">
        <v>76</v>
      </c>
      <c r="AG9">
        <v>62</v>
      </c>
      <c r="AH9">
        <v>12.254693</v>
      </c>
      <c r="AI9">
        <v>0</v>
      </c>
      <c r="AJ9">
        <v>0</v>
      </c>
      <c r="AK9">
        <v>58</v>
      </c>
      <c r="AL9">
        <v>38603</v>
      </c>
      <c r="AM9">
        <v>0.85181818181818181</v>
      </c>
      <c r="AN9" t="s">
        <v>68</v>
      </c>
      <c r="AO9">
        <v>1188.1400000000001</v>
      </c>
      <c r="AP9" t="s">
        <v>355</v>
      </c>
      <c r="AQ9" t="s">
        <v>117</v>
      </c>
      <c r="AR9" t="s">
        <v>120</v>
      </c>
      <c r="AS9" t="s">
        <v>117</v>
      </c>
      <c r="AT9" t="s">
        <v>120</v>
      </c>
      <c r="AU9" t="s">
        <v>343</v>
      </c>
      <c r="AV9" t="s">
        <v>354</v>
      </c>
      <c r="AW9" t="s">
        <v>68</v>
      </c>
      <c r="AX9">
        <v>1812</v>
      </c>
      <c r="AY9" t="s">
        <v>269</v>
      </c>
      <c r="AZ9">
        <v>2</v>
      </c>
      <c r="BA9" t="s">
        <v>356</v>
      </c>
      <c r="BB9">
        <v>1</v>
      </c>
      <c r="BC9">
        <v>1</v>
      </c>
      <c r="BE9" t="s">
        <v>212</v>
      </c>
      <c r="BF9" t="s">
        <v>213</v>
      </c>
      <c r="BG9" t="s">
        <v>212</v>
      </c>
      <c r="BI9" t="s">
        <v>117</v>
      </c>
      <c r="BJ9" t="s">
        <v>354</v>
      </c>
      <c r="BK9" t="s">
        <v>68</v>
      </c>
      <c r="BL9">
        <v>0.85181818181818181</v>
      </c>
      <c r="BM9">
        <v>1812</v>
      </c>
      <c r="BN9" t="s">
        <v>120</v>
      </c>
      <c r="BO9" t="s">
        <v>343</v>
      </c>
      <c r="BP9">
        <v>1</v>
      </c>
      <c r="BQ9">
        <v>1188.1400000000001</v>
      </c>
      <c r="BR9">
        <v>4.0967182826901434E-2</v>
      </c>
      <c r="BS9">
        <v>0.40037063192277667</v>
      </c>
      <c r="BT9">
        <v>0.1287727035534533</v>
      </c>
      <c r="BU9">
        <v>14.423999999999999</v>
      </c>
      <c r="BV9">
        <v>0.1683303314424226</v>
      </c>
      <c r="BW9">
        <v>6.396552594812059</v>
      </c>
      <c r="BX9">
        <v>58</v>
      </c>
      <c r="BY9">
        <v>2</v>
      </c>
      <c r="BZ9">
        <v>76</v>
      </c>
    </row>
    <row r="10" spans="1:78" ht="16.5">
      <c r="A10" s="96" t="str">
        <f t="shared" si="1"/>
        <v>세운교통</v>
      </c>
      <c r="B10" s="97" t="str">
        <f t="shared" si="2"/>
        <v>김종복</v>
      </c>
      <c r="C10" s="98" t="str">
        <f t="shared" si="3"/>
        <v>A</v>
      </c>
      <c r="D10" s="99">
        <f t="shared" si="4"/>
        <v>0.97734082288848567</v>
      </c>
      <c r="E10" s="100">
        <f t="shared" si="5"/>
        <v>8470</v>
      </c>
      <c r="F10" s="101" t="str">
        <f t="shared" si="6"/>
        <v>28</v>
      </c>
      <c r="G10" s="102" t="str">
        <f t="shared" si="7"/>
        <v>73아1019</v>
      </c>
      <c r="H10" s="103">
        <f t="shared" si="8"/>
        <v>3</v>
      </c>
      <c r="I10" s="104">
        <f t="shared" si="9"/>
        <v>729.03399999999999</v>
      </c>
      <c r="J10" s="105">
        <f t="shared" si="10"/>
        <v>4.7143934750922545E-2</v>
      </c>
      <c r="K10" s="105">
        <f t="shared" si="11"/>
        <v>0.42737227597810074</v>
      </c>
      <c r="L10" s="105">
        <f t="shared" si="12"/>
        <v>0.25238877747814231</v>
      </c>
      <c r="M10" s="106">
        <f t="shared" si="13"/>
        <v>16.535</v>
      </c>
      <c r="N10" s="107">
        <f t="shared" si="14"/>
        <v>0.13716781384681648</v>
      </c>
      <c r="O10" s="107">
        <f t="shared" si="15"/>
        <v>23.455696167805616</v>
      </c>
      <c r="P10" s="208">
        <f t="shared" si="16"/>
        <v>21</v>
      </c>
      <c r="Q10" s="209">
        <f t="shared" si="17"/>
        <v>1</v>
      </c>
      <c r="R10" s="209">
        <f t="shared" si="18"/>
        <v>171</v>
      </c>
      <c r="T10">
        <v>520</v>
      </c>
      <c r="U10">
        <v>8470</v>
      </c>
      <c r="V10" t="s">
        <v>304</v>
      </c>
      <c r="W10">
        <v>729.03399999999999</v>
      </c>
      <c r="X10">
        <v>383.84800000000001</v>
      </c>
      <c r="Y10">
        <v>1.899</v>
      </c>
      <c r="Z10">
        <v>16.535</v>
      </c>
      <c r="AA10">
        <v>55.002769999999998</v>
      </c>
      <c r="AB10">
        <v>2.5930469999999999</v>
      </c>
      <c r="AC10">
        <v>23.506658999999999</v>
      </c>
      <c r="AD10" s="1">
        <v>184</v>
      </c>
      <c r="AE10">
        <v>1</v>
      </c>
      <c r="AF10">
        <v>171</v>
      </c>
      <c r="AG10">
        <v>82</v>
      </c>
      <c r="AH10">
        <v>13.254496</v>
      </c>
      <c r="AI10">
        <v>1117</v>
      </c>
      <c r="AJ10">
        <v>0</v>
      </c>
      <c r="AK10">
        <v>21</v>
      </c>
      <c r="AL10">
        <v>17350</v>
      </c>
      <c r="AM10">
        <v>0.97734082288848567</v>
      </c>
      <c r="AN10" t="s">
        <v>65</v>
      </c>
      <c r="AO10">
        <v>281.24599999999998</v>
      </c>
      <c r="AP10" t="s">
        <v>357</v>
      </c>
      <c r="AQ10" t="s">
        <v>117</v>
      </c>
      <c r="AR10" t="s">
        <v>121</v>
      </c>
      <c r="AS10" t="s">
        <v>117</v>
      </c>
      <c r="AT10" t="s">
        <v>121</v>
      </c>
      <c r="AU10" t="s">
        <v>216</v>
      </c>
      <c r="AV10" t="s">
        <v>304</v>
      </c>
      <c r="AW10" t="s">
        <v>65</v>
      </c>
      <c r="AX10">
        <v>8470</v>
      </c>
      <c r="AY10" t="s">
        <v>282</v>
      </c>
      <c r="AZ10">
        <v>1</v>
      </c>
      <c r="BA10" t="s">
        <v>283</v>
      </c>
      <c r="BB10">
        <v>3</v>
      </c>
      <c r="BC10">
        <v>1</v>
      </c>
      <c r="BE10" t="s">
        <v>67</v>
      </c>
      <c r="BF10">
        <v>1</v>
      </c>
      <c r="BG10" t="s">
        <v>276</v>
      </c>
      <c r="BI10" t="s">
        <v>117</v>
      </c>
      <c r="BJ10" t="s">
        <v>304</v>
      </c>
      <c r="BK10" t="s">
        <v>65</v>
      </c>
      <c r="BL10">
        <v>0.97734082288848567</v>
      </c>
      <c r="BM10">
        <v>8470</v>
      </c>
      <c r="BN10" t="s">
        <v>121</v>
      </c>
      <c r="BO10" t="s">
        <v>216</v>
      </c>
      <c r="BP10">
        <v>3</v>
      </c>
      <c r="BQ10">
        <v>729.03399999999999</v>
      </c>
      <c r="BR10">
        <v>4.7143934750922545E-2</v>
      </c>
      <c r="BS10">
        <v>0.42737227597810074</v>
      </c>
      <c r="BT10">
        <v>0.25238877747814231</v>
      </c>
      <c r="BU10">
        <v>16.535</v>
      </c>
      <c r="BV10">
        <v>0.13716781384681648</v>
      </c>
      <c r="BW10">
        <v>23.455696167805616</v>
      </c>
      <c r="BX10">
        <v>21</v>
      </c>
      <c r="BY10">
        <v>1</v>
      </c>
      <c r="BZ10">
        <v>171</v>
      </c>
    </row>
    <row r="11" spans="1:78" ht="16.5">
      <c r="A11" s="113" t="str">
        <f t="shared" si="1"/>
        <v>세운교통</v>
      </c>
      <c r="B11" s="114" t="str">
        <f t="shared" si="2"/>
        <v>김종엽</v>
      </c>
      <c r="C11" s="115" t="str">
        <f t="shared" si="3"/>
        <v>D</v>
      </c>
      <c r="D11" s="116">
        <f t="shared" si="4"/>
        <v>0.82590909090909082</v>
      </c>
      <c r="E11" s="117">
        <f t="shared" si="5"/>
        <v>9898</v>
      </c>
      <c r="F11" s="118" t="str">
        <f t="shared" si="6"/>
        <v>67-1</v>
      </c>
      <c r="G11" s="119" t="str">
        <f t="shared" si="7"/>
        <v>70바3835</v>
      </c>
      <c r="H11" s="120">
        <f t="shared" si="8"/>
        <v>1</v>
      </c>
      <c r="I11" s="121">
        <f t="shared" si="9"/>
        <v>427.44200000000001</v>
      </c>
      <c r="J11" s="122">
        <f t="shared" si="10"/>
        <v>1.7658667309486616E-2</v>
      </c>
      <c r="K11" s="122">
        <f t="shared" si="11"/>
        <v>0.44778997467329107</v>
      </c>
      <c r="L11" s="122">
        <f t="shared" si="12"/>
        <v>0.17078340453207685</v>
      </c>
      <c r="M11" s="123">
        <f t="shared" si="13"/>
        <v>13.705</v>
      </c>
      <c r="N11" s="124">
        <f t="shared" si="14"/>
        <v>0</v>
      </c>
      <c r="O11" s="124">
        <f t="shared" si="15"/>
        <v>29.711633391196933</v>
      </c>
      <c r="P11" s="206">
        <f t="shared" si="16"/>
        <v>19</v>
      </c>
      <c r="Q11" s="207">
        <f t="shared" si="17"/>
        <v>0</v>
      </c>
      <c r="R11" s="207">
        <f t="shared" si="18"/>
        <v>127</v>
      </c>
      <c r="T11">
        <v>520</v>
      </c>
      <c r="U11">
        <v>9898</v>
      </c>
      <c r="V11" t="s">
        <v>358</v>
      </c>
      <c r="W11">
        <v>427.44200000000001</v>
      </c>
      <c r="X11">
        <v>235.262</v>
      </c>
      <c r="Y11">
        <v>1.8169999999999999</v>
      </c>
      <c r="Z11">
        <v>13.705</v>
      </c>
      <c r="AA11">
        <v>31.901105000000001</v>
      </c>
      <c r="AB11">
        <v>0.56333100000000003</v>
      </c>
      <c r="AC11">
        <v>14.284995</v>
      </c>
      <c r="AD11" s="1">
        <v>73</v>
      </c>
      <c r="AE11">
        <v>0</v>
      </c>
      <c r="AF11">
        <v>127</v>
      </c>
      <c r="AG11">
        <v>66</v>
      </c>
      <c r="AH11">
        <v>13.398971</v>
      </c>
      <c r="AI11">
        <v>89.7</v>
      </c>
      <c r="AJ11">
        <v>0</v>
      </c>
      <c r="AK11">
        <v>19</v>
      </c>
      <c r="AL11">
        <v>16203</v>
      </c>
      <c r="AM11">
        <v>0.82590909090909082</v>
      </c>
      <c r="AN11" t="s">
        <v>66</v>
      </c>
      <c r="AO11">
        <v>427.44200000000001</v>
      </c>
      <c r="AP11" t="s">
        <v>359</v>
      </c>
      <c r="AQ11" t="s">
        <v>117</v>
      </c>
      <c r="AR11" t="s">
        <v>122</v>
      </c>
      <c r="AS11" t="s">
        <v>117</v>
      </c>
      <c r="AT11" t="s">
        <v>122</v>
      </c>
      <c r="AU11" t="s">
        <v>187</v>
      </c>
      <c r="AV11" t="s">
        <v>358</v>
      </c>
      <c r="AW11" t="s">
        <v>66</v>
      </c>
      <c r="AX11">
        <v>9898</v>
      </c>
      <c r="AY11" t="s">
        <v>270</v>
      </c>
      <c r="AZ11">
        <v>1</v>
      </c>
      <c r="BA11" t="s">
        <v>233</v>
      </c>
      <c r="BB11">
        <v>1</v>
      </c>
      <c r="BC11">
        <v>1</v>
      </c>
      <c r="BE11" t="s">
        <v>212</v>
      </c>
      <c r="BF11" t="s">
        <v>213</v>
      </c>
      <c r="BG11" t="s">
        <v>212</v>
      </c>
      <c r="BI11" t="s">
        <v>117</v>
      </c>
      <c r="BJ11" t="s">
        <v>358</v>
      </c>
      <c r="BK11" t="s">
        <v>66</v>
      </c>
      <c r="BL11">
        <v>0.82590909090909082</v>
      </c>
      <c r="BM11">
        <v>9898</v>
      </c>
      <c r="BN11" t="s">
        <v>122</v>
      </c>
      <c r="BO11" t="s">
        <v>187</v>
      </c>
      <c r="BP11">
        <v>1</v>
      </c>
      <c r="BQ11">
        <v>427.44200000000001</v>
      </c>
      <c r="BR11">
        <v>1.7658667309486616E-2</v>
      </c>
      <c r="BS11">
        <v>0.44778997467329107</v>
      </c>
      <c r="BT11">
        <v>0.17078340453207685</v>
      </c>
      <c r="BU11">
        <v>13.705</v>
      </c>
      <c r="BV11">
        <v>0</v>
      </c>
      <c r="BW11">
        <v>29.711633391196933</v>
      </c>
      <c r="BX11">
        <v>19</v>
      </c>
      <c r="BY11">
        <v>0</v>
      </c>
      <c r="BZ11">
        <v>127</v>
      </c>
    </row>
    <row r="12" spans="1:78" ht="16.5">
      <c r="A12" s="96" t="str">
        <f t="shared" si="1"/>
        <v>세운교통</v>
      </c>
      <c r="B12" s="97" t="str">
        <f t="shared" si="2"/>
        <v>김주영</v>
      </c>
      <c r="C12" s="98" t="str">
        <f t="shared" si="3"/>
        <v>S</v>
      </c>
      <c r="D12" s="99">
        <f t="shared" si="4"/>
        <v>1.2024999999999999</v>
      </c>
      <c r="E12" s="100">
        <f t="shared" si="5"/>
        <v>5618</v>
      </c>
      <c r="F12" s="101" t="str">
        <f t="shared" si="6"/>
        <v>예비</v>
      </c>
      <c r="G12" s="102" t="str">
        <f t="shared" si="7"/>
        <v>73아1027</v>
      </c>
      <c r="H12" s="103">
        <f t="shared" si="8"/>
        <v>1</v>
      </c>
      <c r="I12" s="104">
        <f t="shared" si="9"/>
        <v>859.202</v>
      </c>
      <c r="J12" s="105">
        <f t="shared" si="10"/>
        <v>1.7484648484277911E-2</v>
      </c>
      <c r="K12" s="105">
        <f t="shared" si="11"/>
        <v>0.44548533580911714</v>
      </c>
      <c r="L12" s="105">
        <f t="shared" si="12"/>
        <v>9.7765135556015931E-2</v>
      </c>
      <c r="M12" s="106">
        <f t="shared" si="13"/>
        <v>13.233000000000001</v>
      </c>
      <c r="N12" s="107">
        <f t="shared" si="14"/>
        <v>0.58193533069057102</v>
      </c>
      <c r="O12" s="107">
        <f t="shared" si="15"/>
        <v>11.289545415397077</v>
      </c>
      <c r="P12" s="208">
        <f t="shared" si="16"/>
        <v>34</v>
      </c>
      <c r="Q12" s="209">
        <f t="shared" si="17"/>
        <v>5</v>
      </c>
      <c r="R12" s="209">
        <f t="shared" si="18"/>
        <v>97</v>
      </c>
      <c r="T12">
        <v>520</v>
      </c>
      <c r="U12">
        <v>5618</v>
      </c>
      <c r="V12" t="s">
        <v>242</v>
      </c>
      <c r="W12">
        <v>859.202</v>
      </c>
      <c r="X12">
        <v>357.18599999999998</v>
      </c>
      <c r="Y12">
        <v>2.4049999999999998</v>
      </c>
      <c r="Z12">
        <v>13.233000000000001</v>
      </c>
      <c r="AA12">
        <v>64.103605000000002</v>
      </c>
      <c r="AB12">
        <v>1.1208290000000001</v>
      </c>
      <c r="AC12">
        <v>28.557216</v>
      </c>
      <c r="AD12" s="1">
        <v>84</v>
      </c>
      <c r="AE12">
        <v>5</v>
      </c>
      <c r="AF12">
        <v>97</v>
      </c>
      <c r="AG12">
        <v>80</v>
      </c>
      <c r="AH12">
        <v>13.403333</v>
      </c>
      <c r="AI12">
        <v>253.5</v>
      </c>
      <c r="AJ12">
        <v>0</v>
      </c>
      <c r="AK12">
        <v>34</v>
      </c>
      <c r="AL12">
        <v>29993</v>
      </c>
      <c r="AM12">
        <v>1.2024999999999999</v>
      </c>
      <c r="AN12" t="s">
        <v>70</v>
      </c>
      <c r="AO12">
        <v>859.202</v>
      </c>
      <c r="AP12" t="s">
        <v>360</v>
      </c>
      <c r="AQ12" t="s">
        <v>117</v>
      </c>
      <c r="AR12" t="s">
        <v>90</v>
      </c>
      <c r="AS12" t="s">
        <v>117</v>
      </c>
      <c r="AT12" t="s">
        <v>90</v>
      </c>
      <c r="AU12" t="s">
        <v>186</v>
      </c>
      <c r="AV12" t="s">
        <v>242</v>
      </c>
      <c r="AW12" t="s">
        <v>70</v>
      </c>
      <c r="AX12">
        <v>5618</v>
      </c>
      <c r="AY12" t="s">
        <v>361</v>
      </c>
      <c r="AZ12">
        <v>1</v>
      </c>
      <c r="BA12" t="s">
        <v>347</v>
      </c>
      <c r="BB12">
        <v>1</v>
      </c>
      <c r="BC12">
        <v>1</v>
      </c>
      <c r="BE12" t="s">
        <v>70</v>
      </c>
      <c r="BF12">
        <v>0</v>
      </c>
      <c r="BG12" t="s">
        <v>215</v>
      </c>
      <c r="BI12" t="s">
        <v>117</v>
      </c>
      <c r="BJ12" t="s">
        <v>242</v>
      </c>
      <c r="BK12" t="s">
        <v>70</v>
      </c>
      <c r="BL12">
        <v>1.2024999999999999</v>
      </c>
      <c r="BM12">
        <v>5618</v>
      </c>
      <c r="BN12" t="s">
        <v>90</v>
      </c>
      <c r="BO12" t="s">
        <v>186</v>
      </c>
      <c r="BP12">
        <v>1</v>
      </c>
      <c r="BQ12">
        <v>859.202</v>
      </c>
      <c r="BR12">
        <v>1.7484648484277911E-2</v>
      </c>
      <c r="BS12">
        <v>0.44548533580911714</v>
      </c>
      <c r="BT12">
        <v>9.7765135556015931E-2</v>
      </c>
      <c r="BU12">
        <v>13.233000000000001</v>
      </c>
      <c r="BV12">
        <v>0.58193533069057102</v>
      </c>
      <c r="BW12">
        <v>11.289545415397077</v>
      </c>
      <c r="BX12">
        <v>34</v>
      </c>
      <c r="BY12">
        <v>5</v>
      </c>
      <c r="BZ12">
        <v>97</v>
      </c>
    </row>
    <row r="13" spans="1:78" ht="16.5">
      <c r="A13" s="113" t="str">
        <f t="shared" si="1"/>
        <v>세운교통</v>
      </c>
      <c r="B13" s="114" t="str">
        <f t="shared" si="2"/>
        <v>김형복</v>
      </c>
      <c r="C13" s="115" t="str">
        <f t="shared" si="3"/>
        <v>F</v>
      </c>
      <c r="D13" s="116">
        <f t="shared" si="4"/>
        <v>0.77045803535614321</v>
      </c>
      <c r="E13" s="117">
        <f t="shared" si="5"/>
        <v>7866</v>
      </c>
      <c r="F13" s="118" t="str">
        <f t="shared" si="6"/>
        <v>24-1</v>
      </c>
      <c r="G13" s="119" t="str">
        <f t="shared" si="7"/>
        <v>70바3854</v>
      </c>
      <c r="H13" s="120">
        <f t="shared" si="8"/>
        <v>2</v>
      </c>
      <c r="I13" s="121">
        <f t="shared" si="9"/>
        <v>4943.9879999999994</v>
      </c>
      <c r="J13" s="122">
        <f t="shared" si="10"/>
        <v>4.9134264299080563E-2</v>
      </c>
      <c r="K13" s="122">
        <f t="shared" si="11"/>
        <v>0.40384097808714264</v>
      </c>
      <c r="L13" s="122">
        <f t="shared" si="12"/>
        <v>0.18123021334194178</v>
      </c>
      <c r="M13" s="123">
        <f t="shared" si="13"/>
        <v>16.916</v>
      </c>
      <c r="N13" s="124">
        <f t="shared" si="14"/>
        <v>0.44498489883066067</v>
      </c>
      <c r="O13" s="124">
        <f t="shared" si="15"/>
        <v>64.259864708409495</v>
      </c>
      <c r="P13" s="206">
        <f t="shared" si="16"/>
        <v>107</v>
      </c>
      <c r="Q13" s="207">
        <f t="shared" si="17"/>
        <v>22</v>
      </c>
      <c r="R13" s="207">
        <f t="shared" si="18"/>
        <v>3177</v>
      </c>
      <c r="T13">
        <v>520</v>
      </c>
      <c r="U13">
        <v>7866</v>
      </c>
      <c r="V13" t="s">
        <v>362</v>
      </c>
      <c r="W13">
        <v>4943.9880000000003</v>
      </c>
      <c r="X13">
        <v>2790.9290000000001</v>
      </c>
      <c r="Y13">
        <v>1.7709999999999999</v>
      </c>
      <c r="Z13">
        <v>16.916</v>
      </c>
      <c r="AA13">
        <v>302.73523399999999</v>
      </c>
      <c r="AB13">
        <v>14.874673</v>
      </c>
      <c r="AC13">
        <v>122.25689300000001</v>
      </c>
      <c r="AD13" s="1">
        <v>896</v>
      </c>
      <c r="AE13">
        <v>22</v>
      </c>
      <c r="AF13">
        <v>3177</v>
      </c>
      <c r="AG13">
        <v>80</v>
      </c>
      <c r="AH13">
        <v>16.331061999999999</v>
      </c>
      <c r="AI13">
        <v>6684.3</v>
      </c>
      <c r="AJ13">
        <v>0</v>
      </c>
      <c r="AK13">
        <v>107</v>
      </c>
      <c r="AL13">
        <v>85196</v>
      </c>
      <c r="AM13">
        <v>0.77045803535614321</v>
      </c>
      <c r="AN13" t="s">
        <v>69</v>
      </c>
      <c r="AO13">
        <v>4823.2169999999996</v>
      </c>
      <c r="AP13" t="s">
        <v>363</v>
      </c>
      <c r="AQ13" t="s">
        <v>117</v>
      </c>
      <c r="AR13" t="s">
        <v>119</v>
      </c>
      <c r="AS13" t="s">
        <v>117</v>
      </c>
      <c r="AT13" t="s">
        <v>119</v>
      </c>
      <c r="AU13" t="s">
        <v>302</v>
      </c>
      <c r="AV13" t="s">
        <v>362</v>
      </c>
      <c r="AW13" t="s">
        <v>69</v>
      </c>
      <c r="AX13">
        <v>7866</v>
      </c>
      <c r="AY13" t="s">
        <v>278</v>
      </c>
      <c r="AZ13">
        <v>5</v>
      </c>
      <c r="BA13" t="s">
        <v>308</v>
      </c>
      <c r="BB13">
        <v>2</v>
      </c>
      <c r="BC13">
        <v>1</v>
      </c>
      <c r="BE13" t="s">
        <v>212</v>
      </c>
      <c r="BF13" t="s">
        <v>213</v>
      </c>
      <c r="BG13" t="s">
        <v>212</v>
      </c>
      <c r="BI13" t="s">
        <v>117</v>
      </c>
      <c r="BJ13" t="s">
        <v>362</v>
      </c>
      <c r="BK13" t="s">
        <v>69</v>
      </c>
      <c r="BL13">
        <v>0.77045803535614321</v>
      </c>
      <c r="BM13">
        <v>7866</v>
      </c>
      <c r="BN13" t="s">
        <v>119</v>
      </c>
      <c r="BO13" t="s">
        <v>302</v>
      </c>
      <c r="BP13">
        <v>2</v>
      </c>
      <c r="BQ13">
        <v>4943.9879999999994</v>
      </c>
      <c r="BR13">
        <v>4.9134264299080563E-2</v>
      </c>
      <c r="BS13">
        <v>0.40384097808714264</v>
      </c>
      <c r="BT13">
        <v>0.18123021334194175</v>
      </c>
      <c r="BU13">
        <v>16.916</v>
      </c>
      <c r="BV13">
        <v>0.44498489883066067</v>
      </c>
      <c r="BW13">
        <v>64.259864708409495</v>
      </c>
      <c r="BX13">
        <v>107</v>
      </c>
      <c r="BY13">
        <v>22</v>
      </c>
      <c r="BZ13">
        <v>3177</v>
      </c>
    </row>
    <row r="14" spans="1:78" ht="16.5">
      <c r="A14" s="96" t="str">
        <f t="shared" si="1"/>
        <v>세운교통</v>
      </c>
      <c r="B14" s="97" t="str">
        <f t="shared" si="2"/>
        <v>민찬기</v>
      </c>
      <c r="C14" s="98" t="str">
        <f t="shared" si="3"/>
        <v>F</v>
      </c>
      <c r="D14" s="99">
        <f t="shared" si="4"/>
        <v>0.73739130434782607</v>
      </c>
      <c r="E14" s="100">
        <f t="shared" si="5"/>
        <v>6764</v>
      </c>
      <c r="F14" s="101" t="str">
        <f t="shared" si="6"/>
        <v>24-1</v>
      </c>
      <c r="G14" s="102" t="str">
        <f t="shared" si="7"/>
        <v>70바3834</v>
      </c>
      <c r="H14" s="103">
        <f t="shared" si="8"/>
        <v>1</v>
      </c>
      <c r="I14" s="104">
        <f t="shared" si="9"/>
        <v>492.79500000000002</v>
      </c>
      <c r="J14" s="105">
        <f t="shared" si="10"/>
        <v>2.1761452665900752E-2</v>
      </c>
      <c r="K14" s="105">
        <f t="shared" si="11"/>
        <v>0.47832279703289177</v>
      </c>
      <c r="L14" s="105">
        <f t="shared" si="12"/>
        <v>0.16233930944916242</v>
      </c>
      <c r="M14" s="106">
        <f t="shared" si="13"/>
        <v>19.491</v>
      </c>
      <c r="N14" s="107">
        <f t="shared" si="14"/>
        <v>0</v>
      </c>
      <c r="O14" s="107">
        <f t="shared" si="15"/>
        <v>64.326951369230613</v>
      </c>
      <c r="P14" s="208">
        <f t="shared" si="16"/>
        <v>19</v>
      </c>
      <c r="Q14" s="209">
        <f t="shared" si="17"/>
        <v>0</v>
      </c>
      <c r="R14" s="209">
        <f t="shared" si="18"/>
        <v>317</v>
      </c>
      <c r="T14">
        <v>520</v>
      </c>
      <c r="U14">
        <v>6764</v>
      </c>
      <c r="V14" t="s">
        <v>190</v>
      </c>
      <c r="W14">
        <v>492.79500000000002</v>
      </c>
      <c r="X14">
        <v>290.60599999999999</v>
      </c>
      <c r="Y14">
        <v>1.696</v>
      </c>
      <c r="Z14">
        <v>19.491</v>
      </c>
      <c r="AA14">
        <v>32.919998999999997</v>
      </c>
      <c r="AB14">
        <v>0.716387</v>
      </c>
      <c r="AC14">
        <v>15.746385999999999</v>
      </c>
      <c r="AD14" s="1">
        <v>80</v>
      </c>
      <c r="AE14">
        <v>0</v>
      </c>
      <c r="AF14">
        <v>317</v>
      </c>
      <c r="AG14">
        <v>73</v>
      </c>
      <c r="AH14">
        <v>14.969471</v>
      </c>
      <c r="AI14">
        <v>293.5</v>
      </c>
      <c r="AJ14">
        <v>0</v>
      </c>
      <c r="AK14">
        <v>19</v>
      </c>
      <c r="AL14">
        <v>20278</v>
      </c>
      <c r="AM14">
        <v>0.73739130434782607</v>
      </c>
      <c r="AN14" t="s">
        <v>69</v>
      </c>
      <c r="AO14">
        <v>492.79500000000002</v>
      </c>
      <c r="AP14" t="s">
        <v>364</v>
      </c>
      <c r="AQ14" t="s">
        <v>117</v>
      </c>
      <c r="AR14" t="s">
        <v>119</v>
      </c>
      <c r="AS14" t="s">
        <v>117</v>
      </c>
      <c r="AT14" t="s">
        <v>119</v>
      </c>
      <c r="AU14" t="s">
        <v>179</v>
      </c>
      <c r="AV14" t="s">
        <v>190</v>
      </c>
      <c r="AW14" t="s">
        <v>69</v>
      </c>
      <c r="AX14">
        <v>6764</v>
      </c>
      <c r="AY14" t="s">
        <v>278</v>
      </c>
      <c r="AZ14">
        <v>6</v>
      </c>
      <c r="BA14" t="s">
        <v>365</v>
      </c>
      <c r="BB14">
        <v>1</v>
      </c>
      <c r="BC14">
        <v>1</v>
      </c>
      <c r="BE14" t="s">
        <v>69</v>
      </c>
      <c r="BF14">
        <v>0</v>
      </c>
      <c r="BG14" t="s">
        <v>215</v>
      </c>
      <c r="BI14" t="s">
        <v>117</v>
      </c>
      <c r="BJ14" t="s">
        <v>190</v>
      </c>
      <c r="BK14" t="s">
        <v>69</v>
      </c>
      <c r="BL14">
        <v>0.73739130434782607</v>
      </c>
      <c r="BM14">
        <v>6764</v>
      </c>
      <c r="BN14" t="s">
        <v>119</v>
      </c>
      <c r="BO14" t="s">
        <v>179</v>
      </c>
      <c r="BP14">
        <v>1</v>
      </c>
      <c r="BQ14">
        <v>492.79500000000002</v>
      </c>
      <c r="BR14">
        <v>2.1761452665900752E-2</v>
      </c>
      <c r="BS14">
        <v>0.47832279703289177</v>
      </c>
      <c r="BT14">
        <v>0.16233930944916242</v>
      </c>
      <c r="BU14">
        <v>19.491</v>
      </c>
      <c r="BV14">
        <v>0</v>
      </c>
      <c r="BW14">
        <v>64.326951369230613</v>
      </c>
      <c r="BX14">
        <v>19</v>
      </c>
      <c r="BY14">
        <v>0</v>
      </c>
      <c r="BZ14">
        <v>317</v>
      </c>
    </row>
    <row r="15" spans="1:78" ht="16.5">
      <c r="A15" s="113" t="str">
        <f t="shared" si="1"/>
        <v>세운교통</v>
      </c>
      <c r="B15" s="114" t="str">
        <f t="shared" si="2"/>
        <v>박명철</v>
      </c>
      <c r="C15" s="115" t="str">
        <f t="shared" si="3"/>
        <v>F</v>
      </c>
      <c r="D15" s="116">
        <f t="shared" si="4"/>
        <v>0.79173913043478261</v>
      </c>
      <c r="E15" s="117">
        <f t="shared" si="5"/>
        <v>9696</v>
      </c>
      <c r="F15" s="118" t="str">
        <f t="shared" si="6"/>
        <v>24-1</v>
      </c>
      <c r="G15" s="119" t="str">
        <f t="shared" si="7"/>
        <v>70바3813</v>
      </c>
      <c r="H15" s="120">
        <f t="shared" si="8"/>
        <v>1</v>
      </c>
      <c r="I15" s="121">
        <f t="shared" si="9"/>
        <v>1044.585</v>
      </c>
      <c r="J15" s="122">
        <f t="shared" si="10"/>
        <v>5.255807147566742E-2</v>
      </c>
      <c r="K15" s="122">
        <f t="shared" si="11"/>
        <v>0.41712627669856539</v>
      </c>
      <c r="L15" s="122">
        <f t="shared" si="12"/>
        <v>0.14264037871499208</v>
      </c>
      <c r="M15" s="123">
        <f t="shared" si="13"/>
        <v>14.202999999999999</v>
      </c>
      <c r="N15" s="124">
        <f t="shared" si="14"/>
        <v>0.19146359559059339</v>
      </c>
      <c r="O15" s="124">
        <f t="shared" si="15"/>
        <v>12.15793832000268</v>
      </c>
      <c r="P15" s="206">
        <f t="shared" si="16"/>
        <v>24</v>
      </c>
      <c r="Q15" s="207">
        <f t="shared" si="17"/>
        <v>2</v>
      </c>
      <c r="R15" s="207">
        <f t="shared" si="18"/>
        <v>127</v>
      </c>
      <c r="T15">
        <v>520</v>
      </c>
      <c r="U15">
        <v>9696</v>
      </c>
      <c r="V15" t="s">
        <v>191</v>
      </c>
      <c r="W15">
        <v>1044.585</v>
      </c>
      <c r="X15">
        <v>573.72</v>
      </c>
      <c r="Y15">
        <v>1.821</v>
      </c>
      <c r="Z15">
        <v>14.202999999999999</v>
      </c>
      <c r="AA15">
        <v>68.886660000000006</v>
      </c>
      <c r="AB15">
        <v>3.6205500000000002</v>
      </c>
      <c r="AC15">
        <v>28.734435999999999</v>
      </c>
      <c r="AD15" s="1">
        <v>149</v>
      </c>
      <c r="AE15">
        <v>2</v>
      </c>
      <c r="AF15">
        <v>127</v>
      </c>
      <c r="AG15">
        <v>78</v>
      </c>
      <c r="AH15">
        <v>15.163821</v>
      </c>
      <c r="AI15">
        <v>1164.9000000000001</v>
      </c>
      <c r="AJ15">
        <v>0</v>
      </c>
      <c r="AK15">
        <v>24</v>
      </c>
      <c r="AL15">
        <v>31619</v>
      </c>
      <c r="AM15">
        <v>0.79173913043478261</v>
      </c>
      <c r="AN15" t="s">
        <v>69</v>
      </c>
      <c r="AO15">
        <v>1044.585</v>
      </c>
      <c r="AP15" t="s">
        <v>366</v>
      </c>
      <c r="AQ15" t="s">
        <v>117</v>
      </c>
      <c r="AR15" t="s">
        <v>119</v>
      </c>
      <c r="AS15" t="s">
        <v>117</v>
      </c>
      <c r="AT15" t="s">
        <v>119</v>
      </c>
      <c r="AU15" t="s">
        <v>178</v>
      </c>
      <c r="AV15" t="s">
        <v>191</v>
      </c>
      <c r="AW15" t="s">
        <v>69</v>
      </c>
      <c r="AX15">
        <v>9696</v>
      </c>
      <c r="AY15" t="s">
        <v>278</v>
      </c>
      <c r="AZ15">
        <v>1</v>
      </c>
      <c r="BA15" t="s">
        <v>257</v>
      </c>
      <c r="BB15">
        <v>1</v>
      </c>
      <c r="BC15">
        <v>1</v>
      </c>
      <c r="BE15" t="s">
        <v>66</v>
      </c>
      <c r="BF15">
        <v>-1</v>
      </c>
      <c r="BG15" t="s">
        <v>214</v>
      </c>
      <c r="BI15" t="s">
        <v>117</v>
      </c>
      <c r="BJ15" t="s">
        <v>191</v>
      </c>
      <c r="BK15" t="s">
        <v>69</v>
      </c>
      <c r="BL15">
        <v>0.79173913043478261</v>
      </c>
      <c r="BM15">
        <v>9696</v>
      </c>
      <c r="BN15" t="s">
        <v>119</v>
      </c>
      <c r="BO15" t="s">
        <v>178</v>
      </c>
      <c r="BP15">
        <v>1</v>
      </c>
      <c r="BQ15">
        <v>1044.585</v>
      </c>
      <c r="BR15">
        <v>5.255807147566742E-2</v>
      </c>
      <c r="BS15">
        <v>0.41712627669856539</v>
      </c>
      <c r="BT15">
        <v>0.14264037871499208</v>
      </c>
      <c r="BU15">
        <v>14.202999999999999</v>
      </c>
      <c r="BV15">
        <v>0.19146359559059339</v>
      </c>
      <c r="BW15">
        <v>12.15793832000268</v>
      </c>
      <c r="BX15">
        <v>24</v>
      </c>
      <c r="BY15">
        <v>2</v>
      </c>
      <c r="BZ15">
        <v>127</v>
      </c>
    </row>
    <row r="16" spans="1:78" ht="16.5">
      <c r="A16" s="96" t="str">
        <f t="shared" si="1"/>
        <v>세운교통</v>
      </c>
      <c r="B16" s="97" t="str">
        <f t="shared" si="2"/>
        <v>박상모</v>
      </c>
      <c r="C16" s="98" t="str">
        <f t="shared" si="3"/>
        <v>S</v>
      </c>
      <c r="D16" s="99">
        <f t="shared" si="4"/>
        <v>1.1905263157894737</v>
      </c>
      <c r="E16" s="100">
        <f t="shared" si="5"/>
        <v>1270</v>
      </c>
      <c r="F16" s="101" t="str">
        <f t="shared" si="6"/>
        <v>11</v>
      </c>
      <c r="G16" s="102" t="str">
        <f t="shared" si="7"/>
        <v>70바3840</v>
      </c>
      <c r="H16" s="103">
        <f t="shared" si="8"/>
        <v>1</v>
      </c>
      <c r="I16" s="104">
        <f t="shared" si="9"/>
        <v>2695.2240000000002</v>
      </c>
      <c r="J16" s="105">
        <f t="shared" si="10"/>
        <v>2.8193435521918848E-2</v>
      </c>
      <c r="K16" s="105">
        <f t="shared" si="11"/>
        <v>0.3302911831163331</v>
      </c>
      <c r="L16" s="105">
        <f t="shared" si="12"/>
        <v>0.20851699153762357</v>
      </c>
      <c r="M16" s="106">
        <f t="shared" si="13"/>
        <v>11.297000000000001</v>
      </c>
      <c r="N16" s="107">
        <f t="shared" si="14"/>
        <v>0</v>
      </c>
      <c r="O16" s="107">
        <f t="shared" si="15"/>
        <v>12.355188288617198</v>
      </c>
      <c r="P16" s="208">
        <f t="shared" si="16"/>
        <v>11</v>
      </c>
      <c r="Q16" s="209">
        <f t="shared" si="17"/>
        <v>0</v>
      </c>
      <c r="R16" s="209">
        <f t="shared" si="18"/>
        <v>333</v>
      </c>
      <c r="T16">
        <v>520</v>
      </c>
      <c r="U16">
        <v>1270</v>
      </c>
      <c r="V16" t="s">
        <v>192</v>
      </c>
      <c r="W16">
        <v>2695.2240000000002</v>
      </c>
      <c r="X16">
        <v>1191.3219999999999</v>
      </c>
      <c r="Y16">
        <v>2.262</v>
      </c>
      <c r="Z16">
        <v>11.297000000000001</v>
      </c>
      <c r="AA16">
        <v>170.51689200000001</v>
      </c>
      <c r="AB16">
        <v>4.8074570000000003</v>
      </c>
      <c r="AC16">
        <v>56.320225999999998</v>
      </c>
      <c r="AD16" s="1">
        <v>562</v>
      </c>
      <c r="AE16">
        <v>0</v>
      </c>
      <c r="AF16">
        <v>333</v>
      </c>
      <c r="AG16">
        <v>73</v>
      </c>
      <c r="AH16">
        <v>15.806198999999999</v>
      </c>
      <c r="AI16">
        <v>374.3</v>
      </c>
      <c r="AJ16">
        <v>0</v>
      </c>
      <c r="AK16">
        <v>11</v>
      </c>
      <c r="AL16">
        <v>6570</v>
      </c>
      <c r="AM16">
        <v>1.1905263157894737</v>
      </c>
      <c r="AN16" t="s">
        <v>70</v>
      </c>
      <c r="AO16">
        <v>2695.2240000000002</v>
      </c>
      <c r="AP16" t="s">
        <v>367</v>
      </c>
      <c r="AQ16" t="s">
        <v>117</v>
      </c>
      <c r="AR16" t="s">
        <v>118</v>
      </c>
      <c r="AS16" t="s">
        <v>117</v>
      </c>
      <c r="AT16" t="s">
        <v>118</v>
      </c>
      <c r="AU16" t="s">
        <v>176</v>
      </c>
      <c r="AV16" t="s">
        <v>192</v>
      </c>
      <c r="AW16" t="s">
        <v>70</v>
      </c>
      <c r="AX16">
        <v>1270</v>
      </c>
      <c r="AY16" t="s">
        <v>280</v>
      </c>
      <c r="AZ16">
        <v>1</v>
      </c>
      <c r="BA16" t="s">
        <v>177</v>
      </c>
      <c r="BB16">
        <v>1</v>
      </c>
      <c r="BC16">
        <v>1</v>
      </c>
      <c r="BE16" t="s">
        <v>70</v>
      </c>
      <c r="BF16">
        <v>0</v>
      </c>
      <c r="BG16" t="s">
        <v>215</v>
      </c>
      <c r="BI16" t="s">
        <v>117</v>
      </c>
      <c r="BJ16" t="s">
        <v>192</v>
      </c>
      <c r="BK16" t="s">
        <v>70</v>
      </c>
      <c r="BL16">
        <v>1.1905263157894737</v>
      </c>
      <c r="BM16">
        <v>1270</v>
      </c>
      <c r="BN16" t="s">
        <v>118</v>
      </c>
      <c r="BO16" t="s">
        <v>176</v>
      </c>
      <c r="BP16">
        <v>1</v>
      </c>
      <c r="BQ16">
        <v>2695.2240000000002</v>
      </c>
      <c r="BR16">
        <v>2.8193435521918848E-2</v>
      </c>
      <c r="BS16">
        <v>0.3302911831163331</v>
      </c>
      <c r="BT16">
        <v>0.20851699153762357</v>
      </c>
      <c r="BU16">
        <v>11.297000000000001</v>
      </c>
      <c r="BV16">
        <v>0</v>
      </c>
      <c r="BW16">
        <v>12.355188288617198</v>
      </c>
      <c r="BX16">
        <v>11</v>
      </c>
      <c r="BY16">
        <v>0</v>
      </c>
      <c r="BZ16">
        <v>333</v>
      </c>
    </row>
    <row r="17" spans="1:78" ht="16.5">
      <c r="A17" s="113" t="str">
        <f t="shared" si="1"/>
        <v>세운교통</v>
      </c>
      <c r="B17" s="114" t="str">
        <f t="shared" si="2"/>
        <v>박순형</v>
      </c>
      <c r="C17" s="115" t="str">
        <f t="shared" si="3"/>
        <v>F</v>
      </c>
      <c r="D17" s="116">
        <f t="shared" si="4"/>
        <v>0.7295454545454545</v>
      </c>
      <c r="E17" s="117">
        <f t="shared" si="5"/>
        <v>9974</v>
      </c>
      <c r="F17" s="118" t="str">
        <f t="shared" si="6"/>
        <v>67-1</v>
      </c>
      <c r="G17" s="119" t="str">
        <f t="shared" si="7"/>
        <v>70바3852</v>
      </c>
      <c r="H17" s="120">
        <f t="shared" si="8"/>
        <v>1</v>
      </c>
      <c r="I17" s="121">
        <f t="shared" si="9"/>
        <v>1195.1959999999999</v>
      </c>
      <c r="J17" s="122">
        <f t="shared" si="10"/>
        <v>7.0153877499059547E-2</v>
      </c>
      <c r="K17" s="122">
        <f t="shared" si="11"/>
        <v>0.36266349808147147</v>
      </c>
      <c r="L17" s="122">
        <f t="shared" si="12"/>
        <v>0.16566320503080667</v>
      </c>
      <c r="M17" s="123">
        <f t="shared" si="13"/>
        <v>16.509</v>
      </c>
      <c r="N17" s="124">
        <f t="shared" si="14"/>
        <v>0.5020097122145657</v>
      </c>
      <c r="O17" s="124">
        <f t="shared" si="15"/>
        <v>13.052252517578708</v>
      </c>
      <c r="P17" s="206">
        <f t="shared" si="16"/>
        <v>38</v>
      </c>
      <c r="Q17" s="207">
        <f t="shared" si="17"/>
        <v>6</v>
      </c>
      <c r="R17" s="207">
        <f t="shared" si="18"/>
        <v>156</v>
      </c>
      <c r="T17">
        <v>520</v>
      </c>
      <c r="U17">
        <v>9974</v>
      </c>
      <c r="V17" t="s">
        <v>209</v>
      </c>
      <c r="W17">
        <v>1195.1959999999999</v>
      </c>
      <c r="X17">
        <v>744.524</v>
      </c>
      <c r="Y17">
        <v>1.605</v>
      </c>
      <c r="Z17">
        <v>16.509</v>
      </c>
      <c r="AA17">
        <v>83.752206000000001</v>
      </c>
      <c r="AB17">
        <v>5.8755420000000003</v>
      </c>
      <c r="AC17">
        <v>30.373868000000002</v>
      </c>
      <c r="AD17" s="1">
        <v>198</v>
      </c>
      <c r="AE17">
        <v>6</v>
      </c>
      <c r="AF17">
        <v>156</v>
      </c>
      <c r="AG17">
        <v>68</v>
      </c>
      <c r="AH17">
        <v>14.270621</v>
      </c>
      <c r="AI17">
        <v>390.2</v>
      </c>
      <c r="AJ17">
        <v>0</v>
      </c>
      <c r="AK17">
        <v>38</v>
      </c>
      <c r="AL17">
        <v>26796</v>
      </c>
      <c r="AM17">
        <v>0.7295454545454545</v>
      </c>
      <c r="AN17" t="s">
        <v>69</v>
      </c>
      <c r="AO17">
        <v>1195.1959999999999</v>
      </c>
      <c r="AP17" t="s">
        <v>368</v>
      </c>
      <c r="AQ17" t="s">
        <v>117</v>
      </c>
      <c r="AR17" t="s">
        <v>122</v>
      </c>
      <c r="AS17" t="s">
        <v>117</v>
      </c>
      <c r="AT17" t="s">
        <v>122</v>
      </c>
      <c r="AU17" t="s">
        <v>208</v>
      </c>
      <c r="AV17" t="s">
        <v>209</v>
      </c>
      <c r="AW17" t="s">
        <v>69</v>
      </c>
      <c r="AX17">
        <v>9974</v>
      </c>
      <c r="AY17" t="s">
        <v>273</v>
      </c>
      <c r="AZ17">
        <v>2</v>
      </c>
      <c r="BA17" t="s">
        <v>281</v>
      </c>
      <c r="BB17">
        <v>1</v>
      </c>
      <c r="BC17">
        <v>1</v>
      </c>
      <c r="BE17" t="s">
        <v>69</v>
      </c>
      <c r="BF17">
        <v>0</v>
      </c>
      <c r="BG17" t="s">
        <v>215</v>
      </c>
      <c r="BI17" t="s">
        <v>117</v>
      </c>
      <c r="BJ17" t="s">
        <v>209</v>
      </c>
      <c r="BK17" t="s">
        <v>69</v>
      </c>
      <c r="BL17">
        <v>0.7295454545454545</v>
      </c>
      <c r="BM17">
        <v>9974</v>
      </c>
      <c r="BN17" t="s">
        <v>122</v>
      </c>
      <c r="BO17" t="s">
        <v>208</v>
      </c>
      <c r="BP17">
        <v>1</v>
      </c>
      <c r="BQ17">
        <v>1195.1959999999999</v>
      </c>
      <c r="BR17">
        <v>7.0153877499059547E-2</v>
      </c>
      <c r="BS17">
        <v>0.36266349808147147</v>
      </c>
      <c r="BT17">
        <v>0.16566320503080667</v>
      </c>
      <c r="BU17">
        <v>16.509</v>
      </c>
      <c r="BV17">
        <v>0.5020097122145657</v>
      </c>
      <c r="BW17">
        <v>13.052252517578708</v>
      </c>
      <c r="BX17">
        <v>38</v>
      </c>
      <c r="BY17">
        <v>6</v>
      </c>
      <c r="BZ17">
        <v>156</v>
      </c>
    </row>
    <row r="18" spans="1:78" ht="16.5">
      <c r="A18" s="96" t="str">
        <f t="shared" si="1"/>
        <v>세운교통</v>
      </c>
      <c r="B18" s="97" t="str">
        <f t="shared" si="2"/>
        <v>박원배</v>
      </c>
      <c r="C18" s="98" t="str">
        <f t="shared" si="3"/>
        <v>C</v>
      </c>
      <c r="D18" s="99">
        <f t="shared" si="4"/>
        <v>0.87954545454545452</v>
      </c>
      <c r="E18" s="100">
        <f t="shared" si="5"/>
        <v>6755</v>
      </c>
      <c r="F18" s="101" t="str">
        <f t="shared" si="6"/>
        <v>28</v>
      </c>
      <c r="G18" s="102" t="str">
        <f t="shared" si="7"/>
        <v>73아1035</v>
      </c>
      <c r="H18" s="103">
        <f t="shared" si="8"/>
        <v>1</v>
      </c>
      <c r="I18" s="104">
        <f t="shared" si="9"/>
        <v>2926.9949999999999</v>
      </c>
      <c r="J18" s="105">
        <f t="shared" si="10"/>
        <v>3.1777642681023045E-2</v>
      </c>
      <c r="K18" s="105">
        <f t="shared" si="11"/>
        <v>0.50065118417444099</v>
      </c>
      <c r="L18" s="105">
        <f t="shared" si="12"/>
        <v>0.1404170488846069</v>
      </c>
      <c r="M18" s="106">
        <f t="shared" si="13"/>
        <v>18.690999999999999</v>
      </c>
      <c r="N18" s="107" t="str">
        <f t="shared" si="14"/>
        <v>-</v>
      </c>
      <c r="O18" s="107" t="str">
        <f t="shared" si="15"/>
        <v>-</v>
      </c>
      <c r="P18" s="208">
        <f t="shared" si="16"/>
        <v>146</v>
      </c>
      <c r="Q18" s="209">
        <f t="shared" si="17"/>
        <v>1156</v>
      </c>
      <c r="R18" s="209">
        <f t="shared" si="18"/>
        <v>1098</v>
      </c>
      <c r="T18">
        <v>520</v>
      </c>
      <c r="U18">
        <v>6755</v>
      </c>
      <c r="V18" t="s">
        <v>252</v>
      </c>
      <c r="W18">
        <v>2926.9949999999999</v>
      </c>
      <c r="X18">
        <v>1512.271</v>
      </c>
      <c r="Y18">
        <v>1.9350000000000001</v>
      </c>
      <c r="Z18">
        <v>18.690999999999999</v>
      </c>
      <c r="AA18">
        <v>245.463582</v>
      </c>
      <c r="AB18">
        <v>7.8002539999999998</v>
      </c>
      <c r="AC18">
        <v>122.891633</v>
      </c>
      <c r="AD18" s="1">
        <v>411</v>
      </c>
      <c r="AE18">
        <v>1156</v>
      </c>
      <c r="AF18">
        <v>1098</v>
      </c>
      <c r="AG18">
        <v>72</v>
      </c>
      <c r="AH18">
        <v>11.924355</v>
      </c>
      <c r="AI18">
        <v>1092.4000000000001</v>
      </c>
      <c r="AJ18">
        <v>0</v>
      </c>
      <c r="AK18">
        <v>146</v>
      </c>
      <c r="AL18">
        <v>152213</v>
      </c>
      <c r="AM18">
        <v>0.87954545454545452</v>
      </c>
      <c r="AN18" t="s">
        <v>68</v>
      </c>
      <c r="AO18">
        <v>2926.9949999999999</v>
      </c>
      <c r="AP18" t="s">
        <v>369</v>
      </c>
      <c r="AQ18" t="s">
        <v>117</v>
      </c>
      <c r="AR18" t="s">
        <v>121</v>
      </c>
      <c r="AS18" t="s">
        <v>117</v>
      </c>
      <c r="AT18" t="s">
        <v>121</v>
      </c>
      <c r="AU18" t="s">
        <v>253</v>
      </c>
      <c r="AV18" t="s">
        <v>252</v>
      </c>
      <c r="AW18" t="s">
        <v>68</v>
      </c>
      <c r="AX18">
        <v>6755</v>
      </c>
      <c r="AY18" t="s">
        <v>272</v>
      </c>
      <c r="AZ18">
        <v>2</v>
      </c>
      <c r="BA18" t="s">
        <v>229</v>
      </c>
      <c r="BB18">
        <v>1</v>
      </c>
      <c r="BC18">
        <v>1</v>
      </c>
      <c r="BE18" t="s">
        <v>68</v>
      </c>
      <c r="BF18">
        <v>0</v>
      </c>
      <c r="BG18" t="s">
        <v>215</v>
      </c>
      <c r="BI18" t="s">
        <v>117</v>
      </c>
      <c r="BJ18" t="s">
        <v>252</v>
      </c>
      <c r="BK18" t="s">
        <v>68</v>
      </c>
      <c r="BL18">
        <v>0.87954545454545452</v>
      </c>
      <c r="BM18">
        <v>6755</v>
      </c>
      <c r="BN18" t="s">
        <v>121</v>
      </c>
      <c r="BO18" t="s">
        <v>253</v>
      </c>
      <c r="BP18">
        <v>1</v>
      </c>
      <c r="BQ18">
        <v>2926.9949999999999</v>
      </c>
      <c r="BR18">
        <v>3.1777642681023045E-2</v>
      </c>
      <c r="BS18">
        <v>0.50065118417444099</v>
      </c>
      <c r="BT18">
        <v>0.1404170488846069</v>
      </c>
      <c r="BU18">
        <v>18.690999999999999</v>
      </c>
      <c r="BV18" t="s">
        <v>305</v>
      </c>
      <c r="BW18" t="s">
        <v>305</v>
      </c>
      <c r="BX18">
        <v>146</v>
      </c>
      <c r="BY18">
        <v>1156</v>
      </c>
      <c r="BZ18">
        <v>1098</v>
      </c>
    </row>
    <row r="19" spans="1:78" ht="16.5">
      <c r="A19" s="113" t="str">
        <f t="shared" si="1"/>
        <v>세운교통</v>
      </c>
      <c r="B19" s="114" t="str">
        <f t="shared" si="2"/>
        <v>방명천</v>
      </c>
      <c r="C19" s="115" t="str">
        <f t="shared" si="3"/>
        <v>S</v>
      </c>
      <c r="D19" s="116">
        <f t="shared" si="4"/>
        <v>1.1068421052631581</v>
      </c>
      <c r="E19" s="117">
        <f t="shared" si="5"/>
        <v>5228</v>
      </c>
      <c r="F19" s="118" t="str">
        <f t="shared" si="6"/>
        <v>11</v>
      </c>
      <c r="G19" s="119" t="str">
        <f t="shared" si="7"/>
        <v>73아1597</v>
      </c>
      <c r="H19" s="120">
        <f t="shared" si="8"/>
        <v>1</v>
      </c>
      <c r="I19" s="121">
        <f t="shared" si="9"/>
        <v>478.00599999999997</v>
      </c>
      <c r="J19" s="122">
        <f t="shared" si="10"/>
        <v>9.482462143725702E-2</v>
      </c>
      <c r="K19" s="122">
        <f t="shared" si="11"/>
        <v>0.3655816403762509</v>
      </c>
      <c r="L19" s="122">
        <f t="shared" si="12"/>
        <v>0.17782203570666477</v>
      </c>
      <c r="M19" s="123">
        <f t="shared" si="13"/>
        <v>17.585000000000001</v>
      </c>
      <c r="N19" s="124">
        <f t="shared" si="14"/>
        <v>0.62760718484705214</v>
      </c>
      <c r="O19" s="124">
        <f t="shared" si="15"/>
        <v>67.572373568532612</v>
      </c>
      <c r="P19" s="206">
        <f t="shared" si="16"/>
        <v>3</v>
      </c>
      <c r="Q19" s="207">
        <f t="shared" si="17"/>
        <v>3</v>
      </c>
      <c r="R19" s="207">
        <f t="shared" si="18"/>
        <v>323</v>
      </c>
      <c r="T19">
        <v>520</v>
      </c>
      <c r="U19">
        <v>5228</v>
      </c>
      <c r="V19" t="s">
        <v>370</v>
      </c>
      <c r="W19">
        <v>478.00599999999997</v>
      </c>
      <c r="X19">
        <v>227.249</v>
      </c>
      <c r="Y19">
        <v>2.1030000000000002</v>
      </c>
      <c r="Z19">
        <v>17.585000000000001</v>
      </c>
      <c r="AA19">
        <v>33.412492999999998</v>
      </c>
      <c r="AB19">
        <v>3.1683270000000001</v>
      </c>
      <c r="AC19">
        <v>12.214994000000001</v>
      </c>
      <c r="AD19" s="1">
        <v>85</v>
      </c>
      <c r="AE19">
        <v>3</v>
      </c>
      <c r="AF19">
        <v>323</v>
      </c>
      <c r="AG19">
        <v>72</v>
      </c>
      <c r="AH19">
        <v>14.306205</v>
      </c>
      <c r="AI19">
        <v>259.39999999999998</v>
      </c>
      <c r="AJ19">
        <v>0</v>
      </c>
      <c r="AK19">
        <v>3</v>
      </c>
      <c r="AL19">
        <v>3376</v>
      </c>
      <c r="AM19">
        <v>1.1068421052631581</v>
      </c>
      <c r="AN19" t="s">
        <v>70</v>
      </c>
      <c r="AO19">
        <v>478.00599999999997</v>
      </c>
      <c r="AP19" t="s">
        <v>371</v>
      </c>
      <c r="AQ19" t="s">
        <v>117</v>
      </c>
      <c r="AR19" t="s">
        <v>118</v>
      </c>
      <c r="AS19" t="s">
        <v>117</v>
      </c>
      <c r="AT19" t="s">
        <v>118</v>
      </c>
      <c r="AU19" t="s">
        <v>342</v>
      </c>
      <c r="AV19" t="s">
        <v>370</v>
      </c>
      <c r="AW19" t="s">
        <v>70</v>
      </c>
      <c r="AX19">
        <v>5228</v>
      </c>
      <c r="AY19" t="s">
        <v>280</v>
      </c>
      <c r="AZ19">
        <v>4</v>
      </c>
      <c r="BA19" t="s">
        <v>286</v>
      </c>
      <c r="BB19">
        <v>1</v>
      </c>
      <c r="BC19">
        <v>1</v>
      </c>
      <c r="BE19" t="s">
        <v>212</v>
      </c>
      <c r="BF19" t="s">
        <v>213</v>
      </c>
      <c r="BG19" t="s">
        <v>212</v>
      </c>
      <c r="BI19" t="s">
        <v>117</v>
      </c>
      <c r="BJ19" t="s">
        <v>370</v>
      </c>
      <c r="BK19" t="s">
        <v>70</v>
      </c>
      <c r="BL19">
        <v>1.1068421052631581</v>
      </c>
      <c r="BM19">
        <v>5228</v>
      </c>
      <c r="BN19" t="s">
        <v>118</v>
      </c>
      <c r="BO19" t="s">
        <v>342</v>
      </c>
      <c r="BP19">
        <v>1</v>
      </c>
      <c r="BQ19">
        <v>478.00599999999997</v>
      </c>
      <c r="BR19">
        <v>9.482462143725702E-2</v>
      </c>
      <c r="BS19">
        <v>0.3655816403762509</v>
      </c>
      <c r="BT19">
        <v>0.17782203570666477</v>
      </c>
      <c r="BU19">
        <v>17.585000000000001</v>
      </c>
      <c r="BV19">
        <v>0.62760718484705214</v>
      </c>
      <c r="BW19">
        <v>67.572373568532612</v>
      </c>
      <c r="BX19">
        <v>3</v>
      </c>
      <c r="BY19">
        <v>3</v>
      </c>
      <c r="BZ19">
        <v>323</v>
      </c>
    </row>
    <row r="20" spans="1:78" ht="16.5">
      <c r="A20" s="96" t="str">
        <f t="shared" si="1"/>
        <v>세운교통</v>
      </c>
      <c r="B20" s="97" t="str">
        <f t="shared" si="2"/>
        <v>서영석</v>
      </c>
      <c r="C20" s="98" t="str">
        <f t="shared" si="3"/>
        <v>D</v>
      </c>
      <c r="D20" s="99">
        <f t="shared" si="4"/>
        <v>0.8078260869565218</v>
      </c>
      <c r="E20" s="100">
        <f t="shared" si="5"/>
        <v>6852</v>
      </c>
      <c r="F20" s="101" t="str">
        <f t="shared" si="6"/>
        <v>24-1</v>
      </c>
      <c r="G20" s="102" t="str">
        <f t="shared" si="7"/>
        <v>70바3853</v>
      </c>
      <c r="H20" s="103">
        <f t="shared" si="8"/>
        <v>1</v>
      </c>
      <c r="I20" s="104">
        <f t="shared" si="9"/>
        <v>6798.1620000000003</v>
      </c>
      <c r="J20" s="105">
        <f t="shared" si="10"/>
        <v>3.6691160407342646E-2</v>
      </c>
      <c r="K20" s="105">
        <f t="shared" si="11"/>
        <v>0.44352915652863006</v>
      </c>
      <c r="L20" s="105">
        <f t="shared" si="12"/>
        <v>0.17857768026122353</v>
      </c>
      <c r="M20" s="106">
        <f t="shared" si="13"/>
        <v>16.831</v>
      </c>
      <c r="N20" s="107">
        <f t="shared" si="14"/>
        <v>0.38245631686917725</v>
      </c>
      <c r="O20" s="107">
        <f t="shared" si="15"/>
        <v>69.121624344933224</v>
      </c>
      <c r="P20" s="208">
        <f t="shared" si="16"/>
        <v>167</v>
      </c>
      <c r="Q20" s="209">
        <f t="shared" si="17"/>
        <v>26</v>
      </c>
      <c r="R20" s="209">
        <f t="shared" si="18"/>
        <v>4699</v>
      </c>
      <c r="T20">
        <v>520</v>
      </c>
      <c r="U20">
        <v>6852</v>
      </c>
      <c r="V20" t="s">
        <v>306</v>
      </c>
      <c r="W20">
        <v>6798.1620000000003</v>
      </c>
      <c r="X20">
        <v>3658.06</v>
      </c>
      <c r="Y20">
        <v>1.8580000000000001</v>
      </c>
      <c r="Z20">
        <v>16.831</v>
      </c>
      <c r="AA20">
        <v>425.31328600000001</v>
      </c>
      <c r="AB20">
        <v>15.605238</v>
      </c>
      <c r="AC20">
        <v>188.63884300000001</v>
      </c>
      <c r="AD20" s="1">
        <v>1214</v>
      </c>
      <c r="AE20">
        <v>26</v>
      </c>
      <c r="AF20">
        <v>4699</v>
      </c>
      <c r="AG20">
        <v>83</v>
      </c>
      <c r="AH20">
        <v>15.983892000000001</v>
      </c>
      <c r="AI20">
        <v>16035.6</v>
      </c>
      <c r="AJ20">
        <v>0</v>
      </c>
      <c r="AK20">
        <v>167</v>
      </c>
      <c r="AL20">
        <v>181323</v>
      </c>
      <c r="AM20">
        <v>0.8078260869565218</v>
      </c>
      <c r="AN20" t="s">
        <v>66</v>
      </c>
      <c r="AO20">
        <v>6798.1620000000003</v>
      </c>
      <c r="AP20" t="s">
        <v>372</v>
      </c>
      <c r="AQ20" t="s">
        <v>117</v>
      </c>
      <c r="AR20" t="s">
        <v>119</v>
      </c>
      <c r="AS20" t="s">
        <v>117</v>
      </c>
      <c r="AT20" t="s">
        <v>119</v>
      </c>
      <c r="AU20" t="s">
        <v>301</v>
      </c>
      <c r="AV20" t="s">
        <v>306</v>
      </c>
      <c r="AW20" t="s">
        <v>66</v>
      </c>
      <c r="AX20">
        <v>6852</v>
      </c>
      <c r="AY20" t="s">
        <v>274</v>
      </c>
      <c r="AZ20">
        <v>2</v>
      </c>
      <c r="BA20" t="s">
        <v>258</v>
      </c>
      <c r="BB20">
        <v>1</v>
      </c>
      <c r="BC20">
        <v>1</v>
      </c>
      <c r="BE20" t="s">
        <v>66</v>
      </c>
      <c r="BF20">
        <v>0</v>
      </c>
      <c r="BG20" t="s">
        <v>215</v>
      </c>
      <c r="BI20" t="s">
        <v>117</v>
      </c>
      <c r="BJ20" t="s">
        <v>306</v>
      </c>
      <c r="BK20" t="s">
        <v>66</v>
      </c>
      <c r="BL20">
        <v>0.8078260869565218</v>
      </c>
      <c r="BM20">
        <v>6852</v>
      </c>
      <c r="BN20" t="s">
        <v>119</v>
      </c>
      <c r="BO20" t="s">
        <v>301</v>
      </c>
      <c r="BP20">
        <v>1</v>
      </c>
      <c r="BQ20">
        <v>6798.1620000000003</v>
      </c>
      <c r="BR20">
        <v>3.6691160407342646E-2</v>
      </c>
      <c r="BS20">
        <v>0.44352915652863006</v>
      </c>
      <c r="BT20">
        <v>0.17857768026122353</v>
      </c>
      <c r="BU20">
        <v>16.831</v>
      </c>
      <c r="BV20">
        <v>0.38245631686917725</v>
      </c>
      <c r="BW20">
        <v>69.121624344933224</v>
      </c>
      <c r="BX20">
        <v>167</v>
      </c>
      <c r="BY20">
        <v>26</v>
      </c>
      <c r="BZ20">
        <v>4699</v>
      </c>
    </row>
    <row r="21" spans="1:78" ht="16.5">
      <c r="A21" s="113" t="str">
        <f t="shared" si="1"/>
        <v>세운교통</v>
      </c>
      <c r="B21" s="114" t="str">
        <f t="shared" si="2"/>
        <v>송우성</v>
      </c>
      <c r="C21" s="115" t="str">
        <f t="shared" si="3"/>
        <v>B</v>
      </c>
      <c r="D21" s="116">
        <f t="shared" si="4"/>
        <v>0.90717149236497474</v>
      </c>
      <c r="E21" s="117">
        <f t="shared" si="5"/>
        <v>3903</v>
      </c>
      <c r="F21" s="118" t="str">
        <f t="shared" si="6"/>
        <v>28</v>
      </c>
      <c r="G21" s="119" t="str">
        <f t="shared" si="7"/>
        <v>73아1020</v>
      </c>
      <c r="H21" s="120">
        <f t="shared" si="8"/>
        <v>3</v>
      </c>
      <c r="I21" s="121">
        <f t="shared" si="9"/>
        <v>537.25800000000004</v>
      </c>
      <c r="J21" s="122">
        <f t="shared" si="10"/>
        <v>4.3271857273715894E-2</v>
      </c>
      <c r="K21" s="122">
        <f t="shared" si="11"/>
        <v>0.41555169156686161</v>
      </c>
      <c r="L21" s="122">
        <f t="shared" si="12"/>
        <v>0.1228460069463833</v>
      </c>
      <c r="M21" s="123">
        <f t="shared" si="13"/>
        <v>14.327</v>
      </c>
      <c r="N21" s="124">
        <f t="shared" si="14"/>
        <v>0.18613031355512621</v>
      </c>
      <c r="O21" s="124">
        <f t="shared" si="15"/>
        <v>13.587512889524213</v>
      </c>
      <c r="P21" s="206">
        <f t="shared" si="16"/>
        <v>17</v>
      </c>
      <c r="Q21" s="207">
        <f t="shared" si="17"/>
        <v>1</v>
      </c>
      <c r="R21" s="207">
        <f t="shared" si="18"/>
        <v>73</v>
      </c>
      <c r="T21">
        <v>520</v>
      </c>
      <c r="U21">
        <v>3903</v>
      </c>
      <c r="V21" t="s">
        <v>193</v>
      </c>
      <c r="W21">
        <v>537.25800000000004</v>
      </c>
      <c r="X21">
        <v>287.38900000000001</v>
      </c>
      <c r="Y21">
        <v>1.869</v>
      </c>
      <c r="Z21">
        <v>14.327</v>
      </c>
      <c r="AA21">
        <v>44.203603000000001</v>
      </c>
      <c r="AB21">
        <v>1.9127719999999999</v>
      </c>
      <c r="AC21">
        <v>18.368881999999999</v>
      </c>
      <c r="AD21" s="1">
        <v>66</v>
      </c>
      <c r="AE21">
        <v>1</v>
      </c>
      <c r="AF21">
        <v>73</v>
      </c>
      <c r="AG21">
        <v>74</v>
      </c>
      <c r="AH21">
        <v>12.154166999999999</v>
      </c>
      <c r="AI21">
        <v>51</v>
      </c>
      <c r="AJ21">
        <v>0</v>
      </c>
      <c r="AK21">
        <v>17</v>
      </c>
      <c r="AL21">
        <v>14329</v>
      </c>
      <c r="AM21">
        <v>0.90717149236497474</v>
      </c>
      <c r="AN21" t="s">
        <v>67</v>
      </c>
      <c r="AO21">
        <v>328.99</v>
      </c>
      <c r="AP21" t="s">
        <v>373</v>
      </c>
      <c r="AQ21" t="s">
        <v>117</v>
      </c>
      <c r="AR21" t="s">
        <v>121</v>
      </c>
      <c r="AS21" t="s">
        <v>117</v>
      </c>
      <c r="AT21" t="s">
        <v>121</v>
      </c>
      <c r="AU21" t="s">
        <v>255</v>
      </c>
      <c r="AV21" t="s">
        <v>193</v>
      </c>
      <c r="AW21" t="s">
        <v>67</v>
      </c>
      <c r="AX21">
        <v>3903</v>
      </c>
      <c r="AY21" t="s">
        <v>374</v>
      </c>
      <c r="AZ21">
        <v>1</v>
      </c>
      <c r="BA21" t="s">
        <v>375</v>
      </c>
      <c r="BB21">
        <v>3</v>
      </c>
      <c r="BC21">
        <v>1</v>
      </c>
      <c r="BE21" t="s">
        <v>70</v>
      </c>
      <c r="BF21">
        <v>-2</v>
      </c>
      <c r="BG21" t="s">
        <v>214</v>
      </c>
      <c r="BI21" t="s">
        <v>117</v>
      </c>
      <c r="BJ21" t="s">
        <v>193</v>
      </c>
      <c r="BK21" t="s">
        <v>67</v>
      </c>
      <c r="BL21">
        <v>0.90717149236497474</v>
      </c>
      <c r="BM21">
        <v>3903</v>
      </c>
      <c r="BN21" t="s">
        <v>121</v>
      </c>
      <c r="BO21" t="s">
        <v>255</v>
      </c>
      <c r="BP21">
        <v>3</v>
      </c>
      <c r="BQ21">
        <v>537.25800000000004</v>
      </c>
      <c r="BR21">
        <v>4.3271857273715894E-2</v>
      </c>
      <c r="BS21">
        <v>0.41555169156686161</v>
      </c>
      <c r="BT21">
        <v>0.1228460069463833</v>
      </c>
      <c r="BU21">
        <v>14.327</v>
      </c>
      <c r="BV21">
        <v>0.18613031355512621</v>
      </c>
      <c r="BW21">
        <v>13.587512889524213</v>
      </c>
      <c r="BX21">
        <v>17</v>
      </c>
      <c r="BY21">
        <v>1</v>
      </c>
      <c r="BZ21">
        <v>73</v>
      </c>
    </row>
    <row r="22" spans="1:78" ht="16.5">
      <c r="A22" s="96" t="str">
        <f t="shared" si="1"/>
        <v>세운교통</v>
      </c>
      <c r="B22" s="97" t="str">
        <f t="shared" si="2"/>
        <v>신학균</v>
      </c>
      <c r="C22" s="98" t="str">
        <f t="shared" si="3"/>
        <v>D</v>
      </c>
      <c r="D22" s="99">
        <f t="shared" si="4"/>
        <v>0.83333333333333326</v>
      </c>
      <c r="E22" s="100">
        <f t="shared" si="5"/>
        <v>8288</v>
      </c>
      <c r="F22" s="101" t="str">
        <f t="shared" si="6"/>
        <v>28</v>
      </c>
      <c r="G22" s="102" t="str">
        <f t="shared" si="7"/>
        <v>73아1019</v>
      </c>
      <c r="H22" s="103">
        <f t="shared" si="8"/>
        <v>1</v>
      </c>
      <c r="I22" s="104">
        <f t="shared" si="9"/>
        <v>1600.1210000000001</v>
      </c>
      <c r="J22" s="105">
        <f t="shared" si="10"/>
        <v>3.0020572579354459E-2</v>
      </c>
      <c r="K22" s="105">
        <f t="shared" si="11"/>
        <v>0.46087305921217814</v>
      </c>
      <c r="L22" s="105">
        <f t="shared" si="12"/>
        <v>0.21310888364067465</v>
      </c>
      <c r="M22" s="106">
        <f t="shared" si="13"/>
        <v>16.045999999999999</v>
      </c>
      <c r="N22" s="107">
        <f t="shared" si="14"/>
        <v>0</v>
      </c>
      <c r="O22" s="107">
        <f t="shared" si="15"/>
        <v>8.936824152673454</v>
      </c>
      <c r="P22" s="208">
        <f t="shared" si="16"/>
        <v>85</v>
      </c>
      <c r="Q22" s="209">
        <f t="shared" si="17"/>
        <v>0</v>
      </c>
      <c r="R22" s="209">
        <f t="shared" si="18"/>
        <v>143</v>
      </c>
      <c r="T22">
        <v>520</v>
      </c>
      <c r="U22">
        <v>8288</v>
      </c>
      <c r="V22" t="s">
        <v>236</v>
      </c>
      <c r="W22">
        <v>1600.1210000000001</v>
      </c>
      <c r="X22">
        <v>914.21299999999997</v>
      </c>
      <c r="Y22">
        <v>1.75</v>
      </c>
      <c r="Z22">
        <v>16.045999999999999</v>
      </c>
      <c r="AA22">
        <v>135.59165100000001</v>
      </c>
      <c r="AB22">
        <v>4.0705390000000001</v>
      </c>
      <c r="AC22">
        <v>62.490538999999998</v>
      </c>
      <c r="AD22" s="1">
        <v>341</v>
      </c>
      <c r="AE22">
        <v>0</v>
      </c>
      <c r="AF22">
        <v>143</v>
      </c>
      <c r="AG22">
        <v>93</v>
      </c>
      <c r="AH22">
        <v>11.801028000000001</v>
      </c>
      <c r="AI22">
        <v>1251.2</v>
      </c>
      <c r="AJ22">
        <v>217</v>
      </c>
      <c r="AK22">
        <v>85</v>
      </c>
      <c r="AL22">
        <v>71859</v>
      </c>
      <c r="AM22">
        <v>0.83333333333333326</v>
      </c>
      <c r="AN22" t="s">
        <v>66</v>
      </c>
      <c r="AO22">
        <v>1600.1210000000001</v>
      </c>
      <c r="AP22" t="s">
        <v>376</v>
      </c>
      <c r="AQ22" t="s">
        <v>117</v>
      </c>
      <c r="AR22" t="s">
        <v>121</v>
      </c>
      <c r="AS22" t="s">
        <v>117</v>
      </c>
      <c r="AT22" t="s">
        <v>121</v>
      </c>
      <c r="AU22" t="s">
        <v>216</v>
      </c>
      <c r="AV22" t="s">
        <v>236</v>
      </c>
      <c r="AW22" t="s">
        <v>66</v>
      </c>
      <c r="AX22">
        <v>8288</v>
      </c>
      <c r="AY22" t="s">
        <v>267</v>
      </c>
      <c r="AZ22">
        <v>3</v>
      </c>
      <c r="BA22" t="s">
        <v>377</v>
      </c>
      <c r="BB22">
        <v>1</v>
      </c>
      <c r="BC22">
        <v>1</v>
      </c>
      <c r="BE22" t="s">
        <v>68</v>
      </c>
      <c r="BF22">
        <v>-1</v>
      </c>
      <c r="BG22" t="s">
        <v>214</v>
      </c>
      <c r="BI22" t="s">
        <v>117</v>
      </c>
      <c r="BJ22" t="s">
        <v>236</v>
      </c>
      <c r="BK22" t="s">
        <v>66</v>
      </c>
      <c r="BL22">
        <v>0.83333333333333326</v>
      </c>
      <c r="BM22">
        <v>8288</v>
      </c>
      <c r="BN22" t="s">
        <v>121</v>
      </c>
      <c r="BO22" t="s">
        <v>216</v>
      </c>
      <c r="BP22">
        <v>1</v>
      </c>
      <c r="BQ22">
        <v>1600.1210000000001</v>
      </c>
      <c r="BR22">
        <v>3.0020572579354459E-2</v>
      </c>
      <c r="BS22">
        <v>0.46087305921217814</v>
      </c>
      <c r="BT22">
        <v>0.21310888364067465</v>
      </c>
      <c r="BU22">
        <v>16.045999999999999</v>
      </c>
      <c r="BV22">
        <v>0</v>
      </c>
      <c r="BW22">
        <v>8.936824152673454</v>
      </c>
      <c r="BX22">
        <v>85</v>
      </c>
      <c r="BY22">
        <v>0</v>
      </c>
      <c r="BZ22">
        <v>143</v>
      </c>
    </row>
    <row r="23" spans="1:78" ht="16.5">
      <c r="A23" s="113" t="str">
        <f t="shared" si="1"/>
        <v>세운교통</v>
      </c>
      <c r="B23" s="114" t="str">
        <f t="shared" si="2"/>
        <v>안영일</v>
      </c>
      <c r="C23" s="115" t="str">
        <f t="shared" si="3"/>
        <v>A</v>
      </c>
      <c r="D23" s="116">
        <f t="shared" si="4"/>
        <v>0.96284176524312692</v>
      </c>
      <c r="E23" s="117">
        <f t="shared" si="5"/>
        <v>3111</v>
      </c>
      <c r="F23" s="118" t="str">
        <f t="shared" si="6"/>
        <v>예비</v>
      </c>
      <c r="G23" s="119" t="str">
        <f t="shared" si="7"/>
        <v>70바3855</v>
      </c>
      <c r="H23" s="120">
        <f t="shared" si="8"/>
        <v>2</v>
      </c>
      <c r="I23" s="121">
        <f t="shared" si="9"/>
        <v>1801.4699999999998</v>
      </c>
      <c r="J23" s="122">
        <f t="shared" si="10"/>
        <v>1.0968073630962123E-2</v>
      </c>
      <c r="K23" s="122">
        <f t="shared" si="11"/>
        <v>0.46183934866028165</v>
      </c>
      <c r="L23" s="122">
        <f t="shared" si="12"/>
        <v>0.14710208884966169</v>
      </c>
      <c r="M23" s="123">
        <f t="shared" si="13"/>
        <v>16.332999999999998</v>
      </c>
      <c r="N23" s="124">
        <f t="shared" si="14"/>
        <v>0.22204088882967801</v>
      </c>
      <c r="O23" s="124">
        <f t="shared" si="15"/>
        <v>19.761639105841343</v>
      </c>
      <c r="P23" s="206">
        <f t="shared" si="16"/>
        <v>73</v>
      </c>
      <c r="Q23" s="207">
        <f t="shared" si="17"/>
        <v>4</v>
      </c>
      <c r="R23" s="207">
        <f t="shared" si="18"/>
        <v>356</v>
      </c>
      <c r="T23">
        <v>520</v>
      </c>
      <c r="U23">
        <v>3111</v>
      </c>
      <c r="V23" t="s">
        <v>378</v>
      </c>
      <c r="W23">
        <v>1801.47</v>
      </c>
      <c r="X23">
        <v>970.36800000000005</v>
      </c>
      <c r="Y23">
        <v>1.8560000000000001</v>
      </c>
      <c r="Z23">
        <v>16.332999999999998</v>
      </c>
      <c r="AA23">
        <v>135.82221000000001</v>
      </c>
      <c r="AB23">
        <v>1.489708</v>
      </c>
      <c r="AC23">
        <v>62.728040999999997</v>
      </c>
      <c r="AD23" s="1">
        <v>265</v>
      </c>
      <c r="AE23">
        <v>4</v>
      </c>
      <c r="AF23">
        <v>356</v>
      </c>
      <c r="AG23">
        <v>74</v>
      </c>
      <c r="AH23">
        <v>13.263441</v>
      </c>
      <c r="AI23">
        <v>521.29999999999995</v>
      </c>
      <c r="AJ23">
        <v>0</v>
      </c>
      <c r="AK23">
        <v>73</v>
      </c>
      <c r="AL23">
        <v>79411</v>
      </c>
      <c r="AM23">
        <v>0.96284176524312692</v>
      </c>
      <c r="AN23" t="s">
        <v>65</v>
      </c>
      <c r="AO23">
        <v>1525.6179999999999</v>
      </c>
      <c r="AP23" t="s">
        <v>379</v>
      </c>
      <c r="AQ23" t="s">
        <v>117</v>
      </c>
      <c r="AR23" t="s">
        <v>90</v>
      </c>
      <c r="AS23" t="s">
        <v>117</v>
      </c>
      <c r="AT23" t="s">
        <v>90</v>
      </c>
      <c r="AU23" t="s">
        <v>345</v>
      </c>
      <c r="AV23" t="s">
        <v>378</v>
      </c>
      <c r="AW23" t="s">
        <v>65</v>
      </c>
      <c r="AX23">
        <v>3111</v>
      </c>
      <c r="AY23" t="s">
        <v>380</v>
      </c>
      <c r="AZ23">
        <v>3</v>
      </c>
      <c r="BA23" t="s">
        <v>381</v>
      </c>
      <c r="BB23">
        <v>2</v>
      </c>
      <c r="BC23">
        <v>1</v>
      </c>
      <c r="BE23" t="s">
        <v>212</v>
      </c>
      <c r="BF23" t="s">
        <v>213</v>
      </c>
      <c r="BG23" t="s">
        <v>212</v>
      </c>
      <c r="BI23" t="s">
        <v>117</v>
      </c>
      <c r="BJ23" t="s">
        <v>378</v>
      </c>
      <c r="BK23" t="s">
        <v>65</v>
      </c>
      <c r="BL23">
        <v>0.96284176524312692</v>
      </c>
      <c r="BM23">
        <v>3111</v>
      </c>
      <c r="BN23" t="s">
        <v>90</v>
      </c>
      <c r="BO23" t="s">
        <v>345</v>
      </c>
      <c r="BP23">
        <v>2</v>
      </c>
      <c r="BQ23">
        <v>1801.4699999999998</v>
      </c>
      <c r="BR23">
        <v>1.0968073630962123E-2</v>
      </c>
      <c r="BS23">
        <v>0.46183934866028165</v>
      </c>
      <c r="BT23">
        <v>0.14710208884966167</v>
      </c>
      <c r="BU23">
        <v>16.332999999999998</v>
      </c>
      <c r="BV23">
        <v>0.22204088882967801</v>
      </c>
      <c r="BW23">
        <v>19.761639105841343</v>
      </c>
      <c r="BX23">
        <v>73</v>
      </c>
      <c r="BY23">
        <v>4</v>
      </c>
      <c r="BZ23">
        <v>356</v>
      </c>
    </row>
    <row r="24" spans="1:78" ht="16.5">
      <c r="A24" s="96" t="str">
        <f t="shared" si="1"/>
        <v>세운교통</v>
      </c>
      <c r="B24" s="97" t="str">
        <f t="shared" si="2"/>
        <v>안진욱</v>
      </c>
      <c r="C24" s="98" t="str">
        <f t="shared" si="3"/>
        <v>S</v>
      </c>
      <c r="D24" s="99">
        <f t="shared" si="4"/>
        <v>1.2104545454545452</v>
      </c>
      <c r="E24" s="100">
        <f t="shared" si="5"/>
        <v>1319</v>
      </c>
      <c r="F24" s="101" t="str">
        <f t="shared" si="6"/>
        <v>28</v>
      </c>
      <c r="G24" s="102" t="str">
        <f t="shared" si="7"/>
        <v>73아1010</v>
      </c>
      <c r="H24" s="103">
        <f t="shared" si="8"/>
        <v>1</v>
      </c>
      <c r="I24" s="104">
        <f t="shared" si="9"/>
        <v>1971.3779999999999</v>
      </c>
      <c r="J24" s="105">
        <f t="shared" si="10"/>
        <v>2.0577676351920461E-2</v>
      </c>
      <c r="K24" s="105">
        <f t="shared" si="11"/>
        <v>0.45721681296085931</v>
      </c>
      <c r="L24" s="105">
        <f t="shared" si="12"/>
        <v>8.2176021037061384E-2</v>
      </c>
      <c r="M24" s="106">
        <f t="shared" si="13"/>
        <v>8.9459999999999997</v>
      </c>
      <c r="N24" s="107">
        <f t="shared" si="14"/>
        <v>0</v>
      </c>
      <c r="O24" s="107">
        <f t="shared" si="15"/>
        <v>3.0942822736177438</v>
      </c>
      <c r="P24" s="208">
        <f t="shared" si="16"/>
        <v>77</v>
      </c>
      <c r="Q24" s="209">
        <f t="shared" si="17"/>
        <v>0</v>
      </c>
      <c r="R24" s="209">
        <f t="shared" si="18"/>
        <v>61</v>
      </c>
      <c r="T24">
        <v>520</v>
      </c>
      <c r="U24">
        <v>1319</v>
      </c>
      <c r="V24" t="s">
        <v>211</v>
      </c>
      <c r="W24">
        <v>1971.3779999999999</v>
      </c>
      <c r="X24">
        <v>740.40499999999997</v>
      </c>
      <c r="Y24">
        <v>2.6629999999999998</v>
      </c>
      <c r="Z24">
        <v>8.9459999999999997</v>
      </c>
      <c r="AA24">
        <v>173.39387300000001</v>
      </c>
      <c r="AB24">
        <v>3.5680429999999999</v>
      </c>
      <c r="AC24">
        <v>79.278593999999998</v>
      </c>
      <c r="AD24" s="1">
        <v>162</v>
      </c>
      <c r="AE24">
        <v>0</v>
      </c>
      <c r="AF24">
        <v>61</v>
      </c>
      <c r="AG24">
        <v>71</v>
      </c>
      <c r="AH24">
        <v>11.369363</v>
      </c>
      <c r="AI24">
        <v>296.39999999999998</v>
      </c>
      <c r="AJ24">
        <v>0</v>
      </c>
      <c r="AK24">
        <v>77</v>
      </c>
      <c r="AL24">
        <v>65273</v>
      </c>
      <c r="AM24">
        <v>1.2104545454545452</v>
      </c>
      <c r="AN24" t="s">
        <v>70</v>
      </c>
      <c r="AO24">
        <v>1971.3779999999999</v>
      </c>
      <c r="AP24" t="s">
        <v>382</v>
      </c>
      <c r="AQ24" t="s">
        <v>117</v>
      </c>
      <c r="AR24" t="s">
        <v>121</v>
      </c>
      <c r="AS24" t="s">
        <v>117</v>
      </c>
      <c r="AT24" t="s">
        <v>121</v>
      </c>
      <c r="AU24" t="s">
        <v>184</v>
      </c>
      <c r="AV24" t="s">
        <v>211</v>
      </c>
      <c r="AW24" t="s">
        <v>70</v>
      </c>
      <c r="AX24">
        <v>1319</v>
      </c>
      <c r="AY24" t="s">
        <v>275</v>
      </c>
      <c r="AZ24">
        <v>1</v>
      </c>
      <c r="BA24" t="s">
        <v>231</v>
      </c>
      <c r="BB24">
        <v>1</v>
      </c>
      <c r="BC24">
        <v>1</v>
      </c>
      <c r="BE24" t="s">
        <v>70</v>
      </c>
      <c r="BF24">
        <v>0</v>
      </c>
      <c r="BG24" t="s">
        <v>215</v>
      </c>
      <c r="BI24" t="s">
        <v>117</v>
      </c>
      <c r="BJ24" t="s">
        <v>211</v>
      </c>
      <c r="BK24" t="s">
        <v>70</v>
      </c>
      <c r="BL24">
        <v>1.2104545454545452</v>
      </c>
      <c r="BM24">
        <v>1319</v>
      </c>
      <c r="BN24" t="s">
        <v>121</v>
      </c>
      <c r="BO24" t="s">
        <v>184</v>
      </c>
      <c r="BP24">
        <v>1</v>
      </c>
      <c r="BQ24">
        <v>1971.3779999999999</v>
      </c>
      <c r="BR24">
        <v>2.0577676351920461E-2</v>
      </c>
      <c r="BS24">
        <v>0.45721681296085931</v>
      </c>
      <c r="BT24">
        <v>8.2176021037061384E-2</v>
      </c>
      <c r="BU24">
        <v>8.9459999999999997</v>
      </c>
      <c r="BV24">
        <v>0</v>
      </c>
      <c r="BW24">
        <v>3.0942822736177438</v>
      </c>
      <c r="BX24">
        <v>77</v>
      </c>
      <c r="BY24">
        <v>0</v>
      </c>
      <c r="BZ24">
        <v>61</v>
      </c>
    </row>
    <row r="25" spans="1:78" ht="16.5">
      <c r="A25" s="113" t="str">
        <f t="shared" si="1"/>
        <v>세운교통</v>
      </c>
      <c r="B25" s="114" t="str">
        <f t="shared" si="2"/>
        <v>염기원</v>
      </c>
      <c r="C25" s="115" t="str">
        <f t="shared" si="3"/>
        <v>F</v>
      </c>
      <c r="D25" s="116">
        <f t="shared" si="4"/>
        <v>0.77652173913043487</v>
      </c>
      <c r="E25" s="117">
        <f t="shared" si="5"/>
        <v>7390</v>
      </c>
      <c r="F25" s="118" t="str">
        <f t="shared" si="6"/>
        <v>24-1</v>
      </c>
      <c r="G25" s="119" t="str">
        <f t="shared" si="7"/>
        <v>70바3854</v>
      </c>
      <c r="H25" s="120">
        <f t="shared" si="8"/>
        <v>1</v>
      </c>
      <c r="I25" s="121">
        <f t="shared" si="9"/>
        <v>1996.7950000000001</v>
      </c>
      <c r="J25" s="122">
        <f t="shared" si="10"/>
        <v>5.0431606110554549E-2</v>
      </c>
      <c r="K25" s="122">
        <f t="shared" si="11"/>
        <v>0.40371662613701903</v>
      </c>
      <c r="L25" s="122">
        <f t="shared" si="12"/>
        <v>0.18229212312731152</v>
      </c>
      <c r="M25" s="123">
        <f t="shared" si="13"/>
        <v>16.558</v>
      </c>
      <c r="N25" s="124">
        <f t="shared" si="14"/>
        <v>5.0080253606404258E-2</v>
      </c>
      <c r="O25" s="124">
        <f t="shared" si="15"/>
        <v>63.902403601771837</v>
      </c>
      <c r="P25" s="206">
        <f t="shared" si="16"/>
        <v>46</v>
      </c>
      <c r="Q25" s="207">
        <f t="shared" si="17"/>
        <v>1</v>
      </c>
      <c r="R25" s="207">
        <f t="shared" si="18"/>
        <v>1276</v>
      </c>
      <c r="T25">
        <v>520</v>
      </c>
      <c r="U25">
        <v>7390</v>
      </c>
      <c r="V25" t="s">
        <v>307</v>
      </c>
      <c r="W25">
        <v>1996.7950000000001</v>
      </c>
      <c r="X25">
        <v>1118.201</v>
      </c>
      <c r="Y25">
        <v>1.786</v>
      </c>
      <c r="Z25">
        <v>16.558</v>
      </c>
      <c r="AA25">
        <v>122.629983</v>
      </c>
      <c r="AB25">
        <v>6.1844270000000003</v>
      </c>
      <c r="AC25">
        <v>49.507762999999997</v>
      </c>
      <c r="AD25" s="1">
        <v>364</v>
      </c>
      <c r="AE25">
        <v>1</v>
      </c>
      <c r="AF25">
        <v>1276</v>
      </c>
      <c r="AG25">
        <v>82</v>
      </c>
      <c r="AH25">
        <v>16.283089</v>
      </c>
      <c r="AI25">
        <v>3335.6</v>
      </c>
      <c r="AJ25">
        <v>0</v>
      </c>
      <c r="AK25">
        <v>46</v>
      </c>
      <c r="AL25">
        <v>34485</v>
      </c>
      <c r="AM25">
        <v>0.77652173913043487</v>
      </c>
      <c r="AN25" t="s">
        <v>69</v>
      </c>
      <c r="AO25">
        <v>1996.7950000000001</v>
      </c>
      <c r="AP25" t="s">
        <v>383</v>
      </c>
      <c r="AQ25" t="s">
        <v>117</v>
      </c>
      <c r="AR25" t="s">
        <v>119</v>
      </c>
      <c r="AS25" t="s">
        <v>117</v>
      </c>
      <c r="AT25" t="s">
        <v>119</v>
      </c>
      <c r="AU25" t="s">
        <v>302</v>
      </c>
      <c r="AV25" t="s">
        <v>307</v>
      </c>
      <c r="AW25" t="s">
        <v>69</v>
      </c>
      <c r="AX25">
        <v>7390</v>
      </c>
      <c r="AY25" t="s">
        <v>278</v>
      </c>
      <c r="AZ25">
        <v>4</v>
      </c>
      <c r="BA25" t="s">
        <v>289</v>
      </c>
      <c r="BB25">
        <v>1</v>
      </c>
      <c r="BC25">
        <v>1</v>
      </c>
      <c r="BE25" t="s">
        <v>69</v>
      </c>
      <c r="BF25">
        <v>0</v>
      </c>
      <c r="BG25" t="s">
        <v>215</v>
      </c>
      <c r="BI25" t="s">
        <v>117</v>
      </c>
      <c r="BJ25" t="s">
        <v>307</v>
      </c>
      <c r="BK25" t="s">
        <v>69</v>
      </c>
      <c r="BL25">
        <v>0.77652173913043487</v>
      </c>
      <c r="BM25">
        <v>7390</v>
      </c>
      <c r="BN25" t="s">
        <v>119</v>
      </c>
      <c r="BO25" t="s">
        <v>302</v>
      </c>
      <c r="BP25">
        <v>1</v>
      </c>
      <c r="BQ25">
        <v>1996.7950000000001</v>
      </c>
      <c r="BR25">
        <v>5.0431606110554549E-2</v>
      </c>
      <c r="BS25">
        <v>0.40371662613701903</v>
      </c>
      <c r="BT25">
        <v>0.18229212312731152</v>
      </c>
      <c r="BU25">
        <v>16.558</v>
      </c>
      <c r="BV25">
        <v>5.0080253606404258E-2</v>
      </c>
      <c r="BW25">
        <v>63.902403601771837</v>
      </c>
      <c r="BX25">
        <v>46</v>
      </c>
      <c r="BY25">
        <v>1</v>
      </c>
      <c r="BZ25">
        <v>1276</v>
      </c>
    </row>
    <row r="26" spans="1:78" ht="16.5">
      <c r="A26" s="96" t="str">
        <f t="shared" si="1"/>
        <v>세운교통</v>
      </c>
      <c r="B26" s="97" t="str">
        <f t="shared" si="2"/>
        <v>이강춘</v>
      </c>
      <c r="C26" s="98" t="str">
        <f t="shared" si="3"/>
        <v>S</v>
      </c>
      <c r="D26" s="99">
        <f t="shared" si="4"/>
        <v>1.0309148606208709</v>
      </c>
      <c r="E26" s="100">
        <f t="shared" si="5"/>
        <v>8672</v>
      </c>
      <c r="F26" s="101" t="str">
        <f t="shared" si="6"/>
        <v>28</v>
      </c>
      <c r="G26" s="102" t="str">
        <f t="shared" si="7"/>
        <v>73아1010</v>
      </c>
      <c r="H26" s="103">
        <f t="shared" si="8"/>
        <v>2</v>
      </c>
      <c r="I26" s="104">
        <f t="shared" si="9"/>
        <v>448.50200000000001</v>
      </c>
      <c r="J26" s="105">
        <f t="shared" si="10"/>
        <v>5.9492502593661685E-2</v>
      </c>
      <c r="K26" s="105">
        <f t="shared" si="11"/>
        <v>0.47149656795885275</v>
      </c>
      <c r="L26" s="105">
        <f t="shared" si="12"/>
        <v>0.23411266839389791</v>
      </c>
      <c r="M26" s="106">
        <f t="shared" si="13"/>
        <v>15.672000000000001</v>
      </c>
      <c r="N26" s="107">
        <f t="shared" si="14"/>
        <v>0.44592889217885318</v>
      </c>
      <c r="O26" s="107">
        <f t="shared" si="15"/>
        <v>33.66763135950341</v>
      </c>
      <c r="P26" s="208">
        <f t="shared" si="16"/>
        <v>28</v>
      </c>
      <c r="Q26" s="209">
        <f t="shared" si="17"/>
        <v>2</v>
      </c>
      <c r="R26" s="209">
        <f t="shared" si="18"/>
        <v>151</v>
      </c>
      <c r="T26">
        <v>520</v>
      </c>
      <c r="U26">
        <v>8672</v>
      </c>
      <c r="V26" t="s">
        <v>249</v>
      </c>
      <c r="W26">
        <v>448.50200000000001</v>
      </c>
      <c r="X26">
        <v>207.786</v>
      </c>
      <c r="Y26">
        <v>2.1579999999999999</v>
      </c>
      <c r="Z26">
        <v>15.672000000000001</v>
      </c>
      <c r="AA26">
        <v>38.440826999999999</v>
      </c>
      <c r="AB26">
        <v>2.2869410000000001</v>
      </c>
      <c r="AC26">
        <v>18.124718000000001</v>
      </c>
      <c r="AD26" s="1">
        <v>105</v>
      </c>
      <c r="AE26">
        <v>2</v>
      </c>
      <c r="AF26">
        <v>151</v>
      </c>
      <c r="AG26">
        <v>74</v>
      </c>
      <c r="AH26">
        <v>11.667334</v>
      </c>
      <c r="AI26">
        <v>163.80000000000001</v>
      </c>
      <c r="AJ26">
        <v>0</v>
      </c>
      <c r="AK26">
        <v>28</v>
      </c>
      <c r="AL26">
        <v>21840</v>
      </c>
      <c r="AM26">
        <v>1.0309148606208709</v>
      </c>
      <c r="AN26" t="s">
        <v>70</v>
      </c>
      <c r="AO26">
        <v>242.65100000000001</v>
      </c>
      <c r="AP26" t="s">
        <v>384</v>
      </c>
      <c r="AQ26" t="s">
        <v>117</v>
      </c>
      <c r="AR26" t="s">
        <v>121</v>
      </c>
      <c r="AS26" t="s">
        <v>117</v>
      </c>
      <c r="AT26" t="s">
        <v>121</v>
      </c>
      <c r="AU26" t="s">
        <v>184</v>
      </c>
      <c r="AV26" t="s">
        <v>249</v>
      </c>
      <c r="AW26" t="s">
        <v>70</v>
      </c>
      <c r="AX26">
        <v>8672</v>
      </c>
      <c r="AY26" t="s">
        <v>275</v>
      </c>
      <c r="AZ26">
        <v>3</v>
      </c>
      <c r="BA26" t="s">
        <v>284</v>
      </c>
      <c r="BB26">
        <v>2</v>
      </c>
      <c r="BC26">
        <v>1</v>
      </c>
      <c r="BE26" t="s">
        <v>69</v>
      </c>
      <c r="BF26">
        <v>5</v>
      </c>
      <c r="BG26" t="s">
        <v>276</v>
      </c>
      <c r="BI26" t="s">
        <v>117</v>
      </c>
      <c r="BJ26" t="s">
        <v>249</v>
      </c>
      <c r="BK26" t="s">
        <v>70</v>
      </c>
      <c r="BL26">
        <v>1.0309148606208709</v>
      </c>
      <c r="BM26">
        <v>8672</v>
      </c>
      <c r="BN26" t="s">
        <v>121</v>
      </c>
      <c r="BO26" t="s">
        <v>184</v>
      </c>
      <c r="BP26">
        <v>2</v>
      </c>
      <c r="BQ26">
        <v>448.50200000000001</v>
      </c>
      <c r="BR26">
        <v>5.9492502593661685E-2</v>
      </c>
      <c r="BS26">
        <v>0.47149656795885275</v>
      </c>
      <c r="BT26">
        <v>0.23411266839389791</v>
      </c>
      <c r="BU26">
        <v>15.672000000000001</v>
      </c>
      <c r="BV26">
        <v>0.44592889217885318</v>
      </c>
      <c r="BW26">
        <v>33.66763135950341</v>
      </c>
      <c r="BX26">
        <v>28</v>
      </c>
      <c r="BY26">
        <v>2</v>
      </c>
      <c r="BZ26">
        <v>151</v>
      </c>
    </row>
    <row r="27" spans="1:78" ht="16.5">
      <c r="A27" s="113" t="str">
        <f t="shared" si="1"/>
        <v>세운교통</v>
      </c>
      <c r="B27" s="114" t="str">
        <f t="shared" si="2"/>
        <v>이병주</v>
      </c>
      <c r="C27" s="115" t="str">
        <f t="shared" si="3"/>
        <v>C</v>
      </c>
      <c r="D27" s="116">
        <f t="shared" si="4"/>
        <v>0.89782608695652177</v>
      </c>
      <c r="E27" s="117">
        <f t="shared" si="5"/>
        <v>2058</v>
      </c>
      <c r="F27" s="118" t="str">
        <f t="shared" si="6"/>
        <v>24-1</v>
      </c>
      <c r="G27" s="119" t="str">
        <f t="shared" si="7"/>
        <v>73아1446</v>
      </c>
      <c r="H27" s="120">
        <f t="shared" si="8"/>
        <v>1</v>
      </c>
      <c r="I27" s="121">
        <f t="shared" si="9"/>
        <v>2603.7559999999999</v>
      </c>
      <c r="J27" s="122">
        <f t="shared" si="10"/>
        <v>8.5560878317025649E-3</v>
      </c>
      <c r="K27" s="122">
        <f t="shared" si="11"/>
        <v>0.3510606393905647</v>
      </c>
      <c r="L27" s="122">
        <f t="shared" si="12"/>
        <v>0.1613054372222282</v>
      </c>
      <c r="M27" s="123">
        <f t="shared" si="13"/>
        <v>16.497</v>
      </c>
      <c r="N27" s="124">
        <f t="shared" si="14"/>
        <v>0</v>
      </c>
      <c r="O27" s="124">
        <f t="shared" si="15"/>
        <v>4.9543812861112952</v>
      </c>
      <c r="P27" s="206">
        <f t="shared" si="16"/>
        <v>17</v>
      </c>
      <c r="Q27" s="207">
        <f t="shared" si="17"/>
        <v>0</v>
      </c>
      <c r="R27" s="207">
        <f t="shared" si="18"/>
        <v>129</v>
      </c>
      <c r="T27">
        <v>520</v>
      </c>
      <c r="U27">
        <v>2058</v>
      </c>
      <c r="V27" t="s">
        <v>194</v>
      </c>
      <c r="W27">
        <v>2603.7559999999999</v>
      </c>
      <c r="X27">
        <v>1260.7059999999999</v>
      </c>
      <c r="Y27">
        <v>2.0649999999999999</v>
      </c>
      <c r="Z27">
        <v>16.497</v>
      </c>
      <c r="AA27">
        <v>150.80163099999999</v>
      </c>
      <c r="AB27">
        <v>1.2902720000000001</v>
      </c>
      <c r="AC27">
        <v>52.940517</v>
      </c>
      <c r="AD27" s="1">
        <v>420</v>
      </c>
      <c r="AE27">
        <v>0</v>
      </c>
      <c r="AF27">
        <v>129</v>
      </c>
      <c r="AG27">
        <v>72</v>
      </c>
      <c r="AH27">
        <v>17.266099000000001</v>
      </c>
      <c r="AI27">
        <v>663.1</v>
      </c>
      <c r="AJ27">
        <v>0</v>
      </c>
      <c r="AK27">
        <v>17</v>
      </c>
      <c r="AL27">
        <v>13082</v>
      </c>
      <c r="AM27">
        <v>0.89782608695652177</v>
      </c>
      <c r="AN27" t="s">
        <v>68</v>
      </c>
      <c r="AO27">
        <v>2603.7559999999999</v>
      </c>
      <c r="AP27" t="s">
        <v>385</v>
      </c>
      <c r="AQ27" t="s">
        <v>117</v>
      </c>
      <c r="AR27" t="s">
        <v>119</v>
      </c>
      <c r="AS27" t="s">
        <v>117</v>
      </c>
      <c r="AT27" t="s">
        <v>119</v>
      </c>
      <c r="AU27" t="s">
        <v>180</v>
      </c>
      <c r="AV27" t="s">
        <v>194</v>
      </c>
      <c r="AW27" t="s">
        <v>68</v>
      </c>
      <c r="AX27">
        <v>2058</v>
      </c>
      <c r="AY27" t="s">
        <v>271</v>
      </c>
      <c r="AZ27">
        <v>1</v>
      </c>
      <c r="BA27" t="s">
        <v>224</v>
      </c>
      <c r="BB27">
        <v>1</v>
      </c>
      <c r="BC27">
        <v>1</v>
      </c>
      <c r="BE27" t="s">
        <v>67</v>
      </c>
      <c r="BF27">
        <v>-1</v>
      </c>
      <c r="BG27" t="s">
        <v>214</v>
      </c>
      <c r="BI27" t="s">
        <v>117</v>
      </c>
      <c r="BJ27" t="s">
        <v>194</v>
      </c>
      <c r="BK27" t="s">
        <v>68</v>
      </c>
      <c r="BL27">
        <v>0.89782608695652177</v>
      </c>
      <c r="BM27">
        <v>2058</v>
      </c>
      <c r="BN27" t="s">
        <v>119</v>
      </c>
      <c r="BO27" t="s">
        <v>180</v>
      </c>
      <c r="BP27">
        <v>1</v>
      </c>
      <c r="BQ27">
        <v>2603.7559999999999</v>
      </c>
      <c r="BR27">
        <v>8.5560878317025649E-3</v>
      </c>
      <c r="BS27">
        <v>0.3510606393905647</v>
      </c>
      <c r="BT27">
        <v>0.1613054372222282</v>
      </c>
      <c r="BU27">
        <v>16.497</v>
      </c>
      <c r="BV27">
        <v>0</v>
      </c>
      <c r="BW27">
        <v>4.9543812861112952</v>
      </c>
      <c r="BX27">
        <v>17</v>
      </c>
      <c r="BY27">
        <v>0</v>
      </c>
      <c r="BZ27">
        <v>129</v>
      </c>
    </row>
    <row r="28" spans="1:78" ht="16.5">
      <c r="A28" s="96" t="str">
        <f t="shared" si="1"/>
        <v>세운교통</v>
      </c>
      <c r="B28" s="97" t="str">
        <f t="shared" si="2"/>
        <v>이석준</v>
      </c>
      <c r="C28" s="98" t="str">
        <f t="shared" si="3"/>
        <v>C</v>
      </c>
      <c r="D28" s="99">
        <f t="shared" si="4"/>
        <v>0.87363636363636354</v>
      </c>
      <c r="E28" s="100">
        <f t="shared" si="5"/>
        <v>8177</v>
      </c>
      <c r="F28" s="101" t="str">
        <f t="shared" si="6"/>
        <v>67-1</v>
      </c>
      <c r="G28" s="102" t="str">
        <f t="shared" si="7"/>
        <v>70바3835</v>
      </c>
      <c r="H28" s="103">
        <f t="shared" si="8"/>
        <v>1</v>
      </c>
      <c r="I28" s="104">
        <f t="shared" si="9"/>
        <v>2282.2739999999999</v>
      </c>
      <c r="J28" s="105">
        <f t="shared" si="10"/>
        <v>7.278479350312117E-2</v>
      </c>
      <c r="K28" s="105">
        <f t="shared" si="11"/>
        <v>0.37213036383501208</v>
      </c>
      <c r="L28" s="105">
        <f t="shared" si="12"/>
        <v>0.22871925106275584</v>
      </c>
      <c r="M28" s="106">
        <f t="shared" si="13"/>
        <v>12.465999999999999</v>
      </c>
      <c r="N28" s="107">
        <f t="shared" si="14"/>
        <v>0.52579138175346174</v>
      </c>
      <c r="O28" s="107">
        <f t="shared" si="15"/>
        <v>4.8635702812195207</v>
      </c>
      <c r="P28" s="208">
        <f t="shared" si="16"/>
        <v>68</v>
      </c>
      <c r="Q28" s="209">
        <f t="shared" si="17"/>
        <v>12</v>
      </c>
      <c r="R28" s="209">
        <f t="shared" si="18"/>
        <v>111</v>
      </c>
      <c r="T28">
        <v>520</v>
      </c>
      <c r="U28">
        <v>8177</v>
      </c>
      <c r="V28" t="s">
        <v>195</v>
      </c>
      <c r="W28">
        <v>2282.2739999999999</v>
      </c>
      <c r="X28">
        <v>1187.55</v>
      </c>
      <c r="Y28">
        <v>1.9219999999999999</v>
      </c>
      <c r="Z28">
        <v>12.465999999999999</v>
      </c>
      <c r="AA28">
        <v>164.85774599999999</v>
      </c>
      <c r="AB28">
        <v>11.999136999999999</v>
      </c>
      <c r="AC28">
        <v>61.348573000000002</v>
      </c>
      <c r="AD28" s="1">
        <v>522</v>
      </c>
      <c r="AE28">
        <v>12</v>
      </c>
      <c r="AF28">
        <v>111</v>
      </c>
      <c r="AG28">
        <v>70</v>
      </c>
      <c r="AH28">
        <v>13.843899</v>
      </c>
      <c r="AI28">
        <v>210.3</v>
      </c>
      <c r="AJ28">
        <v>0</v>
      </c>
      <c r="AK28">
        <v>68</v>
      </c>
      <c r="AL28">
        <v>33609</v>
      </c>
      <c r="AM28">
        <v>0.87363636363636354</v>
      </c>
      <c r="AN28" t="s">
        <v>68</v>
      </c>
      <c r="AO28">
        <v>2282.2739999999999</v>
      </c>
      <c r="AP28" t="s">
        <v>386</v>
      </c>
      <c r="AQ28" t="s">
        <v>117</v>
      </c>
      <c r="AR28" t="s">
        <v>122</v>
      </c>
      <c r="AS28" t="s">
        <v>117</v>
      </c>
      <c r="AT28" t="s">
        <v>122</v>
      </c>
      <c r="AU28" t="s">
        <v>187</v>
      </c>
      <c r="AV28" t="s">
        <v>195</v>
      </c>
      <c r="AW28" t="s">
        <v>68</v>
      </c>
      <c r="AX28">
        <v>8177</v>
      </c>
      <c r="AY28" t="s">
        <v>277</v>
      </c>
      <c r="AZ28">
        <v>1</v>
      </c>
      <c r="BA28" t="s">
        <v>239</v>
      </c>
      <c r="BB28">
        <v>1</v>
      </c>
      <c r="BC28">
        <v>1</v>
      </c>
      <c r="BE28" t="s">
        <v>66</v>
      </c>
      <c r="BF28">
        <v>1</v>
      </c>
      <c r="BG28" t="s">
        <v>276</v>
      </c>
      <c r="BI28" t="s">
        <v>117</v>
      </c>
      <c r="BJ28" t="s">
        <v>195</v>
      </c>
      <c r="BK28" t="s">
        <v>68</v>
      </c>
      <c r="BL28">
        <v>0.87363636363636354</v>
      </c>
      <c r="BM28">
        <v>8177</v>
      </c>
      <c r="BN28" t="s">
        <v>122</v>
      </c>
      <c r="BO28" t="s">
        <v>187</v>
      </c>
      <c r="BP28">
        <v>1</v>
      </c>
      <c r="BQ28">
        <v>2282.2739999999999</v>
      </c>
      <c r="BR28">
        <v>7.278479350312117E-2</v>
      </c>
      <c r="BS28">
        <v>0.37213036383501208</v>
      </c>
      <c r="BT28">
        <v>0.22871925106275584</v>
      </c>
      <c r="BU28">
        <v>12.465999999999999</v>
      </c>
      <c r="BV28">
        <v>0.52579138175346174</v>
      </c>
      <c r="BW28">
        <v>4.8635702812195207</v>
      </c>
      <c r="BX28">
        <v>68</v>
      </c>
      <c r="BY28">
        <v>12</v>
      </c>
      <c r="BZ28">
        <v>111</v>
      </c>
    </row>
    <row r="29" spans="1:78" ht="16.5">
      <c r="A29" s="113" t="str">
        <f t="shared" si="1"/>
        <v>세운교통</v>
      </c>
      <c r="B29" s="114" t="str">
        <f t="shared" si="2"/>
        <v>이성호A</v>
      </c>
      <c r="C29" s="115" t="str">
        <f t="shared" si="3"/>
        <v>S</v>
      </c>
      <c r="D29" s="116">
        <f t="shared" si="4"/>
        <v>1.0115789473684211</v>
      </c>
      <c r="E29" s="117">
        <f t="shared" si="5"/>
        <v>2796</v>
      </c>
      <c r="F29" s="118" t="str">
        <f t="shared" si="6"/>
        <v>11</v>
      </c>
      <c r="G29" s="119" t="str">
        <f t="shared" si="7"/>
        <v>70바3840</v>
      </c>
      <c r="H29" s="120">
        <f t="shared" si="8"/>
        <v>1</v>
      </c>
      <c r="I29" s="121">
        <f t="shared" si="9"/>
        <v>2404.402</v>
      </c>
      <c r="J29" s="122">
        <f t="shared" si="10"/>
        <v>1.9926508473890481E-2</v>
      </c>
      <c r="K29" s="122">
        <f t="shared" si="11"/>
        <v>0.4647914375249636</v>
      </c>
      <c r="L29" s="122">
        <f t="shared" si="12"/>
        <v>0.2437196442192279</v>
      </c>
      <c r="M29" s="123">
        <f t="shared" si="13"/>
        <v>15.678000000000001</v>
      </c>
      <c r="N29" s="124">
        <f t="shared" si="14"/>
        <v>0.33272306378051592</v>
      </c>
      <c r="O29" s="124">
        <f t="shared" si="15"/>
        <v>28.07350850648103</v>
      </c>
      <c r="P29" s="206">
        <f t="shared" si="16"/>
        <v>75</v>
      </c>
      <c r="Q29" s="207">
        <f t="shared" si="17"/>
        <v>8</v>
      </c>
      <c r="R29" s="207">
        <f t="shared" si="18"/>
        <v>675</v>
      </c>
      <c r="T29">
        <v>520</v>
      </c>
      <c r="U29">
        <v>2796</v>
      </c>
      <c r="V29" t="s">
        <v>196</v>
      </c>
      <c r="W29">
        <v>2404.402</v>
      </c>
      <c r="X29">
        <v>1251.143</v>
      </c>
      <c r="Y29">
        <v>1.9219999999999999</v>
      </c>
      <c r="Z29">
        <v>15.678000000000001</v>
      </c>
      <c r="AA29">
        <v>179.92414500000001</v>
      </c>
      <c r="AB29">
        <v>3.5852599999999999</v>
      </c>
      <c r="AC29">
        <v>83.627201999999997</v>
      </c>
      <c r="AD29" s="1">
        <v>586</v>
      </c>
      <c r="AE29">
        <v>8</v>
      </c>
      <c r="AF29">
        <v>675</v>
      </c>
      <c r="AG29">
        <v>70</v>
      </c>
      <c r="AH29">
        <v>13.36342</v>
      </c>
      <c r="AI29">
        <v>2957.2</v>
      </c>
      <c r="AJ29">
        <v>0</v>
      </c>
      <c r="AK29">
        <v>75</v>
      </c>
      <c r="AL29">
        <v>78727</v>
      </c>
      <c r="AM29">
        <v>1.0115789473684211</v>
      </c>
      <c r="AN29" t="s">
        <v>70</v>
      </c>
      <c r="AO29">
        <v>2404.402</v>
      </c>
      <c r="AP29" t="s">
        <v>387</v>
      </c>
      <c r="AQ29" t="s">
        <v>117</v>
      </c>
      <c r="AR29" t="s">
        <v>118</v>
      </c>
      <c r="AS29" t="s">
        <v>117</v>
      </c>
      <c r="AT29" t="s">
        <v>118</v>
      </c>
      <c r="AU29" t="s">
        <v>176</v>
      </c>
      <c r="AV29" t="s">
        <v>196</v>
      </c>
      <c r="AW29" t="s">
        <v>70</v>
      </c>
      <c r="AX29">
        <v>2796</v>
      </c>
      <c r="AY29" t="s">
        <v>280</v>
      </c>
      <c r="AZ29">
        <v>6</v>
      </c>
      <c r="BA29" t="s">
        <v>309</v>
      </c>
      <c r="BB29">
        <v>1</v>
      </c>
      <c r="BC29">
        <v>1</v>
      </c>
      <c r="BE29" t="s">
        <v>70</v>
      </c>
      <c r="BF29">
        <v>0</v>
      </c>
      <c r="BG29" t="s">
        <v>215</v>
      </c>
      <c r="BI29" t="s">
        <v>117</v>
      </c>
      <c r="BJ29" t="s">
        <v>196</v>
      </c>
      <c r="BK29" t="s">
        <v>70</v>
      </c>
      <c r="BL29">
        <v>1.0115789473684211</v>
      </c>
      <c r="BM29">
        <v>2796</v>
      </c>
      <c r="BN29" t="s">
        <v>118</v>
      </c>
      <c r="BO29" t="s">
        <v>176</v>
      </c>
      <c r="BP29">
        <v>1</v>
      </c>
      <c r="BQ29">
        <v>2404.402</v>
      </c>
      <c r="BR29">
        <v>1.9926508473890481E-2</v>
      </c>
      <c r="BS29">
        <v>0.4647914375249636</v>
      </c>
      <c r="BT29">
        <v>0.2437196442192279</v>
      </c>
      <c r="BU29">
        <v>15.678000000000001</v>
      </c>
      <c r="BV29">
        <v>0.33272306378051592</v>
      </c>
      <c r="BW29">
        <v>28.07350850648103</v>
      </c>
      <c r="BX29">
        <v>75</v>
      </c>
      <c r="BY29">
        <v>8</v>
      </c>
      <c r="BZ29">
        <v>675</v>
      </c>
    </row>
    <row r="30" spans="1:78" ht="16.5">
      <c r="A30" s="96" t="str">
        <f t="shared" si="1"/>
        <v>세운교통</v>
      </c>
      <c r="B30" s="97" t="str">
        <f t="shared" si="2"/>
        <v>이용섭</v>
      </c>
      <c r="C30" s="98" t="str">
        <f t="shared" si="3"/>
        <v>B</v>
      </c>
      <c r="D30" s="99">
        <f t="shared" si="4"/>
        <v>0.94850000000000001</v>
      </c>
      <c r="E30" s="100">
        <f t="shared" si="5"/>
        <v>2455</v>
      </c>
      <c r="F30" s="101" t="str">
        <f t="shared" si="6"/>
        <v>26</v>
      </c>
      <c r="G30" s="102" t="str">
        <f t="shared" si="7"/>
        <v>70바1513</v>
      </c>
      <c r="H30" s="103">
        <f t="shared" si="8"/>
        <v>1</v>
      </c>
      <c r="I30" s="104">
        <f t="shared" si="9"/>
        <v>3696.2449999999999</v>
      </c>
      <c r="J30" s="105">
        <f t="shared" si="10"/>
        <v>1.2007473333030157E-2</v>
      </c>
      <c r="K30" s="105">
        <f t="shared" si="11"/>
        <v>0.48771102438822511</v>
      </c>
      <c r="L30" s="105">
        <f t="shared" si="12"/>
        <v>0.14474148764489367</v>
      </c>
      <c r="M30" s="106">
        <f t="shared" si="13"/>
        <v>12.863</v>
      </c>
      <c r="N30" s="107">
        <f t="shared" si="14"/>
        <v>0.37876277140719838</v>
      </c>
      <c r="O30" s="107">
        <f t="shared" si="15"/>
        <v>23.023365604823272</v>
      </c>
      <c r="P30" s="208">
        <f t="shared" si="16"/>
        <v>190</v>
      </c>
      <c r="Q30" s="209">
        <f t="shared" si="17"/>
        <v>14</v>
      </c>
      <c r="R30" s="209">
        <f t="shared" si="18"/>
        <v>851</v>
      </c>
      <c r="T30">
        <v>520</v>
      </c>
      <c r="U30">
        <v>2455</v>
      </c>
      <c r="V30" t="s">
        <v>210</v>
      </c>
      <c r="W30">
        <v>3696.2449999999999</v>
      </c>
      <c r="X30">
        <v>1948.17</v>
      </c>
      <c r="Y30">
        <v>1.897</v>
      </c>
      <c r="Z30">
        <v>12.863</v>
      </c>
      <c r="AA30">
        <v>282.32275900000002</v>
      </c>
      <c r="AB30">
        <v>3.389983</v>
      </c>
      <c r="AC30">
        <v>137.69192200000001</v>
      </c>
      <c r="AD30" s="1">
        <v>535</v>
      </c>
      <c r="AE30">
        <v>14</v>
      </c>
      <c r="AF30">
        <v>851</v>
      </c>
      <c r="AG30">
        <v>80</v>
      </c>
      <c r="AH30">
        <v>13.092267</v>
      </c>
      <c r="AI30">
        <v>4029.8</v>
      </c>
      <c r="AJ30">
        <v>0</v>
      </c>
      <c r="AK30">
        <v>190</v>
      </c>
      <c r="AL30">
        <v>193480</v>
      </c>
      <c r="AM30">
        <v>0.94850000000000001</v>
      </c>
      <c r="AN30" t="s">
        <v>67</v>
      </c>
      <c r="AO30">
        <v>3696.2449999999999</v>
      </c>
      <c r="AP30" t="s">
        <v>388</v>
      </c>
      <c r="AQ30" t="s">
        <v>117</v>
      </c>
      <c r="AR30" t="s">
        <v>120</v>
      </c>
      <c r="AS30" t="s">
        <v>117</v>
      </c>
      <c r="AT30" t="s">
        <v>120</v>
      </c>
      <c r="AU30" t="s">
        <v>206</v>
      </c>
      <c r="AV30" t="s">
        <v>210</v>
      </c>
      <c r="AW30" t="s">
        <v>67</v>
      </c>
      <c r="AX30">
        <v>2455</v>
      </c>
      <c r="AY30" t="s">
        <v>292</v>
      </c>
      <c r="AZ30">
        <v>1</v>
      </c>
      <c r="BA30" t="s">
        <v>238</v>
      </c>
      <c r="BB30">
        <v>1</v>
      </c>
      <c r="BC30">
        <v>1</v>
      </c>
      <c r="BE30" t="s">
        <v>67</v>
      </c>
      <c r="BF30">
        <v>0</v>
      </c>
      <c r="BG30" t="s">
        <v>215</v>
      </c>
      <c r="BI30" t="s">
        <v>117</v>
      </c>
      <c r="BJ30" t="s">
        <v>210</v>
      </c>
      <c r="BK30" t="s">
        <v>67</v>
      </c>
      <c r="BL30">
        <v>0.94850000000000001</v>
      </c>
      <c r="BM30">
        <v>2455</v>
      </c>
      <c r="BN30" t="s">
        <v>120</v>
      </c>
      <c r="BO30" t="s">
        <v>206</v>
      </c>
      <c r="BP30">
        <v>1</v>
      </c>
      <c r="BQ30">
        <v>3696.2449999999999</v>
      </c>
      <c r="BR30">
        <v>1.2007473333030157E-2</v>
      </c>
      <c r="BS30">
        <v>0.48771102438822511</v>
      </c>
      <c r="BT30">
        <v>0.14474148764489367</v>
      </c>
      <c r="BU30">
        <v>12.863</v>
      </c>
      <c r="BV30">
        <v>0.37876277140719838</v>
      </c>
      <c r="BW30">
        <v>23.023365604823272</v>
      </c>
      <c r="BX30">
        <v>190</v>
      </c>
      <c r="BY30">
        <v>14</v>
      </c>
      <c r="BZ30">
        <v>851</v>
      </c>
    </row>
    <row r="31" spans="1:78" ht="16.5">
      <c r="A31" s="113" t="str">
        <f t="shared" si="1"/>
        <v>세운교통</v>
      </c>
      <c r="B31" s="114" t="str">
        <f t="shared" si="2"/>
        <v>이형준</v>
      </c>
      <c r="C31" s="115" t="str">
        <f t="shared" si="3"/>
        <v>S</v>
      </c>
      <c r="D31" s="116">
        <f t="shared" si="4"/>
        <v>1.0044817679512983</v>
      </c>
      <c r="E31" s="117">
        <f t="shared" si="5"/>
        <v>7230</v>
      </c>
      <c r="F31" s="118" t="str">
        <f t="shared" si="6"/>
        <v>11</v>
      </c>
      <c r="G31" s="119" t="str">
        <f t="shared" si="7"/>
        <v>70바3840</v>
      </c>
      <c r="H31" s="120">
        <f t="shared" si="8"/>
        <v>2</v>
      </c>
      <c r="I31" s="121">
        <f t="shared" si="9"/>
        <v>445.00099999999998</v>
      </c>
      <c r="J31" s="122">
        <f t="shared" si="10"/>
        <v>2.6942140262188143E-2</v>
      </c>
      <c r="K31" s="122">
        <f t="shared" si="11"/>
        <v>0.40146948051872272</v>
      </c>
      <c r="L31" s="122">
        <f t="shared" si="12"/>
        <v>0.16404457518072993</v>
      </c>
      <c r="M31" s="123">
        <f t="shared" si="13"/>
        <v>15.458</v>
      </c>
      <c r="N31" s="124">
        <f t="shared" si="14"/>
        <v>0</v>
      </c>
      <c r="O31" s="124">
        <f t="shared" si="15"/>
        <v>25.168482767454456</v>
      </c>
      <c r="P31" s="206">
        <f t="shared" si="16"/>
        <v>6</v>
      </c>
      <c r="Q31" s="207">
        <f t="shared" si="17"/>
        <v>0</v>
      </c>
      <c r="R31" s="207">
        <f t="shared" si="18"/>
        <v>112</v>
      </c>
      <c r="T31">
        <v>520</v>
      </c>
      <c r="U31">
        <v>7230</v>
      </c>
      <c r="V31" t="s">
        <v>389</v>
      </c>
      <c r="W31">
        <v>445.00099999999998</v>
      </c>
      <c r="X31">
        <v>226.28200000000001</v>
      </c>
      <c r="Y31">
        <v>1.9670000000000001</v>
      </c>
      <c r="Z31">
        <v>15.458</v>
      </c>
      <c r="AA31">
        <v>30.847771999999999</v>
      </c>
      <c r="AB31">
        <v>0.83110499999999998</v>
      </c>
      <c r="AC31">
        <v>12.384439</v>
      </c>
      <c r="AD31" s="1">
        <v>73</v>
      </c>
      <c r="AE31">
        <v>0</v>
      </c>
      <c r="AF31">
        <v>112</v>
      </c>
      <c r="AG31">
        <v>67</v>
      </c>
      <c r="AH31">
        <v>14.425708999999999</v>
      </c>
      <c r="AI31">
        <v>344.1</v>
      </c>
      <c r="AJ31">
        <v>0</v>
      </c>
      <c r="AK31">
        <v>6</v>
      </c>
      <c r="AL31">
        <v>4486</v>
      </c>
      <c r="AM31">
        <v>1.0044817679512983</v>
      </c>
      <c r="AN31" t="s">
        <v>70</v>
      </c>
      <c r="AO31">
        <v>344.18</v>
      </c>
      <c r="AP31" t="s">
        <v>390</v>
      </c>
      <c r="AQ31" t="s">
        <v>117</v>
      </c>
      <c r="AR31" t="s">
        <v>118</v>
      </c>
      <c r="AS31" t="s">
        <v>117</v>
      </c>
      <c r="AT31" t="s">
        <v>118</v>
      </c>
      <c r="AU31" t="s">
        <v>176</v>
      </c>
      <c r="AV31" t="s">
        <v>389</v>
      </c>
      <c r="AW31" t="s">
        <v>70</v>
      </c>
      <c r="AX31">
        <v>7230</v>
      </c>
      <c r="AY31" t="s">
        <v>280</v>
      </c>
      <c r="AZ31">
        <v>7</v>
      </c>
      <c r="BA31" t="s">
        <v>391</v>
      </c>
      <c r="BB31">
        <v>2</v>
      </c>
      <c r="BC31">
        <v>1</v>
      </c>
      <c r="BE31" t="s">
        <v>212</v>
      </c>
      <c r="BF31" t="s">
        <v>213</v>
      </c>
      <c r="BG31" t="s">
        <v>212</v>
      </c>
      <c r="BI31" t="s">
        <v>117</v>
      </c>
      <c r="BJ31" t="s">
        <v>389</v>
      </c>
      <c r="BK31" t="s">
        <v>70</v>
      </c>
      <c r="BL31">
        <v>1.0044817679512983</v>
      </c>
      <c r="BM31">
        <v>7230</v>
      </c>
      <c r="BN31" t="s">
        <v>118</v>
      </c>
      <c r="BO31" t="s">
        <v>176</v>
      </c>
      <c r="BP31">
        <v>2</v>
      </c>
      <c r="BQ31">
        <v>445.00099999999998</v>
      </c>
      <c r="BR31">
        <v>2.6942140262188143E-2</v>
      </c>
      <c r="BS31">
        <v>0.40146948051872272</v>
      </c>
      <c r="BT31">
        <v>0.16404457518072993</v>
      </c>
      <c r="BU31">
        <v>15.458</v>
      </c>
      <c r="BV31">
        <v>0</v>
      </c>
      <c r="BW31">
        <v>25.168482767454456</v>
      </c>
      <c r="BX31">
        <v>6</v>
      </c>
      <c r="BY31">
        <v>0</v>
      </c>
      <c r="BZ31">
        <v>112</v>
      </c>
    </row>
    <row r="32" spans="1:78" ht="16.5">
      <c r="A32" s="96" t="str">
        <f t="shared" si="1"/>
        <v>세운교통</v>
      </c>
      <c r="B32" s="97" t="str">
        <f t="shared" si="2"/>
        <v>임강준</v>
      </c>
      <c r="C32" s="98" t="str">
        <f t="shared" si="3"/>
        <v>F</v>
      </c>
      <c r="D32" s="99">
        <f t="shared" si="4"/>
        <v>0.78434782608695663</v>
      </c>
      <c r="E32" s="100">
        <f t="shared" si="5"/>
        <v>6465</v>
      </c>
      <c r="F32" s="101" t="str">
        <f t="shared" si="6"/>
        <v>24-1</v>
      </c>
      <c r="G32" s="102" t="str">
        <f t="shared" si="7"/>
        <v>73아1446</v>
      </c>
      <c r="H32" s="103">
        <f t="shared" si="8"/>
        <v>1</v>
      </c>
      <c r="I32" s="104">
        <f t="shared" si="9"/>
        <v>2524.7890000000002</v>
      </c>
      <c r="J32" s="105">
        <f t="shared" si="10"/>
        <v>3.9064230177855042E-2</v>
      </c>
      <c r="K32" s="105">
        <f t="shared" si="11"/>
        <v>0.42218884444438887</v>
      </c>
      <c r="L32" s="105">
        <f t="shared" si="12"/>
        <v>0.20952245910450337</v>
      </c>
      <c r="M32" s="106">
        <f t="shared" si="13"/>
        <v>20.689</v>
      </c>
      <c r="N32" s="107">
        <f t="shared" si="14"/>
        <v>7.9214540304160058E-2</v>
      </c>
      <c r="O32" s="107">
        <f t="shared" si="15"/>
        <v>27.447838215391464</v>
      </c>
      <c r="P32" s="208">
        <f t="shared" si="16"/>
        <v>64</v>
      </c>
      <c r="Q32" s="209">
        <f t="shared" si="17"/>
        <v>2</v>
      </c>
      <c r="R32" s="209">
        <f t="shared" si="18"/>
        <v>693</v>
      </c>
      <c r="T32">
        <v>520</v>
      </c>
      <c r="U32">
        <v>6465</v>
      </c>
      <c r="V32" t="s">
        <v>197</v>
      </c>
      <c r="W32">
        <v>2524.7890000000002</v>
      </c>
      <c r="X32">
        <v>1399.5540000000001</v>
      </c>
      <c r="Y32">
        <v>1.804</v>
      </c>
      <c r="Z32">
        <v>20.689</v>
      </c>
      <c r="AA32">
        <v>168.845539</v>
      </c>
      <c r="AB32">
        <v>6.5958209999999999</v>
      </c>
      <c r="AC32">
        <v>71.284702999999993</v>
      </c>
      <c r="AD32" s="1">
        <v>529</v>
      </c>
      <c r="AE32">
        <v>2</v>
      </c>
      <c r="AF32">
        <v>693</v>
      </c>
      <c r="AG32">
        <v>79</v>
      </c>
      <c r="AH32">
        <v>14.953246</v>
      </c>
      <c r="AI32">
        <v>2298</v>
      </c>
      <c r="AJ32">
        <v>0</v>
      </c>
      <c r="AK32">
        <v>64</v>
      </c>
      <c r="AL32">
        <v>78551</v>
      </c>
      <c r="AM32">
        <v>0.78434782608695663</v>
      </c>
      <c r="AN32" t="s">
        <v>69</v>
      </c>
      <c r="AO32">
        <v>2524.7890000000002</v>
      </c>
      <c r="AP32" t="s">
        <v>392</v>
      </c>
      <c r="AQ32" t="s">
        <v>117</v>
      </c>
      <c r="AR32" t="s">
        <v>119</v>
      </c>
      <c r="AS32" t="s">
        <v>117</v>
      </c>
      <c r="AT32" t="s">
        <v>119</v>
      </c>
      <c r="AU32" t="s">
        <v>180</v>
      </c>
      <c r="AV32" t="s">
        <v>197</v>
      </c>
      <c r="AW32" t="s">
        <v>69</v>
      </c>
      <c r="AX32">
        <v>6465</v>
      </c>
      <c r="AY32" t="s">
        <v>278</v>
      </c>
      <c r="AZ32">
        <v>2</v>
      </c>
      <c r="BA32" t="s">
        <v>279</v>
      </c>
      <c r="BB32">
        <v>1</v>
      </c>
      <c r="BC32">
        <v>1</v>
      </c>
      <c r="BE32" t="s">
        <v>69</v>
      </c>
      <c r="BF32">
        <v>0</v>
      </c>
      <c r="BG32" t="s">
        <v>215</v>
      </c>
      <c r="BI32" t="s">
        <v>117</v>
      </c>
      <c r="BJ32" t="s">
        <v>197</v>
      </c>
      <c r="BK32" t="s">
        <v>69</v>
      </c>
      <c r="BL32">
        <v>0.78434782608695663</v>
      </c>
      <c r="BM32">
        <v>6465</v>
      </c>
      <c r="BN32" t="s">
        <v>119</v>
      </c>
      <c r="BO32" t="s">
        <v>180</v>
      </c>
      <c r="BP32">
        <v>1</v>
      </c>
      <c r="BQ32">
        <v>2524.7890000000002</v>
      </c>
      <c r="BR32">
        <v>3.9064230177855042E-2</v>
      </c>
      <c r="BS32">
        <v>0.42218884444438887</v>
      </c>
      <c r="BT32">
        <v>0.20952245910450337</v>
      </c>
      <c r="BU32">
        <v>20.689</v>
      </c>
      <c r="BV32">
        <v>7.9214540304160058E-2</v>
      </c>
      <c r="BW32">
        <v>27.447838215391464</v>
      </c>
      <c r="BX32">
        <v>64</v>
      </c>
      <c r="BY32">
        <v>2</v>
      </c>
      <c r="BZ32">
        <v>693</v>
      </c>
    </row>
    <row r="33" spans="1:78" ht="16.5">
      <c r="A33" s="113" t="str">
        <f t="shared" si="1"/>
        <v>세운교통</v>
      </c>
      <c r="B33" s="114" t="str">
        <f t="shared" si="2"/>
        <v>임병석</v>
      </c>
      <c r="C33" s="115" t="str">
        <f t="shared" si="3"/>
        <v>D</v>
      </c>
      <c r="D33" s="116">
        <f t="shared" si="4"/>
        <v>0.80545454545454542</v>
      </c>
      <c r="E33" s="117">
        <f t="shared" si="5"/>
        <v>1183</v>
      </c>
      <c r="F33" s="118" t="str">
        <f t="shared" si="6"/>
        <v>67-1</v>
      </c>
      <c r="G33" s="119" t="str">
        <f t="shared" si="7"/>
        <v>70바3838</v>
      </c>
      <c r="H33" s="120">
        <f t="shared" si="8"/>
        <v>1</v>
      </c>
      <c r="I33" s="121">
        <f t="shared" si="9"/>
        <v>4651.3760000000002</v>
      </c>
      <c r="J33" s="122">
        <f t="shared" si="10"/>
        <v>2.8687170502701313E-2</v>
      </c>
      <c r="K33" s="122">
        <f t="shared" si="11"/>
        <v>0.39877953408788014</v>
      </c>
      <c r="L33" s="122">
        <f t="shared" si="12"/>
        <v>0.19542604167024982</v>
      </c>
      <c r="M33" s="123">
        <f t="shared" si="13"/>
        <v>13.992000000000001</v>
      </c>
      <c r="N33" s="124">
        <f t="shared" si="14"/>
        <v>0.34398423176281595</v>
      </c>
      <c r="O33" s="124">
        <f t="shared" si="15"/>
        <v>17.908679066151606</v>
      </c>
      <c r="P33" s="206">
        <f t="shared" si="16"/>
        <v>142</v>
      </c>
      <c r="Q33" s="207">
        <f t="shared" si="17"/>
        <v>16</v>
      </c>
      <c r="R33" s="207">
        <f t="shared" si="18"/>
        <v>833</v>
      </c>
      <c r="T33">
        <v>520</v>
      </c>
      <c r="U33">
        <v>1183</v>
      </c>
      <c r="V33" t="s">
        <v>243</v>
      </c>
      <c r="W33">
        <v>4651.3760000000002</v>
      </c>
      <c r="X33">
        <v>2624.942</v>
      </c>
      <c r="Y33">
        <v>1.772</v>
      </c>
      <c r="Z33">
        <v>13.992000000000001</v>
      </c>
      <c r="AA33">
        <v>327.55408899999998</v>
      </c>
      <c r="AB33">
        <v>9.3965999999999994</v>
      </c>
      <c r="AC33">
        <v>130.62186700000001</v>
      </c>
      <c r="AD33" s="1">
        <v>909</v>
      </c>
      <c r="AE33">
        <v>16</v>
      </c>
      <c r="AF33">
        <v>833</v>
      </c>
      <c r="AG33">
        <v>82</v>
      </c>
      <c r="AH33">
        <v>14.200329</v>
      </c>
      <c r="AI33">
        <v>1652.6</v>
      </c>
      <c r="AJ33">
        <v>0</v>
      </c>
      <c r="AK33">
        <v>142</v>
      </c>
      <c r="AL33">
        <v>120107</v>
      </c>
      <c r="AM33">
        <v>0.80545454545454542</v>
      </c>
      <c r="AN33" t="s">
        <v>66</v>
      </c>
      <c r="AO33">
        <v>4651.3760000000002</v>
      </c>
      <c r="AP33" t="s">
        <v>393</v>
      </c>
      <c r="AQ33" t="s">
        <v>117</v>
      </c>
      <c r="AR33" t="s">
        <v>122</v>
      </c>
      <c r="AS33" t="s">
        <v>117</v>
      </c>
      <c r="AT33" t="s">
        <v>122</v>
      </c>
      <c r="AU33" t="s">
        <v>241</v>
      </c>
      <c r="AV33" t="s">
        <v>243</v>
      </c>
      <c r="AW33" t="s">
        <v>66</v>
      </c>
      <c r="AX33">
        <v>1183</v>
      </c>
      <c r="AY33" t="s">
        <v>270</v>
      </c>
      <c r="AZ33">
        <v>2</v>
      </c>
      <c r="BA33" t="s">
        <v>240</v>
      </c>
      <c r="BB33">
        <v>1</v>
      </c>
      <c r="BC33">
        <v>1</v>
      </c>
      <c r="BE33" t="s">
        <v>68</v>
      </c>
      <c r="BF33">
        <v>-1</v>
      </c>
      <c r="BG33" t="s">
        <v>214</v>
      </c>
      <c r="BI33" t="s">
        <v>117</v>
      </c>
      <c r="BJ33" t="s">
        <v>243</v>
      </c>
      <c r="BK33" t="s">
        <v>66</v>
      </c>
      <c r="BL33">
        <v>0.80545454545454542</v>
      </c>
      <c r="BM33">
        <v>1183</v>
      </c>
      <c r="BN33" t="s">
        <v>122</v>
      </c>
      <c r="BO33" t="s">
        <v>241</v>
      </c>
      <c r="BP33">
        <v>1</v>
      </c>
      <c r="BQ33">
        <v>4651.3760000000002</v>
      </c>
      <c r="BR33">
        <v>2.8687170502701313E-2</v>
      </c>
      <c r="BS33">
        <v>0.39877953408788014</v>
      </c>
      <c r="BT33">
        <v>0.19542604167024982</v>
      </c>
      <c r="BU33">
        <v>13.992000000000001</v>
      </c>
      <c r="BV33">
        <v>0.34398423176281595</v>
      </c>
      <c r="BW33">
        <v>17.908679066151606</v>
      </c>
      <c r="BX33">
        <v>142</v>
      </c>
      <c r="BY33">
        <v>16</v>
      </c>
      <c r="BZ33">
        <v>833</v>
      </c>
    </row>
    <row r="34" spans="1:78" ht="16.5">
      <c r="A34" s="96" t="str">
        <f t="shared" si="1"/>
        <v>세운교통</v>
      </c>
      <c r="B34" s="97" t="str">
        <f t="shared" si="2"/>
        <v>임세철</v>
      </c>
      <c r="C34" s="98" t="str">
        <f t="shared" si="3"/>
        <v>C</v>
      </c>
      <c r="D34" s="99">
        <f t="shared" si="4"/>
        <v>0.85956521739130443</v>
      </c>
      <c r="E34" s="100">
        <f t="shared" si="5"/>
        <v>2410</v>
      </c>
      <c r="F34" s="101" t="str">
        <f t="shared" si="6"/>
        <v>11</v>
      </c>
      <c r="G34" s="102" t="str">
        <f t="shared" si="7"/>
        <v>70바3812</v>
      </c>
      <c r="H34" s="103">
        <f t="shared" si="8"/>
        <v>1</v>
      </c>
      <c r="I34" s="104">
        <f t="shared" si="9"/>
        <v>2349.346</v>
      </c>
      <c r="J34" s="105">
        <f t="shared" si="10"/>
        <v>1.3709082876035165E-2</v>
      </c>
      <c r="K34" s="105">
        <f t="shared" si="11"/>
        <v>0.47350493305956598</v>
      </c>
      <c r="L34" s="105">
        <f t="shared" si="12"/>
        <v>0.12599251025604571</v>
      </c>
      <c r="M34" s="106">
        <f t="shared" si="13"/>
        <v>11.742000000000001</v>
      </c>
      <c r="N34" s="107">
        <f t="shared" si="14"/>
        <v>0.29795526074064865</v>
      </c>
      <c r="O34" s="107">
        <f t="shared" si="15"/>
        <v>24.64515656697651</v>
      </c>
      <c r="P34" s="208">
        <f t="shared" si="16"/>
        <v>125</v>
      </c>
      <c r="Q34" s="209">
        <f t="shared" si="17"/>
        <v>7</v>
      </c>
      <c r="R34" s="209">
        <f t="shared" si="18"/>
        <v>579</v>
      </c>
      <c r="T34">
        <v>520</v>
      </c>
      <c r="U34">
        <v>2410</v>
      </c>
      <c r="V34" t="s">
        <v>310</v>
      </c>
      <c r="W34">
        <v>2349.346</v>
      </c>
      <c r="X34">
        <v>1188.5730000000001</v>
      </c>
      <c r="Y34">
        <v>1.9770000000000001</v>
      </c>
      <c r="Z34">
        <v>11.742000000000001</v>
      </c>
      <c r="AA34">
        <v>178.104985</v>
      </c>
      <c r="AB34">
        <v>2.441656</v>
      </c>
      <c r="AC34">
        <v>84.333589000000003</v>
      </c>
      <c r="AD34" s="1">
        <v>296</v>
      </c>
      <c r="AE34">
        <v>7</v>
      </c>
      <c r="AF34">
        <v>579</v>
      </c>
      <c r="AG34">
        <v>72</v>
      </c>
      <c r="AH34">
        <v>13.190792999999999</v>
      </c>
      <c r="AI34">
        <v>842.8</v>
      </c>
      <c r="AJ34">
        <v>0</v>
      </c>
      <c r="AK34">
        <v>125</v>
      </c>
      <c r="AL34">
        <v>124005</v>
      </c>
      <c r="AM34">
        <v>0.85956521739130443</v>
      </c>
      <c r="AN34" t="s">
        <v>68</v>
      </c>
      <c r="AO34">
        <v>2349.346</v>
      </c>
      <c r="AP34" t="s">
        <v>394</v>
      </c>
      <c r="AQ34" t="s">
        <v>117</v>
      </c>
      <c r="AR34" t="s">
        <v>118</v>
      </c>
      <c r="AS34" t="s">
        <v>117</v>
      </c>
      <c r="AT34" t="s">
        <v>118</v>
      </c>
      <c r="AU34" t="s">
        <v>254</v>
      </c>
      <c r="AV34" t="s">
        <v>310</v>
      </c>
      <c r="AW34" t="s">
        <v>68</v>
      </c>
      <c r="AX34">
        <v>2410</v>
      </c>
      <c r="AY34" t="s">
        <v>313</v>
      </c>
      <c r="AZ34">
        <v>1</v>
      </c>
      <c r="BA34" t="s">
        <v>246</v>
      </c>
      <c r="BB34">
        <v>1</v>
      </c>
      <c r="BC34">
        <v>1</v>
      </c>
      <c r="BE34" t="s">
        <v>67</v>
      </c>
      <c r="BF34">
        <v>-1</v>
      </c>
      <c r="BG34" t="s">
        <v>214</v>
      </c>
      <c r="BI34" t="s">
        <v>117</v>
      </c>
      <c r="BJ34" t="s">
        <v>310</v>
      </c>
      <c r="BK34" t="s">
        <v>68</v>
      </c>
      <c r="BL34">
        <v>0.85956521739130443</v>
      </c>
      <c r="BM34">
        <v>2410</v>
      </c>
      <c r="BN34" t="s">
        <v>118</v>
      </c>
      <c r="BO34" t="s">
        <v>254</v>
      </c>
      <c r="BP34">
        <v>1</v>
      </c>
      <c r="BQ34">
        <v>2349.346</v>
      </c>
      <c r="BR34">
        <v>1.3709082876035165E-2</v>
      </c>
      <c r="BS34">
        <v>0.47350493305956598</v>
      </c>
      <c r="BT34">
        <v>0.12599251025604571</v>
      </c>
      <c r="BU34">
        <v>11.742000000000001</v>
      </c>
      <c r="BV34">
        <v>0.29795526074064865</v>
      </c>
      <c r="BW34">
        <v>24.64515656697651</v>
      </c>
      <c r="BX34">
        <v>125</v>
      </c>
      <c r="BY34">
        <v>7</v>
      </c>
      <c r="BZ34">
        <v>579</v>
      </c>
    </row>
    <row r="35" spans="1:78" ht="16.5">
      <c r="A35" s="113" t="str">
        <f t="shared" si="1"/>
        <v>세운교통</v>
      </c>
      <c r="B35" s="114" t="str">
        <f t="shared" si="2"/>
        <v>전경덕</v>
      </c>
      <c r="C35" s="115" t="str">
        <f t="shared" si="3"/>
        <v>C</v>
      </c>
      <c r="D35" s="116">
        <f t="shared" si="4"/>
        <v>0.87681818181818172</v>
      </c>
      <c r="E35" s="117">
        <f t="shared" si="5"/>
        <v>6712</v>
      </c>
      <c r="F35" s="118" t="str">
        <f t="shared" si="6"/>
        <v>26</v>
      </c>
      <c r="G35" s="119" t="str">
        <f t="shared" si="7"/>
        <v>70바1578</v>
      </c>
      <c r="H35" s="120">
        <f t="shared" si="8"/>
        <v>1</v>
      </c>
      <c r="I35" s="121">
        <f t="shared" si="9"/>
        <v>5620.5429999999997</v>
      </c>
      <c r="J35" s="122">
        <f t="shared" si="10"/>
        <v>7.9836244634284639E-2</v>
      </c>
      <c r="K35" s="122">
        <f t="shared" si="11"/>
        <v>0.40288973284485824</v>
      </c>
      <c r="L35" s="122">
        <f t="shared" si="12"/>
        <v>0.18290047776522661</v>
      </c>
      <c r="M35" s="123">
        <f t="shared" si="13"/>
        <v>15.206</v>
      </c>
      <c r="N35" s="124">
        <f t="shared" si="14"/>
        <v>0.67609126022165478</v>
      </c>
      <c r="O35" s="124">
        <f t="shared" si="15"/>
        <v>12.82794206894245</v>
      </c>
      <c r="P35" s="206">
        <f t="shared" si="16"/>
        <v>278</v>
      </c>
      <c r="Q35" s="207">
        <f t="shared" si="17"/>
        <v>38</v>
      </c>
      <c r="R35" s="207">
        <f t="shared" si="18"/>
        <v>721</v>
      </c>
      <c r="T35">
        <v>520</v>
      </c>
      <c r="U35">
        <v>6712</v>
      </c>
      <c r="V35" t="s">
        <v>198</v>
      </c>
      <c r="W35">
        <v>5620.5429999999997</v>
      </c>
      <c r="X35">
        <v>2914.16</v>
      </c>
      <c r="Y35">
        <v>1.929</v>
      </c>
      <c r="Z35">
        <v>15.206</v>
      </c>
      <c r="AA35">
        <v>456.68048599999997</v>
      </c>
      <c r="AB35">
        <v>36.459654999999998</v>
      </c>
      <c r="AC35">
        <v>183.99187900000001</v>
      </c>
      <c r="AD35" s="1">
        <v>1028</v>
      </c>
      <c r="AE35">
        <v>38</v>
      </c>
      <c r="AF35">
        <v>721</v>
      </c>
      <c r="AG35">
        <v>69</v>
      </c>
      <c r="AH35">
        <v>12.307385</v>
      </c>
      <c r="AI35">
        <v>543.5</v>
      </c>
      <c r="AJ35">
        <v>0</v>
      </c>
      <c r="AK35">
        <v>278</v>
      </c>
      <c r="AL35">
        <v>193560</v>
      </c>
      <c r="AM35">
        <v>0.87681818181818172</v>
      </c>
      <c r="AN35" t="s">
        <v>68</v>
      </c>
      <c r="AO35">
        <v>5620.5429999999997</v>
      </c>
      <c r="AP35" t="s">
        <v>395</v>
      </c>
      <c r="AQ35" t="s">
        <v>117</v>
      </c>
      <c r="AR35" t="s">
        <v>120</v>
      </c>
      <c r="AS35" t="s">
        <v>117</v>
      </c>
      <c r="AT35" t="s">
        <v>120</v>
      </c>
      <c r="AU35" t="s">
        <v>183</v>
      </c>
      <c r="AV35" t="s">
        <v>198</v>
      </c>
      <c r="AW35" t="s">
        <v>68</v>
      </c>
      <c r="AX35">
        <v>6712</v>
      </c>
      <c r="AY35" t="s">
        <v>269</v>
      </c>
      <c r="AZ35">
        <v>1</v>
      </c>
      <c r="BA35" t="s">
        <v>288</v>
      </c>
      <c r="BB35">
        <v>1</v>
      </c>
      <c r="BC35">
        <v>1</v>
      </c>
      <c r="BE35" t="s">
        <v>67</v>
      </c>
      <c r="BF35">
        <v>-1</v>
      </c>
      <c r="BG35" t="s">
        <v>214</v>
      </c>
      <c r="BI35" t="s">
        <v>117</v>
      </c>
      <c r="BJ35" t="s">
        <v>198</v>
      </c>
      <c r="BK35" t="s">
        <v>68</v>
      </c>
      <c r="BL35">
        <v>0.87681818181818172</v>
      </c>
      <c r="BM35">
        <v>6712</v>
      </c>
      <c r="BN35" t="s">
        <v>120</v>
      </c>
      <c r="BO35" t="s">
        <v>183</v>
      </c>
      <c r="BP35">
        <v>1</v>
      </c>
      <c r="BQ35">
        <v>5620.5429999999997</v>
      </c>
      <c r="BR35">
        <v>7.9836244634284639E-2</v>
      </c>
      <c r="BS35">
        <v>0.40288973284485824</v>
      </c>
      <c r="BT35">
        <v>0.18290047776522661</v>
      </c>
      <c r="BU35">
        <v>15.206</v>
      </c>
      <c r="BV35">
        <v>0.67609126022165478</v>
      </c>
      <c r="BW35">
        <v>12.82794206894245</v>
      </c>
      <c r="BX35">
        <v>278</v>
      </c>
      <c r="BY35">
        <v>38</v>
      </c>
      <c r="BZ35">
        <v>721</v>
      </c>
    </row>
    <row r="36" spans="1:78" ht="16.5">
      <c r="A36" s="96" t="str">
        <f t="shared" si="1"/>
        <v>세운교통</v>
      </c>
      <c r="B36" s="97" t="str">
        <f t="shared" si="2"/>
        <v>전목용</v>
      </c>
      <c r="C36" s="98" t="str">
        <f t="shared" si="3"/>
        <v>F</v>
      </c>
      <c r="D36" s="99">
        <f t="shared" si="4"/>
        <v>0.76809523809523805</v>
      </c>
      <c r="E36" s="100">
        <f t="shared" si="5"/>
        <v>511</v>
      </c>
      <c r="F36" s="101" t="str">
        <f t="shared" si="6"/>
        <v>26</v>
      </c>
      <c r="G36" s="102" t="str">
        <f t="shared" si="7"/>
        <v>70바1511</v>
      </c>
      <c r="H36" s="103">
        <f t="shared" si="8"/>
        <v>1</v>
      </c>
      <c r="I36" s="104">
        <f t="shared" si="9"/>
        <v>806.846</v>
      </c>
      <c r="J36" s="105">
        <f t="shared" si="10"/>
        <v>5.2464055250284053E-2</v>
      </c>
      <c r="K36" s="105">
        <f t="shared" si="11"/>
        <v>0.29437137144324238</v>
      </c>
      <c r="L36" s="105">
        <f t="shared" si="12"/>
        <v>0.20078180966380202</v>
      </c>
      <c r="M36" s="106">
        <f t="shared" si="13"/>
        <v>12.478999999999999</v>
      </c>
      <c r="N36" s="107">
        <f t="shared" si="14"/>
        <v>0</v>
      </c>
      <c r="O36" s="107">
        <f t="shared" si="15"/>
        <v>1.7351514415390297</v>
      </c>
      <c r="P36" s="208">
        <f t="shared" si="16"/>
        <v>4</v>
      </c>
      <c r="Q36" s="209">
        <f t="shared" si="17"/>
        <v>0</v>
      </c>
      <c r="R36" s="209">
        <f t="shared" si="18"/>
        <v>14</v>
      </c>
      <c r="T36">
        <v>520</v>
      </c>
      <c r="U36">
        <v>511</v>
      </c>
      <c r="V36" t="s">
        <v>199</v>
      </c>
      <c r="W36">
        <v>806.846</v>
      </c>
      <c r="X36">
        <v>500.291</v>
      </c>
      <c r="Y36">
        <v>1.613</v>
      </c>
      <c r="Z36">
        <v>12.478999999999999</v>
      </c>
      <c r="AA36">
        <v>61.337747999999998</v>
      </c>
      <c r="AB36">
        <v>3.2180270000000002</v>
      </c>
      <c r="AC36">
        <v>18.056076999999998</v>
      </c>
      <c r="AD36" s="1">
        <v>162</v>
      </c>
      <c r="AE36">
        <v>0</v>
      </c>
      <c r="AF36">
        <v>14</v>
      </c>
      <c r="AG36">
        <v>62</v>
      </c>
      <c r="AH36">
        <v>13.154151000000001</v>
      </c>
      <c r="AI36">
        <v>0</v>
      </c>
      <c r="AJ36">
        <v>0</v>
      </c>
      <c r="AK36">
        <v>4</v>
      </c>
      <c r="AL36">
        <v>2053</v>
      </c>
      <c r="AM36">
        <v>0.76809523809523805</v>
      </c>
      <c r="AN36" t="s">
        <v>69</v>
      </c>
      <c r="AO36">
        <v>806.846</v>
      </c>
      <c r="AP36" t="s">
        <v>396</v>
      </c>
      <c r="AQ36" t="s">
        <v>117</v>
      </c>
      <c r="AR36" t="s">
        <v>120</v>
      </c>
      <c r="AS36" t="s">
        <v>117</v>
      </c>
      <c r="AT36" t="s">
        <v>120</v>
      </c>
      <c r="AU36" t="s">
        <v>181</v>
      </c>
      <c r="AV36" t="s">
        <v>199</v>
      </c>
      <c r="AW36" t="s">
        <v>69</v>
      </c>
      <c r="AX36">
        <v>511</v>
      </c>
      <c r="AY36" t="s">
        <v>311</v>
      </c>
      <c r="AZ36">
        <v>1</v>
      </c>
      <c r="BA36" t="s">
        <v>303</v>
      </c>
      <c r="BB36">
        <v>1</v>
      </c>
      <c r="BC36">
        <v>1</v>
      </c>
      <c r="BE36" t="s">
        <v>69</v>
      </c>
      <c r="BF36">
        <v>0</v>
      </c>
      <c r="BG36" t="s">
        <v>215</v>
      </c>
      <c r="BI36" t="s">
        <v>117</v>
      </c>
      <c r="BJ36" t="s">
        <v>199</v>
      </c>
      <c r="BK36" t="s">
        <v>69</v>
      </c>
      <c r="BL36">
        <v>0.76809523809523805</v>
      </c>
      <c r="BM36">
        <v>511</v>
      </c>
      <c r="BN36" t="s">
        <v>120</v>
      </c>
      <c r="BO36" t="s">
        <v>181</v>
      </c>
      <c r="BP36">
        <v>1</v>
      </c>
      <c r="BQ36">
        <v>806.846</v>
      </c>
      <c r="BR36">
        <v>5.2464055250284053E-2</v>
      </c>
      <c r="BS36">
        <v>0.29437137144324238</v>
      </c>
      <c r="BT36">
        <v>0.20078180966380202</v>
      </c>
      <c r="BU36">
        <v>12.478999999999999</v>
      </c>
      <c r="BV36">
        <v>0</v>
      </c>
      <c r="BW36">
        <v>1.7351514415390297</v>
      </c>
      <c r="BX36">
        <v>4</v>
      </c>
      <c r="BY36">
        <v>0</v>
      </c>
      <c r="BZ36">
        <v>14</v>
      </c>
    </row>
    <row r="37" spans="1:78" ht="16.5">
      <c r="A37" s="113" t="str">
        <f t="shared" si="1"/>
        <v>세운교통</v>
      </c>
      <c r="B37" s="114" t="str">
        <f t="shared" si="2"/>
        <v>정구연</v>
      </c>
      <c r="C37" s="115" t="str">
        <f t="shared" si="3"/>
        <v>A</v>
      </c>
      <c r="D37" s="116">
        <f t="shared" si="4"/>
        <v>0.97227272727272707</v>
      </c>
      <c r="E37" s="117">
        <f t="shared" si="5"/>
        <v>1590</v>
      </c>
      <c r="F37" s="118" t="str">
        <f t="shared" si="6"/>
        <v>67-1</v>
      </c>
      <c r="G37" s="119" t="str">
        <f t="shared" si="7"/>
        <v>70바3835</v>
      </c>
      <c r="H37" s="120">
        <f t="shared" si="8"/>
        <v>1</v>
      </c>
      <c r="I37" s="121">
        <f t="shared" si="9"/>
        <v>2302.6709999999998</v>
      </c>
      <c r="J37" s="122">
        <f t="shared" si="10"/>
        <v>1.5878042612913073E-2</v>
      </c>
      <c r="K37" s="122">
        <f t="shared" si="11"/>
        <v>0.31769466041207023</v>
      </c>
      <c r="L37" s="122">
        <f t="shared" si="12"/>
        <v>0.13462626662688679</v>
      </c>
      <c r="M37" s="123">
        <f t="shared" si="13"/>
        <v>9.1059999999999999</v>
      </c>
      <c r="N37" s="124">
        <f t="shared" si="14"/>
        <v>0.86855655888314054</v>
      </c>
      <c r="O37" s="124">
        <f t="shared" si="15"/>
        <v>2.5622418487052645</v>
      </c>
      <c r="P37" s="206">
        <f t="shared" si="16"/>
        <v>3</v>
      </c>
      <c r="Q37" s="207">
        <f t="shared" si="17"/>
        <v>20</v>
      </c>
      <c r="R37" s="207">
        <f t="shared" si="18"/>
        <v>59</v>
      </c>
      <c r="T37">
        <v>520</v>
      </c>
      <c r="U37">
        <v>1590</v>
      </c>
      <c r="V37" t="s">
        <v>200</v>
      </c>
      <c r="W37">
        <v>2302.6709999999998</v>
      </c>
      <c r="X37">
        <v>1076.7329999999999</v>
      </c>
      <c r="Y37">
        <v>2.1389999999999998</v>
      </c>
      <c r="Z37">
        <v>9.1059999999999999</v>
      </c>
      <c r="AA37">
        <v>150.484103</v>
      </c>
      <c r="AB37">
        <v>2.3893930000000001</v>
      </c>
      <c r="AC37">
        <v>47.807996000000003</v>
      </c>
      <c r="AD37" s="1">
        <v>310</v>
      </c>
      <c r="AE37">
        <v>20</v>
      </c>
      <c r="AF37">
        <v>59</v>
      </c>
      <c r="AG37">
        <v>64</v>
      </c>
      <c r="AH37">
        <v>15.301755</v>
      </c>
      <c r="AI37">
        <v>40.799999999999997</v>
      </c>
      <c r="AJ37">
        <v>0</v>
      </c>
      <c r="AK37">
        <v>3</v>
      </c>
      <c r="AL37">
        <v>3114</v>
      </c>
      <c r="AM37">
        <v>0.97227272727272707</v>
      </c>
      <c r="AN37" t="s">
        <v>65</v>
      </c>
      <c r="AO37">
        <v>2302.6709999999998</v>
      </c>
      <c r="AP37" t="s">
        <v>397</v>
      </c>
      <c r="AQ37" t="s">
        <v>117</v>
      </c>
      <c r="AR37" t="s">
        <v>122</v>
      </c>
      <c r="AS37" t="s">
        <v>117</v>
      </c>
      <c r="AT37" t="s">
        <v>122</v>
      </c>
      <c r="AU37" t="s">
        <v>187</v>
      </c>
      <c r="AV37" t="s">
        <v>200</v>
      </c>
      <c r="AW37" t="s">
        <v>65</v>
      </c>
      <c r="AX37">
        <v>1590</v>
      </c>
      <c r="AY37" t="s">
        <v>398</v>
      </c>
      <c r="AZ37">
        <v>1</v>
      </c>
      <c r="BA37" t="s">
        <v>399</v>
      </c>
      <c r="BB37">
        <v>1</v>
      </c>
      <c r="BC37">
        <v>1</v>
      </c>
      <c r="BE37" t="s">
        <v>67</v>
      </c>
      <c r="BF37">
        <v>1</v>
      </c>
      <c r="BG37" t="s">
        <v>276</v>
      </c>
      <c r="BI37" t="s">
        <v>117</v>
      </c>
      <c r="BJ37" t="s">
        <v>200</v>
      </c>
      <c r="BK37" t="s">
        <v>65</v>
      </c>
      <c r="BL37">
        <v>0.97227272727272707</v>
      </c>
      <c r="BM37">
        <v>1590</v>
      </c>
      <c r="BN37" t="s">
        <v>122</v>
      </c>
      <c r="BO37" t="s">
        <v>187</v>
      </c>
      <c r="BP37">
        <v>1</v>
      </c>
      <c r="BQ37">
        <v>2302.6709999999998</v>
      </c>
      <c r="BR37">
        <v>1.5878042612913073E-2</v>
      </c>
      <c r="BS37">
        <v>0.31769466041207023</v>
      </c>
      <c r="BT37">
        <v>0.13462626662688679</v>
      </c>
      <c r="BU37">
        <v>9.1059999999999999</v>
      </c>
      <c r="BV37">
        <v>0.86855655888314054</v>
      </c>
      <c r="BW37">
        <v>2.5622418487052645</v>
      </c>
      <c r="BX37">
        <v>3</v>
      </c>
      <c r="BY37">
        <v>20</v>
      </c>
      <c r="BZ37">
        <v>59</v>
      </c>
    </row>
    <row r="38" spans="1:78" ht="16.5">
      <c r="A38" s="96" t="str">
        <f t="shared" si="1"/>
        <v>세운교통</v>
      </c>
      <c r="B38" s="97" t="str">
        <f t="shared" si="2"/>
        <v>정성하</v>
      </c>
      <c r="C38" s="98" t="str">
        <f t="shared" si="3"/>
        <v>D</v>
      </c>
      <c r="D38" s="99">
        <f t="shared" si="4"/>
        <v>0.81380952380952376</v>
      </c>
      <c r="E38" s="100">
        <f t="shared" si="5"/>
        <v>6926</v>
      </c>
      <c r="F38" s="101" t="str">
        <f t="shared" si="6"/>
        <v>28</v>
      </c>
      <c r="G38" s="102" t="str">
        <f t="shared" si="7"/>
        <v>73아1019</v>
      </c>
      <c r="H38" s="103">
        <f t="shared" si="8"/>
        <v>1</v>
      </c>
      <c r="I38" s="104">
        <f t="shared" si="9"/>
        <v>1957.982</v>
      </c>
      <c r="J38" s="105">
        <f t="shared" si="10"/>
        <v>7.9533100626491784E-2</v>
      </c>
      <c r="K38" s="105">
        <f t="shared" si="11"/>
        <v>0.40244577514090996</v>
      </c>
      <c r="L38" s="105">
        <f t="shared" si="12"/>
        <v>0.19203445179782042</v>
      </c>
      <c r="M38" s="106">
        <f t="shared" si="13"/>
        <v>15.512</v>
      </c>
      <c r="N38" s="107">
        <f t="shared" si="14"/>
        <v>5.1072992499420322E-2</v>
      </c>
      <c r="O38" s="107">
        <f t="shared" si="15"/>
        <v>6.0266131149315978</v>
      </c>
      <c r="P38" s="208">
        <f t="shared" si="16"/>
        <v>77</v>
      </c>
      <c r="Q38" s="209">
        <f t="shared" si="17"/>
        <v>1</v>
      </c>
      <c r="R38" s="209">
        <f t="shared" si="18"/>
        <v>118</v>
      </c>
      <c r="T38">
        <v>520</v>
      </c>
      <c r="U38">
        <v>6926</v>
      </c>
      <c r="V38" t="s">
        <v>244</v>
      </c>
      <c r="W38">
        <v>1957.982</v>
      </c>
      <c r="X38">
        <v>1146.0129999999999</v>
      </c>
      <c r="Y38">
        <v>1.7090000000000001</v>
      </c>
      <c r="Z38">
        <v>15.512</v>
      </c>
      <c r="AA38">
        <v>171.03608299999999</v>
      </c>
      <c r="AB38">
        <v>13.60303</v>
      </c>
      <c r="AC38">
        <v>68.832749000000007</v>
      </c>
      <c r="AD38" s="1">
        <v>376</v>
      </c>
      <c r="AE38">
        <v>1</v>
      </c>
      <c r="AF38">
        <v>118</v>
      </c>
      <c r="AG38">
        <v>82</v>
      </c>
      <c r="AH38">
        <v>11.447770999999999</v>
      </c>
      <c r="AI38">
        <v>79.2</v>
      </c>
      <c r="AJ38">
        <v>0</v>
      </c>
      <c r="AK38">
        <v>77</v>
      </c>
      <c r="AL38">
        <v>63422</v>
      </c>
      <c r="AM38">
        <v>0.81380952380952376</v>
      </c>
      <c r="AN38" t="s">
        <v>66</v>
      </c>
      <c r="AO38">
        <v>1957.982</v>
      </c>
      <c r="AP38" t="s">
        <v>400</v>
      </c>
      <c r="AQ38" t="s">
        <v>117</v>
      </c>
      <c r="AR38" t="s">
        <v>121</v>
      </c>
      <c r="AS38" t="s">
        <v>117</v>
      </c>
      <c r="AT38" t="s">
        <v>121</v>
      </c>
      <c r="AU38" t="s">
        <v>216</v>
      </c>
      <c r="AV38" t="s">
        <v>244</v>
      </c>
      <c r="AW38" t="s">
        <v>66</v>
      </c>
      <c r="AX38">
        <v>6926</v>
      </c>
      <c r="AY38" t="s">
        <v>267</v>
      </c>
      <c r="AZ38">
        <v>4</v>
      </c>
      <c r="BA38" t="s">
        <v>401</v>
      </c>
      <c r="BB38">
        <v>1</v>
      </c>
      <c r="BC38">
        <v>1</v>
      </c>
      <c r="BE38" t="s">
        <v>66</v>
      </c>
      <c r="BF38">
        <v>0</v>
      </c>
      <c r="BG38" t="s">
        <v>215</v>
      </c>
      <c r="BI38" t="s">
        <v>117</v>
      </c>
      <c r="BJ38" t="s">
        <v>244</v>
      </c>
      <c r="BK38" t="s">
        <v>66</v>
      </c>
      <c r="BL38">
        <v>0.81380952380952376</v>
      </c>
      <c r="BM38">
        <v>6926</v>
      </c>
      <c r="BN38" t="s">
        <v>121</v>
      </c>
      <c r="BO38" t="s">
        <v>216</v>
      </c>
      <c r="BP38">
        <v>1</v>
      </c>
      <c r="BQ38">
        <v>1957.982</v>
      </c>
      <c r="BR38">
        <v>7.9533100626491784E-2</v>
      </c>
      <c r="BS38">
        <v>0.40244577514090996</v>
      </c>
      <c r="BT38">
        <v>0.19203445179782042</v>
      </c>
      <c r="BU38">
        <v>15.512</v>
      </c>
      <c r="BV38">
        <v>5.1072992499420322E-2</v>
      </c>
      <c r="BW38">
        <v>6.0266131149315978</v>
      </c>
      <c r="BX38">
        <v>77</v>
      </c>
      <c r="BY38">
        <v>1</v>
      </c>
      <c r="BZ38">
        <v>118</v>
      </c>
    </row>
    <row r="39" spans="1:78" ht="16.5">
      <c r="A39" s="113" t="str">
        <f t="shared" si="1"/>
        <v>세운교통</v>
      </c>
      <c r="B39" s="114" t="str">
        <f t="shared" si="2"/>
        <v>정승조</v>
      </c>
      <c r="C39" s="115" t="str">
        <f t="shared" si="3"/>
        <v>S</v>
      </c>
      <c r="D39" s="116">
        <f t="shared" si="4"/>
        <v>1.1227272727272728</v>
      </c>
      <c r="E39" s="117">
        <f t="shared" si="5"/>
        <v>9476</v>
      </c>
      <c r="F39" s="118" t="str">
        <f t="shared" si="6"/>
        <v>11</v>
      </c>
      <c r="G39" s="119" t="str">
        <f t="shared" si="7"/>
        <v>70바3841</v>
      </c>
      <c r="H39" s="120">
        <f t="shared" si="8"/>
        <v>1</v>
      </c>
      <c r="I39" s="121">
        <f t="shared" si="9"/>
        <v>2142.5430000000001</v>
      </c>
      <c r="J39" s="122">
        <f t="shared" si="10"/>
        <v>2.4701249770880365E-2</v>
      </c>
      <c r="K39" s="122">
        <f t="shared" si="11"/>
        <v>0.42420605509356757</v>
      </c>
      <c r="L39" s="122">
        <f t="shared" si="12"/>
        <v>0.28284146455870429</v>
      </c>
      <c r="M39" s="123">
        <f t="shared" si="13"/>
        <v>14.098000000000001</v>
      </c>
      <c r="N39" s="124">
        <f t="shared" si="14"/>
        <v>0.74677614404938431</v>
      </c>
      <c r="O39" s="124">
        <f t="shared" si="15"/>
        <v>46.7201825120896</v>
      </c>
      <c r="P39" s="206">
        <f t="shared" si="16"/>
        <v>57</v>
      </c>
      <c r="Q39" s="207">
        <f t="shared" si="17"/>
        <v>16</v>
      </c>
      <c r="R39" s="207">
        <f t="shared" si="18"/>
        <v>1001</v>
      </c>
      <c r="T39">
        <v>520</v>
      </c>
      <c r="U39">
        <v>9476</v>
      </c>
      <c r="V39" t="s">
        <v>312</v>
      </c>
      <c r="W39">
        <v>2142.5430000000001</v>
      </c>
      <c r="X39">
        <v>867.476</v>
      </c>
      <c r="Y39">
        <v>2.4700000000000002</v>
      </c>
      <c r="Z39">
        <v>14.098000000000001</v>
      </c>
      <c r="AA39">
        <v>152.229423</v>
      </c>
      <c r="AB39">
        <v>3.7602570000000002</v>
      </c>
      <c r="AC39">
        <v>64.576643000000004</v>
      </c>
      <c r="AD39" s="1">
        <v>606</v>
      </c>
      <c r="AE39">
        <v>16</v>
      </c>
      <c r="AF39">
        <v>1001</v>
      </c>
      <c r="AG39">
        <v>75</v>
      </c>
      <c r="AH39">
        <v>14.074434</v>
      </c>
      <c r="AI39">
        <v>1883.4</v>
      </c>
      <c r="AJ39">
        <v>0</v>
      </c>
      <c r="AK39">
        <v>57</v>
      </c>
      <c r="AL39">
        <v>57529</v>
      </c>
      <c r="AM39">
        <v>1.1227272727272728</v>
      </c>
      <c r="AN39" t="s">
        <v>70</v>
      </c>
      <c r="AO39">
        <v>2142.5430000000001</v>
      </c>
      <c r="AP39" t="s">
        <v>402</v>
      </c>
      <c r="AQ39" t="s">
        <v>117</v>
      </c>
      <c r="AR39" t="s">
        <v>118</v>
      </c>
      <c r="AS39" t="s">
        <v>117</v>
      </c>
      <c r="AT39" t="s">
        <v>118</v>
      </c>
      <c r="AU39" t="s">
        <v>300</v>
      </c>
      <c r="AV39" t="s">
        <v>312</v>
      </c>
      <c r="AW39" t="s">
        <v>70</v>
      </c>
      <c r="AX39">
        <v>9476</v>
      </c>
      <c r="AY39" t="s">
        <v>280</v>
      </c>
      <c r="AZ39">
        <v>3</v>
      </c>
      <c r="BA39" t="s">
        <v>293</v>
      </c>
      <c r="BB39">
        <v>1</v>
      </c>
      <c r="BC39">
        <v>1</v>
      </c>
      <c r="BE39" t="s">
        <v>70</v>
      </c>
      <c r="BF39">
        <v>0</v>
      </c>
      <c r="BG39" t="s">
        <v>215</v>
      </c>
      <c r="BI39" t="s">
        <v>117</v>
      </c>
      <c r="BJ39" t="s">
        <v>312</v>
      </c>
      <c r="BK39" t="s">
        <v>70</v>
      </c>
      <c r="BL39">
        <v>1.1227272727272728</v>
      </c>
      <c r="BM39">
        <v>9476</v>
      </c>
      <c r="BN39" t="s">
        <v>118</v>
      </c>
      <c r="BO39" t="s">
        <v>300</v>
      </c>
      <c r="BP39">
        <v>1</v>
      </c>
      <c r="BQ39">
        <v>2142.5430000000001</v>
      </c>
      <c r="BR39">
        <v>2.4701249770880365E-2</v>
      </c>
      <c r="BS39">
        <v>0.42420605509356757</v>
      </c>
      <c r="BT39">
        <v>0.28284146455870429</v>
      </c>
      <c r="BU39">
        <v>14.098000000000001</v>
      </c>
      <c r="BV39">
        <v>0.74677614404938431</v>
      </c>
      <c r="BW39">
        <v>46.7201825120896</v>
      </c>
      <c r="BX39">
        <v>57</v>
      </c>
      <c r="BY39">
        <v>16</v>
      </c>
      <c r="BZ39">
        <v>1001</v>
      </c>
    </row>
    <row r="40" spans="1:78" ht="16.5">
      <c r="A40" s="96" t="str">
        <f t="shared" si="1"/>
        <v>세운교통</v>
      </c>
      <c r="B40" s="97" t="str">
        <f t="shared" si="2"/>
        <v>조규대</v>
      </c>
      <c r="C40" s="98" t="str">
        <f t="shared" si="3"/>
        <v>S</v>
      </c>
      <c r="D40" s="99">
        <f t="shared" si="4"/>
        <v>1.0761978986794807</v>
      </c>
      <c r="E40" s="100">
        <f t="shared" si="5"/>
        <v>7671</v>
      </c>
      <c r="F40" s="101" t="str">
        <f t="shared" si="6"/>
        <v>11</v>
      </c>
      <c r="G40" s="102" t="str">
        <f t="shared" si="7"/>
        <v>73아1597</v>
      </c>
      <c r="H40" s="103">
        <f t="shared" si="8"/>
        <v>2</v>
      </c>
      <c r="I40" s="104">
        <f t="shared" si="9"/>
        <v>564.26400000000001</v>
      </c>
      <c r="J40" s="105">
        <f t="shared" si="10"/>
        <v>5.3024388929123381E-2</v>
      </c>
      <c r="K40" s="105">
        <f t="shared" si="11"/>
        <v>0.39612373879715373</v>
      </c>
      <c r="L40" s="105">
        <f t="shared" si="12"/>
        <v>0.14709426793132294</v>
      </c>
      <c r="M40" s="106">
        <f t="shared" si="13"/>
        <v>16.236999999999998</v>
      </c>
      <c r="N40" s="107">
        <f t="shared" si="14"/>
        <v>0.53166602866743229</v>
      </c>
      <c r="O40" s="107">
        <f t="shared" si="15"/>
        <v>60.078261239419845</v>
      </c>
      <c r="P40" s="208">
        <f t="shared" si="16"/>
        <v>13</v>
      </c>
      <c r="Q40" s="209">
        <f t="shared" si="17"/>
        <v>3</v>
      </c>
      <c r="R40" s="209">
        <f t="shared" si="18"/>
        <v>339</v>
      </c>
      <c r="T40">
        <v>520</v>
      </c>
      <c r="U40">
        <v>7671</v>
      </c>
      <c r="V40" t="s">
        <v>245</v>
      </c>
      <c r="W40">
        <v>564.26400000000001</v>
      </c>
      <c r="X40">
        <v>266.517</v>
      </c>
      <c r="Y40">
        <v>2.117</v>
      </c>
      <c r="Z40">
        <v>16.236999999999998</v>
      </c>
      <c r="AA40">
        <v>41.034438000000002</v>
      </c>
      <c r="AB40">
        <v>2.1758259999999998</v>
      </c>
      <c r="AC40">
        <v>16.254715000000001</v>
      </c>
      <c r="AD40" s="1">
        <v>83</v>
      </c>
      <c r="AE40">
        <v>3</v>
      </c>
      <c r="AF40">
        <v>339</v>
      </c>
      <c r="AG40">
        <v>69</v>
      </c>
      <c r="AH40">
        <v>13.750985999999999</v>
      </c>
      <c r="AI40">
        <v>419.6</v>
      </c>
      <c r="AJ40">
        <v>0</v>
      </c>
      <c r="AK40">
        <v>13</v>
      </c>
      <c r="AL40">
        <v>10298</v>
      </c>
      <c r="AM40">
        <v>1.0761978986794807</v>
      </c>
      <c r="AN40" t="s">
        <v>70</v>
      </c>
      <c r="AO40">
        <v>426.71600000000001</v>
      </c>
      <c r="AP40" t="s">
        <v>403</v>
      </c>
      <c r="AQ40" t="s">
        <v>117</v>
      </c>
      <c r="AR40" t="s">
        <v>118</v>
      </c>
      <c r="AS40" t="s">
        <v>117</v>
      </c>
      <c r="AT40" t="s">
        <v>118</v>
      </c>
      <c r="AU40" t="s">
        <v>342</v>
      </c>
      <c r="AV40" t="s">
        <v>245</v>
      </c>
      <c r="AW40" t="s">
        <v>70</v>
      </c>
      <c r="AX40">
        <v>7671</v>
      </c>
      <c r="AY40" t="s">
        <v>280</v>
      </c>
      <c r="AZ40">
        <v>5</v>
      </c>
      <c r="BA40" t="s">
        <v>314</v>
      </c>
      <c r="BB40">
        <v>2</v>
      </c>
      <c r="BC40">
        <v>1</v>
      </c>
      <c r="BE40" t="s">
        <v>68</v>
      </c>
      <c r="BF40">
        <v>3</v>
      </c>
      <c r="BG40" t="s">
        <v>276</v>
      </c>
      <c r="BI40" t="s">
        <v>117</v>
      </c>
      <c r="BJ40" t="s">
        <v>245</v>
      </c>
      <c r="BK40" t="s">
        <v>70</v>
      </c>
      <c r="BL40">
        <v>1.0761978986794807</v>
      </c>
      <c r="BM40">
        <v>7671</v>
      </c>
      <c r="BN40" t="s">
        <v>118</v>
      </c>
      <c r="BO40" t="s">
        <v>342</v>
      </c>
      <c r="BP40">
        <v>2</v>
      </c>
      <c r="BQ40">
        <v>564.26400000000001</v>
      </c>
      <c r="BR40">
        <v>5.3024388929123381E-2</v>
      </c>
      <c r="BS40">
        <v>0.39612373879715373</v>
      </c>
      <c r="BT40">
        <v>0.14709426793132294</v>
      </c>
      <c r="BU40">
        <v>16.236999999999998</v>
      </c>
      <c r="BV40">
        <v>0.53166602866743229</v>
      </c>
      <c r="BW40">
        <v>60.078261239419845</v>
      </c>
      <c r="BX40">
        <v>13</v>
      </c>
      <c r="BY40">
        <v>3</v>
      </c>
      <c r="BZ40">
        <v>339</v>
      </c>
    </row>
    <row r="41" spans="1:78" ht="16.5">
      <c r="A41" s="113" t="str">
        <f t="shared" si="1"/>
        <v>세운교통</v>
      </c>
      <c r="B41" s="114" t="str">
        <f t="shared" si="2"/>
        <v>지정훈</v>
      </c>
      <c r="C41" s="115" t="str">
        <f t="shared" si="3"/>
        <v>C</v>
      </c>
      <c r="D41" s="116">
        <f t="shared" si="4"/>
        <v>0.85578947368421054</v>
      </c>
      <c r="E41" s="117">
        <f t="shared" si="5"/>
        <v>7108</v>
      </c>
      <c r="F41" s="118" t="str">
        <f t="shared" si="6"/>
        <v>11</v>
      </c>
      <c r="G41" s="119" t="str">
        <f t="shared" si="7"/>
        <v>70바3820</v>
      </c>
      <c r="H41" s="120">
        <f t="shared" si="8"/>
        <v>1</v>
      </c>
      <c r="I41" s="121">
        <f t="shared" si="9"/>
        <v>547.375</v>
      </c>
      <c r="J41" s="122">
        <f t="shared" si="10"/>
        <v>5.1944108255088869E-2</v>
      </c>
      <c r="K41" s="122">
        <f t="shared" si="11"/>
        <v>0.51283406082364702</v>
      </c>
      <c r="L41" s="122">
        <f t="shared" si="12"/>
        <v>0.16807490294587804</v>
      </c>
      <c r="M41" s="123">
        <f t="shared" si="13"/>
        <v>20.893999999999998</v>
      </c>
      <c r="N41" s="124">
        <f t="shared" si="14"/>
        <v>0.18269011189769355</v>
      </c>
      <c r="O41" s="124">
        <f t="shared" si="15"/>
        <v>25.941995889472484</v>
      </c>
      <c r="P41" s="206">
        <f t="shared" si="16"/>
        <v>24</v>
      </c>
      <c r="Q41" s="207">
        <f t="shared" si="17"/>
        <v>1</v>
      </c>
      <c r="R41" s="207">
        <f t="shared" si="18"/>
        <v>142</v>
      </c>
      <c r="T41">
        <v>520</v>
      </c>
      <c r="U41">
        <v>7108</v>
      </c>
      <c r="V41" t="s">
        <v>404</v>
      </c>
      <c r="W41">
        <v>547.375</v>
      </c>
      <c r="X41">
        <v>336.68200000000002</v>
      </c>
      <c r="Y41">
        <v>1.6259999999999999</v>
      </c>
      <c r="Z41">
        <v>20.893999999999998</v>
      </c>
      <c r="AA41">
        <v>46.620552000000004</v>
      </c>
      <c r="AB41">
        <v>2.4216630000000001</v>
      </c>
      <c r="AC41">
        <v>23.908607</v>
      </c>
      <c r="AD41" s="1">
        <v>92</v>
      </c>
      <c r="AE41">
        <v>1</v>
      </c>
      <c r="AF41">
        <v>142</v>
      </c>
      <c r="AG41">
        <v>74</v>
      </c>
      <c r="AH41">
        <v>11.741066</v>
      </c>
      <c r="AI41">
        <v>385.7</v>
      </c>
      <c r="AJ41">
        <v>0</v>
      </c>
      <c r="AK41">
        <v>24</v>
      </c>
      <c r="AL41">
        <v>39201</v>
      </c>
      <c r="AM41">
        <v>0.85578947368421054</v>
      </c>
      <c r="AN41" t="s">
        <v>68</v>
      </c>
      <c r="AO41">
        <v>547.375</v>
      </c>
      <c r="AP41" t="s">
        <v>405</v>
      </c>
      <c r="AQ41" t="s">
        <v>117</v>
      </c>
      <c r="AR41" t="s">
        <v>118</v>
      </c>
      <c r="AS41" t="s">
        <v>117</v>
      </c>
      <c r="AT41" t="s">
        <v>118</v>
      </c>
      <c r="AU41" t="s">
        <v>175</v>
      </c>
      <c r="AV41" t="s">
        <v>404</v>
      </c>
      <c r="AW41" t="s">
        <v>68</v>
      </c>
      <c r="AX41">
        <v>7108</v>
      </c>
      <c r="AY41" t="s">
        <v>313</v>
      </c>
      <c r="AZ41">
        <v>2</v>
      </c>
      <c r="BA41" t="s">
        <v>341</v>
      </c>
      <c r="BB41">
        <v>1</v>
      </c>
      <c r="BC41">
        <v>1</v>
      </c>
      <c r="BE41" t="s">
        <v>212</v>
      </c>
      <c r="BF41" t="s">
        <v>213</v>
      </c>
      <c r="BG41" t="s">
        <v>212</v>
      </c>
      <c r="BI41" t="s">
        <v>117</v>
      </c>
      <c r="BJ41" t="s">
        <v>404</v>
      </c>
      <c r="BK41" t="s">
        <v>68</v>
      </c>
      <c r="BL41">
        <v>0.85578947368421054</v>
      </c>
      <c r="BM41">
        <v>7108</v>
      </c>
      <c r="BN41" t="s">
        <v>118</v>
      </c>
      <c r="BO41" t="s">
        <v>175</v>
      </c>
      <c r="BP41">
        <v>1</v>
      </c>
      <c r="BQ41">
        <v>547.375</v>
      </c>
      <c r="BR41">
        <v>5.1944108255088869E-2</v>
      </c>
      <c r="BS41">
        <v>0.51283406082364702</v>
      </c>
      <c r="BT41">
        <v>0.16807490294587804</v>
      </c>
      <c r="BU41">
        <v>20.893999999999998</v>
      </c>
      <c r="BV41">
        <v>0.18269011189769355</v>
      </c>
      <c r="BW41">
        <v>25.941995889472484</v>
      </c>
      <c r="BX41">
        <v>24</v>
      </c>
      <c r="BY41">
        <v>1</v>
      </c>
      <c r="BZ41">
        <v>142</v>
      </c>
    </row>
    <row r="42" spans="1:78" ht="16.5">
      <c r="A42" s="96" t="str">
        <f t="shared" si="1"/>
        <v>세운교통</v>
      </c>
      <c r="B42" s="97" t="str">
        <f t="shared" si="2"/>
        <v>최병준</v>
      </c>
      <c r="C42" s="98" t="str">
        <f t="shared" si="3"/>
        <v>C</v>
      </c>
      <c r="D42" s="99">
        <f t="shared" si="4"/>
        <v>0.89047619047619053</v>
      </c>
      <c r="E42" s="100">
        <f t="shared" si="5"/>
        <v>4813</v>
      </c>
      <c r="F42" s="101" t="str">
        <f t="shared" si="6"/>
        <v>28</v>
      </c>
      <c r="G42" s="102" t="str">
        <f t="shared" si="7"/>
        <v>73아1020</v>
      </c>
      <c r="H42" s="103">
        <f t="shared" si="8"/>
        <v>2</v>
      </c>
      <c r="I42" s="104">
        <f t="shared" si="9"/>
        <v>1933.829</v>
      </c>
      <c r="J42" s="105">
        <f t="shared" si="10"/>
        <v>3.9627353109606064E-2</v>
      </c>
      <c r="K42" s="105">
        <f t="shared" si="11"/>
        <v>0.40670797233630518</v>
      </c>
      <c r="L42" s="105">
        <f t="shared" si="12"/>
        <v>0.19856978047179974</v>
      </c>
      <c r="M42" s="106">
        <f t="shared" si="13"/>
        <v>13.792999999999999</v>
      </c>
      <c r="N42" s="107">
        <f t="shared" si="14"/>
        <v>0</v>
      </c>
      <c r="O42" s="107">
        <f t="shared" si="15"/>
        <v>8.5840061349788428</v>
      </c>
      <c r="P42" s="208">
        <f t="shared" si="16"/>
        <v>53</v>
      </c>
      <c r="Q42" s="209">
        <f t="shared" si="17"/>
        <v>0</v>
      </c>
      <c r="R42" s="209">
        <f t="shared" si="18"/>
        <v>166</v>
      </c>
      <c r="T42">
        <v>520</v>
      </c>
      <c r="U42">
        <v>4813</v>
      </c>
      <c r="V42" t="s">
        <v>256</v>
      </c>
      <c r="W42">
        <v>1933.829</v>
      </c>
      <c r="X42">
        <v>1008.514</v>
      </c>
      <c r="Y42">
        <v>1.9179999999999999</v>
      </c>
      <c r="Z42">
        <v>13.792999999999999</v>
      </c>
      <c r="AA42">
        <v>153.14830599999999</v>
      </c>
      <c r="AB42">
        <v>6.0688620000000002</v>
      </c>
      <c r="AC42">
        <v>62.286636999999999</v>
      </c>
      <c r="AD42" s="1">
        <v>384</v>
      </c>
      <c r="AE42">
        <v>0</v>
      </c>
      <c r="AF42">
        <v>166</v>
      </c>
      <c r="AG42">
        <v>68</v>
      </c>
      <c r="AH42">
        <v>12.627165</v>
      </c>
      <c r="AI42">
        <v>84.3</v>
      </c>
      <c r="AJ42">
        <v>0</v>
      </c>
      <c r="AK42">
        <v>53</v>
      </c>
      <c r="AL42">
        <v>36532</v>
      </c>
      <c r="AM42">
        <v>0.89047619047619053</v>
      </c>
      <c r="AN42" t="s">
        <v>68</v>
      </c>
      <c r="AO42">
        <v>1812.0129999999999</v>
      </c>
      <c r="AP42" t="s">
        <v>406</v>
      </c>
      <c r="AQ42" t="s">
        <v>117</v>
      </c>
      <c r="AR42" t="s">
        <v>121</v>
      </c>
      <c r="AS42" t="s">
        <v>117</v>
      </c>
      <c r="AT42" t="s">
        <v>121</v>
      </c>
      <c r="AU42" t="s">
        <v>255</v>
      </c>
      <c r="AV42" t="s">
        <v>256</v>
      </c>
      <c r="AW42" t="s">
        <v>68</v>
      </c>
      <c r="AX42">
        <v>4813</v>
      </c>
      <c r="AY42" t="s">
        <v>272</v>
      </c>
      <c r="AZ42">
        <v>1</v>
      </c>
      <c r="BA42" t="s">
        <v>230</v>
      </c>
      <c r="BB42">
        <v>2</v>
      </c>
      <c r="BC42">
        <v>1</v>
      </c>
      <c r="BE42" t="s">
        <v>68</v>
      </c>
      <c r="BF42">
        <v>0</v>
      </c>
      <c r="BG42" t="s">
        <v>215</v>
      </c>
      <c r="BI42" t="s">
        <v>117</v>
      </c>
      <c r="BJ42" t="s">
        <v>256</v>
      </c>
      <c r="BK42" t="s">
        <v>68</v>
      </c>
      <c r="BL42">
        <v>0.89047619047619053</v>
      </c>
      <c r="BM42">
        <v>4813</v>
      </c>
      <c r="BN42" t="s">
        <v>121</v>
      </c>
      <c r="BO42" t="s">
        <v>255</v>
      </c>
      <c r="BP42">
        <v>2</v>
      </c>
      <c r="BQ42">
        <v>1933.829</v>
      </c>
      <c r="BR42">
        <v>3.9627353109606064E-2</v>
      </c>
      <c r="BS42">
        <v>0.40670797233630518</v>
      </c>
      <c r="BT42">
        <v>0.19856978047179974</v>
      </c>
      <c r="BU42">
        <v>13.792999999999999</v>
      </c>
      <c r="BV42">
        <v>0</v>
      </c>
      <c r="BW42">
        <v>8.5840061349788428</v>
      </c>
      <c r="BX42">
        <v>53</v>
      </c>
      <c r="BY42">
        <v>0</v>
      </c>
      <c r="BZ42">
        <v>166</v>
      </c>
    </row>
    <row r="43" spans="1:78" ht="16.5">
      <c r="A43" s="113" t="str">
        <f t="shared" si="1"/>
        <v>세운교통</v>
      </c>
      <c r="B43" s="114" t="str">
        <f t="shared" si="2"/>
        <v>최회수</v>
      </c>
      <c r="C43" s="115" t="str">
        <f t="shared" si="3"/>
        <v>F</v>
      </c>
      <c r="D43" s="116">
        <f t="shared" si="4"/>
        <v>0.77913043478260879</v>
      </c>
      <c r="E43" s="117">
        <f t="shared" si="5"/>
        <v>5647</v>
      </c>
      <c r="F43" s="118" t="str">
        <f t="shared" si="6"/>
        <v>24-1</v>
      </c>
      <c r="G43" s="119" t="str">
        <f t="shared" si="7"/>
        <v>70바3834</v>
      </c>
      <c r="H43" s="120">
        <f t="shared" si="8"/>
        <v>1</v>
      </c>
      <c r="I43" s="121">
        <f t="shared" si="9"/>
        <v>663.90800000000002</v>
      </c>
      <c r="J43" s="122">
        <f t="shared" si="10"/>
        <v>4.6637758921227977E-2</v>
      </c>
      <c r="K43" s="122">
        <f t="shared" si="11"/>
        <v>0.39771780207536955</v>
      </c>
      <c r="L43" s="122">
        <f t="shared" si="12"/>
        <v>0.12501732167709984</v>
      </c>
      <c r="M43" s="123">
        <f t="shared" si="13"/>
        <v>17.556999999999999</v>
      </c>
      <c r="N43" s="124">
        <f t="shared" si="14"/>
        <v>0</v>
      </c>
      <c r="O43" s="124">
        <f t="shared" si="15"/>
        <v>58.441832302065947</v>
      </c>
      <c r="P43" s="206">
        <f t="shared" si="16"/>
        <v>11</v>
      </c>
      <c r="Q43" s="207">
        <f t="shared" si="17"/>
        <v>0</v>
      </c>
      <c r="R43" s="207">
        <f t="shared" si="18"/>
        <v>388</v>
      </c>
      <c r="T43">
        <v>520</v>
      </c>
      <c r="U43">
        <v>5647</v>
      </c>
      <c r="V43" t="s">
        <v>250</v>
      </c>
      <c r="W43">
        <v>663.90800000000002</v>
      </c>
      <c r="X43">
        <v>370.49799999999999</v>
      </c>
      <c r="Y43">
        <v>1.792</v>
      </c>
      <c r="Z43">
        <v>17.556999999999999</v>
      </c>
      <c r="AA43">
        <v>40.727493000000003</v>
      </c>
      <c r="AB43">
        <v>1.8994390000000001</v>
      </c>
      <c r="AC43">
        <v>16.198049000000001</v>
      </c>
      <c r="AD43" s="1">
        <v>83</v>
      </c>
      <c r="AE43">
        <v>0</v>
      </c>
      <c r="AF43">
        <v>388</v>
      </c>
      <c r="AG43">
        <v>72</v>
      </c>
      <c r="AH43">
        <v>16.301224000000001</v>
      </c>
      <c r="AI43">
        <v>228</v>
      </c>
      <c r="AJ43">
        <v>0</v>
      </c>
      <c r="AK43">
        <v>11</v>
      </c>
      <c r="AL43">
        <v>9060</v>
      </c>
      <c r="AM43">
        <v>0.77913043478260879</v>
      </c>
      <c r="AN43" t="s">
        <v>69</v>
      </c>
      <c r="AO43">
        <v>663.90800000000002</v>
      </c>
      <c r="AP43" t="s">
        <v>407</v>
      </c>
      <c r="AQ43" t="s">
        <v>117</v>
      </c>
      <c r="AR43" t="s">
        <v>119</v>
      </c>
      <c r="AS43" t="s">
        <v>117</v>
      </c>
      <c r="AT43" t="s">
        <v>119</v>
      </c>
      <c r="AU43" t="s">
        <v>179</v>
      </c>
      <c r="AV43" t="s">
        <v>250</v>
      </c>
      <c r="AW43" t="s">
        <v>69</v>
      </c>
      <c r="AX43">
        <v>5647</v>
      </c>
      <c r="AY43" t="s">
        <v>278</v>
      </c>
      <c r="AZ43">
        <v>3</v>
      </c>
      <c r="BA43" t="s">
        <v>287</v>
      </c>
      <c r="BB43">
        <v>1</v>
      </c>
      <c r="BC43">
        <v>1</v>
      </c>
      <c r="BE43" t="s">
        <v>68</v>
      </c>
      <c r="BF43">
        <v>-2</v>
      </c>
      <c r="BG43" t="s">
        <v>214</v>
      </c>
      <c r="BI43" t="s">
        <v>117</v>
      </c>
      <c r="BJ43" t="s">
        <v>250</v>
      </c>
      <c r="BK43" t="s">
        <v>69</v>
      </c>
      <c r="BL43">
        <v>0.77913043478260879</v>
      </c>
      <c r="BM43">
        <v>5647</v>
      </c>
      <c r="BN43" t="s">
        <v>119</v>
      </c>
      <c r="BO43" t="s">
        <v>179</v>
      </c>
      <c r="BP43">
        <v>1</v>
      </c>
      <c r="BQ43">
        <v>663.90800000000002</v>
      </c>
      <c r="BR43">
        <v>4.6637758921227977E-2</v>
      </c>
      <c r="BS43">
        <v>0.39771780207536955</v>
      </c>
      <c r="BT43">
        <v>0.12501732167709984</v>
      </c>
      <c r="BU43">
        <v>17.556999999999999</v>
      </c>
      <c r="BV43">
        <v>0</v>
      </c>
      <c r="BW43">
        <v>58.441832302065947</v>
      </c>
      <c r="BX43">
        <v>11</v>
      </c>
      <c r="BY43">
        <v>0</v>
      </c>
      <c r="BZ43">
        <v>388</v>
      </c>
    </row>
    <row r="44" spans="1:78" ht="16.5">
      <c r="A44" s="96" t="str">
        <f t="shared" si="1"/>
        <v>세운교통</v>
      </c>
      <c r="B44" s="97" t="str">
        <f t="shared" si="2"/>
        <v>최희철</v>
      </c>
      <c r="C44" s="98" t="str">
        <f t="shared" si="3"/>
        <v>A</v>
      </c>
      <c r="D44" s="99">
        <f t="shared" si="4"/>
        <v>0.95523809523809511</v>
      </c>
      <c r="E44" s="100">
        <f t="shared" si="5"/>
        <v>9248</v>
      </c>
      <c r="F44" s="101" t="str">
        <f t="shared" si="6"/>
        <v>28</v>
      </c>
      <c r="G44" s="102" t="str">
        <f t="shared" si="7"/>
        <v>73아1018</v>
      </c>
      <c r="H44" s="103">
        <f t="shared" si="8"/>
        <v>1</v>
      </c>
      <c r="I44" s="104">
        <f t="shared" si="9"/>
        <v>1941.26</v>
      </c>
      <c r="J44" s="105">
        <f t="shared" si="10"/>
        <v>6.4257925076158379E-3</v>
      </c>
      <c r="K44" s="105">
        <f t="shared" si="11"/>
        <v>0.45385975268248624</v>
      </c>
      <c r="L44" s="105">
        <f t="shared" si="12"/>
        <v>0.21635432657140208</v>
      </c>
      <c r="M44" s="106">
        <f t="shared" si="13"/>
        <v>16.844999999999999</v>
      </c>
      <c r="N44" s="107">
        <f t="shared" si="14"/>
        <v>1.5453880469385863</v>
      </c>
      <c r="O44" s="107">
        <f t="shared" si="15"/>
        <v>5.4603710991830052</v>
      </c>
      <c r="P44" s="208">
        <f t="shared" si="16"/>
        <v>78</v>
      </c>
      <c r="Q44" s="209">
        <f t="shared" si="17"/>
        <v>30</v>
      </c>
      <c r="R44" s="209">
        <f t="shared" si="18"/>
        <v>106</v>
      </c>
      <c r="T44">
        <v>520</v>
      </c>
      <c r="U44">
        <v>9248</v>
      </c>
      <c r="V44" t="s">
        <v>201</v>
      </c>
      <c r="W44">
        <v>1941.26</v>
      </c>
      <c r="X44">
        <v>967.745</v>
      </c>
      <c r="Y44">
        <v>2.0059999999999998</v>
      </c>
      <c r="Z44">
        <v>16.844999999999999</v>
      </c>
      <c r="AA44">
        <v>148.918285</v>
      </c>
      <c r="AB44">
        <v>0.95691800000000005</v>
      </c>
      <c r="AC44">
        <v>67.588015999999996</v>
      </c>
      <c r="AD44" s="1">
        <v>420</v>
      </c>
      <c r="AE44">
        <v>30</v>
      </c>
      <c r="AF44">
        <v>106</v>
      </c>
      <c r="AG44">
        <v>71</v>
      </c>
      <c r="AH44">
        <v>13.035739</v>
      </c>
      <c r="AI44">
        <v>401.8</v>
      </c>
      <c r="AJ44">
        <v>0</v>
      </c>
      <c r="AK44">
        <v>78</v>
      </c>
      <c r="AL44">
        <v>64384</v>
      </c>
      <c r="AM44">
        <v>0.95523809523809511</v>
      </c>
      <c r="AN44" t="s">
        <v>65</v>
      </c>
      <c r="AO44">
        <v>1941.26</v>
      </c>
      <c r="AP44" t="s">
        <v>408</v>
      </c>
      <c r="AQ44" t="s">
        <v>117</v>
      </c>
      <c r="AR44" t="s">
        <v>121</v>
      </c>
      <c r="AS44" t="s">
        <v>117</v>
      </c>
      <c r="AT44" t="s">
        <v>121</v>
      </c>
      <c r="AU44" t="s">
        <v>185</v>
      </c>
      <c r="AV44" t="s">
        <v>201</v>
      </c>
      <c r="AW44" t="s">
        <v>65</v>
      </c>
      <c r="AX44">
        <v>9248</v>
      </c>
      <c r="AY44" t="s">
        <v>282</v>
      </c>
      <c r="AZ44">
        <v>3</v>
      </c>
      <c r="BA44" t="s">
        <v>409</v>
      </c>
      <c r="BB44">
        <v>1</v>
      </c>
      <c r="BC44">
        <v>1</v>
      </c>
      <c r="BE44" t="s">
        <v>65</v>
      </c>
      <c r="BF44">
        <v>0</v>
      </c>
      <c r="BG44" t="s">
        <v>215</v>
      </c>
      <c r="BI44" t="s">
        <v>117</v>
      </c>
      <c r="BJ44" t="s">
        <v>201</v>
      </c>
      <c r="BK44" t="s">
        <v>65</v>
      </c>
      <c r="BL44">
        <v>0.95523809523809511</v>
      </c>
      <c r="BM44">
        <v>9248</v>
      </c>
      <c r="BN44" t="s">
        <v>121</v>
      </c>
      <c r="BO44" t="s">
        <v>185</v>
      </c>
      <c r="BP44">
        <v>1</v>
      </c>
      <c r="BQ44">
        <v>1941.26</v>
      </c>
      <c r="BR44">
        <v>6.4257925076158379E-3</v>
      </c>
      <c r="BS44">
        <v>0.45385975268248624</v>
      </c>
      <c r="BT44">
        <v>0.21635432657140208</v>
      </c>
      <c r="BU44">
        <v>16.844999999999999</v>
      </c>
      <c r="BV44">
        <v>1.5453880469385863</v>
      </c>
      <c r="BW44">
        <v>5.4603710991830052</v>
      </c>
      <c r="BX44">
        <v>78</v>
      </c>
      <c r="BY44">
        <v>30</v>
      </c>
      <c r="BZ44">
        <v>106</v>
      </c>
    </row>
    <row r="45" spans="1:78" ht="16.5">
      <c r="A45" s="113" t="str">
        <f t="shared" si="1"/>
        <v>세운교통</v>
      </c>
      <c r="B45" s="114" t="str">
        <f t="shared" si="2"/>
        <v>허정훈</v>
      </c>
      <c r="C45" s="115" t="str">
        <f t="shared" si="3"/>
        <v>A</v>
      </c>
      <c r="D45" s="116">
        <f t="shared" si="4"/>
        <v>0.96203451321849953</v>
      </c>
      <c r="E45" s="117">
        <f t="shared" si="5"/>
        <v>9092</v>
      </c>
      <c r="F45" s="118" t="str">
        <f t="shared" si="6"/>
        <v>28</v>
      </c>
      <c r="G45" s="119" t="str">
        <f t="shared" si="7"/>
        <v>73아1018</v>
      </c>
      <c r="H45" s="120">
        <f t="shared" si="8"/>
        <v>2</v>
      </c>
      <c r="I45" s="121">
        <f t="shared" si="9"/>
        <v>401.50799999999998</v>
      </c>
      <c r="J45" s="122">
        <f t="shared" si="10"/>
        <v>2.5567086022543893E-2</v>
      </c>
      <c r="K45" s="122">
        <f t="shared" si="11"/>
        <v>0.40764606825611466</v>
      </c>
      <c r="L45" s="122">
        <f t="shared" si="12"/>
        <v>0.24906103987965372</v>
      </c>
      <c r="M45" s="123">
        <f t="shared" si="13"/>
        <v>15.318</v>
      </c>
      <c r="N45" s="124">
        <f t="shared" si="14"/>
        <v>0.99624415951861489</v>
      </c>
      <c r="O45" s="124">
        <f t="shared" si="15"/>
        <v>14.196479273140262</v>
      </c>
      <c r="P45" s="206">
        <f t="shared" si="16"/>
        <v>8</v>
      </c>
      <c r="Q45" s="207">
        <f t="shared" si="17"/>
        <v>4</v>
      </c>
      <c r="R45" s="207">
        <f t="shared" si="18"/>
        <v>57</v>
      </c>
      <c r="T45">
        <v>520</v>
      </c>
      <c r="U45">
        <v>9092</v>
      </c>
      <c r="V45" t="s">
        <v>251</v>
      </c>
      <c r="W45">
        <v>401.50799999999998</v>
      </c>
      <c r="X45">
        <v>207.369</v>
      </c>
      <c r="Y45">
        <v>1.9359999999999999</v>
      </c>
      <c r="Z45">
        <v>15.318</v>
      </c>
      <c r="AA45">
        <v>31.279160999999998</v>
      </c>
      <c r="AB45">
        <v>0.79971700000000001</v>
      </c>
      <c r="AC45">
        <v>12.750826999999999</v>
      </c>
      <c r="AD45" s="1">
        <v>100</v>
      </c>
      <c r="AE45">
        <v>4</v>
      </c>
      <c r="AF45">
        <v>57</v>
      </c>
      <c r="AG45">
        <v>65</v>
      </c>
      <c r="AH45">
        <v>12.836277000000001</v>
      </c>
      <c r="AI45">
        <v>6.1</v>
      </c>
      <c r="AJ45">
        <v>0</v>
      </c>
      <c r="AK45">
        <v>8</v>
      </c>
      <c r="AL45">
        <v>6004</v>
      </c>
      <c r="AM45">
        <v>0.96203451321849953</v>
      </c>
      <c r="AN45" t="s">
        <v>65</v>
      </c>
      <c r="AO45">
        <v>289.04199999999997</v>
      </c>
      <c r="AP45" t="s">
        <v>410</v>
      </c>
      <c r="AQ45" t="s">
        <v>117</v>
      </c>
      <c r="AR45" t="s">
        <v>121</v>
      </c>
      <c r="AS45" t="s">
        <v>117</v>
      </c>
      <c r="AT45" t="s">
        <v>121</v>
      </c>
      <c r="AU45" t="s">
        <v>185</v>
      </c>
      <c r="AV45" t="s">
        <v>251</v>
      </c>
      <c r="AW45" t="s">
        <v>65</v>
      </c>
      <c r="AX45">
        <v>9092</v>
      </c>
      <c r="AY45" t="s">
        <v>282</v>
      </c>
      <c r="AZ45">
        <v>2</v>
      </c>
      <c r="BA45" t="s">
        <v>411</v>
      </c>
      <c r="BB45">
        <v>2</v>
      </c>
      <c r="BC45">
        <v>1</v>
      </c>
      <c r="BE45" t="s">
        <v>70</v>
      </c>
      <c r="BF45">
        <v>-1</v>
      </c>
      <c r="BG45" t="s">
        <v>214</v>
      </c>
      <c r="BI45" t="s">
        <v>117</v>
      </c>
      <c r="BJ45" t="s">
        <v>251</v>
      </c>
      <c r="BK45" t="s">
        <v>65</v>
      </c>
      <c r="BL45">
        <v>0.96203451321849953</v>
      </c>
      <c r="BM45">
        <v>9092</v>
      </c>
      <c r="BN45" t="s">
        <v>121</v>
      </c>
      <c r="BO45" t="s">
        <v>185</v>
      </c>
      <c r="BP45">
        <v>2</v>
      </c>
      <c r="BQ45">
        <v>401.50799999999998</v>
      </c>
      <c r="BR45">
        <v>2.5567086022543893E-2</v>
      </c>
      <c r="BS45">
        <v>0.40764606825611466</v>
      </c>
      <c r="BT45">
        <v>0.24906103987965372</v>
      </c>
      <c r="BU45">
        <v>15.318</v>
      </c>
      <c r="BV45">
        <v>0.99624415951861489</v>
      </c>
      <c r="BW45">
        <v>14.196479273140262</v>
      </c>
      <c r="BX45">
        <v>8</v>
      </c>
      <c r="BY45">
        <v>4</v>
      </c>
      <c r="BZ45">
        <v>57</v>
      </c>
    </row>
  </sheetData>
  <sortState xmlns:xlrd2="http://schemas.microsoft.com/office/spreadsheetml/2017/richdata2" ref="T4:AN45">
    <sortCondition ref="AB4:AB45"/>
    <sortCondition descending="1" ref="AD4:AD45"/>
  </sortState>
  <phoneticPr fontId="2" type="noConversion"/>
  <conditionalFormatting sqref="C5:D45">
    <cfRule type="containsText" dxfId="29" priority="1" operator="containsText" text="F">
      <formula>NOT(ISERROR(SEARCH("F",C5)))</formula>
    </cfRule>
    <cfRule type="containsText" dxfId="28" priority="2" operator="containsText" text="D">
      <formula>NOT(ISERROR(SEARCH("D",C5)))</formula>
    </cfRule>
    <cfRule type="containsText" dxfId="27" priority="3" operator="containsText" text="C">
      <formula>NOT(ISERROR(SEARCH("C",C5)))</formula>
    </cfRule>
    <cfRule type="containsText" dxfId="26" priority="4" operator="containsText" text="B">
      <formula>NOT(ISERROR(SEARCH("B",C5)))</formula>
    </cfRule>
    <cfRule type="containsText" dxfId="25" priority="5" operator="containsText" text="A">
      <formula>NOT(ISERROR(SEARCH("A",C5)))</formula>
    </cfRule>
    <cfRule type="containsText" dxfId="24" priority="6" operator="containsText" text="S">
      <formula>NOT(ISERROR(SEARCH("S",C5)))</formula>
    </cfRule>
  </conditionalFormatting>
  <pageMargins left="0.70866141732283472" right="0.70866141732283472" top="0.74803149606299213" bottom="0.74803149606299213" header="0.31496062992125984" footer="0.31496062992125984"/>
  <pageSetup paperSize="9" scale="72" fitToHeight="0" orientation="landscape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99D126-C4F3-46A0-B2EC-0DFB7F87902A}">
  <sheetPr codeName="Sheet7">
    <tabColor theme="1"/>
  </sheetPr>
  <dimension ref="A1"/>
  <sheetViews>
    <sheetView view="pageBreakPreview" zoomScale="60" zoomScaleNormal="100" workbookViewId="0"/>
  </sheetViews>
  <sheetFormatPr defaultRowHeight="13.5"/>
  <sheetData/>
  <phoneticPr fontId="2" type="noConversion"/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B4B155-3669-4AC9-8F0D-6A4CA1B564F2}">
  <sheetPr codeName="Sheet8">
    <tabColor rgb="FFFF0000"/>
  </sheetPr>
  <dimension ref="A1:R27"/>
  <sheetViews>
    <sheetView showGridLines="0" workbookViewId="0"/>
  </sheetViews>
  <sheetFormatPr defaultRowHeight="13.5" outlineLevelCol="1"/>
  <cols>
    <col min="1" max="12" width="10.5703125" customWidth="1"/>
    <col min="13" max="13" width="9.140625" customWidth="1" outlineLevel="1"/>
  </cols>
  <sheetData>
    <row r="1" spans="1:18" ht="6" customHeight="1">
      <c r="A1" s="22"/>
      <c r="B1" s="33"/>
      <c r="C1" s="88"/>
      <c r="D1" s="23"/>
      <c r="E1" s="23"/>
      <c r="F1" s="21"/>
      <c r="G1" s="23"/>
      <c r="H1" s="23"/>
      <c r="I1" s="23"/>
      <c r="J1" s="23"/>
      <c r="K1" s="23"/>
      <c r="L1" s="23"/>
      <c r="M1" s="23"/>
      <c r="N1" s="23"/>
      <c r="O1" s="23"/>
      <c r="P1" s="23"/>
      <c r="Q1" s="23"/>
      <c r="R1" s="23"/>
    </row>
    <row r="2" spans="1:18" ht="41.25">
      <c r="A2" s="276" t="s">
        <v>412</v>
      </c>
      <c r="B2" s="277"/>
      <c r="C2" s="278"/>
      <c r="D2" s="278"/>
      <c r="E2" s="276"/>
      <c r="F2" s="279"/>
      <c r="G2" s="276"/>
      <c r="H2" s="276"/>
      <c r="I2" s="276"/>
      <c r="J2" s="276"/>
      <c r="K2" s="280"/>
      <c r="L2" s="280"/>
      <c r="M2" s="280"/>
      <c r="N2" s="280"/>
      <c r="O2" s="280"/>
      <c r="P2" s="280"/>
      <c r="Q2" s="280"/>
      <c r="R2" s="280"/>
    </row>
    <row r="3" spans="1:18">
      <c r="A3" s="280"/>
      <c r="B3" s="280"/>
      <c r="C3" s="280"/>
      <c r="D3" s="280"/>
      <c r="E3" s="280"/>
      <c r="F3" s="280"/>
      <c r="G3" s="280"/>
      <c r="H3" s="280"/>
      <c r="I3" s="280"/>
      <c r="J3" s="280"/>
      <c r="K3" s="280"/>
      <c r="L3" s="280"/>
      <c r="M3" s="280"/>
      <c r="N3" s="280"/>
      <c r="O3" s="280"/>
      <c r="P3" s="280"/>
      <c r="Q3" s="280"/>
      <c r="R3" s="280"/>
    </row>
    <row r="4" spans="1:18" ht="26.25">
      <c r="A4" s="281" t="s">
        <v>413</v>
      </c>
      <c r="B4" s="282"/>
      <c r="C4" s="283"/>
      <c r="D4" s="284"/>
      <c r="E4" s="285"/>
      <c r="F4" s="286"/>
      <c r="G4" s="280"/>
      <c r="H4" s="285"/>
      <c r="I4" s="280"/>
      <c r="J4" s="280"/>
      <c r="K4" s="280"/>
      <c r="L4" s="280"/>
      <c r="M4" s="280"/>
      <c r="N4" s="280"/>
      <c r="O4" s="280"/>
      <c r="P4" s="280"/>
      <c r="Q4" s="280"/>
      <c r="R4" s="280"/>
    </row>
    <row r="5" spans="1:18" ht="26.25">
      <c r="A5" s="287"/>
      <c r="B5" s="280"/>
      <c r="C5" s="280"/>
      <c r="D5" s="280"/>
      <c r="E5" s="280"/>
      <c r="F5" s="280"/>
      <c r="G5" s="280"/>
      <c r="H5" s="280"/>
      <c r="I5" s="280"/>
      <c r="J5" s="280"/>
      <c r="K5" s="287"/>
      <c r="L5" s="280"/>
      <c r="M5" s="280"/>
      <c r="N5" s="280"/>
      <c r="O5" s="280"/>
      <c r="P5" s="280"/>
      <c r="Q5" s="280"/>
      <c r="R5" s="280"/>
    </row>
    <row r="6" spans="1:18" ht="17.25">
      <c r="A6" s="288" t="s">
        <v>414</v>
      </c>
      <c r="B6" s="280"/>
      <c r="C6" s="280"/>
      <c r="D6" s="280"/>
      <c r="E6" s="280"/>
      <c r="F6" s="280"/>
      <c r="G6" s="280"/>
      <c r="H6" s="280"/>
      <c r="I6" s="280"/>
      <c r="J6" s="280"/>
      <c r="K6" s="280"/>
      <c r="L6" s="280"/>
      <c r="M6" s="280"/>
      <c r="N6" s="280"/>
      <c r="O6" s="280"/>
      <c r="P6" s="280"/>
      <c r="Q6" s="280"/>
      <c r="R6" s="280"/>
    </row>
    <row r="7" spans="1:18" ht="17.25">
      <c r="A7" s="288"/>
      <c r="B7" s="280"/>
      <c r="C7" s="280"/>
      <c r="D7" s="280"/>
      <c r="E7" s="280"/>
      <c r="F7" s="280"/>
      <c r="G7" s="280"/>
      <c r="H7" s="280"/>
      <c r="I7" s="280"/>
      <c r="J7" s="280"/>
      <c r="K7" s="280"/>
      <c r="L7" s="280"/>
      <c r="M7" s="280"/>
      <c r="N7" s="280"/>
      <c r="O7" s="280"/>
      <c r="P7" s="280"/>
      <c r="Q7" s="280"/>
      <c r="R7" s="280"/>
    </row>
    <row r="8" spans="1:18" ht="17.25">
      <c r="A8" s="289" t="s">
        <v>170</v>
      </c>
      <c r="B8" s="290"/>
      <c r="C8" s="290"/>
      <c r="D8" s="290"/>
      <c r="E8" s="290"/>
      <c r="F8" s="290"/>
      <c r="G8" s="290"/>
      <c r="H8" s="290"/>
      <c r="I8" s="290"/>
      <c r="J8" s="290"/>
      <c r="K8" s="290"/>
      <c r="L8" s="290"/>
      <c r="M8" s="290"/>
      <c r="N8" s="290"/>
      <c r="O8" s="290"/>
      <c r="P8" s="290"/>
      <c r="Q8" s="290"/>
      <c r="R8" s="290"/>
    </row>
    <row r="9" spans="1:18">
      <c r="A9" s="290"/>
      <c r="B9" s="290"/>
      <c r="C9" s="290"/>
      <c r="D9" s="290"/>
      <c r="E9" s="290"/>
      <c r="F9" s="290"/>
      <c r="G9" s="290"/>
      <c r="H9" s="290"/>
      <c r="I9" s="290"/>
      <c r="J9" s="290"/>
      <c r="K9" s="290"/>
      <c r="L9" s="290"/>
      <c r="M9" s="290"/>
      <c r="N9" s="290"/>
      <c r="O9" s="290"/>
      <c r="P9" s="290"/>
      <c r="Q9" s="290"/>
      <c r="R9" s="290"/>
    </row>
    <row r="10" spans="1:18">
      <c r="A10" s="290" t="s">
        <v>415</v>
      </c>
      <c r="B10" s="290"/>
      <c r="C10" s="290"/>
      <c r="D10" s="290"/>
      <c r="E10" s="290"/>
      <c r="F10" s="290"/>
      <c r="G10" s="290"/>
      <c r="H10" s="290"/>
      <c r="I10" s="290"/>
      <c r="J10" s="290"/>
      <c r="K10" s="290"/>
      <c r="L10" s="290"/>
      <c r="M10" s="290"/>
      <c r="N10" s="290"/>
      <c r="O10" s="290"/>
      <c r="P10" s="290"/>
      <c r="Q10" s="290"/>
      <c r="R10" s="290"/>
    </row>
    <row r="11" spans="1:18">
      <c r="A11" s="290"/>
      <c r="B11" s="290"/>
      <c r="C11" s="290"/>
      <c r="D11" s="290"/>
      <c r="E11" s="290"/>
      <c r="F11" s="290"/>
      <c r="G11" s="290"/>
      <c r="H11" s="290"/>
      <c r="I11" s="290"/>
      <c r="J11" s="290"/>
      <c r="K11" s="290"/>
      <c r="L11" s="290"/>
      <c r="M11" s="290"/>
      <c r="N11" s="290"/>
      <c r="O11" s="290"/>
      <c r="P11" s="290"/>
      <c r="Q11" s="290"/>
      <c r="R11" s="290"/>
    </row>
    <row r="12" spans="1:18">
      <c r="A12" s="280"/>
      <c r="B12" s="280"/>
      <c r="C12" s="280"/>
      <c r="D12" s="280"/>
      <c r="E12" s="280"/>
      <c r="F12" s="280"/>
      <c r="G12" s="280"/>
      <c r="H12" s="280"/>
      <c r="I12" s="280"/>
      <c r="J12" s="280"/>
      <c r="K12" s="280"/>
      <c r="L12" s="280"/>
      <c r="M12" s="280"/>
      <c r="N12" s="280"/>
      <c r="O12" s="280"/>
      <c r="P12" s="280"/>
      <c r="Q12" s="280"/>
      <c r="R12" s="280"/>
    </row>
    <row r="13" spans="1:18" ht="37.5" customHeight="1">
      <c r="A13" s="234" t="s">
        <v>0</v>
      </c>
      <c r="B13" s="235" t="s">
        <v>73</v>
      </c>
      <c r="C13" s="227" t="s">
        <v>64</v>
      </c>
      <c r="D13" s="227" t="s">
        <v>157</v>
      </c>
      <c r="E13" s="236" t="s">
        <v>143</v>
      </c>
      <c r="F13" s="235" t="s">
        <v>148</v>
      </c>
      <c r="G13" s="236" t="s">
        <v>146</v>
      </c>
      <c r="H13" s="236" t="s">
        <v>150</v>
      </c>
      <c r="I13" s="228" t="s">
        <v>152</v>
      </c>
      <c r="J13" s="236" t="s">
        <v>11</v>
      </c>
      <c r="K13" s="236" t="s">
        <v>12</v>
      </c>
      <c r="L13" s="236" t="s">
        <v>13</v>
      </c>
      <c r="M13" s="236" t="s">
        <v>105</v>
      </c>
      <c r="N13" s="236" t="s">
        <v>6</v>
      </c>
      <c r="O13" s="236" t="s">
        <v>7</v>
      </c>
      <c r="P13" s="236" t="s">
        <v>161</v>
      </c>
      <c r="Q13" s="291" t="s">
        <v>163</v>
      </c>
      <c r="R13" s="291" t="s">
        <v>164</v>
      </c>
    </row>
    <row r="14" spans="1:18" ht="16.5">
      <c r="A14" s="237" t="s">
        <v>117</v>
      </c>
      <c r="B14" s="238" t="s">
        <v>221</v>
      </c>
      <c r="C14" s="229" t="s">
        <v>66</v>
      </c>
      <c r="D14" s="230">
        <v>0.83545454545454545</v>
      </c>
      <c r="E14" s="239">
        <v>8480</v>
      </c>
      <c r="F14" s="231" t="s">
        <v>121</v>
      </c>
      <c r="G14" s="240" t="s">
        <v>222</v>
      </c>
      <c r="H14" s="241">
        <v>1</v>
      </c>
      <c r="I14" s="232">
        <v>5160.3649999999998</v>
      </c>
      <c r="J14" s="233">
        <v>3.1683506145418733E-2</v>
      </c>
      <c r="K14" s="233">
        <v>0.46676859838744134</v>
      </c>
      <c r="L14" s="233">
        <v>0.12344088063538142</v>
      </c>
      <c r="M14" s="292">
        <v>18.015999999999998</v>
      </c>
      <c r="N14" s="293">
        <v>9.6892370985385723E-2</v>
      </c>
      <c r="O14" s="293">
        <v>9.4954523565678013</v>
      </c>
      <c r="P14" s="294">
        <v>226</v>
      </c>
      <c r="Q14" s="295">
        <v>5</v>
      </c>
      <c r="R14" s="295">
        <v>490</v>
      </c>
    </row>
    <row r="15" spans="1:18" ht="16.5">
      <c r="A15" s="237" t="s">
        <v>117</v>
      </c>
      <c r="B15" s="238" t="s">
        <v>358</v>
      </c>
      <c r="C15" s="229" t="s">
        <v>66</v>
      </c>
      <c r="D15" s="230">
        <v>0.82590909090909082</v>
      </c>
      <c r="E15" s="239">
        <v>9898</v>
      </c>
      <c r="F15" s="231" t="s">
        <v>122</v>
      </c>
      <c r="G15" s="240" t="s">
        <v>187</v>
      </c>
      <c r="H15" s="241">
        <v>1</v>
      </c>
      <c r="I15" s="232">
        <v>427.44200000000001</v>
      </c>
      <c r="J15" s="233">
        <v>1.7658667309486616E-2</v>
      </c>
      <c r="K15" s="233">
        <v>0.44778997467329107</v>
      </c>
      <c r="L15" s="233">
        <v>0.17078340453207685</v>
      </c>
      <c r="M15" s="292">
        <v>13.705</v>
      </c>
      <c r="N15" s="293">
        <v>0</v>
      </c>
      <c r="O15" s="293">
        <v>29.711633391196933</v>
      </c>
      <c r="P15" s="294">
        <v>19</v>
      </c>
      <c r="Q15" s="295">
        <v>0</v>
      </c>
      <c r="R15" s="295">
        <v>127</v>
      </c>
    </row>
    <row r="16" spans="1:18" ht="16.5">
      <c r="A16" s="237" t="s">
        <v>117</v>
      </c>
      <c r="B16" s="238" t="s">
        <v>362</v>
      </c>
      <c r="C16" s="229" t="s">
        <v>69</v>
      </c>
      <c r="D16" s="230">
        <v>0.77045803535614321</v>
      </c>
      <c r="E16" s="239">
        <v>7866</v>
      </c>
      <c r="F16" s="231" t="s">
        <v>119</v>
      </c>
      <c r="G16" s="240" t="s">
        <v>302</v>
      </c>
      <c r="H16" s="241">
        <v>2</v>
      </c>
      <c r="I16" s="232">
        <v>4943.9879999999994</v>
      </c>
      <c r="J16" s="233">
        <v>4.9134264299080563E-2</v>
      </c>
      <c r="K16" s="233">
        <v>0.40384097808714264</v>
      </c>
      <c r="L16" s="233">
        <v>0.18123021334194175</v>
      </c>
      <c r="M16" s="292">
        <v>16.916</v>
      </c>
      <c r="N16" s="293">
        <v>0.44498489883066067</v>
      </c>
      <c r="O16" s="293">
        <v>64.259864708409495</v>
      </c>
      <c r="P16" s="294">
        <v>107</v>
      </c>
      <c r="Q16" s="295">
        <v>22</v>
      </c>
      <c r="R16" s="295">
        <v>3177</v>
      </c>
    </row>
    <row r="17" spans="1:18" ht="16.5">
      <c r="A17" s="237" t="s">
        <v>117</v>
      </c>
      <c r="B17" s="238" t="s">
        <v>190</v>
      </c>
      <c r="C17" s="229" t="s">
        <v>69</v>
      </c>
      <c r="D17" s="230">
        <v>0.73739130434782607</v>
      </c>
      <c r="E17" s="239">
        <v>6764</v>
      </c>
      <c r="F17" s="231" t="s">
        <v>119</v>
      </c>
      <c r="G17" s="240" t="s">
        <v>179</v>
      </c>
      <c r="H17" s="241">
        <v>1</v>
      </c>
      <c r="I17" s="232">
        <v>492.79500000000002</v>
      </c>
      <c r="J17" s="233">
        <v>2.1761452665900752E-2</v>
      </c>
      <c r="K17" s="233">
        <v>0.47832279703289177</v>
      </c>
      <c r="L17" s="233">
        <v>0.16233930944916242</v>
      </c>
      <c r="M17" s="292">
        <v>19.491</v>
      </c>
      <c r="N17" s="293">
        <v>0</v>
      </c>
      <c r="O17" s="293">
        <v>64.326951369230613</v>
      </c>
      <c r="P17" s="294">
        <v>19</v>
      </c>
      <c r="Q17" s="295">
        <v>0</v>
      </c>
      <c r="R17" s="295">
        <v>317</v>
      </c>
    </row>
    <row r="18" spans="1:18" ht="16.5">
      <c r="A18" s="237" t="s">
        <v>117</v>
      </c>
      <c r="B18" s="238" t="s">
        <v>191</v>
      </c>
      <c r="C18" s="229" t="s">
        <v>69</v>
      </c>
      <c r="D18" s="230">
        <v>0.79173913043478261</v>
      </c>
      <c r="E18" s="239">
        <v>9696</v>
      </c>
      <c r="F18" s="231" t="s">
        <v>119</v>
      </c>
      <c r="G18" s="240" t="s">
        <v>178</v>
      </c>
      <c r="H18" s="241">
        <v>1</v>
      </c>
      <c r="I18" s="232">
        <v>1044.585</v>
      </c>
      <c r="J18" s="233">
        <v>5.255807147566742E-2</v>
      </c>
      <c r="K18" s="233">
        <v>0.41712627669856539</v>
      </c>
      <c r="L18" s="233">
        <v>0.14264037871499208</v>
      </c>
      <c r="M18" s="292">
        <v>14.202999999999999</v>
      </c>
      <c r="N18" s="293">
        <v>0.19146359559059339</v>
      </c>
      <c r="O18" s="293">
        <v>12.15793832000268</v>
      </c>
      <c r="P18" s="294">
        <v>24</v>
      </c>
      <c r="Q18" s="295">
        <v>2</v>
      </c>
      <c r="R18" s="295">
        <v>127</v>
      </c>
    </row>
    <row r="19" spans="1:18" ht="16.5">
      <c r="A19" s="237" t="s">
        <v>117</v>
      </c>
      <c r="B19" s="238" t="s">
        <v>209</v>
      </c>
      <c r="C19" s="229" t="s">
        <v>69</v>
      </c>
      <c r="D19" s="230">
        <v>0.7295454545454545</v>
      </c>
      <c r="E19" s="239">
        <v>9974</v>
      </c>
      <c r="F19" s="231" t="s">
        <v>122</v>
      </c>
      <c r="G19" s="240" t="s">
        <v>208</v>
      </c>
      <c r="H19" s="241">
        <v>1</v>
      </c>
      <c r="I19" s="232">
        <v>1195.1959999999999</v>
      </c>
      <c r="J19" s="233">
        <v>7.0153877499059547E-2</v>
      </c>
      <c r="K19" s="233">
        <v>0.36266349808147147</v>
      </c>
      <c r="L19" s="233">
        <v>0.16566320503080667</v>
      </c>
      <c r="M19" s="292">
        <v>16.509</v>
      </c>
      <c r="N19" s="293">
        <v>0.5020097122145657</v>
      </c>
      <c r="O19" s="293">
        <v>13.052252517578708</v>
      </c>
      <c r="P19" s="294">
        <v>38</v>
      </c>
      <c r="Q19" s="295">
        <v>6</v>
      </c>
      <c r="R19" s="295">
        <v>156</v>
      </c>
    </row>
    <row r="20" spans="1:18" ht="16.5">
      <c r="A20" s="237" t="s">
        <v>117</v>
      </c>
      <c r="B20" s="238" t="s">
        <v>306</v>
      </c>
      <c r="C20" s="229" t="s">
        <v>66</v>
      </c>
      <c r="D20" s="230">
        <v>0.8078260869565218</v>
      </c>
      <c r="E20" s="239">
        <v>6852</v>
      </c>
      <c r="F20" s="231" t="s">
        <v>119</v>
      </c>
      <c r="G20" s="240" t="s">
        <v>301</v>
      </c>
      <c r="H20" s="241">
        <v>1</v>
      </c>
      <c r="I20" s="232">
        <v>6798.1620000000003</v>
      </c>
      <c r="J20" s="233">
        <v>3.6691160407342646E-2</v>
      </c>
      <c r="K20" s="233">
        <v>0.44352915652863006</v>
      </c>
      <c r="L20" s="233">
        <v>0.17857768026122353</v>
      </c>
      <c r="M20" s="292">
        <v>16.831</v>
      </c>
      <c r="N20" s="293">
        <v>0.38245631686917725</v>
      </c>
      <c r="O20" s="293">
        <v>69.121624344933224</v>
      </c>
      <c r="P20" s="294">
        <v>167</v>
      </c>
      <c r="Q20" s="295">
        <v>26</v>
      </c>
      <c r="R20" s="295">
        <v>4699</v>
      </c>
    </row>
    <row r="21" spans="1:18" ht="16.5">
      <c r="A21" s="237" t="s">
        <v>117</v>
      </c>
      <c r="B21" s="238" t="s">
        <v>236</v>
      </c>
      <c r="C21" s="229" t="s">
        <v>66</v>
      </c>
      <c r="D21" s="230">
        <v>0.83333333333333326</v>
      </c>
      <c r="E21" s="239">
        <v>8288</v>
      </c>
      <c r="F21" s="231" t="s">
        <v>121</v>
      </c>
      <c r="G21" s="240" t="s">
        <v>216</v>
      </c>
      <c r="H21" s="241">
        <v>1</v>
      </c>
      <c r="I21" s="232">
        <v>1600.1210000000001</v>
      </c>
      <c r="J21" s="233">
        <v>3.0020572579354459E-2</v>
      </c>
      <c r="K21" s="233">
        <v>0.46087305921217814</v>
      </c>
      <c r="L21" s="233">
        <v>0.21310888364067465</v>
      </c>
      <c r="M21" s="292">
        <v>16.045999999999999</v>
      </c>
      <c r="N21" s="293">
        <v>0</v>
      </c>
      <c r="O21" s="293">
        <v>8.936824152673454</v>
      </c>
      <c r="P21" s="294">
        <v>85</v>
      </c>
      <c r="Q21" s="295">
        <v>0</v>
      </c>
      <c r="R21" s="295">
        <v>143</v>
      </c>
    </row>
    <row r="22" spans="1:18" ht="16.5">
      <c r="A22" s="237" t="s">
        <v>117</v>
      </c>
      <c r="B22" s="238" t="s">
        <v>307</v>
      </c>
      <c r="C22" s="229" t="s">
        <v>69</v>
      </c>
      <c r="D22" s="230">
        <v>0.77652173913043487</v>
      </c>
      <c r="E22" s="239">
        <v>7390</v>
      </c>
      <c r="F22" s="231" t="s">
        <v>119</v>
      </c>
      <c r="G22" s="240" t="s">
        <v>302</v>
      </c>
      <c r="H22" s="241">
        <v>1</v>
      </c>
      <c r="I22" s="232">
        <v>1996.7950000000001</v>
      </c>
      <c r="J22" s="233">
        <v>5.0431606110554549E-2</v>
      </c>
      <c r="K22" s="233">
        <v>0.40371662613701903</v>
      </c>
      <c r="L22" s="233">
        <v>0.18229212312731152</v>
      </c>
      <c r="M22" s="292">
        <v>16.558</v>
      </c>
      <c r="N22" s="293">
        <v>5.0080253606404258E-2</v>
      </c>
      <c r="O22" s="293">
        <v>63.902403601771837</v>
      </c>
      <c r="P22" s="294">
        <v>46</v>
      </c>
      <c r="Q22" s="295">
        <v>1</v>
      </c>
      <c r="R22" s="295">
        <v>1276</v>
      </c>
    </row>
    <row r="23" spans="1:18" ht="16.5">
      <c r="A23" s="237" t="s">
        <v>117</v>
      </c>
      <c r="B23" s="238" t="s">
        <v>197</v>
      </c>
      <c r="C23" s="229" t="s">
        <v>69</v>
      </c>
      <c r="D23" s="230">
        <v>0.78434782608695663</v>
      </c>
      <c r="E23" s="239">
        <v>6465</v>
      </c>
      <c r="F23" s="231" t="s">
        <v>119</v>
      </c>
      <c r="G23" s="240" t="s">
        <v>180</v>
      </c>
      <c r="H23" s="241">
        <v>1</v>
      </c>
      <c r="I23" s="232">
        <v>2524.7890000000002</v>
      </c>
      <c r="J23" s="233">
        <v>3.9064230177855042E-2</v>
      </c>
      <c r="K23" s="233">
        <v>0.42218884444438887</v>
      </c>
      <c r="L23" s="233">
        <v>0.20952245910450337</v>
      </c>
      <c r="M23" s="292">
        <v>20.689</v>
      </c>
      <c r="N23" s="293">
        <v>7.9214540304160058E-2</v>
      </c>
      <c r="O23" s="293">
        <v>27.447838215391464</v>
      </c>
      <c r="P23" s="294">
        <v>64</v>
      </c>
      <c r="Q23" s="295">
        <v>2</v>
      </c>
      <c r="R23" s="295">
        <v>693</v>
      </c>
    </row>
    <row r="24" spans="1:18" ht="16.5">
      <c r="A24" s="237" t="s">
        <v>117</v>
      </c>
      <c r="B24" s="238" t="s">
        <v>243</v>
      </c>
      <c r="C24" s="229" t="s">
        <v>66</v>
      </c>
      <c r="D24" s="230">
        <v>0.80545454545454542</v>
      </c>
      <c r="E24" s="239">
        <v>1183</v>
      </c>
      <c r="F24" s="231" t="s">
        <v>122</v>
      </c>
      <c r="G24" s="240" t="s">
        <v>241</v>
      </c>
      <c r="H24" s="241">
        <v>1</v>
      </c>
      <c r="I24" s="232">
        <v>4651.3760000000002</v>
      </c>
      <c r="J24" s="233">
        <v>2.8687170502701313E-2</v>
      </c>
      <c r="K24" s="233">
        <v>0.39877953408788014</v>
      </c>
      <c r="L24" s="233">
        <v>0.19542604167024982</v>
      </c>
      <c r="M24" s="292">
        <v>13.992000000000001</v>
      </c>
      <c r="N24" s="293">
        <v>0.34398423176281595</v>
      </c>
      <c r="O24" s="293">
        <v>17.908679066151606</v>
      </c>
      <c r="P24" s="294">
        <v>142</v>
      </c>
      <c r="Q24" s="295">
        <v>16</v>
      </c>
      <c r="R24" s="295">
        <v>833</v>
      </c>
    </row>
    <row r="25" spans="1:18" ht="16.5">
      <c r="A25" s="237" t="s">
        <v>117</v>
      </c>
      <c r="B25" s="238" t="s">
        <v>199</v>
      </c>
      <c r="C25" s="229" t="s">
        <v>69</v>
      </c>
      <c r="D25" s="230">
        <v>0.76809523809523805</v>
      </c>
      <c r="E25" s="239">
        <v>511</v>
      </c>
      <c r="F25" s="231" t="s">
        <v>120</v>
      </c>
      <c r="G25" s="240" t="s">
        <v>181</v>
      </c>
      <c r="H25" s="241">
        <v>1</v>
      </c>
      <c r="I25" s="232">
        <v>806.846</v>
      </c>
      <c r="J25" s="233">
        <v>5.2464055250284053E-2</v>
      </c>
      <c r="K25" s="233">
        <v>0.29437137144324238</v>
      </c>
      <c r="L25" s="233">
        <v>0.20078180966380202</v>
      </c>
      <c r="M25" s="292">
        <v>12.478999999999999</v>
      </c>
      <c r="N25" s="293">
        <v>0</v>
      </c>
      <c r="O25" s="293">
        <v>1.7351514415390297</v>
      </c>
      <c r="P25" s="294">
        <v>4</v>
      </c>
      <c r="Q25" s="295">
        <v>0</v>
      </c>
      <c r="R25" s="295">
        <v>14</v>
      </c>
    </row>
    <row r="26" spans="1:18" ht="16.5" customHeight="1">
      <c r="A26" s="237" t="s">
        <v>117</v>
      </c>
      <c r="B26" s="238" t="s">
        <v>244</v>
      </c>
      <c r="C26" s="229" t="s">
        <v>66</v>
      </c>
      <c r="D26" s="230">
        <v>0.81380952380952376</v>
      </c>
      <c r="E26" s="239">
        <v>6926</v>
      </c>
      <c r="F26" s="231" t="s">
        <v>121</v>
      </c>
      <c r="G26" s="240" t="s">
        <v>216</v>
      </c>
      <c r="H26" s="241">
        <v>1</v>
      </c>
      <c r="I26" s="232">
        <v>1957.982</v>
      </c>
      <c r="J26" s="233">
        <v>7.9533100626491784E-2</v>
      </c>
      <c r="K26" s="233">
        <v>0.40244577514090996</v>
      </c>
      <c r="L26" s="233">
        <v>0.19203445179782042</v>
      </c>
      <c r="M26" s="292">
        <v>15.512</v>
      </c>
      <c r="N26" s="293">
        <v>5.1072992499420322E-2</v>
      </c>
      <c r="O26" s="293">
        <v>6.0266131149315978</v>
      </c>
      <c r="P26" s="294">
        <v>77</v>
      </c>
      <c r="Q26" s="295">
        <v>1</v>
      </c>
      <c r="R26" s="295">
        <v>118</v>
      </c>
    </row>
    <row r="27" spans="1:18" ht="16.5">
      <c r="A27" s="237" t="s">
        <v>117</v>
      </c>
      <c r="B27" s="238" t="s">
        <v>250</v>
      </c>
      <c r="C27" s="229" t="s">
        <v>69</v>
      </c>
      <c r="D27" s="230">
        <v>0.77913043478260879</v>
      </c>
      <c r="E27" s="239">
        <v>5647</v>
      </c>
      <c r="F27" s="231" t="s">
        <v>119</v>
      </c>
      <c r="G27" s="240" t="s">
        <v>179</v>
      </c>
      <c r="H27" s="241">
        <v>1</v>
      </c>
      <c r="I27" s="232">
        <v>663.90800000000002</v>
      </c>
      <c r="J27" s="233">
        <v>4.6637758921227977E-2</v>
      </c>
      <c r="K27" s="233">
        <v>0.39771780207536955</v>
      </c>
      <c r="L27" s="233">
        <v>0.12501732167709984</v>
      </c>
      <c r="M27" s="292">
        <v>17.556999999999999</v>
      </c>
      <c r="N27" s="293">
        <v>0</v>
      </c>
      <c r="O27" s="293">
        <v>58.441832302065947</v>
      </c>
      <c r="P27" s="294">
        <v>11</v>
      </c>
      <c r="Q27" s="295">
        <v>0</v>
      </c>
      <c r="R27" s="295">
        <v>388</v>
      </c>
    </row>
  </sheetData>
  <phoneticPr fontId="2" type="noConversion"/>
  <conditionalFormatting sqref="C14:D27">
    <cfRule type="containsText" dxfId="23" priority="1" operator="containsText" text="F">
      <formula>NOT(ISERROR(SEARCH("F",C14)))</formula>
    </cfRule>
    <cfRule type="containsText" dxfId="22" priority="2" operator="containsText" text="D">
      <formula>NOT(ISERROR(SEARCH("D",C14)))</formula>
    </cfRule>
    <cfRule type="containsText" dxfId="21" priority="3" operator="containsText" text="C">
      <formula>NOT(ISERROR(SEARCH("C",C14)))</formula>
    </cfRule>
    <cfRule type="containsText" dxfId="20" priority="4" operator="containsText" text="B">
      <formula>NOT(ISERROR(SEARCH("B",C14)))</formula>
    </cfRule>
    <cfRule type="containsText" dxfId="19" priority="5" operator="containsText" text="A">
      <formula>NOT(ISERROR(SEARCH("A",C14)))</formula>
    </cfRule>
    <cfRule type="containsText" dxfId="18" priority="6" operator="containsText" text="S">
      <formula>NOT(ISERROR(SEARCH("S",C14)))</formula>
    </cfRule>
  </conditionalFormatting>
  <pageMargins left="0.7" right="0.7" top="0.75" bottom="0.75" header="0.3" footer="0.3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9DE64F-18A5-4D9E-9427-44C32F90AF77}">
  <sheetPr codeName="Sheet9">
    <tabColor rgb="FFFF0000"/>
  </sheetPr>
  <dimension ref="A1:M24"/>
  <sheetViews>
    <sheetView showGridLines="0" workbookViewId="0"/>
  </sheetViews>
  <sheetFormatPr defaultRowHeight="13.5"/>
  <cols>
    <col min="1" max="16384" width="9.140625" style="221"/>
  </cols>
  <sheetData>
    <row r="1" spans="1:13">
      <c r="A1" s="216"/>
      <c r="B1" s="217"/>
      <c r="C1" s="218"/>
      <c r="D1" s="219"/>
      <c r="E1" s="219"/>
      <c r="F1" s="220"/>
      <c r="G1" s="219"/>
      <c r="H1" s="219"/>
      <c r="I1" s="219"/>
      <c r="J1" s="219"/>
      <c r="K1" s="219"/>
      <c r="L1" s="219"/>
      <c r="M1" s="219"/>
    </row>
    <row r="2" spans="1:13" ht="41.25">
      <c r="A2" s="299" t="s">
        <v>416</v>
      </c>
      <c r="B2" s="299"/>
      <c r="C2" s="299"/>
      <c r="D2" s="299"/>
      <c r="E2" s="299"/>
      <c r="F2" s="299"/>
      <c r="G2" s="299"/>
      <c r="H2" s="299"/>
      <c r="I2" s="299"/>
      <c r="J2" s="299"/>
      <c r="K2" s="299"/>
      <c r="L2" s="299"/>
      <c r="M2" s="299"/>
    </row>
    <row r="4" spans="1:13" ht="17.25">
      <c r="A4" s="222" t="s">
        <v>202</v>
      </c>
      <c r="B4" s="223"/>
      <c r="C4" s="223"/>
      <c r="D4" s="223"/>
      <c r="E4" s="223"/>
      <c r="F4" s="223"/>
      <c r="G4" s="223"/>
      <c r="H4" s="223"/>
      <c r="I4" s="223"/>
      <c r="J4" s="223"/>
      <c r="K4" s="223"/>
      <c r="L4" s="223"/>
      <c r="M4" s="223"/>
    </row>
    <row r="5" spans="1:13" ht="26.25">
      <c r="A5" s="224" t="s">
        <v>203</v>
      </c>
    </row>
    <row r="6" spans="1:13" ht="26.25">
      <c r="A6" s="224" t="s">
        <v>204</v>
      </c>
    </row>
    <row r="7" spans="1:13" ht="26.25">
      <c r="A7" s="224"/>
    </row>
    <row r="8" spans="1:13" ht="17.25">
      <c r="A8" s="225" t="s">
        <v>205</v>
      </c>
    </row>
    <row r="9" spans="1:13" ht="40.5">
      <c r="A9" s="234" t="s">
        <v>0</v>
      </c>
      <c r="B9" s="235" t="s">
        <v>73</v>
      </c>
      <c r="C9" s="227" t="s">
        <v>64</v>
      </c>
      <c r="D9" s="227" t="s">
        <v>157</v>
      </c>
      <c r="E9" s="236" t="s">
        <v>143</v>
      </c>
      <c r="F9" s="235" t="s">
        <v>148</v>
      </c>
      <c r="G9" s="236" t="s">
        <v>146</v>
      </c>
      <c r="H9" s="236" t="s">
        <v>150</v>
      </c>
      <c r="I9" s="228" t="s">
        <v>152</v>
      </c>
      <c r="J9" s="236" t="s">
        <v>11</v>
      </c>
      <c r="K9" s="236" t="s">
        <v>12</v>
      </c>
      <c r="L9" s="236" t="s">
        <v>13</v>
      </c>
      <c r="M9" s="236" t="s">
        <v>161</v>
      </c>
    </row>
    <row r="10" spans="1:13" ht="16.5">
      <c r="A10" s="237" t="s">
        <v>117</v>
      </c>
      <c r="B10" s="238" t="s">
        <v>221</v>
      </c>
      <c r="C10" s="229" t="s">
        <v>66</v>
      </c>
      <c r="D10" s="230">
        <v>0.83545454545454545</v>
      </c>
      <c r="E10" s="239">
        <v>8480</v>
      </c>
      <c r="F10" s="231" t="s">
        <v>121</v>
      </c>
      <c r="G10" s="240" t="s">
        <v>222</v>
      </c>
      <c r="H10" s="241">
        <v>1</v>
      </c>
      <c r="I10" s="232">
        <v>5160.3649999999998</v>
      </c>
      <c r="J10" s="233">
        <v>3.1683506145418733E-2</v>
      </c>
      <c r="K10" s="233">
        <v>0.46676859838744134</v>
      </c>
      <c r="L10" s="233">
        <v>0.12344088063538142</v>
      </c>
      <c r="M10" s="257">
        <v>226</v>
      </c>
    </row>
    <row r="11" spans="1:13" ht="16.5">
      <c r="A11" s="237" t="s">
        <v>117</v>
      </c>
      <c r="B11" s="238" t="s">
        <v>354</v>
      </c>
      <c r="C11" s="229" t="s">
        <v>68</v>
      </c>
      <c r="D11" s="230">
        <v>0.85181818181818181</v>
      </c>
      <c r="E11" s="239">
        <v>1812</v>
      </c>
      <c r="F11" s="231" t="s">
        <v>120</v>
      </c>
      <c r="G11" s="240" t="s">
        <v>343</v>
      </c>
      <c r="H11" s="241">
        <v>1</v>
      </c>
      <c r="I11" s="232">
        <v>1188.1400000000001</v>
      </c>
      <c r="J11" s="233">
        <v>4.0967182826901434E-2</v>
      </c>
      <c r="K11" s="233">
        <v>0.40037063192277667</v>
      </c>
      <c r="L11" s="233">
        <v>0.1287727035534533</v>
      </c>
      <c r="M11" s="257">
        <v>58</v>
      </c>
    </row>
    <row r="12" spans="1:13" ht="16.5">
      <c r="A12" s="237" t="s">
        <v>117</v>
      </c>
      <c r="B12" s="238" t="s">
        <v>362</v>
      </c>
      <c r="C12" s="229" t="s">
        <v>69</v>
      </c>
      <c r="D12" s="230">
        <v>0.77045803535614321</v>
      </c>
      <c r="E12" s="239">
        <v>7866</v>
      </c>
      <c r="F12" s="231" t="s">
        <v>119</v>
      </c>
      <c r="G12" s="240" t="s">
        <v>302</v>
      </c>
      <c r="H12" s="241">
        <v>2</v>
      </c>
      <c r="I12" s="232">
        <v>4943.9879999999994</v>
      </c>
      <c r="J12" s="233">
        <v>4.9134264299080563E-2</v>
      </c>
      <c r="K12" s="233">
        <v>0.40384097808714264</v>
      </c>
      <c r="L12" s="233">
        <v>0.18123021334194175</v>
      </c>
      <c r="M12" s="257">
        <v>107</v>
      </c>
    </row>
    <row r="13" spans="1:13" ht="16.5">
      <c r="A13" s="237" t="s">
        <v>117</v>
      </c>
      <c r="B13" s="238" t="s">
        <v>209</v>
      </c>
      <c r="C13" s="229" t="s">
        <v>69</v>
      </c>
      <c r="D13" s="230">
        <v>0.7295454545454545</v>
      </c>
      <c r="E13" s="239">
        <v>9974</v>
      </c>
      <c r="F13" s="231" t="s">
        <v>122</v>
      </c>
      <c r="G13" s="240" t="s">
        <v>208</v>
      </c>
      <c r="H13" s="241">
        <v>1</v>
      </c>
      <c r="I13" s="232">
        <v>1195.1959999999999</v>
      </c>
      <c r="J13" s="233">
        <v>7.0153877499059547E-2</v>
      </c>
      <c r="K13" s="233">
        <v>0.36266349808147147</v>
      </c>
      <c r="L13" s="233">
        <v>0.16566320503080667</v>
      </c>
      <c r="M13" s="257">
        <v>38</v>
      </c>
    </row>
    <row r="14" spans="1:13" ht="16.5">
      <c r="A14" s="237" t="s">
        <v>117</v>
      </c>
      <c r="B14" s="238" t="s">
        <v>252</v>
      </c>
      <c r="C14" s="229" t="s">
        <v>68</v>
      </c>
      <c r="D14" s="230">
        <v>0.87954545454545452</v>
      </c>
      <c r="E14" s="239">
        <v>6755</v>
      </c>
      <c r="F14" s="231" t="s">
        <v>121</v>
      </c>
      <c r="G14" s="240" t="s">
        <v>253</v>
      </c>
      <c r="H14" s="241">
        <v>1</v>
      </c>
      <c r="I14" s="232">
        <v>2926.9949999999999</v>
      </c>
      <c r="J14" s="233">
        <v>3.1777642681023045E-2</v>
      </c>
      <c r="K14" s="233">
        <v>0.50065118417444099</v>
      </c>
      <c r="L14" s="233">
        <v>0.1404170488846069</v>
      </c>
      <c r="M14" s="257">
        <v>146</v>
      </c>
    </row>
    <row r="15" spans="1:13" ht="16.5">
      <c r="A15" s="237" t="s">
        <v>117</v>
      </c>
      <c r="B15" s="238" t="s">
        <v>306</v>
      </c>
      <c r="C15" s="229" t="s">
        <v>66</v>
      </c>
      <c r="D15" s="230">
        <v>0.8078260869565218</v>
      </c>
      <c r="E15" s="239">
        <v>6852</v>
      </c>
      <c r="F15" s="231" t="s">
        <v>119</v>
      </c>
      <c r="G15" s="240" t="s">
        <v>301</v>
      </c>
      <c r="H15" s="241">
        <v>1</v>
      </c>
      <c r="I15" s="232">
        <v>6798.1620000000003</v>
      </c>
      <c r="J15" s="233">
        <v>3.6691160407342646E-2</v>
      </c>
      <c r="K15" s="233">
        <v>0.44352915652863006</v>
      </c>
      <c r="L15" s="233">
        <v>0.17857768026122353</v>
      </c>
      <c r="M15" s="257">
        <v>167</v>
      </c>
    </row>
    <row r="16" spans="1:13" ht="16.5">
      <c r="A16" s="237" t="s">
        <v>117</v>
      </c>
      <c r="B16" s="238" t="s">
        <v>236</v>
      </c>
      <c r="C16" s="229" t="s">
        <v>66</v>
      </c>
      <c r="D16" s="230">
        <v>0.83333333333333326</v>
      </c>
      <c r="E16" s="239">
        <v>8288</v>
      </c>
      <c r="F16" s="231" t="s">
        <v>121</v>
      </c>
      <c r="G16" s="240" t="s">
        <v>216</v>
      </c>
      <c r="H16" s="241">
        <v>1</v>
      </c>
      <c r="I16" s="232">
        <v>1600.1210000000001</v>
      </c>
      <c r="J16" s="233">
        <v>3.0020572579354459E-2</v>
      </c>
      <c r="K16" s="233">
        <v>0.46087305921217814</v>
      </c>
      <c r="L16" s="233">
        <v>0.21310888364067465</v>
      </c>
      <c r="M16" s="257">
        <v>85</v>
      </c>
    </row>
    <row r="17" spans="1:13" ht="16.5">
      <c r="A17" s="237" t="s">
        <v>117</v>
      </c>
      <c r="B17" s="238" t="s">
        <v>307</v>
      </c>
      <c r="C17" s="229" t="s">
        <v>69</v>
      </c>
      <c r="D17" s="230">
        <v>0.77652173913043487</v>
      </c>
      <c r="E17" s="239">
        <v>7390</v>
      </c>
      <c r="F17" s="231" t="s">
        <v>119</v>
      </c>
      <c r="G17" s="240" t="s">
        <v>302</v>
      </c>
      <c r="H17" s="241">
        <v>1</v>
      </c>
      <c r="I17" s="232">
        <v>1996.7950000000001</v>
      </c>
      <c r="J17" s="233">
        <v>5.0431606110554549E-2</v>
      </c>
      <c r="K17" s="233">
        <v>0.40371662613701903</v>
      </c>
      <c r="L17" s="233">
        <v>0.18229212312731152</v>
      </c>
      <c r="M17" s="257">
        <v>46</v>
      </c>
    </row>
    <row r="18" spans="1:13" ht="16.5">
      <c r="A18" s="237" t="s">
        <v>117</v>
      </c>
      <c r="B18" s="238" t="s">
        <v>195</v>
      </c>
      <c r="C18" s="229" t="s">
        <v>68</v>
      </c>
      <c r="D18" s="230">
        <v>0.87363636363636354</v>
      </c>
      <c r="E18" s="239">
        <v>8177</v>
      </c>
      <c r="F18" s="231" t="s">
        <v>122</v>
      </c>
      <c r="G18" s="240" t="s">
        <v>187</v>
      </c>
      <c r="H18" s="241">
        <v>1</v>
      </c>
      <c r="I18" s="232">
        <v>2282.2739999999999</v>
      </c>
      <c r="J18" s="233">
        <v>7.278479350312117E-2</v>
      </c>
      <c r="K18" s="233">
        <v>0.37213036383501208</v>
      </c>
      <c r="L18" s="233">
        <v>0.22871925106275584</v>
      </c>
      <c r="M18" s="257">
        <v>68</v>
      </c>
    </row>
    <row r="19" spans="1:13" ht="16.5">
      <c r="A19" s="237" t="s">
        <v>117</v>
      </c>
      <c r="B19" s="238" t="s">
        <v>197</v>
      </c>
      <c r="C19" s="229" t="s">
        <v>69</v>
      </c>
      <c r="D19" s="230">
        <v>0.78434782608695663</v>
      </c>
      <c r="E19" s="239">
        <v>6465</v>
      </c>
      <c r="F19" s="231" t="s">
        <v>119</v>
      </c>
      <c r="G19" s="240" t="s">
        <v>180</v>
      </c>
      <c r="H19" s="241">
        <v>1</v>
      </c>
      <c r="I19" s="232">
        <v>2524.7890000000002</v>
      </c>
      <c r="J19" s="233">
        <v>3.9064230177855042E-2</v>
      </c>
      <c r="K19" s="233">
        <v>0.42218884444438887</v>
      </c>
      <c r="L19" s="233">
        <v>0.20952245910450337</v>
      </c>
      <c r="M19" s="257">
        <v>64</v>
      </c>
    </row>
    <row r="20" spans="1:13" ht="16.5">
      <c r="A20" s="237" t="s">
        <v>117</v>
      </c>
      <c r="B20" s="238" t="s">
        <v>243</v>
      </c>
      <c r="C20" s="229" t="s">
        <v>66</v>
      </c>
      <c r="D20" s="230">
        <v>0.80545454545454542</v>
      </c>
      <c r="E20" s="239">
        <v>1183</v>
      </c>
      <c r="F20" s="231" t="s">
        <v>122</v>
      </c>
      <c r="G20" s="240" t="s">
        <v>241</v>
      </c>
      <c r="H20" s="241">
        <v>1</v>
      </c>
      <c r="I20" s="232">
        <v>4651.3760000000002</v>
      </c>
      <c r="J20" s="233">
        <v>2.8687170502701313E-2</v>
      </c>
      <c r="K20" s="233">
        <v>0.39877953408788014</v>
      </c>
      <c r="L20" s="233">
        <v>0.19542604167024982</v>
      </c>
      <c r="M20" s="257">
        <v>142</v>
      </c>
    </row>
    <row r="21" spans="1:13" ht="16.5">
      <c r="A21" s="237" t="s">
        <v>117</v>
      </c>
      <c r="B21" s="238" t="s">
        <v>310</v>
      </c>
      <c r="C21" s="229" t="s">
        <v>68</v>
      </c>
      <c r="D21" s="230">
        <v>0.85956521739130443</v>
      </c>
      <c r="E21" s="239">
        <v>2410</v>
      </c>
      <c r="F21" s="231" t="s">
        <v>118</v>
      </c>
      <c r="G21" s="240" t="s">
        <v>254</v>
      </c>
      <c r="H21" s="241">
        <v>1</v>
      </c>
      <c r="I21" s="232">
        <v>2349.346</v>
      </c>
      <c r="J21" s="233">
        <v>1.3709082876035165E-2</v>
      </c>
      <c r="K21" s="233">
        <v>0.47350493305956598</v>
      </c>
      <c r="L21" s="233">
        <v>0.12599251025604571</v>
      </c>
      <c r="M21" s="257">
        <v>125</v>
      </c>
    </row>
    <row r="22" spans="1:13" ht="16.5">
      <c r="A22" s="237" t="s">
        <v>117</v>
      </c>
      <c r="B22" s="238" t="s">
        <v>198</v>
      </c>
      <c r="C22" s="229" t="s">
        <v>68</v>
      </c>
      <c r="D22" s="230">
        <v>0.87681818181818172</v>
      </c>
      <c r="E22" s="239">
        <v>6712</v>
      </c>
      <c r="F22" s="231" t="s">
        <v>120</v>
      </c>
      <c r="G22" s="240" t="s">
        <v>183</v>
      </c>
      <c r="H22" s="241">
        <v>1</v>
      </c>
      <c r="I22" s="232">
        <v>5620.5429999999997</v>
      </c>
      <c r="J22" s="233">
        <v>7.9836244634284639E-2</v>
      </c>
      <c r="K22" s="233">
        <v>0.40288973284485824</v>
      </c>
      <c r="L22" s="233">
        <v>0.18290047776522661</v>
      </c>
      <c r="M22" s="257">
        <v>278</v>
      </c>
    </row>
    <row r="23" spans="1:13" ht="16.5">
      <c r="A23" s="237" t="s">
        <v>117</v>
      </c>
      <c r="B23" s="238" t="s">
        <v>244</v>
      </c>
      <c r="C23" s="229" t="s">
        <v>66</v>
      </c>
      <c r="D23" s="230">
        <v>0.81380952380952376</v>
      </c>
      <c r="E23" s="239">
        <v>6926</v>
      </c>
      <c r="F23" s="231" t="s">
        <v>121</v>
      </c>
      <c r="G23" s="240" t="s">
        <v>216</v>
      </c>
      <c r="H23" s="241">
        <v>1</v>
      </c>
      <c r="I23" s="232">
        <v>1957.982</v>
      </c>
      <c r="J23" s="233">
        <v>7.9533100626491784E-2</v>
      </c>
      <c r="K23" s="233">
        <v>0.40244577514090996</v>
      </c>
      <c r="L23" s="233">
        <v>0.19203445179782042</v>
      </c>
      <c r="M23" s="257">
        <v>77</v>
      </c>
    </row>
    <row r="24" spans="1:13" ht="16.5">
      <c r="A24" s="237" t="s">
        <v>117</v>
      </c>
      <c r="B24" s="238" t="s">
        <v>256</v>
      </c>
      <c r="C24" s="229" t="s">
        <v>68</v>
      </c>
      <c r="D24" s="230">
        <v>0.89047619047619053</v>
      </c>
      <c r="E24" s="239">
        <v>4813</v>
      </c>
      <c r="F24" s="231" t="s">
        <v>121</v>
      </c>
      <c r="G24" s="240" t="s">
        <v>255</v>
      </c>
      <c r="H24" s="241">
        <v>2</v>
      </c>
      <c r="I24" s="232">
        <v>1933.829</v>
      </c>
      <c r="J24" s="233">
        <v>3.9627353109606064E-2</v>
      </c>
      <c r="K24" s="233">
        <v>0.40670797233630518</v>
      </c>
      <c r="L24" s="233">
        <v>0.19856978047179974</v>
      </c>
      <c r="M24" s="257">
        <v>53</v>
      </c>
    </row>
  </sheetData>
  <mergeCells count="1">
    <mergeCell ref="A2:M2"/>
  </mergeCells>
  <phoneticPr fontId="2" type="noConversion"/>
  <conditionalFormatting sqref="C10:D24">
    <cfRule type="containsText" dxfId="11" priority="1" operator="containsText" text="F">
      <formula>NOT(ISERROR(SEARCH("F",C10)))</formula>
    </cfRule>
    <cfRule type="containsText" dxfId="10" priority="2" operator="containsText" text="D">
      <formula>NOT(ISERROR(SEARCH("D",C10)))</formula>
    </cfRule>
    <cfRule type="containsText" dxfId="9" priority="3" operator="containsText" text="C">
      <formula>NOT(ISERROR(SEARCH("C",C10)))</formula>
    </cfRule>
    <cfRule type="containsText" dxfId="8" priority="4" operator="containsText" text="B">
      <formula>NOT(ISERROR(SEARCH("B",C10)))</formula>
    </cfRule>
    <cfRule type="containsText" dxfId="7" priority="5" operator="containsText" text="A">
      <formula>NOT(ISERROR(SEARCH("A",C10)))</formula>
    </cfRule>
    <cfRule type="containsText" dxfId="6" priority="6" operator="containsText" text="S">
      <formula>NOT(ISERROR(SEARCH("S",C10)))</formula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워크시트</vt:lpstr>
      </vt:variant>
      <vt:variant>
        <vt:i4>8</vt:i4>
      </vt:variant>
      <vt:variant>
        <vt:lpstr>이름 지정된 범위</vt:lpstr>
      </vt:variant>
      <vt:variant>
        <vt:i4>5</vt:i4>
      </vt:variant>
    </vt:vector>
  </HeadingPairs>
  <TitlesOfParts>
    <vt:vector size="13" baseType="lpstr">
      <vt:lpstr>운전성향분석&gt;</vt:lpstr>
      <vt:lpstr>종합</vt:lpstr>
      <vt:lpstr>세부분석&gt;</vt:lpstr>
      <vt:lpstr>차량별</vt:lpstr>
      <vt:lpstr>운전자별</vt:lpstr>
      <vt:lpstr>★특별관리대상&gt;</vt:lpstr>
      <vt:lpstr>D,F등급 명단</vt:lpstr>
      <vt:lpstr>공회전과다 명단</vt:lpstr>
      <vt:lpstr>운전자별!Print_Area</vt:lpstr>
      <vt:lpstr>종합!Print_Area</vt:lpstr>
      <vt:lpstr>차량별!Print_Area</vt:lpstr>
      <vt:lpstr>운전자별!Print_Titles</vt:lpstr>
      <vt:lpstr>차량별!Print_Titles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SHLEE</dc:creator>
  <cp:lastModifiedBy>유카시스템</cp:lastModifiedBy>
  <cp:lastPrinted>2024-03-04T06:51:32Z</cp:lastPrinted>
  <dcterms:created xsi:type="dcterms:W3CDTF">2019-04-08T07:12:46Z</dcterms:created>
  <dcterms:modified xsi:type="dcterms:W3CDTF">2025-02-04T01:14:01Z</dcterms:modified>
</cp:coreProperties>
</file>