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6D665637-5A4A-4F5F-9D75-1BF16D966EA3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운전자별!$A$4:$BR$67</definedName>
    <definedName name="_xlnm._FilterDatabase" localSheetId="3" hidden="1">차량별!$A$4:$AY$4</definedName>
    <definedName name="_xlnm.Print_Area" localSheetId="4">운전자별!$A$1:$R$67</definedName>
    <definedName name="_xlnm.Print_Area" localSheetId="1">종합!$A$1:$L$147</definedName>
    <definedName name="_xlnm.Print_Area" localSheetId="3">차량별!$A$1:$T$41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7" i="12" l="1"/>
  <c r="J139" i="12"/>
  <c r="I139" i="12"/>
  <c r="H139" i="12"/>
  <c r="G139" i="12"/>
  <c r="F139" i="12"/>
  <c r="E139" i="12"/>
  <c r="D139" i="12"/>
  <c r="J138" i="12"/>
  <c r="I138" i="12"/>
  <c r="H138" i="12"/>
  <c r="G138" i="12"/>
  <c r="F138" i="12"/>
  <c r="E138" i="12"/>
  <c r="D138" i="12"/>
  <c r="J137" i="12"/>
  <c r="I137" i="12"/>
  <c r="H137" i="12"/>
  <c r="G137" i="12"/>
  <c r="F137" i="12"/>
  <c r="E137" i="12"/>
  <c r="J136" i="12"/>
  <c r="I136" i="12"/>
  <c r="H136" i="12"/>
  <c r="G136" i="12"/>
  <c r="F136" i="12"/>
  <c r="E136" i="12"/>
  <c r="D136" i="12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B17" i="7" s="1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B18" i="7" s="1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B19" i="7" s="1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F33" i="60" l="1"/>
  <c r="F25" i="60"/>
  <c r="F38" i="60"/>
  <c r="F30" i="60"/>
  <c r="F22" i="60"/>
  <c r="F14" i="60"/>
  <c r="F39" i="60"/>
  <c r="F31" i="60"/>
  <c r="F23" i="60"/>
  <c r="F15" i="60"/>
  <c r="F41" i="60"/>
  <c r="F17" i="60"/>
  <c r="F16" i="60"/>
  <c r="F29" i="60"/>
  <c r="F21" i="60"/>
  <c r="F13" i="60"/>
  <c r="F34" i="60"/>
  <c r="F26" i="60"/>
  <c r="F18" i="60"/>
  <c r="F37" i="60"/>
  <c r="F35" i="60"/>
  <c r="F19" i="60"/>
  <c r="F40" i="60"/>
  <c r="F36" i="60"/>
  <c r="F28" i="60"/>
  <c r="F20" i="60"/>
  <c r="F12" i="60"/>
  <c r="F27" i="60"/>
  <c r="F11" i="60"/>
  <c r="F32" i="60"/>
  <c r="F24" i="60"/>
  <c r="J59" i="12" a="1"/>
  <c r="J59" i="12" l="1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6" i="12" l="1"/>
  <c r="B137" i="12" l="1"/>
  <c r="B138" i="12"/>
  <c r="B139" i="12"/>
  <c r="U73" i="12"/>
  <c r="J10" i="12" l="1"/>
  <c r="J35" i="12" s="1"/>
  <c r="I59" i="12" a="1"/>
  <c r="E59" i="12" a="1"/>
  <c r="N59" i="12" a="1"/>
  <c r="D59" i="12" a="1"/>
  <c r="F59" i="12" a="1"/>
  <c r="G59" i="12" a="1"/>
  <c r="H59" i="12" a="1"/>
  <c r="N59" i="12" l="1"/>
  <c r="K59" i="12" s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<sst xmlns="http://schemas.openxmlformats.org/spreadsheetml/2006/main" count="2300" uniqueCount="478">
  <si>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</si>
  <si>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</si>
  <si>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</si>
  <si>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</si>
  <si>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</si>
  <si>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</si>
  <si>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</si>
  <si>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</si>
  <si>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</si>
  <si>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</si>
  <si>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</si>
  <si>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</si>
  <si>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</si>
  <si>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</si>
  <si>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</si>
  <si>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</si>
  <si>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</si>
  <si>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</si>
  <si>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</si>
  <si>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</si>
  <si>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</si>
  <si>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</si>
  <si>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</si>
  <si>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</si>
  <si>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</si>
  <si>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</si>
  <si>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</si>
  <si>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</si>
  <si>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</si>
  <si>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</si>
  <si>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</si>
  <si>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</si>
  <si>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</si>
  <si>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</si>
  <si>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</si>
  <si>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</si>
  <si>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</si>
  <si>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</si>
  <si>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</si>
  <si>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</si>
  <si>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</si>
  <si>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</si>
  <si>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</si>
  <si>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</si>
  <si>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</si>
  <si>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</si>
  <si>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</si>
  <si>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</si>
  <si>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</si>
  <si>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</si>
  <si>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</si>
  <si>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</si>
  <si>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</si>
  <si>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</si>
  <si>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</si>
  <si>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</si>
  <si>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</si>
  <si>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</si>
  <si>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</si>
  <si>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</si>
  <si>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</si>
  <si>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</si>
  <si>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</si>
  <si>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</si>
  <si>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</si>
  <si>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</si>
  <si>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</si>
  <si>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</si>
  <si>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</si>
  <si>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</si>
  <si>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</si>
  <si>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</si>
  <si>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</si>
  <si>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</si>
  <si>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</si>
  <si>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</si>
  <si>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</si>
  <si>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</si>
  <si>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</si>
  <si>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</si>
  <si>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</si>
  <si>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</si>
  <si>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</si>
  <si>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</si>
  <si>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</si>
  <si>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</si>
  <si>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</si>
  <si>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</si>
  <si>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</si>
  <si>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</si>
  <si>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</si>
  <si>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</si>
  <si>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</si>
  <si>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</si>
  <si>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</si>
  <si>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</si>
  <si>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</si>
  <si>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</si>
  <si>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</si>
  <si>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</si>
  <si>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</si>
  <si>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</si>
  <si>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</si>
  <si>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</si>
  <si>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</si>
  <si>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</si>
  <si>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</si>
  <si>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</si>
  <si>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</si>
  <si>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</si>
  <si>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</si>
  <si>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</si>
  <si>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</si>
  <si>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</si>
  <si>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</si>
  <si>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</si>
  <si>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</si>
  <si>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</si>
  <si>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신동아교통</t>
  </si>
  <si>
    <t>11</t>
  </si>
  <si>
    <t>1</t>
  </si>
  <si>
    <t>516</t>
  </si>
  <si>
    <t>518</t>
  </si>
  <si>
    <t>520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</si>
  <si>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</si>
  <si>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</si>
  <si>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</si>
  <si>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</si>
  <si>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</si>
  <si>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</si>
  <si>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</si>
  <si>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</si>
  <si>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</si>
  <si>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</si>
  <si>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</si>
  <si>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</si>
  <si>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</si>
  <si>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</si>
  <si>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</si>
  <si>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</si>
  <si>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</si>
  <si>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</si>
  <si>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</si>
  <si>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</si>
  <si>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</si>
  <si>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</si>
  <si>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</si>
  <si>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</si>
  <si>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</si>
  <si>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</si>
  <si>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</si>
  <si>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</si>
  <si>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</si>
  <si>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</si>
  <si>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</si>
  <si>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</si>
  <si>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</si>
  <si>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</si>
  <si>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</si>
  <si>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</si>
  <si>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</si>
  <si>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</si>
  <si>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</si>
  <si>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</si>
  <si>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</si>
  <si>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</si>
  <si>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최대주행거리</t>
  </si>
  <si>
    <t>[TIP!!] 특별관리 운행사원 관리하려면?</t>
  </si>
  <si>
    <t>대형</t>
  </si>
  <si>
    <t>예비예비</t>
  </si>
  <si>
    <t>신동아교통</t>
    <phoneticPr fontId="2" type="noConversion"/>
  </si>
  <si>
    <t>70바2411</t>
  </si>
  <si>
    <t>저상</t>
  </si>
  <si>
    <t>70바2415</t>
  </si>
  <si>
    <t>신동아교통1D6</t>
  </si>
  <si>
    <t>70바2451</t>
  </si>
  <si>
    <t>신동아교통1D4</t>
  </si>
  <si>
    <t>70바2468</t>
  </si>
  <si>
    <t>신동아교통1D2</t>
  </si>
  <si>
    <t>70바2503</t>
  </si>
  <si>
    <t>신동아교통1C4</t>
  </si>
  <si>
    <t>70바2535</t>
  </si>
  <si>
    <t>70바2536</t>
  </si>
  <si>
    <t>신동아교통1D5</t>
  </si>
  <si>
    <t>70바2537</t>
  </si>
  <si>
    <t>신동아교통1C3</t>
  </si>
  <si>
    <t>70바2538</t>
  </si>
  <si>
    <t>신동아교통1C1</t>
  </si>
  <si>
    <t>70바2539</t>
  </si>
  <si>
    <t>70바2540</t>
  </si>
  <si>
    <t>70바2542</t>
  </si>
  <si>
    <t>신동아교통1D1</t>
  </si>
  <si>
    <t>70바3701</t>
  </si>
  <si>
    <t>70바3703</t>
  </si>
  <si>
    <t>70바3705</t>
  </si>
  <si>
    <t>신동아교통1D3</t>
  </si>
  <si>
    <t>70바3706</t>
  </si>
  <si>
    <t>70바3707</t>
  </si>
  <si>
    <t>70바3718</t>
  </si>
  <si>
    <t>70바3727</t>
  </si>
  <si>
    <t>신동아교통1C2</t>
  </si>
  <si>
    <t>70바3728</t>
  </si>
  <si>
    <t>70바3734</t>
  </si>
  <si>
    <t>신동아교통1F1</t>
  </si>
  <si>
    <t>중형</t>
  </si>
  <si>
    <t>WC</t>
  </si>
  <si>
    <t>516516</t>
  </si>
  <si>
    <t>71바6783</t>
  </si>
  <si>
    <t>71바6789</t>
  </si>
  <si>
    <t>70바3722</t>
  </si>
  <si>
    <t>71바6402</t>
  </si>
  <si>
    <t>71바6404</t>
  </si>
  <si>
    <t>71바6406</t>
  </si>
  <si>
    <t>71바6407</t>
  </si>
  <si>
    <t>71바6409</t>
  </si>
  <si>
    <t>70바3723</t>
  </si>
  <si>
    <t>71바6408</t>
  </si>
  <si>
    <t>71바6413</t>
  </si>
  <si>
    <t>71바6414</t>
  </si>
  <si>
    <t>71바6780</t>
  </si>
  <si>
    <t>70바3709</t>
  </si>
  <si>
    <t>70바3717</t>
  </si>
  <si>
    <t>강문호</t>
  </si>
  <si>
    <t>권대원</t>
  </si>
  <si>
    <t>권병석</t>
  </si>
  <si>
    <t>권영구</t>
  </si>
  <si>
    <t>김공태</t>
  </si>
  <si>
    <t>김기화</t>
  </si>
  <si>
    <t>김봉재</t>
  </si>
  <si>
    <t>김상훈</t>
  </si>
  <si>
    <t>김성준</t>
  </si>
  <si>
    <t>김영섭</t>
  </si>
  <si>
    <t>김영환</t>
  </si>
  <si>
    <t>김용배</t>
  </si>
  <si>
    <t>김은철</t>
  </si>
  <si>
    <t>김정섭</t>
  </si>
  <si>
    <t>김준</t>
  </si>
  <si>
    <t>김진선</t>
  </si>
  <si>
    <t>김진수</t>
  </si>
  <si>
    <t>김태형</t>
  </si>
  <si>
    <t>김현수</t>
  </si>
  <si>
    <t>김형구</t>
  </si>
  <si>
    <t>박동우</t>
  </si>
  <si>
    <t>박용우</t>
  </si>
  <si>
    <t>박정훈</t>
  </si>
  <si>
    <t>박종운</t>
  </si>
  <si>
    <t>박주철</t>
  </si>
  <si>
    <t>박준순</t>
  </si>
  <si>
    <t>박효열</t>
  </si>
  <si>
    <t>배시운</t>
  </si>
  <si>
    <t>백경우</t>
  </si>
  <si>
    <t>백병문</t>
  </si>
  <si>
    <t>변우현</t>
  </si>
  <si>
    <t>서영준</t>
  </si>
  <si>
    <t>신영준</t>
  </si>
  <si>
    <t>신정희</t>
  </si>
  <si>
    <t>안경철</t>
  </si>
  <si>
    <t>안학순</t>
  </si>
  <si>
    <t>양문우</t>
  </si>
  <si>
    <t>윤성영</t>
  </si>
  <si>
    <t>이성림</t>
  </si>
  <si>
    <t>이장만</t>
  </si>
  <si>
    <t>이재오</t>
  </si>
  <si>
    <t>이찬호</t>
  </si>
  <si>
    <t>이춘학</t>
  </si>
  <si>
    <t>이현규</t>
  </si>
  <si>
    <t>장귀덕</t>
  </si>
  <si>
    <t>전희재</t>
  </si>
  <si>
    <t>조완석</t>
  </si>
  <si>
    <t>조운제</t>
  </si>
  <si>
    <t>조학철</t>
  </si>
  <si>
    <t>최상락</t>
  </si>
  <si>
    <t>허상근</t>
  </si>
  <si>
    <t>=</t>
  </si>
  <si>
    <t>▽</t>
  </si>
  <si>
    <t>신동혁</t>
  </si>
  <si>
    <t>양미경</t>
  </si>
  <si>
    <t>이안수</t>
  </si>
  <si>
    <t>이철우</t>
  </si>
  <si>
    <t>개선율(유카전)</t>
  </si>
  <si>
    <t>인천전체</t>
  </si>
  <si>
    <t>0%(0명)</t>
  </si>
  <si>
    <t>순위</t>
  </si>
  <si>
    <t>박기호</t>
  </si>
  <si>
    <t>신동아교통1F2</t>
  </si>
  <si>
    <t>518518</t>
  </si>
  <si>
    <t>신동아교통518D1</t>
  </si>
  <si>
    <t>신동아교통518F1</t>
  </si>
  <si>
    <t>520520</t>
  </si>
  <si>
    <t>신동아교통520F1</t>
  </si>
  <si>
    <t>신동아교통520D2</t>
  </si>
  <si>
    <t>신동아교통520D1</t>
  </si>
  <si>
    <t>최재욱</t>
  </si>
  <si>
    <t>▲</t>
  </si>
  <si>
    <t>신동아교통1B1</t>
  </si>
  <si>
    <t>신동아교통516F1</t>
  </si>
  <si>
    <t>D</t>
    <phoneticPr fontId="2" type="noConversion"/>
  </si>
  <si>
    <t>신동아교통1F3</t>
  </si>
  <si>
    <t>신동아교통1F4</t>
  </si>
  <si>
    <t>신동아교통1F5</t>
  </si>
  <si>
    <t>신동아교통1F7</t>
  </si>
  <si>
    <t>신동아교통1F6</t>
  </si>
  <si>
    <t>신동아교통520B1</t>
  </si>
  <si>
    <t>신동아교통1C6</t>
  </si>
  <si>
    <t>신동아교통1C5</t>
  </si>
  <si>
    <t>신동아교통1C7</t>
  </si>
  <si>
    <t>NEW</t>
  </si>
  <si>
    <t>new</t>
  </si>
  <si>
    <t>신동아교통518F2</t>
  </si>
  <si>
    <t>신동아교통518F3</t>
  </si>
  <si>
    <t>신동아교통520F2</t>
  </si>
  <si>
    <t>신동아교통520C1</t>
  </si>
  <si>
    <t>33%(7명)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</si>
  <si>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</si>
  <si>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</si>
  <si>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</si>
  <si>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</si>
  <si>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</si>
  <si>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</si>
  <si>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</si>
  <si>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11D</t>
  </si>
  <si>
    <t>신동아교통1D9</t>
  </si>
  <si>
    <t>520520D</t>
  </si>
  <si>
    <t>신동아교통1D10</t>
  </si>
  <si>
    <t>11F</t>
  </si>
  <si>
    <t>518518F</t>
  </si>
  <si>
    <t>520520F</t>
  </si>
  <si>
    <t>518518D</t>
  </si>
  <si>
    <t>신동아교통518D2</t>
  </si>
  <si>
    <t>520520C</t>
  </si>
  <si>
    <t>11C</t>
  </si>
  <si>
    <t>신동아교통1F12</t>
  </si>
  <si>
    <t>신동아교통1F15</t>
  </si>
  <si>
    <t>11B</t>
  </si>
  <si>
    <t>신동아교통1B3</t>
  </si>
  <si>
    <t>신동아교통1B5</t>
  </si>
  <si>
    <t>신동아교통1D12</t>
  </si>
  <si>
    <t>신동아교통1B7</t>
  </si>
  <si>
    <t>신동아교통1B6</t>
  </si>
  <si>
    <t>신동아교통520C2</t>
  </si>
  <si>
    <t>신동아교통1D13</t>
  </si>
  <si>
    <t>신동아교통1D7</t>
  </si>
  <si>
    <t>신동아교통1F8</t>
  </si>
  <si>
    <t>신동아교통1F16</t>
  </si>
  <si>
    <t>신동아교통1D8</t>
  </si>
  <si>
    <t>신동아교통1B2</t>
  </si>
  <si>
    <t>신동아교통1F13</t>
  </si>
  <si>
    <t>신동아교통1F17</t>
  </si>
  <si>
    <t>신동아교통1F9</t>
  </si>
  <si>
    <t>520520S</t>
  </si>
  <si>
    <t>신동아교통520S1</t>
  </si>
  <si>
    <t>516516F</t>
  </si>
  <si>
    <t>신동아교통1F10</t>
  </si>
  <si>
    <t>신동아교통1B4</t>
  </si>
  <si>
    <t>김광성</t>
  </si>
  <si>
    <t>장경화</t>
  </si>
  <si>
    <t>전기하</t>
  </si>
  <si>
    <t>11A</t>
  </si>
  <si>
    <t>신동아교통1A2</t>
  </si>
  <si>
    <t>520520B</t>
  </si>
  <si>
    <t>신동아교통1A1</t>
  </si>
  <si>
    <t>신동아교통1D16</t>
  </si>
  <si>
    <t>임현철</t>
  </si>
  <si>
    <t>황태범</t>
  </si>
  <si>
    <t>신동아교통516F2</t>
  </si>
  <si>
    <t>대비</t>
  </si>
  <si>
    <t>4%(3명)</t>
  </si>
  <si>
    <t>20%(1명)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</si>
  <si>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</si>
  <si>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</si>
  <si>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</si>
  <si>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</si>
  <si>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</si>
  <si>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</si>
  <si>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</si>
  <si>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</si>
  <si>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</si>
  <si>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</si>
  <si>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</si>
  <si>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</si>
  <si>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</si>
  <si>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</si>
  <si>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</si>
  <si>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26위/(32개사)</t>
  </si>
  <si>
    <t>11%(8명)</t>
  </si>
  <si>
    <t>14%(10명)</t>
  </si>
  <si>
    <t>32%(17명)</t>
  </si>
  <si>
    <t>36%(22명)</t>
  </si>
  <si>
    <t>14%(3명)</t>
  </si>
  <si>
    <t>19%(4명)</t>
  </si>
  <si>
    <t>60%(3명)</t>
  </si>
  <si>
    <t>50%(3명)</t>
  </si>
  <si>
    <t>100%(3명)</t>
  </si>
  <si>
    <t>70바3725</t>
  </si>
  <si>
    <t>신동아교통516F3</t>
  </si>
  <si>
    <t>신동아교통518D3</t>
  </si>
  <si>
    <t>신동아교통520D3</t>
  </si>
  <si>
    <t>신동아교통예비F4</t>
  </si>
  <si>
    <t>신동아교통예비D8</t>
  </si>
  <si>
    <t>52328342811.045</t>
  </si>
  <si>
    <t>52319545414.094</t>
  </si>
  <si>
    <t>52314524558.766</t>
  </si>
  <si>
    <t>52326211872.686</t>
  </si>
  <si>
    <t>52366802810.679</t>
  </si>
  <si>
    <t>52382812367.904</t>
  </si>
  <si>
    <t>52366202098.016</t>
  </si>
  <si>
    <t>52340002221.678</t>
  </si>
  <si>
    <t>52346921893.734</t>
  </si>
  <si>
    <t>52338552629.495</t>
  </si>
  <si>
    <t>52354192553.513</t>
  </si>
  <si>
    <t>52348542979.545</t>
  </si>
  <si>
    <t>52360952126.63</t>
  </si>
  <si>
    <t>52315582504.077</t>
  </si>
  <si>
    <t>5232503376.969</t>
  </si>
  <si>
    <t>52384142718.539</t>
  </si>
  <si>
    <t>5235062357.977</t>
  </si>
  <si>
    <t>52320032707.117</t>
  </si>
  <si>
    <t>52390052553.841</t>
  </si>
  <si>
    <t>52397042746.338</t>
  </si>
  <si>
    <t>52377242877.586</t>
  </si>
  <si>
    <t>5235569272.605</t>
  </si>
  <si>
    <t>52387291945.531</t>
  </si>
  <si>
    <t>신동아교통1F18</t>
  </si>
  <si>
    <t>박영자</t>
  </si>
  <si>
    <t>5236652698.383</t>
  </si>
  <si>
    <t>52313462101.906</t>
  </si>
  <si>
    <t>5235582517.765</t>
  </si>
  <si>
    <t>신동아교통520S2</t>
  </si>
  <si>
    <t>5237600442.985</t>
  </si>
  <si>
    <t>신동아교통1D11</t>
  </si>
  <si>
    <t>52323221414.404</t>
  </si>
  <si>
    <t>신동아교통1F19</t>
  </si>
  <si>
    <t>52333231668.054</t>
  </si>
  <si>
    <t>신동아교통520C3</t>
  </si>
  <si>
    <t>52315802189.125</t>
  </si>
  <si>
    <t>5239312425.59</t>
  </si>
  <si>
    <t>신동아교통1D15</t>
  </si>
  <si>
    <t>5232452638.571</t>
  </si>
  <si>
    <t>52397151428.855</t>
  </si>
  <si>
    <t>5239974411.779</t>
  </si>
  <si>
    <t>52315154061.161</t>
  </si>
  <si>
    <t>52324262324.402</t>
  </si>
  <si>
    <t>52316212300.972</t>
  </si>
  <si>
    <t>52356973023.133</t>
  </si>
  <si>
    <t>52387393043.235</t>
  </si>
  <si>
    <t>52329812856.682</t>
  </si>
  <si>
    <t>5232782362.311</t>
  </si>
  <si>
    <t>5236828924.586</t>
  </si>
  <si>
    <t>52388291347.111</t>
  </si>
  <si>
    <t>5235286878.471</t>
  </si>
  <si>
    <t>5232282434.44</t>
  </si>
  <si>
    <t>11S</t>
  </si>
  <si>
    <t>신동아교통1S1</t>
  </si>
  <si>
    <t>52324332646.228</t>
  </si>
  <si>
    <t>신동아교통1F14</t>
  </si>
  <si>
    <t>5238612392.733</t>
  </si>
  <si>
    <t>52380352474.016</t>
  </si>
  <si>
    <t>5237400319.739</t>
  </si>
  <si>
    <t>52380143588.367</t>
  </si>
  <si>
    <t>52336702034.428</t>
  </si>
  <si>
    <t>52320632493.172</t>
  </si>
  <si>
    <t>5236148343.21</t>
  </si>
  <si>
    <t>52362172793.009</t>
  </si>
  <si>
    <t>52363712918.421</t>
  </si>
  <si>
    <t>52341521763.212</t>
  </si>
  <si>
    <t>5231231.789</t>
  </si>
  <si>
    <t>523292236.812</t>
  </si>
  <si>
    <t>52350022531.514</t>
  </si>
  <si>
    <t>52310652366.157</t>
  </si>
  <si>
    <t>52360482638.383</t>
  </si>
  <si>
    <t>52336081821.378</t>
  </si>
  <si>
    <t>5235557738.852</t>
  </si>
  <si>
    <t>520520A</t>
  </si>
  <si>
    <t>신동아교통520A1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</si>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</sst>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0&quot;년&quot;00&quot;월&quot;"/>
  </numFmts>
  <fonts count="9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70C0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30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189" fontId="10" fillId="0" borderId="0" xfId="0" applyNumberFormat="1" applyFont="1" applyAlignment="1">
      <alignment horizontal="center" vertical="center"/>
    </xf>
    <xf numFmtId="9" fontId="54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4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0" fontId="50" fillId="12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0" fillId="7" borderId="0" xfId="0" applyFont="1" applyFill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7" borderId="0" xfId="0" applyFont="1" applyFill="1">
      <alignment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59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4" fillId="13" borderId="0" xfId="2" applyFont="1" applyFill="1" applyBorder="1" applyAlignment="1">
      <alignment horizontal="center" vertical="center" wrapText="1"/>
    </xf>
    <xf numFmtId="49" fontId="64" fillId="13" borderId="0" xfId="0" applyNumberFormat="1" applyFont="1" applyFill="1" applyAlignment="1">
      <alignment horizontal="center" vertical="center" wrapText="1"/>
    </xf>
    <xf numFmtId="41" fontId="64" fillId="13" borderId="0" xfId="1" applyFont="1" applyFill="1" applyBorder="1" applyAlignment="1">
      <alignment horizontal="center" vertical="center" wrapText="1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3" fillId="13" borderId="0" xfId="0" applyNumberFormat="1" applyFont="1" applyFill="1" applyAlignment="1">
      <alignment horizontal="center" vertical="center" wrapText="1"/>
    </xf>
    <xf numFmtId="176" fontId="62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6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4" fillId="12" borderId="0" xfId="1" applyFont="1" applyFill="1" applyBorder="1" applyAlignment="1">
      <alignment horizontal="right" vertical="center"/>
    </xf>
    <xf numFmtId="10" fontId="64" fillId="12" borderId="0" xfId="2" applyNumberFormat="1" applyFont="1" applyFill="1" applyBorder="1" applyAlignment="1">
      <alignment horizontal="right" vertical="center"/>
    </xf>
    <xf numFmtId="179" fontId="64" fillId="12" borderId="0" xfId="0" applyNumberFormat="1" applyFont="1" applyFill="1" applyAlignment="1">
      <alignment horizontal="right" vertical="center"/>
    </xf>
    <xf numFmtId="181" fontId="64" fillId="12" borderId="0" xfId="0" applyNumberFormat="1" applyFont="1" applyFill="1" applyAlignment="1">
      <alignment horizontal="right" vertical="center"/>
    </xf>
    <xf numFmtId="182" fontId="64" fillId="12" borderId="0" xfId="0" applyNumberFormat="1" applyFont="1" applyFill="1" applyAlignment="1">
      <alignment horizontal="right" vertical="center"/>
    </xf>
    <xf numFmtId="0" fontId="64" fillId="12" borderId="0" xfId="0" applyFont="1" applyFill="1" applyAlignment="1">
      <alignment horizontal="right" vertical="center"/>
    </xf>
    <xf numFmtId="177" fontId="64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4" fillId="5" borderId="0" xfId="1" applyFont="1" applyFill="1" applyBorder="1" applyAlignment="1">
      <alignment horizontal="right" vertical="center"/>
    </xf>
    <xf numFmtId="10" fontId="64" fillId="5" borderId="0" xfId="2" applyNumberFormat="1" applyFont="1" applyFill="1" applyBorder="1" applyAlignment="1">
      <alignment horizontal="right" vertical="center"/>
    </xf>
    <xf numFmtId="179" fontId="64" fillId="5" borderId="0" xfId="0" applyNumberFormat="1" applyFont="1" applyFill="1" applyAlignment="1">
      <alignment horizontal="right" vertical="center"/>
    </xf>
    <xf numFmtId="181" fontId="64" fillId="5" borderId="0" xfId="0" applyNumberFormat="1" applyFont="1" applyFill="1" applyAlignment="1">
      <alignment horizontal="right" vertical="center"/>
    </xf>
    <xf numFmtId="182" fontId="64" fillId="5" borderId="0" xfId="0" applyNumberFormat="1" applyFont="1" applyFill="1" applyAlignment="1">
      <alignment horizontal="right" vertical="center"/>
    </xf>
    <xf numFmtId="0" fontId="64" fillId="5" borderId="0" xfId="0" applyFont="1" applyFill="1" applyAlignment="1">
      <alignment horizontal="right" vertical="center"/>
    </xf>
    <xf numFmtId="177" fontId="64" fillId="5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6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8" borderId="11" xfId="0" applyFont="1" applyFill="1" applyBorder="1" applyAlignment="1">
      <alignment horizontal="center" vertical="center"/>
    </xf>
    <xf numFmtId="0" fontId="55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6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0" fontId="57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9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8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9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8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9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8" borderId="31" xfId="0" applyFont="1" applyFill="1" applyBorder="1" applyAlignment="1">
      <alignment horizontal="center" vertical="center"/>
    </xf>
    <xf numFmtId="177" fontId="45" fillId="5" borderId="32" xfId="1" applyNumberFormat="1" applyFont="1" applyFill="1" applyBorder="1" applyAlignment="1">
      <alignment horizontal="center" vertical="center" wrapText="1"/>
    </xf>
    <xf numFmtId="177" fontId="45" fillId="9" borderId="32" xfId="1" applyNumberFormat="1" applyFont="1" applyFill="1" applyBorder="1" applyAlignment="1">
      <alignment horizontal="center" vertical="center" wrapText="1"/>
    </xf>
    <xf numFmtId="0" fontId="41" fillId="5" borderId="33" xfId="0" applyFont="1" applyFill="1" applyBorder="1" applyAlignment="1">
      <alignment horizontal="center" vertical="center"/>
    </xf>
    <xf numFmtId="0" fontId="41" fillId="8" borderId="36" xfId="0" applyFont="1" applyFill="1" applyBorder="1" applyAlignment="1">
      <alignment horizontal="center" vertical="center"/>
    </xf>
    <xf numFmtId="0" fontId="41" fillId="9" borderId="37" xfId="0" applyFont="1" applyFill="1" applyBorder="1" applyAlignment="1">
      <alignment horizontal="center" vertical="center" wrapText="1"/>
    </xf>
    <xf numFmtId="0" fontId="41" fillId="9" borderId="38" xfId="0" applyFont="1" applyFill="1" applyBorder="1" applyAlignment="1">
      <alignment horizontal="center" vertical="center" wrapText="1"/>
    </xf>
    <xf numFmtId="0" fontId="56" fillId="8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8" borderId="39" xfId="0" applyFont="1" applyFill="1" applyBorder="1" applyAlignment="1">
      <alignment horizontal="center" vertical="center"/>
    </xf>
    <xf numFmtId="185" fontId="67" fillId="0" borderId="40" xfId="0" applyNumberFormat="1" applyFont="1" applyBorder="1" applyAlignment="1">
      <alignment horizontal="center" vertical="center"/>
    </xf>
    <xf numFmtId="185" fontId="67" fillId="0" borderId="41" xfId="0" applyNumberFormat="1" applyFont="1" applyBorder="1" applyAlignment="1">
      <alignment horizontal="center" vertical="center"/>
    </xf>
    <xf numFmtId="0" fontId="68" fillId="7" borderId="0" xfId="0" applyFont="1" applyFill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49" fontId="72" fillId="13" borderId="0" xfId="0" applyNumberFormat="1" applyFont="1" applyFill="1" applyAlignment="1">
      <alignment horizontal="center" vertical="center" wrapText="1"/>
    </xf>
    <xf numFmtId="41" fontId="64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180" fontId="38" fillId="12" borderId="0" xfId="0" applyNumberFormat="1" applyFont="1" applyFill="1" applyAlignment="1">
      <alignment horizontal="center" vertical="center"/>
    </xf>
    <xf numFmtId="180" fontId="38" fillId="5" borderId="0" xfId="0" applyNumberFormat="1" applyFont="1" applyFill="1" applyAlignment="1">
      <alignment horizontal="center" vertical="center"/>
    </xf>
    <xf numFmtId="177" fontId="74" fillId="0" borderId="43" xfId="4" applyNumberFormat="1" applyFont="1" applyFill="1" applyBorder="1" applyAlignment="1">
      <alignment horizontal="center" vertical="center" wrapText="1"/>
    </xf>
    <xf numFmtId="177" fontId="75" fillId="17" borderId="43" xfId="4" applyNumberFormat="1" applyFont="1" applyFill="1" applyBorder="1" applyAlignment="1">
      <alignment horizontal="center" vertical="center" wrapText="1"/>
    </xf>
    <xf numFmtId="9" fontId="75" fillId="0" borderId="44" xfId="563" applyFont="1" applyFill="1" applyBorder="1" applyAlignment="1">
      <alignment horizontal="center" vertical="center"/>
    </xf>
    <xf numFmtId="9" fontId="76" fillId="0" borderId="46" xfId="563" applyFont="1" applyFill="1" applyBorder="1" applyAlignment="1">
      <alignment horizontal="center" vertical="center"/>
    </xf>
    <xf numFmtId="178" fontId="76" fillId="0" borderId="46" xfId="563" applyNumberFormat="1" applyFont="1" applyFill="1" applyBorder="1" applyAlignment="1">
      <alignment horizontal="center" vertical="center"/>
    </xf>
    <xf numFmtId="0" fontId="77" fillId="16" borderId="45" xfId="562" applyNumberFormat="1" applyFont="1" applyFill="1" applyBorder="1" applyAlignment="1">
      <alignment horizontal="center" vertical="center"/>
    </xf>
    <xf numFmtId="178" fontId="74" fillId="0" borderId="47" xfId="563" applyNumberFormat="1" applyFont="1" applyFill="1" applyBorder="1" applyAlignment="1">
      <alignment horizontal="right" vertical="center" wrapText="1"/>
    </xf>
    <xf numFmtId="10" fontId="75" fillId="17" borderId="47" xfId="563" applyNumberFormat="1" applyFont="1" applyFill="1" applyBorder="1" applyAlignment="1">
      <alignment horizontal="center" vertical="center" wrapText="1"/>
    </xf>
    <xf numFmtId="178" fontId="75" fillId="0" borderId="46" xfId="563" applyNumberFormat="1" applyFont="1" applyFill="1" applyBorder="1" applyAlignment="1">
      <alignment horizontal="right" vertical="center"/>
    </xf>
    <xf numFmtId="0" fontId="73" fillId="16" borderId="48" xfId="562" applyNumberFormat="1" applyFont="1" applyFill="1" applyBorder="1" applyAlignment="1">
      <alignment horizontal="center" vertical="center"/>
    </xf>
    <xf numFmtId="10" fontId="74" fillId="0" borderId="49" xfId="563" applyNumberFormat="1" applyFont="1" applyFill="1" applyBorder="1" applyAlignment="1">
      <alignment horizontal="center" vertical="center" wrapText="1"/>
    </xf>
    <xf numFmtId="187" fontId="78" fillId="17" borderId="49" xfId="563" applyNumberFormat="1" applyFont="1" applyFill="1" applyBorder="1" applyAlignment="1">
      <alignment horizontal="centerContinuous" vertical="center"/>
    </xf>
    <xf numFmtId="187" fontId="78" fillId="17" borderId="50" xfId="563" applyNumberFormat="1" applyFont="1" applyFill="1" applyBorder="1" applyAlignment="1">
      <alignment horizontal="centerContinuous"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4" fontId="8" fillId="0" borderId="0" xfId="1" applyNumberFormat="1" applyFont="1" applyFill="1" applyBorder="1">
      <alignment vertical="center"/>
    </xf>
    <xf numFmtId="0" fontId="53" fillId="0" borderId="0" xfId="568" applyFont="1" applyAlignment="1">
      <alignment horizontal="right"/>
    </xf>
    <xf numFmtId="10" fontId="10" fillId="0" borderId="0" xfId="2" applyNumberFormat="1" applyFont="1" applyBorder="1" applyAlignment="1">
      <alignment horizontal="center" vertical="center"/>
    </xf>
    <xf numFmtId="179" fontId="10" fillId="0" borderId="0" xfId="1" applyNumberFormat="1" applyFont="1" applyBorder="1" applyAlignment="1">
      <alignment horizontal="center" vertical="center"/>
    </xf>
    <xf numFmtId="181" fontId="10" fillId="0" borderId="0" xfId="1" applyNumberFormat="1" applyFont="1" applyBorder="1" applyAlignment="1">
      <alignment horizontal="center" vertical="center"/>
    </xf>
    <xf numFmtId="2" fontId="79" fillId="0" borderId="0" xfId="1" applyNumberFormat="1" applyFont="1" applyBorder="1" applyAlignment="1">
      <alignment horizontal="center" vertical="center"/>
    </xf>
    <xf numFmtId="0" fontId="80" fillId="0" borderId="0" xfId="562" applyNumberFormat="1" applyFont="1">
      <alignment vertical="center"/>
    </xf>
    <xf numFmtId="0" fontId="81" fillId="0" borderId="0" xfId="562" applyNumberFormat="1" applyFont="1">
      <alignment vertical="center"/>
    </xf>
    <xf numFmtId="9" fontId="80" fillId="0" borderId="0" xfId="563" applyFont="1" applyFill="1" applyBorder="1" applyAlignment="1">
      <alignment horizontal="center" vertical="center"/>
    </xf>
    <xf numFmtId="0" fontId="82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3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5" fillId="0" borderId="0" xfId="563" applyFont="1" applyFill="1" applyBorder="1" applyAlignment="1">
      <alignment horizontal="center" vertical="center"/>
    </xf>
    <xf numFmtId="0" fontId="86" fillId="0" borderId="0" xfId="562" applyNumberFormat="1" applyFont="1">
      <alignment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0" fontId="75" fillId="0" borderId="0" xfId="562" applyNumberFormat="1" applyFont="1">
      <alignment vertical="center"/>
    </xf>
    <xf numFmtId="0" fontId="57" fillId="18" borderId="0" xfId="562" applyNumberFormat="1" applyFont="1" applyFill="1">
      <alignment vertical="center"/>
    </xf>
    <xf numFmtId="0" fontId="6" fillId="18" borderId="0" xfId="562" applyNumberFormat="1" applyFont="1" applyFill="1">
      <alignment vertical="center"/>
    </xf>
    <xf numFmtId="49" fontId="59" fillId="14" borderId="0" xfId="562" applyNumberFormat="1" applyFont="1" applyFill="1" applyAlignment="1">
      <alignment horizontal="center" vertical="center" wrapText="1"/>
    </xf>
    <xf numFmtId="49" fontId="38" fillId="14" borderId="0" xfId="562" applyNumberFormat="1" applyFont="1" applyFill="1" applyAlignment="1">
      <alignment horizontal="center" vertical="center" wrapText="1"/>
    </xf>
    <xf numFmtId="9" fontId="64" fillId="14" borderId="0" xfId="563" applyFont="1" applyFill="1" applyBorder="1" applyAlignment="1">
      <alignment horizontal="center" vertical="center" wrapText="1"/>
    </xf>
    <xf numFmtId="49" fontId="64" fillId="14" borderId="0" xfId="562" applyNumberFormat="1" applyFont="1" applyFill="1" applyAlignment="1">
      <alignment horizontal="center" vertical="center" wrapText="1"/>
    </xf>
    <xf numFmtId="49" fontId="70" fillId="14" borderId="0" xfId="562" applyNumberFormat="1" applyFont="1" applyFill="1" applyAlignment="1">
      <alignment horizontal="center" vertical="center" wrapText="1"/>
    </xf>
    <xf numFmtId="180" fontId="59" fillId="15" borderId="0" xfId="562" applyNumberFormat="1" applyFont="1" applyFill="1" applyAlignment="1">
      <alignment horizontal="center" vertical="center"/>
    </xf>
    <xf numFmtId="183" fontId="32" fillId="15" borderId="0" xfId="562" applyNumberFormat="1" applyFont="1" applyFill="1" applyAlignment="1">
      <alignment horizontal="center" vertical="center"/>
    </xf>
    <xf numFmtId="9" fontId="71" fillId="15" borderId="0" xfId="563" applyFont="1" applyFill="1" applyBorder="1" applyAlignment="1">
      <alignment horizontal="center" vertical="center"/>
    </xf>
    <xf numFmtId="9" fontId="6" fillId="15" borderId="0" xfId="563" applyFont="1" applyFill="1" applyBorder="1" applyAlignment="1">
      <alignment horizontal="center" vertical="center"/>
    </xf>
    <xf numFmtId="190" fontId="6" fillId="15" borderId="0" xfId="562" applyNumberFormat="1" applyFont="1" applyFill="1" applyAlignment="1">
      <alignment horizontal="center" vertical="center"/>
    </xf>
    <xf numFmtId="0" fontId="6" fillId="15" borderId="0" xfId="562" applyNumberFormat="1" applyFont="1" applyFill="1" applyAlignment="1">
      <alignment horizontal="center" vertical="center"/>
    </xf>
    <xf numFmtId="185" fontId="6" fillId="15" borderId="0" xfId="562" applyNumberFormat="1" applyFont="1" applyFill="1" applyAlignment="1">
      <alignment horizontal="center" vertical="center"/>
    </xf>
    <xf numFmtId="10" fontId="6" fillId="15" borderId="0" xfId="563" applyNumberFormat="1" applyFont="1" applyFill="1" applyBorder="1" applyAlignment="1">
      <alignment horizontal="right" vertical="center"/>
    </xf>
    <xf numFmtId="179" fontId="6" fillId="15" borderId="0" xfId="562" applyNumberFormat="1" applyFont="1" applyFill="1" applyAlignment="1">
      <alignment horizontal="right" vertical="center"/>
    </xf>
    <xf numFmtId="191" fontId="6" fillId="15" borderId="0" xfId="562" applyNumberFormat="1" applyFont="1" applyFill="1" applyAlignment="1">
      <alignment horizontal="right" vertical="center"/>
    </xf>
    <xf numFmtId="192" fontId="6" fillId="15" borderId="0" xfId="562" applyNumberFormat="1" applyFont="1" applyFill="1" applyAlignment="1">
      <alignment horizontal="right" vertical="center"/>
    </xf>
    <xf numFmtId="192" fontId="70" fillId="15" borderId="0" xfId="562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93" fontId="77" fillId="16" borderId="42" xfId="562" applyNumberFormat="1" applyFont="1" applyFill="1" applyBorder="1" applyAlignment="1">
      <alignment horizontal="center" vertical="center"/>
    </xf>
    <xf numFmtId="194" fontId="77" fillId="16" borderId="45" xfId="562" applyNumberFormat="1" applyFont="1" applyFill="1" applyBorder="1" applyAlignment="1">
      <alignment horizontal="center" vertical="center"/>
    </xf>
    <xf numFmtId="185" fontId="89" fillId="15" borderId="0" xfId="562" applyNumberFormat="1" applyFont="1" applyFill="1">
      <alignment vertical="center"/>
    </xf>
    <xf numFmtId="195" fontId="89" fillId="15" borderId="0" xfId="562" applyNumberFormat="1" applyFont="1" applyFill="1" applyAlignment="1">
      <alignment horizontal="left" vertical="center"/>
    </xf>
    <xf numFmtId="10" fontId="89" fillId="15" borderId="0" xfId="563" applyNumberFormat="1" applyFont="1" applyFill="1" applyBorder="1">
      <alignment vertical="center"/>
    </xf>
    <xf numFmtId="179" fontId="89" fillId="15" borderId="0" xfId="4" applyNumberFormat="1" applyFont="1" applyFill="1" applyBorder="1">
      <alignment vertical="center"/>
    </xf>
    <xf numFmtId="181" fontId="89" fillId="15" borderId="0" xfId="4" applyNumberFormat="1" applyFont="1" applyFill="1" applyBorder="1">
      <alignment vertical="center"/>
    </xf>
    <xf numFmtId="177" fontId="90" fillId="15" borderId="0" xfId="4" applyNumberFormat="1" applyFont="1" applyFill="1" applyBorder="1">
      <alignment vertical="center"/>
    </xf>
    <xf numFmtId="185" fontId="89" fillId="0" borderId="0" xfId="562" applyNumberFormat="1" applyFont="1">
      <alignment vertical="center"/>
    </xf>
    <xf numFmtId="195" fontId="89" fillId="0" borderId="0" xfId="562" applyNumberFormat="1" applyFont="1" applyAlignment="1">
      <alignment horizontal="left" vertical="center"/>
    </xf>
    <xf numFmtId="10" fontId="89" fillId="0" borderId="0" xfId="563" applyNumberFormat="1" applyFont="1" applyFill="1" applyBorder="1">
      <alignment vertical="center"/>
    </xf>
    <xf numFmtId="179" fontId="89" fillId="0" borderId="0" xfId="4" applyNumberFormat="1" applyFont="1" applyFill="1" applyBorder="1">
      <alignment vertical="center"/>
    </xf>
    <xf numFmtId="181" fontId="89" fillId="0" borderId="0" xfId="4" applyNumberFormat="1" applyFont="1" applyFill="1" applyBorder="1">
      <alignment vertical="center"/>
    </xf>
    <xf numFmtId="177" fontId="90" fillId="0" borderId="0" xfId="4" applyNumberFormat="1" applyFont="1" applyFill="1" applyBorder="1">
      <alignment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7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신동아교통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A43-445A-A7D8-262F2455B96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D56-44B7-BE9E-933DA1B85E6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8F40-4479-BD10-6584ED22B0F1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039-476E-82BE-2A1F29A98C05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0E61-4434-969F-B69C84258D5A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E34-4504-946E-8A2EC6A97349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8E34-4504-946E-8A2EC6A9734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1.8025798211869086</c:v>
                </c:pt>
                <c:pt idx="1">
                  <c:v>2.1458088314185924</c:v>
                </c:pt>
                <c:pt idx="2">
                  <c:v>2.1464053110778827</c:v>
                </c:pt>
                <c:pt idx="3">
                  <c:v>2.1105265819972874</c:v>
                </c:pt>
                <c:pt idx="4">
                  <c:v>2.0374384423668168</c:v>
                </c:pt>
                <c:pt idx="5">
                  <c:v>1.955714514331393</c:v>
                </c:pt>
                <c:pt idx="6">
                  <c:v>1.9259680893375393</c:v>
                </c:pt>
                <c:pt idx="7">
                  <c:v>1.8596281625906155</c:v>
                </c:pt>
                <c:pt idx="8">
                  <c:v>1.8874781889783026</c:v>
                </c:pt>
                <c:pt idx="9">
                  <c:v>1.9626889687425886</c:v>
                </c:pt>
                <c:pt idx="10">
                  <c:v>1.9459108761152979</c:v>
                </c:pt>
                <c:pt idx="11">
                  <c:v>1.9507158802061118</c:v>
                </c:pt>
                <c:pt idx="12">
                  <c:v>1.9394104808139336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000000000000002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4.1095890410958902E-2</c:v>
                </c:pt>
                <c:pt idx="1">
                  <c:v>4.1095890410958902E-2</c:v>
                </c:pt>
                <c:pt idx="2">
                  <c:v>0.1095890410958904</c:v>
                </c:pt>
                <c:pt idx="3">
                  <c:v>0.13698630136986301</c:v>
                </c:pt>
                <c:pt idx="4">
                  <c:v>0.31506849315068491</c:v>
                </c:pt>
                <c:pt idx="5">
                  <c:v>0.35616438356164382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0.6</c:v>
                </c:pt>
                <c:pt idx="1">
                  <c:v>0.33333333333333331</c:v>
                </c:pt>
                <c:pt idx="2">
                  <c:v>0.5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0.2</c:v>
                </c:pt>
                <c:pt idx="1">
                  <c:v>0.19047619047619047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0.2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520 </c:v>
                </c:pt>
                <c:pt idx="1">
                  <c:v> 1 </c:v>
                </c:pt>
                <c:pt idx="2">
                  <c:v> 518 </c:v>
                </c:pt>
                <c:pt idx="3">
                  <c:v> 516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25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71718</xdr:colOff>
      <xdr:row>12</xdr:row>
      <xdr:rowOff>268940</xdr:rowOff>
    </xdr:from>
    <xdr:to>
      <xdr:col>6</xdr:col>
      <xdr:colOff>694766</xdr:colOff>
      <xdr:row>14</xdr:row>
      <xdr:rowOff>94128</xdr:rowOff>
    </xdr:to>
    <xdr:sp macro="" textlink="$K$23">
      <xdr:nvSpPr>
        <xdr:cNvPr id="14" name="TextBox 13">
          <a:extLst>
            <a:ext uri="{FF2B5EF4-FFF2-40B4-BE49-F238E27FC236}">
              <a16:creationId xmlns:a16="http://schemas.microsoft.com/office/drawing/2014/main" id="{48524A84-DDBA-49B9-AE6F-CF0783B2D11E}"/>
            </a:ext>
          </a:extLst>
        </xdr:cNvPr>
        <xdr:cNvSpPr txBox="1"/>
      </xdr:nvSpPr>
      <xdr:spPr>
        <a:xfrm>
          <a:off x="4598894" y="4202205"/>
          <a:ext cx="623048" cy="40789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07FB6-83FE-4956-BF57-C7D58F597A8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257735</xdr:colOff>
      <xdr:row>14</xdr:row>
      <xdr:rowOff>100852</xdr:rowOff>
    </xdr:from>
    <xdr:to>
      <xdr:col>6</xdr:col>
      <xdr:colOff>425824</xdr:colOff>
      <xdr:row>14</xdr:row>
      <xdr:rowOff>179294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9543D2F9-F517-4ADF-80F3-42B151CCFA2B}"/>
            </a:ext>
          </a:extLst>
        </xdr:cNvPr>
        <xdr:cNvCxnSpPr/>
      </xdr:nvCxnSpPr>
      <xdr:spPr>
        <a:xfrm>
          <a:off x="4784911" y="4616823"/>
          <a:ext cx="168089" cy="784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111</v>
      </c>
      <c r="C2" s="56"/>
      <c r="D2" s="56"/>
      <c r="E2" s="56"/>
      <c r="F2" s="56"/>
      <c r="G2" s="56"/>
      <c r="H2" s="56"/>
      <c r="I2" s="56"/>
      <c r="J2" s="56"/>
      <c r="K2" s="241" t="s">
        <v>369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113</v>
      </c>
      <c r="C4" s="289" t="s">
        <v>38</v>
      </c>
      <c r="D4" s="289"/>
      <c r="E4" s="61" t="s">
        <v>112</v>
      </c>
      <c r="F4" s="61" t="s">
        <v>64</v>
      </c>
      <c r="G4" s="88" t="s">
        <v>115</v>
      </c>
      <c r="H4" s="38"/>
      <c r="I4" s="38"/>
      <c r="J4" s="92" t="s">
        <v>35</v>
      </c>
      <c r="K4" s="92" t="s">
        <v>36</v>
      </c>
    </row>
    <row r="5" spans="1:28" ht="48.75" customHeight="1">
      <c r="B5" s="63" t="s">
        <v>368</v>
      </c>
      <c r="C5" s="290" t="s">
        <v>170</v>
      </c>
      <c r="D5" s="290"/>
      <c r="E5" s="62">
        <v>4</v>
      </c>
      <c r="F5" s="63">
        <v>47</v>
      </c>
      <c r="G5" s="89" t="s">
        <v>67</v>
      </c>
      <c r="H5" s="38"/>
      <c r="I5" s="38"/>
      <c r="J5" s="91" t="s">
        <v>50</v>
      </c>
      <c r="K5" s="90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78"/>
    </row>
    <row r="7" spans="1:28" ht="16.5" customHeight="1">
      <c r="B7" s="51" t="s">
        <v>128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8"/>
      <c r="P9" s="288"/>
    </row>
    <row r="10" spans="1:28" ht="23.25" customHeight="1" thickBot="1">
      <c r="G10" s="6"/>
      <c r="H10" s="184" t="s">
        <v>92</v>
      </c>
      <c r="I10" s="185" t="s">
        <v>93</v>
      </c>
      <c r="J10" s="186" t="str">
        <f>C5</f>
        <v>신동아교통</v>
      </c>
      <c r="K10" s="187" t="s">
        <v>94</v>
      </c>
      <c r="X10" s="278"/>
      <c r="Z10" s="39"/>
      <c r="AA10" s="39"/>
      <c r="AB10" s="39"/>
    </row>
    <row r="11" spans="1:28" ht="23.25" customHeight="1" thickTop="1">
      <c r="G11" s="6"/>
      <c r="H11" s="291" t="s">
        <v>380</v>
      </c>
      <c r="I11" s="224">
        <v>2.0099999999999998</v>
      </c>
      <c r="J11" s="225">
        <v>1.8025798211869086</v>
      </c>
      <c r="K11" s="226"/>
      <c r="M11" s="2"/>
      <c r="Y11" s="279"/>
      <c r="Z11" s="237"/>
      <c r="AA11" s="238"/>
      <c r="AB11" s="39"/>
    </row>
    <row r="12" spans="1:28" ht="23.25" customHeight="1">
      <c r="G12" s="6"/>
      <c r="H12" s="292" t="s">
        <v>381</v>
      </c>
      <c r="I12" s="224">
        <v>2.3662575846193561</v>
      </c>
      <c r="J12" s="225">
        <v>2.1458088314185924</v>
      </c>
      <c r="K12" s="227">
        <v>0.19040988154726191</v>
      </c>
      <c r="M12" s="238"/>
      <c r="Y12" s="279"/>
      <c r="Z12" s="237"/>
      <c r="AA12" s="238"/>
      <c r="AB12" s="39"/>
    </row>
    <row r="13" spans="1:28" ht="23.25" customHeight="1">
      <c r="G13" s="6"/>
      <c r="H13" s="292" t="s">
        <v>370</v>
      </c>
      <c r="I13" s="224">
        <v>2.37</v>
      </c>
      <c r="J13" s="225">
        <v>2.1464053110778827</v>
      </c>
      <c r="K13" s="228">
        <v>2.7797427737130675E-4</v>
      </c>
      <c r="M13" s="238"/>
      <c r="Y13" s="279"/>
      <c r="Z13" s="237"/>
      <c r="AA13" s="238"/>
      <c r="AB13" s="39"/>
    </row>
    <row r="14" spans="1:28" ht="23.25" customHeight="1">
      <c r="G14" s="6"/>
      <c r="H14" s="292" t="s">
        <v>371</v>
      </c>
      <c r="I14" s="224">
        <v>2.33</v>
      </c>
      <c r="J14" s="225">
        <v>2.1105265819972874</v>
      </c>
      <c r="K14" s="228">
        <v>-1.6715728802673246E-2</v>
      </c>
      <c r="M14" s="238"/>
      <c r="Y14" s="279"/>
      <c r="Z14" s="237"/>
      <c r="AA14" s="238"/>
      <c r="AB14" s="39"/>
    </row>
    <row r="15" spans="1:28" ht="23.25" customHeight="1">
      <c r="G15" s="6"/>
      <c r="H15" s="292" t="s">
        <v>372</v>
      </c>
      <c r="I15" s="224">
        <v>2.2850259626150282</v>
      </c>
      <c r="J15" s="225">
        <v>2.0374384423668168</v>
      </c>
      <c r="K15" s="228">
        <v>-3.4630286229943574E-2</v>
      </c>
      <c r="M15" s="238"/>
      <c r="Y15" s="279"/>
      <c r="Z15" s="237"/>
      <c r="AA15" s="238"/>
      <c r="AB15" s="39"/>
    </row>
    <row r="16" spans="1:28" ht="23.25" customHeight="1">
      <c r="G16" s="6"/>
      <c r="H16" s="292" t="s">
        <v>373</v>
      </c>
      <c r="I16" s="224">
        <v>2.0664933427553414</v>
      </c>
      <c r="J16" s="225">
        <v>1.955714514331393</v>
      </c>
      <c r="K16" s="228">
        <v>-4.0111115180730628E-2</v>
      </c>
      <c r="M16" s="238"/>
      <c r="Y16" s="279"/>
      <c r="Z16" s="237"/>
      <c r="AA16" s="238"/>
      <c r="AB16" s="39"/>
    </row>
    <row r="17" spans="2:28" ht="23.25" customHeight="1">
      <c r="G17" s="6"/>
      <c r="H17" s="292" t="s">
        <v>374</v>
      </c>
      <c r="I17" s="224">
        <v>2.13</v>
      </c>
      <c r="J17" s="225">
        <v>1.9259680893375393</v>
      </c>
      <c r="K17" s="228">
        <v>-1.5210003697305075E-2</v>
      </c>
      <c r="M17" s="238"/>
      <c r="Y17" s="279"/>
      <c r="Z17" s="237"/>
      <c r="AA17" s="238"/>
      <c r="AB17" s="39"/>
    </row>
    <row r="18" spans="2:28" ht="23.25" customHeight="1">
      <c r="G18" s="6"/>
      <c r="H18" s="292" t="s">
        <v>375</v>
      </c>
      <c r="I18" s="224">
        <v>2.08</v>
      </c>
      <c r="J18" s="225">
        <v>1.8596281625906155</v>
      </c>
      <c r="K18" s="228">
        <v>-3.4444977107456753E-2</v>
      </c>
      <c r="M18" s="238"/>
      <c r="Y18" s="279"/>
      <c r="Z18" s="237"/>
      <c r="AA18" s="238"/>
      <c r="AB18" s="39"/>
    </row>
    <row r="19" spans="2:28" ht="23.25" customHeight="1">
      <c r="G19" s="6"/>
      <c r="H19" s="292" t="s">
        <v>376</v>
      </c>
      <c r="I19" s="224">
        <v>2.13</v>
      </c>
      <c r="J19" s="225">
        <v>1.8874781889783026</v>
      </c>
      <c r="K19" s="228">
        <v>1.4976126382647115E-2</v>
      </c>
      <c r="M19" s="238"/>
      <c r="Y19" s="279"/>
      <c r="Z19" s="237"/>
      <c r="AA19" s="238"/>
      <c r="AB19" s="39"/>
    </row>
    <row r="20" spans="2:28" ht="23.25" customHeight="1">
      <c r="G20" s="6"/>
      <c r="H20" s="292" t="s">
        <v>377</v>
      </c>
      <c r="I20" s="224">
        <v>2.25</v>
      </c>
      <c r="J20" s="225">
        <v>1.9626889687425886</v>
      </c>
      <c r="K20" s="228">
        <v>3.9847231191051824E-2</v>
      </c>
      <c r="M20" s="238"/>
      <c r="Y20" s="279"/>
      <c r="Z20" s="237"/>
      <c r="AA20" s="238"/>
      <c r="AB20" s="39"/>
    </row>
    <row r="21" spans="2:28" ht="23.25" customHeight="1">
      <c r="G21" s="6"/>
      <c r="H21" s="292" t="s">
        <v>378</v>
      </c>
      <c r="I21" s="224">
        <v>2.17</v>
      </c>
      <c r="J21" s="225">
        <v>1.9459108761152979</v>
      </c>
      <c r="K21" s="228">
        <v>-8.548523426021859E-3</v>
      </c>
      <c r="M21" s="238"/>
      <c r="Y21" s="279"/>
      <c r="Z21" s="237"/>
      <c r="AA21" s="238"/>
      <c r="AB21" s="39"/>
    </row>
    <row r="22" spans="2:28" ht="23.25" customHeight="1">
      <c r="G22" s="6"/>
      <c r="H22" s="292" t="s">
        <v>379</v>
      </c>
      <c r="I22" s="224">
        <v>2.25</v>
      </c>
      <c r="J22" s="225">
        <v>1.9507158802061118</v>
      </c>
      <c r="K22" s="228">
        <v>2.4692827147387852E-3</v>
      </c>
      <c r="M22" s="238"/>
      <c r="Y22" s="279"/>
      <c r="Z22" s="237"/>
      <c r="AA22" s="238"/>
      <c r="AB22" s="39"/>
    </row>
    <row r="23" spans="2:28" ht="23.25" customHeight="1">
      <c r="G23" s="6"/>
      <c r="H23" s="292" t="s">
        <v>382</v>
      </c>
      <c r="I23" s="224">
        <v>2.27</v>
      </c>
      <c r="J23" s="225">
        <v>1.9394104808139336</v>
      </c>
      <c r="K23" s="228">
        <v>-5.7955130764525409E-3</v>
      </c>
      <c r="M23" s="2"/>
      <c r="Y23" s="279"/>
      <c r="Z23" s="237"/>
      <c r="AA23" s="238"/>
      <c r="AB23" s="39"/>
    </row>
    <row r="24" spans="2:28" ht="23.25" customHeight="1">
      <c r="G24" s="6"/>
      <c r="H24" s="229" t="s">
        <v>279</v>
      </c>
      <c r="I24" s="230">
        <v>0.12935323383084585</v>
      </c>
      <c r="J24" s="231">
        <v>7.5908238857865795E-2</v>
      </c>
      <c r="K24" s="232">
        <v>-5.3444994972980053E-2</v>
      </c>
      <c r="M24" s="238"/>
      <c r="Y24" s="279"/>
      <c r="Z24" s="237"/>
      <c r="AA24" s="238"/>
      <c r="AB24" s="39"/>
    </row>
    <row r="25" spans="2:28" ht="23.25" customHeight="1">
      <c r="H25" s="233" t="s">
        <v>282</v>
      </c>
      <c r="I25" s="234"/>
      <c r="J25" s="235" t="s">
        <v>383</v>
      </c>
      <c r="K25" s="236"/>
      <c r="M25" s="238"/>
      <c r="X25" s="2"/>
      <c r="Y25" s="2"/>
      <c r="AB25" s="39"/>
    </row>
    <row r="26" spans="2:28" ht="9" customHeight="1">
      <c r="M26" s="238"/>
      <c r="X26" s="2"/>
      <c r="Y26" s="2"/>
      <c r="AB26" s="238"/>
    </row>
    <row r="27" spans="2:28" ht="16.5" customHeight="1">
      <c r="B27" s="51" t="s">
        <v>129</v>
      </c>
      <c r="C27" s="51"/>
      <c r="D27" s="50"/>
      <c r="E27" s="50"/>
      <c r="F27" s="50"/>
      <c r="G27" s="50"/>
      <c r="H27" s="50"/>
      <c r="I27" s="50"/>
      <c r="J27" s="50"/>
      <c r="K27" s="50"/>
      <c r="M27" s="238"/>
      <c r="X27" s="2"/>
      <c r="Y27" s="2"/>
      <c r="AB27" s="238"/>
    </row>
    <row r="28" spans="2:28" ht="27.75" customHeight="1">
      <c r="B28" s="55" t="s">
        <v>62</v>
      </c>
      <c r="C28" s="55" t="s">
        <v>101</v>
      </c>
      <c r="D28" s="55" t="s">
        <v>103</v>
      </c>
      <c r="E28" s="55" t="s">
        <v>104</v>
      </c>
      <c r="F28" s="55" t="s">
        <v>105</v>
      </c>
      <c r="G28" s="55" t="s">
        <v>106</v>
      </c>
      <c r="H28" s="55" t="s">
        <v>6</v>
      </c>
      <c r="I28" s="55" t="s">
        <v>7</v>
      </c>
      <c r="J28" s="55" t="s">
        <v>107</v>
      </c>
      <c r="K28" s="55" t="s">
        <v>72</v>
      </c>
      <c r="M28" s="238"/>
      <c r="X28" s="2"/>
      <c r="Y28" s="2"/>
      <c r="AB28" s="238"/>
    </row>
    <row r="29" spans="2:28" ht="23.25" customHeight="1">
      <c r="B29" s="74" t="s">
        <v>280</v>
      </c>
      <c r="C29" s="75">
        <v>1</v>
      </c>
      <c r="D29" s="76">
        <v>2.7141302047497939E-2</v>
      </c>
      <c r="E29" s="76">
        <v>0.36921068093599246</v>
      </c>
      <c r="F29" s="76">
        <v>0.19409383497212296</v>
      </c>
      <c r="G29" s="77">
        <v>12.720179029808511</v>
      </c>
      <c r="H29" s="78">
        <v>0.62339539245615694</v>
      </c>
      <c r="I29" s="78">
        <v>18.374625794725723</v>
      </c>
      <c r="J29" s="79">
        <v>2.2727792222557248</v>
      </c>
      <c r="K29" s="80" t="s">
        <v>69</v>
      </c>
      <c r="M29" s="238"/>
      <c r="N29" s="280" t="s">
        <v>118</v>
      </c>
      <c r="Y29" s="2"/>
    </row>
    <row r="30" spans="2:28" ht="22.5" customHeight="1">
      <c r="B30" s="216" t="s">
        <v>118</v>
      </c>
      <c r="C30" s="67">
        <v>1</v>
      </c>
      <c r="D30" s="68">
        <v>2.8252567438958716E-2</v>
      </c>
      <c r="E30" s="68">
        <v>0.38183546349716496</v>
      </c>
      <c r="F30" s="68">
        <v>0.19337905124681584</v>
      </c>
      <c r="G30" s="69">
        <v>11.650729729729729</v>
      </c>
      <c r="H30" s="70">
        <v>0.88053015769935061</v>
      </c>
      <c r="I30" s="70">
        <v>22.500499384380017</v>
      </c>
      <c r="J30" s="71">
        <v>1.9394104808139336</v>
      </c>
      <c r="K30" s="72" t="s">
        <v>67</v>
      </c>
      <c r="M30" s="238"/>
      <c r="N30" s="39" t="s">
        <v>67</v>
      </c>
      <c r="O30" s="39">
        <v>63</v>
      </c>
      <c r="Y30" s="2"/>
    </row>
    <row r="31" spans="2:28" ht="22.5" customHeight="1">
      <c r="B31" s="52" t="s">
        <v>365</v>
      </c>
      <c r="C31" s="52"/>
      <c r="D31" s="65">
        <v>4.0943702314503394E-2</v>
      </c>
      <c r="E31" s="65">
        <v>3.4193979787278117E-2</v>
      </c>
      <c r="F31" s="65">
        <v>-3.6826709380530787E-3</v>
      </c>
      <c r="G31" s="65">
        <v>-8.4075019508186966E-2</v>
      </c>
      <c r="H31" s="65">
        <v>0.41247460015719928</v>
      </c>
      <c r="I31" s="65">
        <v>0.22454191098893506</v>
      </c>
      <c r="J31" s="65">
        <v>-0.14667889347867413</v>
      </c>
      <c r="K31" s="66" t="s">
        <v>383</v>
      </c>
      <c r="M31" s="2" t="s">
        <v>71</v>
      </c>
      <c r="N31" s="281">
        <v>4.1095890410958902E-2</v>
      </c>
      <c r="O31" s="39">
        <v>3</v>
      </c>
      <c r="X31" s="2"/>
      <c r="Y31" s="2"/>
    </row>
    <row r="32" spans="2:28" ht="22.5" customHeight="1">
      <c r="M32" s="2" t="s">
        <v>66</v>
      </c>
      <c r="N32" s="281">
        <v>4.1095890410958902E-2</v>
      </c>
      <c r="O32" s="39">
        <v>3</v>
      </c>
      <c r="X32" s="2"/>
      <c r="Y32" s="2"/>
    </row>
    <row r="33" spans="2:28" ht="17.25" customHeight="1">
      <c r="B33" s="51" t="s">
        <v>130</v>
      </c>
      <c r="C33" s="51"/>
      <c r="D33" s="50"/>
      <c r="E33" s="50"/>
      <c r="F33" s="50"/>
      <c r="G33" s="50"/>
      <c r="H33" s="50"/>
      <c r="I33" s="50"/>
      <c r="J33" s="50"/>
      <c r="K33" s="50"/>
      <c r="M33" s="2" t="s">
        <v>68</v>
      </c>
      <c r="N33" s="281">
        <v>0.1095890410958904</v>
      </c>
      <c r="O33" s="39">
        <v>8</v>
      </c>
      <c r="X33" s="2"/>
      <c r="Y33" s="2"/>
    </row>
    <row r="34" spans="2:28" ht="22.5" customHeight="1">
      <c r="B34" s="59"/>
      <c r="C34" s="59"/>
      <c r="M34" s="2" t="s">
        <v>69</v>
      </c>
      <c r="N34" s="281">
        <v>0.13698630136986301</v>
      </c>
      <c r="O34" s="39">
        <v>10</v>
      </c>
      <c r="X34" s="2"/>
      <c r="Y34" s="2"/>
    </row>
    <row r="35" spans="2:28" ht="22.5" customHeight="1" thickBot="1">
      <c r="H35" s="188" t="s">
        <v>92</v>
      </c>
      <c r="I35" s="189" t="s">
        <v>93</v>
      </c>
      <c r="J35" s="190" t="str">
        <f>J10</f>
        <v>신동아교통</v>
      </c>
      <c r="K35" s="191" t="s">
        <v>116</v>
      </c>
      <c r="M35" s="2" t="s">
        <v>67</v>
      </c>
      <c r="N35" s="281">
        <v>0.31506849315068491</v>
      </c>
      <c r="O35" s="39">
        <v>17</v>
      </c>
      <c r="X35" s="2"/>
      <c r="Y35" s="2"/>
    </row>
    <row r="36" spans="2:28" ht="22.5" customHeight="1" thickTop="1">
      <c r="H36" s="196" t="s">
        <v>110</v>
      </c>
      <c r="I36" s="197" t="s">
        <v>69</v>
      </c>
      <c r="J36" s="198" t="s">
        <v>67</v>
      </c>
      <c r="K36" s="199"/>
      <c r="M36" s="2" t="s">
        <v>70</v>
      </c>
      <c r="N36" s="281">
        <v>0.35616438356164382</v>
      </c>
      <c r="O36" s="39">
        <v>22</v>
      </c>
      <c r="X36" s="2"/>
      <c r="Z36" s="39"/>
      <c r="AA36" s="39"/>
      <c r="AB36" s="39"/>
    </row>
    <row r="37" spans="2:28" ht="21" customHeight="1">
      <c r="H37" s="192" t="s">
        <v>95</v>
      </c>
      <c r="I37" s="193">
        <v>0.11199754525928199</v>
      </c>
      <c r="J37" s="194" t="s">
        <v>366</v>
      </c>
      <c r="K37" s="195">
        <v>-7.0901654848323087E-2</v>
      </c>
      <c r="M37" s="2"/>
      <c r="X37" s="2"/>
      <c r="Z37" s="39"/>
      <c r="AA37" s="39"/>
      <c r="AB37" s="39"/>
    </row>
    <row r="38" spans="2:28" ht="21" customHeight="1">
      <c r="H38" s="176" t="s">
        <v>96</v>
      </c>
      <c r="I38" s="168">
        <v>0.11383860079779073</v>
      </c>
      <c r="J38" s="177" t="s">
        <v>366</v>
      </c>
      <c r="K38" s="178">
        <v>-7.2742710386831833E-2</v>
      </c>
      <c r="L38" s="4"/>
      <c r="M38" s="2"/>
      <c r="X38" s="2"/>
      <c r="Z38" s="39"/>
      <c r="AA38" s="39"/>
      <c r="AB38" s="39"/>
    </row>
    <row r="39" spans="2:28" ht="21" customHeight="1">
      <c r="H39" s="175" t="s">
        <v>97</v>
      </c>
      <c r="I39" s="168">
        <v>0.18103712795335994</v>
      </c>
      <c r="J39" s="177" t="s">
        <v>384</v>
      </c>
      <c r="K39" s="178">
        <v>-7.1448086857469534E-2</v>
      </c>
      <c r="L39" s="4"/>
      <c r="M39" s="2"/>
      <c r="X39" s="2"/>
      <c r="Z39" s="39"/>
      <c r="AA39" s="39"/>
      <c r="AB39" s="39"/>
    </row>
    <row r="40" spans="2:28" ht="21" customHeight="1">
      <c r="H40" s="175" t="s">
        <v>100</v>
      </c>
      <c r="I40" s="168">
        <v>0.23289352562135623</v>
      </c>
      <c r="J40" s="177" t="s">
        <v>385</v>
      </c>
      <c r="K40" s="178">
        <v>-9.5907224251493228E-2</v>
      </c>
      <c r="L40" s="4"/>
      <c r="M40" s="2"/>
      <c r="X40" s="2"/>
      <c r="Z40" s="39"/>
      <c r="AA40" s="39"/>
      <c r="AB40" s="39"/>
    </row>
    <row r="41" spans="2:28" ht="21" customHeight="1">
      <c r="H41" s="179" t="s">
        <v>98</v>
      </c>
      <c r="I41" s="168">
        <v>0.20589137772322799</v>
      </c>
      <c r="J41" s="177" t="s">
        <v>386</v>
      </c>
      <c r="K41" s="178">
        <v>0.10917711542745692</v>
      </c>
      <c r="L41" s="4"/>
      <c r="M41" s="2"/>
      <c r="X41" s="2"/>
      <c r="Z41" s="39"/>
      <c r="AA41" s="39"/>
      <c r="AB41" s="39"/>
    </row>
    <row r="42" spans="2:28" ht="21" customHeight="1">
      <c r="H42" s="180" t="s">
        <v>99</v>
      </c>
      <c r="I42" s="181">
        <v>0.15434182264498311</v>
      </c>
      <c r="J42" s="182" t="s">
        <v>387</v>
      </c>
      <c r="K42" s="183">
        <v>0.2018225609166607</v>
      </c>
      <c r="L42" s="4"/>
      <c r="M42" s="2"/>
      <c r="X42" s="2"/>
      <c r="Z42" s="39"/>
      <c r="AA42" s="39"/>
      <c r="AB42" s="39"/>
    </row>
    <row r="43" spans="2:28" ht="22.5" customHeight="1">
      <c r="L43" s="4"/>
      <c r="M43" s="2"/>
      <c r="X43" s="2"/>
      <c r="Z43" s="39"/>
      <c r="AA43" s="39"/>
      <c r="AB43" s="39"/>
    </row>
    <row r="44" spans="2:28" ht="18" customHeight="1">
      <c r="B44" s="51" t="s">
        <v>131</v>
      </c>
      <c r="C44" s="51"/>
      <c r="D44" s="50"/>
      <c r="E44" s="50"/>
      <c r="F44" s="50"/>
      <c r="G44" s="50"/>
      <c r="H44" s="50"/>
      <c r="I44" s="50"/>
      <c r="J44" s="50"/>
      <c r="K44" s="50"/>
      <c r="L44" s="4"/>
      <c r="M44" s="2"/>
      <c r="X44" s="2"/>
      <c r="Z44" s="39"/>
      <c r="AA44" s="39"/>
      <c r="AB44" s="39"/>
    </row>
    <row r="45" spans="2:28" ht="30.75" customHeight="1">
      <c r="B45" s="55" t="s">
        <v>62</v>
      </c>
      <c r="C45" s="55" t="s">
        <v>102</v>
      </c>
      <c r="D45" s="55" t="s">
        <v>103</v>
      </c>
      <c r="E45" s="55" t="s">
        <v>104</v>
      </c>
      <c r="F45" s="55" t="s">
        <v>105</v>
      </c>
      <c r="G45" s="55" t="s">
        <v>106</v>
      </c>
      <c r="H45" s="55" t="s">
        <v>6</v>
      </c>
      <c r="I45" s="55" t="s">
        <v>7</v>
      </c>
      <c r="J45" s="55" t="s">
        <v>107</v>
      </c>
      <c r="K45" s="55" t="s">
        <v>72</v>
      </c>
      <c r="L45" s="4"/>
      <c r="M45" s="2"/>
      <c r="N45" s="39" t="s">
        <v>124</v>
      </c>
      <c r="X45" s="2"/>
      <c r="Z45" s="39"/>
      <c r="AA45" s="39"/>
      <c r="AB45" s="39"/>
    </row>
    <row r="46" spans="2:28" ht="22.5" customHeight="1">
      <c r="B46" s="293" t="s">
        <v>118</v>
      </c>
      <c r="C46" s="294">
        <v>2401</v>
      </c>
      <c r="D46" s="295">
        <v>4.5400501429335778E-2</v>
      </c>
      <c r="E46" s="295">
        <v>0.42203860139799132</v>
      </c>
      <c r="F46" s="295">
        <v>0.19555727079582466</v>
      </c>
      <c r="G46" s="296">
        <v>12.791386363636366</v>
      </c>
      <c r="H46" s="297">
        <v>2.7704864805327722</v>
      </c>
      <c r="I46" s="297">
        <v>37.220149098886061</v>
      </c>
      <c r="J46" s="298">
        <v>1.8012558813292503</v>
      </c>
      <c r="K46" s="81" t="s">
        <v>76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>
      <c r="B47" s="299" t="s">
        <v>118</v>
      </c>
      <c r="C47" s="300">
        <v>2402</v>
      </c>
      <c r="D47" s="301">
        <v>3.6769378991377104E-2</v>
      </c>
      <c r="E47" s="301">
        <v>0.35038463600900377</v>
      </c>
      <c r="F47" s="301">
        <v>0.17344343965005266</v>
      </c>
      <c r="G47" s="302">
        <v>8.8261521739130444</v>
      </c>
      <c r="H47" s="303">
        <v>0.15185645982291787</v>
      </c>
      <c r="I47" s="303">
        <v>12.76061513158119</v>
      </c>
      <c r="J47" s="304">
        <v>2.1257930788309598</v>
      </c>
      <c r="K47" s="72" t="s">
        <v>165</v>
      </c>
      <c r="M47" s="2"/>
      <c r="N47" s="39">
        <v>5</v>
      </c>
      <c r="X47" s="2"/>
      <c r="Z47" s="39"/>
      <c r="AA47" s="39"/>
      <c r="AB47" s="39"/>
    </row>
    <row r="48" spans="2:28" ht="22.5" customHeight="1">
      <c r="B48" s="299" t="s">
        <v>118</v>
      </c>
      <c r="C48" s="300">
        <v>2403</v>
      </c>
      <c r="D48" s="301">
        <v>1.4764748193290626E-2</v>
      </c>
      <c r="E48" s="301">
        <v>0.34611809803620375</v>
      </c>
      <c r="F48" s="301">
        <v>0.1867004801819527</v>
      </c>
      <c r="G48" s="302">
        <v>8.6954468085106367</v>
      </c>
      <c r="H48" s="303">
        <v>0.19410174290195237</v>
      </c>
      <c r="I48" s="303">
        <v>14.850053156485631</v>
      </c>
      <c r="J48" s="304">
        <v>2.1462944234732237</v>
      </c>
      <c r="K48" s="72" t="s">
        <v>117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99" t="s">
        <v>118</v>
      </c>
      <c r="C49" s="300">
        <v>2404</v>
      </c>
      <c r="D49" s="301">
        <v>1.2844745255908572E-2</v>
      </c>
      <c r="E49" s="301">
        <v>0.34547236747939647</v>
      </c>
      <c r="F49" s="301">
        <v>0.19391720507870028</v>
      </c>
      <c r="G49" s="302">
        <v>9.0521276595744684</v>
      </c>
      <c r="H49" s="303">
        <v>0.30285645258042304</v>
      </c>
      <c r="I49" s="303">
        <v>15.60277574417003</v>
      </c>
      <c r="J49" s="304">
        <v>2.1105265819972874</v>
      </c>
      <c r="K49" s="72" t="s">
        <v>117</v>
      </c>
      <c r="M49" s="2"/>
      <c r="N49" s="39">
        <v>4</v>
      </c>
      <c r="X49" s="2"/>
      <c r="Z49" s="39"/>
      <c r="AA49" s="39"/>
      <c r="AB49" s="39"/>
    </row>
    <row r="50" spans="2:28" ht="22.5" customHeight="1">
      <c r="B50" s="299" t="s">
        <v>118</v>
      </c>
      <c r="C50" s="300">
        <v>2405</v>
      </c>
      <c r="D50" s="301">
        <v>1.2629534200365077E-2</v>
      </c>
      <c r="E50" s="301">
        <v>0.34872865299141814</v>
      </c>
      <c r="F50" s="301">
        <v>0.19529184574870956</v>
      </c>
      <c r="G50" s="302">
        <v>9.7305744680851074</v>
      </c>
      <c r="H50" s="303">
        <v>0.21576404612517466</v>
      </c>
      <c r="I50" s="303">
        <v>17.601692429486061</v>
      </c>
      <c r="J50" s="304">
        <v>2.0410802591658737</v>
      </c>
      <c r="K50" s="72" t="s">
        <v>117</v>
      </c>
      <c r="M50" s="2"/>
      <c r="N50" s="39">
        <v>4</v>
      </c>
      <c r="X50" s="2"/>
      <c r="Z50" s="39"/>
      <c r="AA50" s="39"/>
      <c r="AB50" s="39"/>
    </row>
    <row r="51" spans="2:28" ht="22.5" customHeight="1">
      <c r="B51" s="299" t="s">
        <v>118</v>
      </c>
      <c r="C51" s="300">
        <v>2406</v>
      </c>
      <c r="D51" s="301">
        <v>1.3427480305085039E-2</v>
      </c>
      <c r="E51" s="301">
        <v>0.343930214503812</v>
      </c>
      <c r="F51" s="301">
        <v>0.18278408213951261</v>
      </c>
      <c r="G51" s="302">
        <v>10.521702127659577</v>
      </c>
      <c r="H51" s="303">
        <v>0.2495737624523596</v>
      </c>
      <c r="I51" s="303">
        <v>15.865578398078791</v>
      </c>
      <c r="J51" s="304">
        <v>1.955714514331393</v>
      </c>
      <c r="K51" s="72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99" t="s">
        <v>118</v>
      </c>
      <c r="C52" s="300">
        <v>2407</v>
      </c>
      <c r="D52" s="301">
        <v>1.497666239981245E-2</v>
      </c>
      <c r="E52" s="301">
        <v>0.3447922475794023</v>
      </c>
      <c r="F52" s="301">
        <v>0.17433371024134373</v>
      </c>
      <c r="G52" s="302">
        <v>11.130543478260867</v>
      </c>
      <c r="H52" s="303">
        <v>0.21714477326263573</v>
      </c>
      <c r="I52" s="303">
        <v>13.482983861771029</v>
      </c>
      <c r="J52" s="304">
        <v>1.9259739965357277</v>
      </c>
      <c r="K52" s="72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>
      <c r="B53" s="299" t="s">
        <v>118</v>
      </c>
      <c r="C53" s="300">
        <v>2408</v>
      </c>
      <c r="D53" s="301">
        <v>1.8920213015445591E-2</v>
      </c>
      <c r="E53" s="301">
        <v>0.34250703847930797</v>
      </c>
      <c r="F53" s="301">
        <v>0.16433557516432135</v>
      </c>
      <c r="G53" s="302">
        <v>11.958863636363635</v>
      </c>
      <c r="H53" s="303">
        <v>0.19198358099531304</v>
      </c>
      <c r="I53" s="303">
        <v>16.650427857926839</v>
      </c>
      <c r="J53" s="304">
        <v>1.8596281625906155</v>
      </c>
      <c r="K53" s="72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>
      <c r="B54" s="299" t="s">
        <v>118</v>
      </c>
      <c r="C54" s="300">
        <v>2409</v>
      </c>
      <c r="D54" s="301">
        <v>1.7761558937509907E-2</v>
      </c>
      <c r="E54" s="301">
        <v>0.34465791204439855</v>
      </c>
      <c r="F54" s="301">
        <v>0.16796582037877425</v>
      </c>
      <c r="G54" s="302">
        <v>11.641249999999998</v>
      </c>
      <c r="H54" s="303">
        <v>0.22617332456037847</v>
      </c>
      <c r="I54" s="303">
        <v>18.951011461885802</v>
      </c>
      <c r="J54" s="304">
        <v>1.8874781889783026</v>
      </c>
      <c r="K54" s="72" t="s">
        <v>296</v>
      </c>
      <c r="M54" s="2"/>
      <c r="N54" s="39">
        <v>2</v>
      </c>
      <c r="X54" s="2"/>
      <c r="Z54" s="39"/>
      <c r="AA54" s="39"/>
      <c r="AB54" s="39"/>
    </row>
    <row r="55" spans="2:28" ht="22.5" customHeight="1">
      <c r="B55" s="299" t="s">
        <v>118</v>
      </c>
      <c r="C55" s="300">
        <v>2410</v>
      </c>
      <c r="D55" s="301">
        <v>1.7108047421988896E-2</v>
      </c>
      <c r="E55" s="301">
        <v>0.3525832212109567</v>
      </c>
      <c r="F55" s="301">
        <v>0.18894490701490929</v>
      </c>
      <c r="G55" s="302">
        <v>11.121024999999999</v>
      </c>
      <c r="H55" s="303">
        <v>0.379241986013376</v>
      </c>
      <c r="I55" s="303">
        <v>24.348074971112247</v>
      </c>
      <c r="J55" s="304">
        <v>1.9626889687425886</v>
      </c>
      <c r="K55" s="72" t="s">
        <v>67</v>
      </c>
      <c r="M55" s="2"/>
      <c r="N55" s="39">
        <v>2</v>
      </c>
      <c r="X55" s="2"/>
      <c r="Z55" s="39"/>
      <c r="AA55" s="39"/>
      <c r="AB55" s="39"/>
    </row>
    <row r="56" spans="2:28" ht="22.5" customHeight="1">
      <c r="B56" s="299" t="s">
        <v>118</v>
      </c>
      <c r="C56" s="300">
        <v>2411</v>
      </c>
      <c r="D56" s="301">
        <v>2.0495111318647206E-2</v>
      </c>
      <c r="E56" s="301">
        <v>0.35977049033307196</v>
      </c>
      <c r="F56" s="301">
        <v>0.19598510013606329</v>
      </c>
      <c r="G56" s="302">
        <v>11.281325000000001</v>
      </c>
      <c r="H56" s="303">
        <v>0.69066864413426698</v>
      </c>
      <c r="I56" s="303">
        <v>26.556629226320702</v>
      </c>
      <c r="J56" s="304">
        <v>1.9459108761152979</v>
      </c>
      <c r="K56" s="72" t="s">
        <v>67</v>
      </c>
      <c r="M56" s="2"/>
      <c r="N56" s="39">
        <v>2</v>
      </c>
      <c r="X56" s="2"/>
      <c r="Z56" s="39"/>
      <c r="AA56" s="39"/>
      <c r="AB56" s="39"/>
    </row>
    <row r="57" spans="2:28" ht="22.5" customHeight="1">
      <c r="B57" s="299" t="s">
        <v>118</v>
      </c>
      <c r="C57" s="300">
        <v>2412</v>
      </c>
      <c r="D57" s="301">
        <v>2.349231015610594E-2</v>
      </c>
      <c r="E57" s="301">
        <v>0.37828866995364141</v>
      </c>
      <c r="F57" s="301">
        <v>0.19343139159167178</v>
      </c>
      <c r="G57" s="302">
        <v>11.286243243243243</v>
      </c>
      <c r="H57" s="303">
        <v>0.82967522126546212</v>
      </c>
      <c r="I57" s="303">
        <v>24.724879046267052</v>
      </c>
      <c r="J57" s="304">
        <v>1.9507158802061118</v>
      </c>
      <c r="K57" s="72" t="s">
        <v>67</v>
      </c>
      <c r="M57" s="2"/>
      <c r="N57" s="39">
        <v>2</v>
      </c>
      <c r="X57" s="2"/>
      <c r="Z57" s="39"/>
      <c r="AA57" s="39"/>
      <c r="AB57" s="39"/>
    </row>
    <row r="58" spans="2:28" ht="22.5" customHeight="1">
      <c r="B58" s="299" t="s">
        <v>118</v>
      </c>
      <c r="C58" s="300">
        <v>2501</v>
      </c>
      <c r="D58" s="301">
        <v>2.8252567438958716E-2</v>
      </c>
      <c r="E58" s="301">
        <v>0.38183546349716496</v>
      </c>
      <c r="F58" s="301">
        <v>0.19337905124681584</v>
      </c>
      <c r="G58" s="302">
        <v>11.650729729729729</v>
      </c>
      <c r="H58" s="303">
        <v>0.88053015769935061</v>
      </c>
      <c r="I58" s="303">
        <v>22.500499384380017</v>
      </c>
      <c r="J58" s="304">
        <v>1.9394104808139336</v>
      </c>
      <c r="K58" s="72" t="s">
        <v>67</v>
      </c>
      <c r="M58" s="2"/>
      <c r="N58" s="39">
        <v>2</v>
      </c>
      <c r="X58" s="2"/>
      <c r="Z58" s="39"/>
      <c r="AA58" s="39"/>
      <c r="AB58" s="39"/>
    </row>
    <row r="59" spans="2:28" ht="25.5" customHeight="1">
      <c r="B59" s="52" t="s">
        <v>108</v>
      </c>
      <c r="C59" s="52"/>
      <c r="D59" s="65" cm="1">
        <f t="array" aca="1" ref="D59" ca="1">(INDIRECT(ADDRESS(ROW()-1,COLUMN()))/INDIRECT(ADDRESS(ROW()-2,COLUMN())))-1</f>
        <v>0.20263044592979407</v>
      </c>
      <c r="E59" s="65" cm="1">
        <f t="array" aca="1" ref="E59" ca="1">(INDIRECT(ADDRESS(ROW()-1,COLUMN()))/INDIRECT(ADDRESS(ROW()-2,COLUMN())))-1</f>
        <v>9.3758915485313565E-3</v>
      </c>
      <c r="F59" s="65" cm="1">
        <f t="array" aca="1" ref="F59" ca="1">(INDIRECT(ADDRESS(ROW()-1,COLUMN()))/INDIRECT(ADDRESS(ROW()-2,COLUMN())))-1</f>
        <v>-2.7058867966178735E-4</v>
      </c>
      <c r="G59" s="65" cm="1">
        <f t="array" aca="1" ref="G59" ca="1">(INDIRECT(ADDRESS(ROW()-1,COLUMN()))/INDIRECT(ADDRESS(ROW()-2,COLUMN())))-1</f>
        <v>3.2294757310382671E-2</v>
      </c>
      <c r="H59" s="65" cm="1">
        <f t="array" aca="1" ref="H59" ca="1">(INDIRECT(ADDRESS(ROW()-1,COLUMN()))/INDIRECT(ADDRESS(ROW()-2,COLUMN())))-1</f>
        <v>6.129499246261938E-2</v>
      </c>
      <c r="I59" s="65" cm="1">
        <f t="array" aca="1" ref="I59" ca="1">(INDIRECT(ADDRESS(ROW()-1,COLUMN()))/INDIRECT(ADDRESS(ROW()-2,COLUMN())))-1</f>
        <v>-8.9965239373855366E-2</v>
      </c>
      <c r="J59" s="65" cm="1">
        <f t="array" aca="1" ref="J59" ca="1">(INDIRECT(ADDRESS(ROW()-1,COLUMN()))/INDIRECT(ADDRESS(ROW()-2,COLUMN())))-1</f>
        <v>-5.7955130764525409E-3</v>
      </c>
      <c r="K59" s="73" t="str" cm="1">
        <f t="array" aca="1" ref="K59" ca="1">_xlfn.IFS(N59=0,"등급유지",N59&gt;0,N59&amp;"등급 상승",N59&lt;0,N59&amp;"등급 하락")</f>
        <v>등급유지</v>
      </c>
      <c r="M59" s="282"/>
      <c r="N59" s="39" cm="1">
        <f t="array" aca="1" ref="N59" ca="1">(INDIRECT(ADDRESS(ROW()-1,COLUMN()))-INDIRECT(ADDRESS(ROW()-2,COLUMN())))</f>
        <v>0</v>
      </c>
      <c r="O59" s="39" t="s">
        <v>125</v>
      </c>
      <c r="X59" s="283"/>
      <c r="Z59" s="239"/>
      <c r="AA59" s="39"/>
      <c r="AB59" s="39"/>
    </row>
    <row r="60" spans="2:28" ht="25.5" customHeight="1">
      <c r="B60" s="47"/>
      <c r="C60" s="47"/>
      <c r="D60" s="48"/>
      <c r="E60" s="48"/>
      <c r="F60" s="48"/>
      <c r="G60" s="48"/>
      <c r="H60" s="48"/>
      <c r="I60" s="48"/>
      <c r="J60" s="48"/>
      <c r="K60" s="48"/>
      <c r="M60" s="282"/>
      <c r="N60" s="2"/>
      <c r="O60" s="2"/>
      <c r="X60" s="283"/>
      <c r="Z60" s="239"/>
      <c r="AA60" s="39"/>
      <c r="AB60" s="39"/>
    </row>
    <row r="61" spans="2:28" ht="18" customHeight="1">
      <c r="B61" s="51" t="s">
        <v>132</v>
      </c>
      <c r="C61" s="51"/>
      <c r="D61" s="50"/>
      <c r="E61" s="50"/>
      <c r="F61" s="50"/>
      <c r="G61" s="50"/>
      <c r="H61" s="50"/>
      <c r="I61" s="50"/>
      <c r="J61" s="50"/>
      <c r="K61" s="50"/>
      <c r="M61" s="282"/>
      <c r="X61" s="283"/>
      <c r="Z61" s="239"/>
      <c r="AA61" s="39"/>
      <c r="AB61" s="39"/>
    </row>
    <row r="62" spans="2:28" ht="21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282"/>
      <c r="X62" s="283"/>
      <c r="Z62" s="239"/>
      <c r="AA62" s="39"/>
      <c r="AB62" s="39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282"/>
      <c r="N63" s="283"/>
      <c r="P63" s="239"/>
      <c r="AA63" s="240"/>
    </row>
    <row r="64" spans="2:28" ht="25.5" customHeight="1">
      <c r="B64" s="47"/>
      <c r="C64" s="47"/>
      <c r="D64" s="48"/>
      <c r="M64" s="282"/>
      <c r="N64" s="283"/>
      <c r="P64" s="239"/>
      <c r="AA64" s="240"/>
    </row>
    <row r="65" spans="2:27" ht="25.5" customHeight="1">
      <c r="B65" s="47"/>
      <c r="C65" s="47"/>
      <c r="D65" s="48"/>
      <c r="M65" s="282"/>
      <c r="N65" s="283"/>
      <c r="P65" s="239"/>
      <c r="AA65" s="240"/>
    </row>
    <row r="66" spans="2:27" ht="25.5" customHeight="1">
      <c r="B66" s="47"/>
      <c r="C66" s="47"/>
      <c r="D66" s="48"/>
      <c r="M66" s="282"/>
      <c r="N66" s="283"/>
      <c r="P66" s="239"/>
      <c r="AA66" s="240"/>
    </row>
    <row r="67" spans="2:27" ht="25.5" customHeight="1">
      <c r="B67" s="47"/>
      <c r="C67" s="47"/>
      <c r="D67" s="48"/>
      <c r="M67" s="282"/>
      <c r="N67" s="283"/>
      <c r="P67" s="239"/>
      <c r="AA67" s="240"/>
    </row>
    <row r="68" spans="2:27" ht="25.5" customHeight="1">
      <c r="B68" s="47"/>
      <c r="C68" s="47"/>
      <c r="D68" s="48"/>
      <c r="M68" s="282"/>
      <c r="N68" s="283"/>
      <c r="P68" s="239"/>
      <c r="AA68" s="240"/>
    </row>
    <row r="69" spans="2:27" ht="25.5" customHeight="1">
      <c r="B69" s="47"/>
      <c r="C69" s="47"/>
      <c r="D69" s="48"/>
      <c r="M69" s="282"/>
      <c r="N69" s="283"/>
      <c r="P69" s="239"/>
      <c r="AA69" s="240"/>
    </row>
    <row r="70" spans="2:27" ht="25.5" customHeight="1">
      <c r="B70" s="47"/>
      <c r="C70" s="47"/>
      <c r="D70" s="48"/>
      <c r="E70" s="48"/>
      <c r="F70" s="48"/>
      <c r="G70" s="48"/>
      <c r="H70" s="48"/>
      <c r="I70" s="48"/>
      <c r="J70" s="48"/>
      <c r="K70" s="48"/>
      <c r="M70" s="282"/>
      <c r="N70" s="283"/>
      <c r="P70" s="239"/>
      <c r="AA70" s="240"/>
    </row>
    <row r="71" spans="2:27" ht="25.5" customHeight="1">
      <c r="B71" s="47"/>
      <c r="C71" s="47"/>
      <c r="D71" s="48"/>
      <c r="E71" s="48"/>
      <c r="F71" s="48"/>
      <c r="G71" s="48"/>
      <c r="H71" s="48"/>
      <c r="I71" s="48"/>
      <c r="J71" s="48"/>
      <c r="K71" s="48"/>
      <c r="M71" s="282"/>
      <c r="N71" s="283"/>
      <c r="P71" s="239"/>
      <c r="AA71" s="240"/>
    </row>
    <row r="72" spans="2:27" ht="25.5" customHeight="1" thickBot="1">
      <c r="B72" s="200" t="s">
        <v>92</v>
      </c>
      <c r="C72" s="201" t="s">
        <v>123</v>
      </c>
      <c r="D72" s="201" t="s">
        <v>120</v>
      </c>
      <c r="E72" s="201" t="s">
        <v>122</v>
      </c>
      <c r="F72" s="201" t="s">
        <v>121</v>
      </c>
      <c r="G72" s="201" t="s">
        <v>160</v>
      </c>
      <c r="H72" s="201" t="s">
        <v>160</v>
      </c>
      <c r="I72" s="201" t="s">
        <v>160</v>
      </c>
      <c r="J72" s="201" t="s">
        <v>160</v>
      </c>
      <c r="K72" s="202" t="s">
        <v>160</v>
      </c>
      <c r="M72" s="284">
        <v>1</v>
      </c>
      <c r="N72" s="285">
        <v>2</v>
      </c>
      <c r="O72" s="285">
        <v>3</v>
      </c>
      <c r="P72" s="284">
        <v>4</v>
      </c>
      <c r="Q72" s="285"/>
      <c r="R72" s="285"/>
      <c r="S72" s="284"/>
      <c r="T72" s="285"/>
      <c r="U72" s="286"/>
      <c r="AA72" s="240"/>
    </row>
    <row r="73" spans="2:27" ht="25.5" customHeight="1" thickTop="1">
      <c r="B73" s="205" t="s">
        <v>110</v>
      </c>
      <c r="C73" s="206" t="s">
        <v>69</v>
      </c>
      <c r="D73" s="207" t="s">
        <v>67</v>
      </c>
      <c r="E73" s="207" t="s">
        <v>67</v>
      </c>
      <c r="F73" s="207" t="s">
        <v>70</v>
      </c>
      <c r="G73" s="207" t="s">
        <v>160</v>
      </c>
      <c r="H73" s="207" t="s">
        <v>160</v>
      </c>
      <c r="I73" s="207" t="s">
        <v>160</v>
      </c>
      <c r="J73" s="207" t="s">
        <v>160</v>
      </c>
      <c r="K73" s="207" t="s">
        <v>160</v>
      </c>
      <c r="M73" s="284" t="s">
        <v>123</v>
      </c>
      <c r="N73" s="284" t="s">
        <v>120</v>
      </c>
      <c r="O73" s="284" t="s">
        <v>122</v>
      </c>
      <c r="P73" s="284" t="s">
        <v>121</v>
      </c>
      <c r="Q73" s="284"/>
      <c r="R73" s="284"/>
      <c r="S73" s="284"/>
      <c r="T73" s="284"/>
      <c r="U73" s="282" t="str">
        <f t="shared" ref="U73" si="0">K72</f>
        <v/>
      </c>
      <c r="AA73" s="240"/>
    </row>
    <row r="74" spans="2:27" ht="25.5" customHeight="1">
      <c r="B74" s="203" t="s">
        <v>95</v>
      </c>
      <c r="C74" s="193" t="s">
        <v>281</v>
      </c>
      <c r="D74" s="193" t="s">
        <v>281</v>
      </c>
      <c r="E74" s="193" t="s">
        <v>281</v>
      </c>
      <c r="F74" s="193" t="s">
        <v>281</v>
      </c>
      <c r="G74" s="193" t="s">
        <v>160</v>
      </c>
      <c r="H74" s="193" t="s">
        <v>160</v>
      </c>
      <c r="I74" s="193" t="s">
        <v>160</v>
      </c>
      <c r="J74" s="193" t="s">
        <v>160</v>
      </c>
      <c r="K74" s="204" t="s">
        <v>160</v>
      </c>
      <c r="M74" s="282"/>
      <c r="N74" s="283"/>
      <c r="P74" s="239"/>
      <c r="AA74" s="240"/>
    </row>
    <row r="75" spans="2:27" ht="25.5" customHeight="1">
      <c r="B75" s="167" t="s">
        <v>96</v>
      </c>
      <c r="C75" s="169" t="s">
        <v>281</v>
      </c>
      <c r="D75" s="169" t="s">
        <v>281</v>
      </c>
      <c r="E75" s="169" t="s">
        <v>281</v>
      </c>
      <c r="F75" s="169" t="s">
        <v>281</v>
      </c>
      <c r="G75" s="169" t="s">
        <v>160</v>
      </c>
      <c r="H75" s="169" t="s">
        <v>160</v>
      </c>
      <c r="I75" s="169" t="s">
        <v>160</v>
      </c>
      <c r="J75" s="169" t="s">
        <v>160</v>
      </c>
      <c r="K75" s="170" t="s">
        <v>160</v>
      </c>
      <c r="M75" s="287">
        <v>0</v>
      </c>
      <c r="N75" s="287">
        <v>0</v>
      </c>
      <c r="O75" s="287">
        <v>0</v>
      </c>
      <c r="P75" s="287">
        <v>0</v>
      </c>
      <c r="Q75" s="287"/>
      <c r="R75" s="287"/>
      <c r="S75" s="287"/>
      <c r="T75" s="287"/>
      <c r="AA75" s="240"/>
    </row>
    <row r="76" spans="2:27" ht="25.5" customHeight="1">
      <c r="B76" s="166" t="s">
        <v>97</v>
      </c>
      <c r="C76" s="169" t="s">
        <v>367</v>
      </c>
      <c r="D76" s="169" t="s">
        <v>388</v>
      </c>
      <c r="E76" s="169" t="s">
        <v>281</v>
      </c>
      <c r="F76" s="169" t="s">
        <v>281</v>
      </c>
      <c r="G76" s="169" t="s">
        <v>160</v>
      </c>
      <c r="H76" s="169" t="s">
        <v>160</v>
      </c>
      <c r="I76" s="169" t="s">
        <v>160</v>
      </c>
      <c r="J76" s="169" t="s">
        <v>160</v>
      </c>
      <c r="K76" s="170" t="s">
        <v>160</v>
      </c>
      <c r="M76" s="287">
        <v>0</v>
      </c>
      <c r="N76" s="287">
        <v>0</v>
      </c>
      <c r="O76" s="287">
        <v>0</v>
      </c>
      <c r="P76" s="287">
        <v>0</v>
      </c>
      <c r="Q76" s="287"/>
      <c r="R76" s="287"/>
      <c r="S76" s="287"/>
      <c r="T76" s="287"/>
      <c r="AA76" s="240"/>
    </row>
    <row r="77" spans="2:27" ht="25.5" customHeight="1">
      <c r="B77" s="166" t="s">
        <v>100</v>
      </c>
      <c r="C77" s="169" t="s">
        <v>367</v>
      </c>
      <c r="D77" s="169" t="s">
        <v>389</v>
      </c>
      <c r="E77" s="169" t="s">
        <v>281</v>
      </c>
      <c r="F77" s="169" t="s">
        <v>281</v>
      </c>
      <c r="G77" s="169" t="s">
        <v>160</v>
      </c>
      <c r="H77" s="169" t="s">
        <v>160</v>
      </c>
      <c r="I77" s="169" t="s">
        <v>160</v>
      </c>
      <c r="J77" s="169" t="s">
        <v>160</v>
      </c>
      <c r="K77" s="170" t="s">
        <v>160</v>
      </c>
      <c r="M77" s="287">
        <v>0.2</v>
      </c>
      <c r="N77" s="287">
        <v>0.14285714285714285</v>
      </c>
      <c r="O77" s="287">
        <v>0</v>
      </c>
      <c r="P77" s="287">
        <v>0</v>
      </c>
      <c r="Q77" s="287"/>
      <c r="R77" s="287"/>
      <c r="S77" s="287"/>
      <c r="T77" s="287"/>
      <c r="AA77" s="240"/>
    </row>
    <row r="78" spans="2:27" ht="25.5" customHeight="1">
      <c r="B78" s="171" t="s">
        <v>98</v>
      </c>
      <c r="C78" s="169" t="s">
        <v>390</v>
      </c>
      <c r="D78" s="169" t="s">
        <v>312</v>
      </c>
      <c r="E78" s="169" t="s">
        <v>391</v>
      </c>
      <c r="F78" s="169" t="s">
        <v>281</v>
      </c>
      <c r="G78" s="169" t="s">
        <v>160</v>
      </c>
      <c r="H78" s="169" t="s">
        <v>160</v>
      </c>
      <c r="I78" s="169" t="s">
        <v>160</v>
      </c>
      <c r="J78" s="169" t="s">
        <v>160</v>
      </c>
      <c r="K78" s="170" t="s">
        <v>160</v>
      </c>
      <c r="M78" s="287">
        <v>0.2</v>
      </c>
      <c r="N78" s="287">
        <v>0.19047619047619047</v>
      </c>
      <c r="O78" s="287">
        <v>0</v>
      </c>
      <c r="P78" s="287">
        <v>0</v>
      </c>
      <c r="Q78" s="287"/>
      <c r="R78" s="287"/>
      <c r="S78" s="287"/>
      <c r="T78" s="287"/>
      <c r="AA78" s="240"/>
    </row>
    <row r="79" spans="2:27" ht="25.5" customHeight="1">
      <c r="B79" s="172" t="s">
        <v>99</v>
      </c>
      <c r="C79" s="173" t="s">
        <v>281</v>
      </c>
      <c r="D79" s="173" t="s">
        <v>312</v>
      </c>
      <c r="E79" s="173" t="s">
        <v>391</v>
      </c>
      <c r="F79" s="173" t="s">
        <v>392</v>
      </c>
      <c r="G79" s="173" t="s">
        <v>160</v>
      </c>
      <c r="H79" s="173" t="s">
        <v>160</v>
      </c>
      <c r="I79" s="173" t="s">
        <v>160</v>
      </c>
      <c r="J79" s="173" t="s">
        <v>160</v>
      </c>
      <c r="K79" s="174" t="s">
        <v>160</v>
      </c>
      <c r="M79" s="287">
        <v>0.6</v>
      </c>
      <c r="N79" s="287">
        <v>0.33333333333333331</v>
      </c>
      <c r="O79" s="287">
        <v>0.5</v>
      </c>
      <c r="P79" s="287">
        <v>0</v>
      </c>
      <c r="Q79" s="287"/>
      <c r="R79" s="287"/>
      <c r="S79" s="287"/>
      <c r="T79" s="287"/>
      <c r="AA79" s="240"/>
    </row>
    <row r="80" spans="2:27" ht="15.75" customHeight="1">
      <c r="B80" s="47"/>
      <c r="C80" s="47"/>
      <c r="D80" s="48"/>
      <c r="E80" s="48"/>
      <c r="F80" s="48"/>
      <c r="G80" s="48"/>
      <c r="H80" s="48"/>
      <c r="I80" s="48"/>
      <c r="J80" s="48"/>
      <c r="K80" s="48"/>
      <c r="M80" s="287">
        <v>0</v>
      </c>
      <c r="N80" s="287">
        <v>0.33333333333333331</v>
      </c>
      <c r="O80" s="287">
        <v>0.5</v>
      </c>
      <c r="P80" s="287">
        <v>1</v>
      </c>
      <c r="Q80" s="287"/>
      <c r="R80" s="287"/>
      <c r="S80" s="287"/>
      <c r="T80" s="287"/>
      <c r="AA80" s="240"/>
    </row>
    <row r="81" spans="2:27" ht="17.25" customHeight="1">
      <c r="B81" s="51" t="s">
        <v>133</v>
      </c>
      <c r="C81" s="51"/>
      <c r="D81" s="50"/>
      <c r="E81" s="50"/>
      <c r="F81" s="50"/>
      <c r="G81" s="50"/>
      <c r="H81" s="50"/>
      <c r="I81" s="50"/>
      <c r="J81" s="50"/>
      <c r="K81" s="50"/>
      <c r="M81" s="282"/>
      <c r="N81" s="283"/>
      <c r="P81" s="239"/>
      <c r="AA81" s="240"/>
    </row>
    <row r="82" spans="2:27" ht="30.75" customHeight="1">
      <c r="B82" s="55" t="s">
        <v>75</v>
      </c>
      <c r="C82" s="55" t="s">
        <v>102</v>
      </c>
      <c r="D82" s="55" t="s">
        <v>103</v>
      </c>
      <c r="E82" s="55" t="s">
        <v>104</v>
      </c>
      <c r="F82" s="55" t="s">
        <v>105</v>
      </c>
      <c r="G82" s="55" t="s">
        <v>106</v>
      </c>
      <c r="H82" s="55" t="s">
        <v>6</v>
      </c>
      <c r="I82" s="55" t="s">
        <v>7</v>
      </c>
      <c r="J82" s="55" t="s">
        <v>107</v>
      </c>
      <c r="K82" s="55" t="s">
        <v>109</v>
      </c>
      <c r="M82" s="282"/>
      <c r="N82" s="283"/>
      <c r="P82" s="239"/>
      <c r="AA82" s="240"/>
    </row>
    <row r="83" spans="2:27" ht="17.25">
      <c r="B83" s="85" t="s">
        <v>123</v>
      </c>
      <c r="C83" s="64">
        <v>2401</v>
      </c>
      <c r="D83" s="242">
        <v>3.8429368113613166E-2</v>
      </c>
      <c r="E83" s="242">
        <v>0.44419916088186123</v>
      </c>
      <c r="F83" s="242">
        <v>0.19555741541721872</v>
      </c>
      <c r="G83" s="243">
        <v>7.6119999999999992</v>
      </c>
      <c r="H83" s="244">
        <v>0.33592684856945548</v>
      </c>
      <c r="I83" s="244">
        <v>6.9044964768472008</v>
      </c>
      <c r="J83" s="245">
        <v>2.2234597379538505</v>
      </c>
      <c r="K83" s="72"/>
      <c r="M83" s="282"/>
      <c r="N83" s="283"/>
      <c r="P83" s="239"/>
      <c r="AA83" s="240"/>
    </row>
    <row r="84" spans="2:27" ht="17.25">
      <c r="B84" s="85" t="s">
        <v>123</v>
      </c>
      <c r="C84" s="64">
        <v>2402</v>
      </c>
      <c r="D84" s="242">
        <v>5.2242168821673214E-2</v>
      </c>
      <c r="E84" s="242">
        <v>0.31966649860757673</v>
      </c>
      <c r="F84" s="242">
        <v>0.20175020196694346</v>
      </c>
      <c r="G84" s="243">
        <v>5.0453333333333337</v>
      </c>
      <c r="H84" s="244">
        <v>0.11198310225559976</v>
      </c>
      <c r="I84" s="244">
        <v>1.6580723850103321</v>
      </c>
      <c r="J84" s="245">
        <v>2.6024596066539636</v>
      </c>
      <c r="K84" s="72"/>
      <c r="M84" s="282"/>
      <c r="N84" s="283"/>
      <c r="P84" s="239"/>
      <c r="AA84" s="240"/>
    </row>
    <row r="85" spans="2:27" ht="17.25">
      <c r="B85" s="85" t="s">
        <v>123</v>
      </c>
      <c r="C85" s="64">
        <v>2403</v>
      </c>
      <c r="D85" s="242">
        <v>1.5012798543140422E-2</v>
      </c>
      <c r="E85" s="242">
        <v>0.31389939830602337</v>
      </c>
      <c r="F85" s="242">
        <v>0.24917187546333697</v>
      </c>
      <c r="G85" s="243">
        <v>4.6295000000000002</v>
      </c>
      <c r="H85" s="244">
        <v>6.4835190821739289E-2</v>
      </c>
      <c r="I85" s="244">
        <v>2.0883756201528656</v>
      </c>
      <c r="J85" s="245">
        <v>2.6943900832716632</v>
      </c>
      <c r="K85" s="72"/>
      <c r="M85" s="282"/>
      <c r="N85" s="283"/>
      <c r="P85" s="239"/>
      <c r="AA85" s="240"/>
    </row>
    <row r="86" spans="2:27" ht="17.25">
      <c r="B86" s="85" t="s">
        <v>123</v>
      </c>
      <c r="C86" s="64">
        <v>2404</v>
      </c>
      <c r="D86" s="242">
        <v>1.1301838389518367E-2</v>
      </c>
      <c r="E86" s="242">
        <v>0.31491712189242582</v>
      </c>
      <c r="F86" s="242">
        <v>0.2537769918931802</v>
      </c>
      <c r="G86" s="243">
        <v>5.0375000000000005</v>
      </c>
      <c r="H86" s="244">
        <v>0.13284766252260405</v>
      </c>
      <c r="I86" s="244">
        <v>2.565857710436581</v>
      </c>
      <c r="J86" s="245">
        <v>2.6281948430014164</v>
      </c>
      <c r="K86" s="72"/>
      <c r="M86" s="282"/>
      <c r="N86" s="283"/>
      <c r="P86" s="239"/>
      <c r="AA86" s="240"/>
    </row>
    <row r="87" spans="2:27" ht="17.25">
      <c r="B87" s="85" t="s">
        <v>123</v>
      </c>
      <c r="C87" s="64">
        <v>2405</v>
      </c>
      <c r="D87" s="242">
        <v>1.18603713674905E-2</v>
      </c>
      <c r="E87" s="242">
        <v>0.31985722521523269</v>
      </c>
      <c r="F87" s="242">
        <v>0.24862542387486405</v>
      </c>
      <c r="G87" s="243">
        <v>5.5108333333333333</v>
      </c>
      <c r="H87" s="244">
        <v>0.11830219708550707</v>
      </c>
      <c r="I87" s="244">
        <v>3.8848915042918128</v>
      </c>
      <c r="J87" s="245">
        <v>2.5372175122096698</v>
      </c>
      <c r="K87" s="72"/>
      <c r="M87" s="282"/>
      <c r="N87" s="283"/>
      <c r="P87" s="239"/>
      <c r="AA87" s="240"/>
    </row>
    <row r="88" spans="2:27" ht="17.25">
      <c r="B88" s="85" t="s">
        <v>123</v>
      </c>
      <c r="C88" s="64">
        <v>2406</v>
      </c>
      <c r="D88" s="242">
        <v>1.3286362659680584E-2</v>
      </c>
      <c r="E88" s="242">
        <v>0.31529968006530962</v>
      </c>
      <c r="F88" s="242">
        <v>0.23223789914000875</v>
      </c>
      <c r="G88" s="243">
        <v>6.468</v>
      </c>
      <c r="H88" s="244">
        <v>0.40523745091054825</v>
      </c>
      <c r="I88" s="244">
        <v>2.7666665966711066</v>
      </c>
      <c r="J88" s="245">
        <v>2.3454132268323233</v>
      </c>
      <c r="K88" s="72"/>
      <c r="M88" s="282"/>
      <c r="N88" s="283"/>
      <c r="P88" s="239"/>
      <c r="AA88" s="240"/>
    </row>
    <row r="89" spans="2:27" ht="17.25">
      <c r="B89" s="85" t="s">
        <v>123</v>
      </c>
      <c r="C89" s="64">
        <v>2407</v>
      </c>
      <c r="D89" s="242">
        <v>1.5039192406591505E-2</v>
      </c>
      <c r="E89" s="242">
        <v>0.32031629581516968</v>
      </c>
      <c r="F89" s="242">
        <v>0.21239974513418589</v>
      </c>
      <c r="G89" s="243">
        <v>7.0888333333333335</v>
      </c>
      <c r="H89" s="244">
        <v>0.14921073420633871</v>
      </c>
      <c r="I89" s="244">
        <v>3.0605550597672266</v>
      </c>
      <c r="J89" s="245">
        <v>2.2519734842239263</v>
      </c>
      <c r="K89" s="72"/>
      <c r="M89" s="282"/>
      <c r="N89" s="283"/>
      <c r="P89" s="239"/>
      <c r="AA89" s="240"/>
    </row>
    <row r="90" spans="2:27" ht="17.25">
      <c r="B90" s="85" t="s">
        <v>123</v>
      </c>
      <c r="C90" s="64">
        <v>2408</v>
      </c>
      <c r="D90" s="242">
        <v>1.8802921095990785E-2</v>
      </c>
      <c r="E90" s="242">
        <v>0.32273878449567633</v>
      </c>
      <c r="F90" s="242">
        <v>0.19407383407973511</v>
      </c>
      <c r="G90" s="243">
        <v>8.0311666666666657</v>
      </c>
      <c r="H90" s="244">
        <v>0.19696805861447847</v>
      </c>
      <c r="I90" s="244">
        <v>3.0590345429717982</v>
      </c>
      <c r="J90" s="245">
        <v>2.1217311400221797</v>
      </c>
      <c r="K90" s="72"/>
      <c r="M90" s="282"/>
      <c r="N90" s="283"/>
      <c r="P90" s="239"/>
      <c r="AA90" s="240"/>
    </row>
    <row r="91" spans="2:27" ht="17.25">
      <c r="B91" s="85" t="s">
        <v>123</v>
      </c>
      <c r="C91" s="64">
        <v>2409</v>
      </c>
      <c r="D91" s="242">
        <v>1.3697528285990924E-2</v>
      </c>
      <c r="E91" s="242">
        <v>0.32862186496016765</v>
      </c>
      <c r="F91" s="242">
        <v>0.2080835333132281</v>
      </c>
      <c r="G91" s="243">
        <v>7.9041666666666659</v>
      </c>
      <c r="H91" s="244">
        <v>0.24059133994269449</v>
      </c>
      <c r="I91" s="244">
        <v>4.2075508752768895</v>
      </c>
      <c r="J91" s="245">
        <v>2.1495146924830251</v>
      </c>
      <c r="K91" s="72"/>
      <c r="M91" s="282"/>
      <c r="N91" s="283"/>
      <c r="P91" s="239"/>
      <c r="AA91" s="240"/>
    </row>
    <row r="92" spans="2:27" ht="17.25">
      <c r="B92" s="85" t="s">
        <v>123</v>
      </c>
      <c r="C92" s="64">
        <v>2410</v>
      </c>
      <c r="D92" s="242">
        <v>1.4546667293962919E-2</v>
      </c>
      <c r="E92" s="242">
        <v>0.33395837325125527</v>
      </c>
      <c r="F92" s="242">
        <v>0.25253452276542615</v>
      </c>
      <c r="G92" s="243">
        <v>7.3436666666666666</v>
      </c>
      <c r="H92" s="244">
        <v>0.13483586299910802</v>
      </c>
      <c r="I92" s="244">
        <v>6.0893615547984261</v>
      </c>
      <c r="J92" s="245">
        <v>2.3644978671001509</v>
      </c>
      <c r="K92" s="72"/>
      <c r="M92" s="282"/>
      <c r="N92" s="283"/>
      <c r="P92" s="239"/>
      <c r="AA92" s="240"/>
    </row>
    <row r="93" spans="2:27" ht="17.25">
      <c r="B93" s="85" t="s">
        <v>123</v>
      </c>
      <c r="C93" s="64">
        <v>2411</v>
      </c>
      <c r="D93" s="242">
        <v>2.0984313184798608E-2</v>
      </c>
      <c r="E93" s="242">
        <v>0.3456734572313464</v>
      </c>
      <c r="F93" s="242">
        <v>0.2491528802072952</v>
      </c>
      <c r="G93" s="243">
        <v>7.6063333333333345</v>
      </c>
      <c r="H93" s="244">
        <v>0.29206379104552188</v>
      </c>
      <c r="I93" s="244">
        <v>6.9735846723484602</v>
      </c>
      <c r="J93" s="245">
        <v>2.3027317622209371</v>
      </c>
      <c r="K93" s="72"/>
      <c r="M93" s="282"/>
      <c r="N93" s="283"/>
      <c r="P93" s="239"/>
      <c r="AA93" s="240"/>
    </row>
    <row r="94" spans="2:27" ht="17.25">
      <c r="B94" s="85" t="s">
        <v>123</v>
      </c>
      <c r="C94" s="64">
        <v>2412</v>
      </c>
      <c r="D94" s="242">
        <v>2.2477697596023208E-2</v>
      </c>
      <c r="E94" s="242">
        <v>0.36174799045563821</v>
      </c>
      <c r="F94" s="242">
        <v>0.25283493830402576</v>
      </c>
      <c r="G94" s="243">
        <v>6.7677999999999994</v>
      </c>
      <c r="H94" s="244">
        <v>0.30904194139529501</v>
      </c>
      <c r="I94" s="244">
        <v>4.9948903778014557</v>
      </c>
      <c r="J94" s="245">
        <v>2.3502388193339385</v>
      </c>
      <c r="K94" s="72"/>
      <c r="M94" s="282"/>
      <c r="N94" s="283"/>
      <c r="P94" s="239"/>
      <c r="AA94" s="240"/>
    </row>
    <row r="95" spans="2:27" ht="17.25">
      <c r="B95" s="85" t="s">
        <v>123</v>
      </c>
      <c r="C95" s="64">
        <v>2501</v>
      </c>
      <c r="D95" s="242">
        <v>2.0982151899280464E-2</v>
      </c>
      <c r="E95" s="242">
        <v>0.3636911351253802</v>
      </c>
      <c r="F95" s="242">
        <v>0.26429730824830061</v>
      </c>
      <c r="G95" s="243">
        <v>6.4501999999999997</v>
      </c>
      <c r="H95" s="244">
        <v>0.22589513525495777</v>
      </c>
      <c r="I95" s="244">
        <v>4.3558474993727723</v>
      </c>
      <c r="J95" s="245">
        <v>2.4062942352375498</v>
      </c>
      <c r="K95" s="72" t="s">
        <v>69</v>
      </c>
      <c r="M95" s="282"/>
      <c r="N95" s="283"/>
      <c r="P95" s="239"/>
      <c r="AA95" s="240"/>
    </row>
    <row r="96" spans="2:27" ht="17.25">
      <c r="B96" s="85" t="s">
        <v>120</v>
      </c>
      <c r="C96" s="64">
        <v>2401</v>
      </c>
      <c r="D96" s="242">
        <v>5.3398743988600644E-2</v>
      </c>
      <c r="E96" s="242">
        <v>0.37974206531252608</v>
      </c>
      <c r="F96" s="242">
        <v>0.1977670806607579</v>
      </c>
      <c r="G96" s="243">
        <v>13.944571428571434</v>
      </c>
      <c r="H96" s="244">
        <v>2.4732414577936077</v>
      </c>
      <c r="I96" s="244">
        <v>50.358200337749658</v>
      </c>
      <c r="J96" s="245">
        <v>1.7532257425871574</v>
      </c>
      <c r="K96" s="72"/>
      <c r="M96" s="282"/>
      <c r="N96" s="283"/>
      <c r="P96" s="239"/>
      <c r="AA96" s="240"/>
    </row>
    <row r="97" spans="2:27" ht="17.25">
      <c r="B97" s="85" t="s">
        <v>120</v>
      </c>
      <c r="C97" s="64">
        <v>2402</v>
      </c>
      <c r="D97" s="242">
        <v>3.0705177193842779E-2</v>
      </c>
      <c r="E97" s="242">
        <v>0.34010486277951024</v>
      </c>
      <c r="F97" s="242">
        <v>0.18157089312478267</v>
      </c>
      <c r="G97" s="243">
        <v>10.129428571428573</v>
      </c>
      <c r="H97" s="244">
        <v>0.13822099484086747</v>
      </c>
      <c r="I97" s="244">
        <v>18.290567430045183</v>
      </c>
      <c r="J97" s="245">
        <v>2.044383112071416</v>
      </c>
      <c r="K97" s="72"/>
      <c r="M97" s="282"/>
      <c r="N97" s="283"/>
      <c r="P97" s="239"/>
      <c r="AA97" s="240"/>
    </row>
    <row r="98" spans="2:27" ht="17.25">
      <c r="B98" s="85" t="s">
        <v>120</v>
      </c>
      <c r="C98" s="64">
        <v>2403</v>
      </c>
      <c r="D98" s="242">
        <v>1.4317546987998779E-2</v>
      </c>
      <c r="E98" s="242">
        <v>0.34106961151876974</v>
      </c>
      <c r="F98" s="242">
        <v>0.18393910464358224</v>
      </c>
      <c r="G98" s="243">
        <v>10.242666666666665</v>
      </c>
      <c r="H98" s="244">
        <v>0.15417774487473057</v>
      </c>
      <c r="I98" s="244">
        <v>21.370046441243392</v>
      </c>
      <c r="J98" s="245">
        <v>2.0429017254933344</v>
      </c>
      <c r="K98" s="72"/>
      <c r="M98" s="282"/>
      <c r="N98" s="283"/>
      <c r="P98" s="239"/>
      <c r="AA98" s="240"/>
    </row>
    <row r="99" spans="2:27" ht="17.25">
      <c r="B99" s="85" t="s">
        <v>120</v>
      </c>
      <c r="C99" s="64">
        <v>2404</v>
      </c>
      <c r="D99" s="242">
        <v>1.1612602897495909E-2</v>
      </c>
      <c r="E99" s="242">
        <v>0.34009082350931397</v>
      </c>
      <c r="F99" s="242">
        <v>0.18995039682807097</v>
      </c>
      <c r="G99" s="243">
        <v>10.472476190476192</v>
      </c>
      <c r="H99" s="244">
        <v>0.17379134820702585</v>
      </c>
      <c r="I99" s="244">
        <v>21.970063823134716</v>
      </c>
      <c r="J99" s="245">
        <v>2.0211560257544563</v>
      </c>
      <c r="K99" s="72"/>
      <c r="M99" s="282"/>
      <c r="N99" s="283"/>
      <c r="P99" s="239"/>
      <c r="AA99" s="240"/>
    </row>
    <row r="100" spans="2:27" ht="17.25">
      <c r="B100" s="85" t="s">
        <v>120</v>
      </c>
      <c r="C100" s="64">
        <v>2405</v>
      </c>
      <c r="D100" s="242">
        <v>1.1977718287262249E-2</v>
      </c>
      <c r="E100" s="242">
        <v>0.34236293859396472</v>
      </c>
      <c r="F100" s="242">
        <v>0.19069679075313045</v>
      </c>
      <c r="G100" s="243">
        <v>11.360761904761905</v>
      </c>
      <c r="H100" s="244">
        <v>0.11309262884185177</v>
      </c>
      <c r="I100" s="244">
        <v>25.908767316809293</v>
      </c>
      <c r="J100" s="245">
        <v>1.9488927332162471</v>
      </c>
      <c r="K100" s="72"/>
      <c r="M100" s="282"/>
      <c r="N100" s="283"/>
      <c r="P100" s="239"/>
      <c r="AA100" s="240"/>
    </row>
    <row r="101" spans="2:27" ht="17.25">
      <c r="B101" s="85" t="s">
        <v>120</v>
      </c>
      <c r="C101" s="64">
        <v>2406</v>
      </c>
      <c r="D101" s="242">
        <v>1.2867303660987733E-2</v>
      </c>
      <c r="E101" s="242">
        <v>0.33639156724966573</v>
      </c>
      <c r="F101" s="242">
        <v>0.18007567701385549</v>
      </c>
      <c r="G101" s="243">
        <v>11.917238095238096</v>
      </c>
      <c r="H101" s="244">
        <v>5.3880791723139358E-2</v>
      </c>
      <c r="I101" s="244">
        <v>22.657252361775335</v>
      </c>
      <c r="J101" s="245">
        <v>1.879502285621542</v>
      </c>
      <c r="K101" s="72"/>
      <c r="M101" s="282"/>
      <c r="N101" s="283"/>
      <c r="P101" s="239"/>
      <c r="AA101" s="240"/>
    </row>
    <row r="102" spans="2:27" ht="17.25">
      <c r="B102" s="85" t="s">
        <v>120</v>
      </c>
      <c r="C102" s="64">
        <v>2407</v>
      </c>
      <c r="D102" s="242">
        <v>1.4378663960673086E-2</v>
      </c>
      <c r="E102" s="242">
        <v>0.33662628887959328</v>
      </c>
      <c r="F102" s="242">
        <v>0.17585695779421293</v>
      </c>
      <c r="G102" s="243">
        <v>12.303761904761902</v>
      </c>
      <c r="H102" s="244">
        <v>5.4711053535977348E-2</v>
      </c>
      <c r="I102" s="244">
        <v>21.179690939082281</v>
      </c>
      <c r="J102" s="245">
        <v>1.8357969434303758</v>
      </c>
      <c r="K102" s="72"/>
      <c r="M102" s="282"/>
      <c r="N102" s="283"/>
      <c r="P102" s="239"/>
      <c r="AA102" s="240"/>
    </row>
    <row r="103" spans="2:27" ht="17.25">
      <c r="B103" s="85" t="s">
        <v>120</v>
      </c>
      <c r="C103" s="64">
        <v>2408</v>
      </c>
      <c r="D103" s="242">
        <v>1.9434518304606029E-2</v>
      </c>
      <c r="E103" s="242">
        <v>0.33649383298573227</v>
      </c>
      <c r="F103" s="242">
        <v>0.1662183799778077</v>
      </c>
      <c r="G103" s="243">
        <v>12.949619047619045</v>
      </c>
      <c r="H103" s="244">
        <v>5.3814932063083014E-2</v>
      </c>
      <c r="I103" s="244">
        <v>22.276392155668418</v>
      </c>
      <c r="J103" s="245">
        <v>1.8034860819291159</v>
      </c>
      <c r="K103" s="72"/>
      <c r="M103" s="282"/>
      <c r="N103" s="283"/>
      <c r="P103" s="239"/>
      <c r="AA103" s="240"/>
    </row>
    <row r="104" spans="2:27" ht="17.25">
      <c r="B104" s="85" t="s">
        <v>120</v>
      </c>
      <c r="C104" s="64">
        <v>2409</v>
      </c>
      <c r="D104" s="242">
        <v>1.7426808524889547E-2</v>
      </c>
      <c r="E104" s="242">
        <v>0.33658170608907095</v>
      </c>
      <c r="F104" s="242">
        <v>0.16982595858038799</v>
      </c>
      <c r="G104" s="243">
        <v>12.548095238095234</v>
      </c>
      <c r="H104" s="244">
        <v>6.6302947449308522E-2</v>
      </c>
      <c r="I104" s="244">
        <v>23.424027661750408</v>
      </c>
      <c r="J104" s="245">
        <v>1.84659490497705</v>
      </c>
      <c r="K104" s="72"/>
      <c r="M104" s="282"/>
      <c r="N104" s="283"/>
      <c r="P104" s="239"/>
      <c r="AA104" s="240"/>
    </row>
    <row r="105" spans="2:27" ht="17.25">
      <c r="B105" s="85" t="s">
        <v>120</v>
      </c>
      <c r="C105" s="64">
        <v>2410</v>
      </c>
      <c r="D105" s="242">
        <v>1.7586666815007684E-2</v>
      </c>
      <c r="E105" s="242">
        <v>0.34373080322018396</v>
      </c>
      <c r="F105" s="242">
        <v>0.18245508514111619</v>
      </c>
      <c r="G105" s="243">
        <v>12.205476190476187</v>
      </c>
      <c r="H105" s="244">
        <v>0.13811766910155238</v>
      </c>
      <c r="I105" s="244">
        <v>30.292986627291075</v>
      </c>
      <c r="J105" s="245">
        <v>1.8919512777117578</v>
      </c>
      <c r="K105" s="72"/>
      <c r="M105" s="282"/>
      <c r="N105" s="283"/>
      <c r="P105" s="239"/>
      <c r="AA105" s="240"/>
    </row>
    <row r="106" spans="2:27" ht="17.25">
      <c r="B106" s="85" t="s">
        <v>120</v>
      </c>
      <c r="C106" s="64">
        <v>2411</v>
      </c>
      <c r="D106" s="242">
        <v>2.1322082803181795E-2</v>
      </c>
      <c r="E106" s="242">
        <v>0.34702830380998734</v>
      </c>
      <c r="F106" s="242">
        <v>0.18959368909161495</v>
      </c>
      <c r="G106" s="243">
        <v>12.319428571428572</v>
      </c>
      <c r="H106" s="244">
        <v>0.25037454975868201</v>
      </c>
      <c r="I106" s="244">
        <v>31.391115628185922</v>
      </c>
      <c r="J106" s="245">
        <v>1.8885474551063588</v>
      </c>
      <c r="K106" s="72"/>
      <c r="M106" s="282"/>
      <c r="N106" s="283"/>
      <c r="P106" s="239"/>
      <c r="AA106" s="240"/>
    </row>
    <row r="107" spans="2:27" ht="17.25">
      <c r="B107" s="85" t="s">
        <v>120</v>
      </c>
      <c r="C107" s="64">
        <v>2412</v>
      </c>
      <c r="D107" s="242">
        <v>2.3444897153158287E-2</v>
      </c>
      <c r="E107" s="242">
        <v>0.36074391376734283</v>
      </c>
      <c r="F107" s="242">
        <v>0.18451577126836829</v>
      </c>
      <c r="G107" s="243">
        <v>11.847619047619045</v>
      </c>
      <c r="H107" s="244">
        <v>0.28911449893962948</v>
      </c>
      <c r="I107" s="244">
        <v>27.604569557467343</v>
      </c>
      <c r="J107" s="245">
        <v>1.9135091450375856</v>
      </c>
      <c r="K107" s="72"/>
      <c r="M107" s="282"/>
      <c r="N107" s="283"/>
      <c r="P107" s="239"/>
      <c r="AA107" s="240"/>
    </row>
    <row r="108" spans="2:27" ht="17.25">
      <c r="B108" s="85" t="s">
        <v>120</v>
      </c>
      <c r="C108" s="64">
        <v>2501</v>
      </c>
      <c r="D108" s="242">
        <v>3.0679331948088653E-2</v>
      </c>
      <c r="E108" s="242">
        <v>0.3574591383311333</v>
      </c>
      <c r="F108" s="242">
        <v>0.18537184875425433</v>
      </c>
      <c r="G108" s="243">
        <v>12.268619047619049</v>
      </c>
      <c r="H108" s="244">
        <v>0.37737893146839252</v>
      </c>
      <c r="I108" s="244">
        <v>24.224409783290856</v>
      </c>
      <c r="J108" s="245">
        <v>1.9010709802094998</v>
      </c>
      <c r="K108" s="72" t="s">
        <v>67</v>
      </c>
      <c r="M108" s="282"/>
      <c r="N108" s="283"/>
      <c r="P108" s="239"/>
      <c r="AA108" s="240"/>
    </row>
    <row r="109" spans="2:27" ht="17.25">
      <c r="B109" s="85" t="s">
        <v>122</v>
      </c>
      <c r="C109" s="64">
        <v>2401</v>
      </c>
      <c r="D109" s="242">
        <v>4.1163958918510837E-2</v>
      </c>
      <c r="E109" s="242">
        <v>0.45387585747384868</v>
      </c>
      <c r="F109" s="242">
        <v>0.15582916592149049</v>
      </c>
      <c r="G109" s="243">
        <v>12.607749999999999</v>
      </c>
      <c r="H109" s="244">
        <v>2.4306495542991504</v>
      </c>
      <c r="I109" s="244">
        <v>22.094381453207323</v>
      </c>
      <c r="J109" s="245">
        <v>1.7407182612621928</v>
      </c>
      <c r="K109" s="72"/>
      <c r="M109" s="282"/>
      <c r="N109" s="283"/>
      <c r="P109" s="239"/>
      <c r="AA109" s="240"/>
    </row>
    <row r="110" spans="2:27" ht="17.25">
      <c r="B110" s="85" t="s">
        <v>122</v>
      </c>
      <c r="C110" s="64">
        <v>2402</v>
      </c>
      <c r="D110" s="242">
        <v>2.9942925431167389E-2</v>
      </c>
      <c r="E110" s="242">
        <v>0.37341234014015368</v>
      </c>
      <c r="F110" s="242">
        <v>0.12957470982405378</v>
      </c>
      <c r="G110" s="243">
        <v>8.0604444444444443</v>
      </c>
      <c r="H110" s="244">
        <v>9.2605585354787356E-2</v>
      </c>
      <c r="I110" s="244">
        <v>5.8536477900578747</v>
      </c>
      <c r="J110" s="245">
        <v>2.137392024158836</v>
      </c>
      <c r="K110" s="72"/>
      <c r="M110" s="282"/>
      <c r="N110" s="283"/>
      <c r="P110" s="239"/>
      <c r="AA110" s="240"/>
    </row>
    <row r="111" spans="2:27" ht="17.25">
      <c r="B111" s="85" t="s">
        <v>122</v>
      </c>
      <c r="C111" s="64">
        <v>2403</v>
      </c>
      <c r="D111" s="242">
        <v>1.2974435697968056E-2</v>
      </c>
      <c r="E111" s="242">
        <v>0.36964328687809334</v>
      </c>
      <c r="F111" s="242">
        <v>0.15373557063373083</v>
      </c>
      <c r="G111" s="243">
        <v>8.0888888888888886</v>
      </c>
      <c r="H111" s="244">
        <v>9.4708159559461685E-2</v>
      </c>
      <c r="I111" s="244">
        <v>7.0370365068018623</v>
      </c>
      <c r="J111" s="245">
        <v>2.1690259665590954</v>
      </c>
      <c r="K111" s="72"/>
      <c r="M111" s="282"/>
      <c r="N111" s="283"/>
      <c r="P111" s="239"/>
      <c r="AA111" s="240"/>
    </row>
    <row r="112" spans="2:27" ht="17.25">
      <c r="B112" s="85" t="s">
        <v>122</v>
      </c>
      <c r="C112" s="64">
        <v>2404</v>
      </c>
      <c r="D112" s="242">
        <v>1.2880297103908972E-2</v>
      </c>
      <c r="E112" s="242">
        <v>0.36915614115070838</v>
      </c>
      <c r="F112" s="242">
        <v>0.15887971434764431</v>
      </c>
      <c r="G112" s="243">
        <v>8.6171111111111109</v>
      </c>
      <c r="H112" s="244">
        <v>0.1013663679568747</v>
      </c>
      <c r="I112" s="244">
        <v>6.1205978366341487</v>
      </c>
      <c r="J112" s="245">
        <v>2.0997821507985548</v>
      </c>
      <c r="K112" s="72"/>
      <c r="M112" s="282"/>
      <c r="N112" s="283"/>
      <c r="P112" s="239"/>
      <c r="AA112" s="240"/>
    </row>
    <row r="113" spans="2:11" ht="17.25">
      <c r="B113" s="85" t="s">
        <v>122</v>
      </c>
      <c r="C113" s="64">
        <v>2405</v>
      </c>
      <c r="D113" s="242">
        <v>1.2022412035435878E-2</v>
      </c>
      <c r="E113" s="242">
        <v>0.37282468003130376</v>
      </c>
      <c r="F113" s="242">
        <v>0.16433283714150818</v>
      </c>
      <c r="G113" s="243">
        <v>9.2153333333333354</v>
      </c>
      <c r="H113" s="244">
        <v>8.8938445955663914E-2</v>
      </c>
      <c r="I113" s="244">
        <v>7.0439249196885827</v>
      </c>
      <c r="J113" s="245">
        <v>2.0357496397494761</v>
      </c>
      <c r="K113" s="72"/>
    </row>
    <row r="114" spans="2:11" ht="20.25" customHeight="1">
      <c r="B114" s="85" t="s">
        <v>122</v>
      </c>
      <c r="C114" s="64">
        <v>2406</v>
      </c>
      <c r="D114" s="242">
        <v>1.1465235738373694E-2</v>
      </c>
      <c r="E114" s="242">
        <v>0.36975620657412739</v>
      </c>
      <c r="F114" s="242">
        <v>0.1445025655206317</v>
      </c>
      <c r="G114" s="243">
        <v>10.11188888888889</v>
      </c>
      <c r="H114" s="244">
        <v>0.27204248215401317</v>
      </c>
      <c r="I114" s="244">
        <v>7.3291445192081195</v>
      </c>
      <c r="J114" s="245">
        <v>1.9385730029385602</v>
      </c>
      <c r="K114" s="72"/>
    </row>
    <row r="115" spans="2:11" ht="20.25" customHeight="1">
      <c r="B115" s="85" t="s">
        <v>122</v>
      </c>
      <c r="C115" s="64">
        <v>2407</v>
      </c>
      <c r="D115" s="242">
        <v>1.3195310110001216E-2</v>
      </c>
      <c r="E115" s="242">
        <v>0.36596543541179105</v>
      </c>
      <c r="F115" s="242">
        <v>0.12893405048367806</v>
      </c>
      <c r="G115" s="243">
        <v>10.916444444444444</v>
      </c>
      <c r="H115" s="244">
        <v>0.45679492171360231</v>
      </c>
      <c r="I115" s="244">
        <v>8.1869438227121751</v>
      </c>
      <c r="J115" s="245">
        <v>1.8726537588947678</v>
      </c>
      <c r="K115" s="72"/>
    </row>
    <row r="116" spans="2:11" ht="20.25" customHeight="1">
      <c r="B116" s="85" t="s">
        <v>122</v>
      </c>
      <c r="C116" s="64">
        <v>2408</v>
      </c>
      <c r="D116" s="242">
        <v>1.6968580551500745E-2</v>
      </c>
      <c r="E116" s="242">
        <v>0.36493674647934993</v>
      </c>
      <c r="F116" s="242">
        <v>0.11364359493322096</v>
      </c>
      <c r="G116" s="243">
        <v>11.84011111111111</v>
      </c>
      <c r="H116" s="244">
        <v>0.57926144832114834</v>
      </c>
      <c r="I116" s="244">
        <v>10.901783804374992</v>
      </c>
      <c r="J116" s="245">
        <v>1.8159154256385042</v>
      </c>
      <c r="K116" s="72"/>
    </row>
    <row r="117" spans="2:11" ht="20.25" customHeight="1">
      <c r="B117" s="85" t="s">
        <v>122</v>
      </c>
      <c r="C117" s="64">
        <v>2409</v>
      </c>
      <c r="D117" s="242">
        <v>1.664639142610649E-2</v>
      </c>
      <c r="E117" s="242">
        <v>0.36682329095334648</v>
      </c>
      <c r="F117" s="242">
        <v>0.1242178715928218</v>
      </c>
      <c r="G117" s="243">
        <v>11.303500000000003</v>
      </c>
      <c r="H117" s="244">
        <v>0.61443300045913507</v>
      </c>
      <c r="I117" s="244">
        <v>10.614330082931557</v>
      </c>
      <c r="J117" s="245">
        <v>1.8542631568253749</v>
      </c>
      <c r="K117" s="72"/>
    </row>
    <row r="118" spans="2:11" ht="20.25" customHeight="1">
      <c r="B118" s="85" t="s">
        <v>122</v>
      </c>
      <c r="C118" s="64">
        <v>2410</v>
      </c>
      <c r="D118" s="242">
        <v>1.5032336368208325E-2</v>
      </c>
      <c r="E118" s="242">
        <v>0.38272800245011324</v>
      </c>
      <c r="F118" s="242">
        <v>0.15756528472150066</v>
      </c>
      <c r="G118" s="243">
        <v>10.277000000000001</v>
      </c>
      <c r="H118" s="244">
        <v>1.196176245267937</v>
      </c>
      <c r="I118" s="244">
        <v>14.593350192268831</v>
      </c>
      <c r="J118" s="245">
        <v>1.9750909115941826</v>
      </c>
      <c r="K118" s="72"/>
    </row>
    <row r="119" spans="2:11" ht="20.25" customHeight="1">
      <c r="B119" s="85" t="s">
        <v>122</v>
      </c>
      <c r="C119" s="64">
        <v>2411</v>
      </c>
      <c r="D119" s="242">
        <v>1.5936328794641283E-2</v>
      </c>
      <c r="E119" s="242">
        <v>0.392985071449589</v>
      </c>
      <c r="F119" s="242">
        <v>0.15465368529288104</v>
      </c>
      <c r="G119" s="243">
        <v>10.568428571428571</v>
      </c>
      <c r="H119" s="244">
        <v>1.982836581685091</v>
      </c>
      <c r="I119" s="244">
        <v>15.987565949655552</v>
      </c>
      <c r="J119" s="245">
        <v>1.9187903050318134</v>
      </c>
      <c r="K119" s="72"/>
    </row>
    <row r="120" spans="2:11" ht="20.25" customHeight="1">
      <c r="B120" s="85" t="s">
        <v>122</v>
      </c>
      <c r="C120" s="64">
        <v>2412</v>
      </c>
      <c r="D120" s="242">
        <v>2.1533264443381411E-2</v>
      </c>
      <c r="E120" s="242">
        <v>0.42922287576006685</v>
      </c>
      <c r="F120" s="242">
        <v>0.1519962094882025</v>
      </c>
      <c r="G120" s="243">
        <v>11.622428571428571</v>
      </c>
      <c r="H120" s="244">
        <v>2.6738019333326135</v>
      </c>
      <c r="I120" s="244">
        <v>19.61897545827042</v>
      </c>
      <c r="J120" s="245">
        <v>1.8465409914832862</v>
      </c>
      <c r="K120" s="72"/>
    </row>
    <row r="121" spans="2:11" ht="20.25" customHeight="1">
      <c r="B121" s="85" t="s">
        <v>122</v>
      </c>
      <c r="C121" s="64">
        <v>2501</v>
      </c>
      <c r="D121" s="242">
        <v>2.3925931509902635E-2</v>
      </c>
      <c r="E121" s="242">
        <v>0.44341619040060853</v>
      </c>
      <c r="F121" s="242">
        <v>0.14234666229737716</v>
      </c>
      <c r="G121" s="243">
        <v>12.239666666666666</v>
      </c>
      <c r="H121" s="244">
        <v>2.7598377737961846</v>
      </c>
      <c r="I121" s="244">
        <v>19.787002579386847</v>
      </c>
      <c r="J121" s="245">
        <v>1.8212157343152677</v>
      </c>
      <c r="K121" s="72" t="s">
        <v>67</v>
      </c>
    </row>
    <row r="122" spans="2:11" ht="20.25" customHeight="1">
      <c r="B122" s="85" t="s">
        <v>121</v>
      </c>
      <c r="C122" s="64">
        <v>2401</v>
      </c>
      <c r="D122" s="242">
        <v>3.1746312955770052E-2</v>
      </c>
      <c r="E122" s="242">
        <v>0.4799538912005073</v>
      </c>
      <c r="F122" s="242">
        <v>0.23356254260326248</v>
      </c>
      <c r="G122" s="243">
        <v>12.744166666666667</v>
      </c>
      <c r="H122" s="244">
        <v>6.6137297893908311</v>
      </c>
      <c r="I122" s="244">
        <v>27.136300967426976</v>
      </c>
      <c r="J122" s="245">
        <v>1.743769988537901</v>
      </c>
      <c r="K122" s="72"/>
    </row>
    <row r="123" spans="2:11" ht="20.25" customHeight="1">
      <c r="B123" s="85" t="s">
        <v>121</v>
      </c>
      <c r="C123" s="64">
        <v>2402</v>
      </c>
      <c r="D123" s="242">
        <v>4.573753653794875E-2</v>
      </c>
      <c r="E123" s="242">
        <v>0.37789181024332125</v>
      </c>
      <c r="F123" s="242">
        <v>0.16661876648673143</v>
      </c>
      <c r="G123" s="243">
        <v>7.980666666666667</v>
      </c>
      <c r="H123" s="244">
        <v>0.23275111727518827</v>
      </c>
      <c r="I123" s="244">
        <v>5.4122393137057108</v>
      </c>
      <c r="J123" s="245">
        <v>2.0995892336766615</v>
      </c>
      <c r="K123" s="72"/>
    </row>
    <row r="124" spans="2:11" ht="20.25" customHeight="1">
      <c r="B124" s="85" t="s">
        <v>121</v>
      </c>
      <c r="C124" s="64">
        <v>2403</v>
      </c>
      <c r="D124" s="242">
        <v>1.7102536200663293E-2</v>
      </c>
      <c r="E124" s="242">
        <v>0.35621501768667413</v>
      </c>
      <c r="F124" s="242">
        <v>0.19298356754179896</v>
      </c>
      <c r="G124" s="243">
        <v>7.269857142857143</v>
      </c>
      <c r="H124" s="244">
        <v>0.53836006295793359</v>
      </c>
      <c r="I124" s="244">
        <v>4.640151018827904</v>
      </c>
      <c r="J124" s="245">
        <v>2.1897888493262587</v>
      </c>
      <c r="K124" s="72"/>
    </row>
    <row r="125" spans="2:11" ht="20.25" customHeight="1">
      <c r="B125" s="85" t="s">
        <v>121</v>
      </c>
      <c r="C125" s="64">
        <v>2404</v>
      </c>
      <c r="D125" s="242">
        <v>1.6150549612398594E-2</v>
      </c>
      <c r="E125" s="242">
        <v>0.35522048496241893</v>
      </c>
      <c r="F125" s="242">
        <v>0.20567852492479283</v>
      </c>
      <c r="G125" s="243">
        <v>7.7985714285714289</v>
      </c>
      <c r="H125" s="244">
        <v>1.259657951692511</v>
      </c>
      <c r="I125" s="244">
        <v>7.5546673509058673</v>
      </c>
      <c r="J125" s="245">
        <v>2.1379940292218444</v>
      </c>
      <c r="K125" s="72"/>
    </row>
    <row r="126" spans="2:11" ht="20.25" customHeight="1">
      <c r="B126" s="85" t="s">
        <v>121</v>
      </c>
      <c r="C126" s="64">
        <v>2405</v>
      </c>
      <c r="D126" s="242">
        <v>1.5289440598216256E-2</v>
      </c>
      <c r="E126" s="242">
        <v>0.35945327409630756</v>
      </c>
      <c r="F126" s="242">
        <v>0.2097106665513632</v>
      </c>
      <c r="G126" s="243">
        <v>8.4271428571428579</v>
      </c>
      <c r="H126" s="244">
        <v>0.84170250483190867</v>
      </c>
      <c r="I126" s="244">
        <v>6.3826398435902263</v>
      </c>
      <c r="J126" s="245">
        <v>2.0660169358379896</v>
      </c>
      <c r="K126" s="72"/>
    </row>
    <row r="127" spans="2:11" ht="20.25" customHeight="1">
      <c r="B127" s="85" t="s">
        <v>121</v>
      </c>
      <c r="C127" s="64">
        <v>2406</v>
      </c>
      <c r="D127" s="242">
        <v>1.6563432316814751E-2</v>
      </c>
      <c r="E127" s="242">
        <v>0.35702858022223355</v>
      </c>
      <c r="F127" s="242">
        <v>0.19905761189480053</v>
      </c>
      <c r="G127" s="243">
        <v>9.3048571428571432</v>
      </c>
      <c r="H127" s="244">
        <v>0.99791414934068867</v>
      </c>
      <c r="I127" s="244">
        <v>6.1695604601343623</v>
      </c>
      <c r="J127" s="245">
        <v>1.9679753370949147</v>
      </c>
      <c r="K127" s="72"/>
    </row>
    <row r="128" spans="2:11" ht="20.25" customHeight="1">
      <c r="B128" s="85" t="s">
        <v>121</v>
      </c>
      <c r="C128" s="64">
        <v>2407</v>
      </c>
      <c r="D128" s="242">
        <v>1.7698871700719716E-2</v>
      </c>
      <c r="E128" s="242">
        <v>0.3597910165552855</v>
      </c>
      <c r="F128" s="242">
        <v>0.18666116215551526</v>
      </c>
      <c r="G128" s="243">
        <v>10.087166666666667</v>
      </c>
      <c r="H128" s="244">
        <v>0.50261594266573284</v>
      </c>
      <c r="I128" s="244">
        <v>7.0799521578948914</v>
      </c>
      <c r="J128" s="245">
        <v>1.9145527648929326</v>
      </c>
      <c r="K128" s="72"/>
    </row>
    <row r="129" spans="2:11" ht="20.25" customHeight="1">
      <c r="B129" s="85" t="s">
        <v>121</v>
      </c>
      <c r="C129" s="64">
        <v>2408</v>
      </c>
      <c r="D129" s="242">
        <v>1.9842843013702299E-2</v>
      </c>
      <c r="E129" s="242">
        <v>0.361036879047964</v>
      </c>
      <c r="F129" s="242">
        <v>0.18326500326753492</v>
      </c>
      <c r="G129" s="243">
        <v>11.4322</v>
      </c>
      <c r="H129" s="244">
        <v>0.50033347225926073</v>
      </c>
      <c r="I129" s="244">
        <v>8.0768117664709234</v>
      </c>
      <c r="J129" s="245">
        <v>1.8843436043331641</v>
      </c>
      <c r="K129" s="72"/>
    </row>
    <row r="130" spans="2:11" ht="20.25" customHeight="1">
      <c r="B130" s="85" t="s">
        <v>121</v>
      </c>
      <c r="C130" s="64">
        <v>2409</v>
      </c>
      <c r="D130" s="242">
        <v>2.7496011595236826E-2</v>
      </c>
      <c r="E130" s="242">
        <v>0.37186610886456833</v>
      </c>
      <c r="F130" s="242">
        <v>0.15785829713394142</v>
      </c>
      <c r="G130" s="243">
        <v>11.447999999999999</v>
      </c>
      <c r="H130" s="244">
        <v>1.009182075519039</v>
      </c>
      <c r="I130" s="244">
        <v>13.998929341144835</v>
      </c>
      <c r="J130" s="245">
        <v>1.8142875980249293</v>
      </c>
      <c r="K130" s="72"/>
    </row>
    <row r="131" spans="2:11" ht="20.25" customHeight="1">
      <c r="B131" s="85" t="s">
        <v>121</v>
      </c>
      <c r="C131" s="64">
        <v>2410</v>
      </c>
      <c r="D131" s="242">
        <v>2.1513694423946038E-2</v>
      </c>
      <c r="E131" s="242">
        <v>0.37991683763435063</v>
      </c>
      <c r="F131" s="242">
        <v>0.19096371613174304</v>
      </c>
      <c r="G131" s="243">
        <v>11.96</v>
      </c>
      <c r="H131" s="244">
        <v>1.4550936279994935</v>
      </c>
      <c r="I131" s="244">
        <v>20.128795187326325</v>
      </c>
      <c r="J131" s="245">
        <v>1.9122006551432511</v>
      </c>
      <c r="K131" s="72"/>
    </row>
    <row r="132" spans="2:11" ht="20.25" customHeight="1">
      <c r="B132" s="85" t="s">
        <v>121</v>
      </c>
      <c r="C132" s="64">
        <v>2411</v>
      </c>
      <c r="D132" s="242">
        <v>2.1586101048964582E-2</v>
      </c>
      <c r="E132" s="242">
        <v>0.42048868958120234</v>
      </c>
      <c r="F132" s="242">
        <v>0.24731412748691087</v>
      </c>
      <c r="G132" s="243">
        <v>13.144666666666666</v>
      </c>
      <c r="H132" s="244">
        <v>3.7958022731377139</v>
      </c>
      <c r="I132" s="244">
        <v>31.403415713330059</v>
      </c>
      <c r="J132" s="245">
        <v>1.8066854561528969</v>
      </c>
      <c r="K132" s="72"/>
    </row>
    <row r="133" spans="2:11" ht="20.25" customHeight="1">
      <c r="B133" s="85" t="s">
        <v>121</v>
      </c>
      <c r="C133" s="64">
        <v>2412</v>
      </c>
      <c r="D133" s="242">
        <v>3.0781901480637888E-2</v>
      </c>
      <c r="E133" s="242">
        <v>0.4528307049011927</v>
      </c>
      <c r="F133" s="242">
        <v>0.25778082036078037</v>
      </c>
      <c r="G133" s="243">
        <v>14.043500000000002</v>
      </c>
      <c r="H133" s="244">
        <v>4.3035774789278713</v>
      </c>
      <c r="I133" s="244">
        <v>37.630273238125355</v>
      </c>
      <c r="J133" s="245">
        <v>1.7916476689511598</v>
      </c>
      <c r="K133" s="72"/>
    </row>
    <row r="134" spans="2:11" ht="20.25" customHeight="1">
      <c r="B134" s="85" t="s">
        <v>121</v>
      </c>
      <c r="C134" s="64">
        <v>2501</v>
      </c>
      <c r="D134" s="242">
        <v>3.0732749810874808E-2</v>
      </c>
      <c r="E134" s="242">
        <v>0.46389388658309444</v>
      </c>
      <c r="F134" s="242">
        <v>0.22229379400253368</v>
      </c>
      <c r="G134" s="243">
        <v>13.385666666666665</v>
      </c>
      <c r="H134" s="244">
        <v>3.5958298089028973</v>
      </c>
      <c r="I134" s="244">
        <v>34.069306819811686</v>
      </c>
      <c r="J134" s="245">
        <v>1.8333658215604738</v>
      </c>
      <c r="K134" s="72" t="s">
        <v>70</v>
      </c>
    </row>
    <row r="135" spans="2:11" ht="20.25" customHeight="1">
      <c r="B135" s="83" t="s">
        <v>127</v>
      </c>
      <c r="C135" s="82"/>
      <c r="D135" s="83"/>
      <c r="E135" s="83"/>
      <c r="F135" s="83"/>
      <c r="G135" s="83"/>
      <c r="H135" s="83"/>
      <c r="I135" s="83"/>
      <c r="J135" s="83"/>
      <c r="K135" s="82"/>
    </row>
    <row r="136" spans="2:11" ht="20.25" customHeight="1">
      <c r="B136" s="217" t="str">
        <f>C72</f>
        <v>520</v>
      </c>
      <c r="C136" s="53"/>
      <c r="D136" s="65">
        <f>(SUMIFS(D$83:D$134,$B$83:$B$134,$B136,$C$83:$C$134,MAX($C$83:$C$134))/SUMIFS(D$83:D$134,$B$83:$B$134,$B136,$C$83:$C$134,2412))-1</f>
        <v>-6.6534647970677319E-2</v>
      </c>
      <c r="E136" s="65">
        <f>(SUMIFS(E$83:E$134,$B$83:$B$134,$B136,$C$83:$C$134,MAX($C$83:$C$134))/SUMIFS(E$83:E$134,$B$83:$B$134,$B136,$C$83:$C$134,2412))-1</f>
        <v>5.3715424024733949E-3</v>
      </c>
      <c r="F136" s="65">
        <f>(SUMIFS(F$83:F$134,$B$83:$B$134,$B136,$C$83:$C$134,MAX($C$83:$C$134))/SUMIFS(F$83:F$134,$B$83:$B$134,$B136,$C$83:$C$134,2412))-1</f>
        <v>4.5335387668976823E-2</v>
      </c>
      <c r="G136" s="65">
        <f>(SUMIFS(G$83:G$134,$B$83:$B$134,$B136,$C$83:$C$134,MAX($C$83:$C$134))/SUMIFS(G$83:G$134,$B$83:$B$134,$B136,$C$83:$C$134,2412))-1</f>
        <v>-4.6928100712195886E-2</v>
      </c>
      <c r="H136" s="65">
        <f>(SUMIFS(H$83:H$134,$B$83:$B$134,$B136,$C$83:$C$134,MAX($C$83:$C$134))/SUMIFS(H$83:H$134,$B$83:$B$134,$B136,$C$83:$C$134,2412))-1</f>
        <v>-0.26904699654984465</v>
      </c>
      <c r="I136" s="65">
        <f>(SUMIFS(I$83:I$134,$B$83:$B$134,$B136,$C$83:$C$134,MAX($C$83:$C$134))/SUMIFS(I$83:I$134,$B$83:$B$134,$B136,$C$83:$C$134,2412))-1</f>
        <v>-0.12793932000364816</v>
      </c>
      <c r="J136" s="84">
        <f>(SUMIFS(J$83:J$134,$B$83:$B$134,$B136,$C$83:$C$134,MAX($C$83:$C$134))/SUMIFS(J$83:J$134,$B$83:$B$134,$B136,$C$83:$C$134,2412))-1</f>
        <v>2.385094461144921E-2</v>
      </c>
      <c r="K136" s="54"/>
    </row>
    <row r="137" spans="2:11" ht="20.25" customHeight="1">
      <c r="B137" s="41" t="str">
        <f>D72</f>
        <v>1</v>
      </c>
      <c r="C137" s="53"/>
      <c r="D137" s="65">
        <f>(SUMIFS(D$83:D$134,$B$83:$B$134,$B137,$C$83:$C$134,MAX($C$83:$C$134))/SUMIFS(D$83:D$134,$B$83:$B$134,$B137,$C$83:$C$134,2412))-1</f>
        <v>0.30857182898564384</v>
      </c>
      <c r="E137" s="65">
        <f>(SUMIFS(E$83:E$134,$B$83:$B$134,$B137,$C$83:$C$134,MAX($C$83:$C$134))/SUMIFS(E$83:E$134,$B$83:$B$134,$B137,$C$83:$C$134,2412))-1</f>
        <v>-9.1055602349759956E-3</v>
      </c>
      <c r="F137" s="65">
        <f>(SUMIFS(F$83:F$134,$B$83:$B$134,$B137,$C$83:$C$134,MAX($C$83:$C$134))/SUMIFS(F$83:F$134,$B$83:$B$134,$B137,$C$83:$C$134,2412))-1</f>
        <v>4.6395897759921034E-3</v>
      </c>
      <c r="G137" s="65">
        <f>(SUMIFS(G$83:G$134,$B$83:$B$134,$B137,$C$83:$C$134,MAX($C$83:$C$134))/SUMIFS(G$83:G$134,$B$83:$B$134,$B137,$C$83:$C$134,2412))-1</f>
        <v>3.553456591639903E-2</v>
      </c>
      <c r="H137" s="65">
        <f>(SUMIFS(H$83:H$134,$B$83:$B$134,$B137,$C$83:$C$134,MAX($C$83:$C$134))/SUMIFS(H$83:H$134,$B$83:$B$134,$B137,$C$83:$C$134,2412))-1</f>
        <v>0.30529230755457104</v>
      </c>
      <c r="I137" s="65">
        <f>(SUMIFS(I$83:I$134,$B$83:$B$134,$B137,$C$83:$C$134,MAX($C$83:$C$134))/SUMIFS(I$83:I$134,$B$83:$B$134,$B137,$C$83:$C$134,2412))-1</f>
        <v>-0.12244928388177367</v>
      </c>
      <c r="J137" s="84">
        <f>(SUMIFS(J$83:J$134,$B$83:$B$134,$B137,$C$83:$C$134,MAX($C$83:$C$134))/SUMIFS(J$83:J$134,$B$83:$B$134,$B137,$C$83:$C$134,2412))-1</f>
        <v>-6.500185724401919E-3</v>
      </c>
      <c r="K137" s="54"/>
    </row>
    <row r="138" spans="2:11" ht="20.25" customHeight="1">
      <c r="B138" s="41" t="str">
        <f>E72</f>
        <v>518</v>
      </c>
      <c r="C138" s="53"/>
      <c r="D138" s="65">
        <f>(SUMIFS(D$83:D$134,$B$83:$B$134,$B138,$C$83:$C$134,MAX($C$83:$C$134))/SUMIFS(D$83:D$134,$B$83:$B$134,$B138,$C$83:$C$134,2412))-1</f>
        <v>0.11111492513419852</v>
      </c>
      <c r="E138" s="65">
        <f>(SUMIFS(E$83:E$134,$B$83:$B$134,$B138,$C$83:$C$134,MAX($C$83:$C$134))/SUMIFS(E$83:E$134,$B$83:$B$134,$B138,$C$83:$C$134,2412))-1</f>
        <v>3.3067470170149216E-2</v>
      </c>
      <c r="F138" s="65">
        <f>(SUMIFS(F$83:F$134,$B$83:$B$134,$B138,$C$83:$C$134,MAX($C$83:$C$134))/SUMIFS(F$83:F$134,$B$83:$B$134,$B138,$C$83:$C$134,2412))-1</f>
        <v>-6.34854462707789E-2</v>
      </c>
      <c r="G138" s="65">
        <f>(SUMIFS(G$83:G$134,$B$83:$B$134,$B138,$C$83:$C$134,MAX($C$83:$C$134))/SUMIFS(G$83:G$134,$B$83:$B$134,$B138,$C$83:$C$134,2412))-1</f>
        <v>5.3107497408541038E-2</v>
      </c>
      <c r="H138" s="65">
        <f>(SUMIFS(H$83:H$134,$B$83:$B$134,$B138,$C$83:$C$134,MAX($C$83:$C$134))/SUMIFS(H$83:H$134,$B$83:$B$134,$B138,$C$83:$C$134,2412))-1</f>
        <v>3.2177342454209557E-2</v>
      </c>
      <c r="I138" s="65">
        <f>(SUMIFS(I$83:I$134,$B$83:$B$134,$B138,$C$83:$C$134,MAX($C$83:$C$134))/SUMIFS(I$83:I$134,$B$83:$B$134,$B138,$C$83:$C$134,2412))-1</f>
        <v>8.5645206842641652E-3</v>
      </c>
      <c r="J138" s="84">
        <f>(SUMIFS(J$83:J$134,$B$83:$B$134,$B138,$C$83:$C$134,MAX($C$83:$C$134))/SUMIFS(J$83:J$134,$B$83:$B$134,$B138,$C$83:$C$134,2412))-1</f>
        <v>-1.371497155212098E-2</v>
      </c>
      <c r="K138" s="54"/>
    </row>
    <row r="139" spans="2:11" ht="20.25" customHeight="1">
      <c r="B139" s="41" t="str">
        <f>F72</f>
        <v>516</v>
      </c>
      <c r="C139" s="53"/>
      <c r="D139" s="65">
        <f>(SUMIFS(D$83:D$134,$B$83:$B$134,$B139,$C$83:$C$134,MAX($C$83:$C$134))/SUMIFS(D$83:D$134,$B$83:$B$134,$B139,$C$83:$C$134,2412))-1</f>
        <v>-1.5967717197066245E-3</v>
      </c>
      <c r="E139" s="65">
        <f>(SUMIFS(E$83:E$134,$B$83:$B$134,$B139,$C$83:$C$134,MAX($C$83:$C$134))/SUMIFS(E$83:E$134,$B$83:$B$134,$B139,$C$83:$C$134,2412))-1</f>
        <v>2.4431165029579205E-2</v>
      </c>
      <c r="F139" s="65">
        <f>(SUMIFS(F$83:F$134,$B$83:$B$134,$B139,$C$83:$C$134,MAX($C$83:$C$134))/SUMIFS(F$83:F$134,$B$83:$B$134,$B139,$C$83:$C$134,2412))-1</f>
        <v>-0.13766356359864318</v>
      </c>
      <c r="G139" s="65">
        <f>(SUMIFS(G$83:G$134,$B$83:$B$134,$B139,$C$83:$C$134,MAX($C$83:$C$134))/SUMIFS(G$83:G$134,$B$83:$B$134,$B139,$C$83:$C$134,2412))-1</f>
        <v>-4.6842548747344726E-2</v>
      </c>
      <c r="H139" s="65">
        <f>(SUMIFS(H$83:H$134,$B$83:$B$134,$B139,$C$83:$C$134,MAX($C$83:$C$134))/SUMIFS(H$83:H$134,$B$83:$B$134,$B139,$C$83:$C$134,2412))-1</f>
        <v>-0.16445565892339686</v>
      </c>
      <c r="I139" s="65">
        <f>(SUMIFS(I$83:I$134,$B$83:$B$134,$B139,$C$83:$C$134,MAX($C$83:$C$134))/SUMIFS(I$83:I$134,$B$83:$B$134,$B139,$C$83:$C$134,2412))-1</f>
        <v>-9.4630363053166744E-2</v>
      </c>
      <c r="J139" s="84">
        <f>(SUMIFS(J$83:J$134,$B$83:$B$134,$B139,$C$83:$C$134,MAX($C$83:$C$134))/SUMIFS(J$83:J$134,$B$83:$B$134,$B139,$C$83:$C$134,2412))-1</f>
        <v>2.3284797191032602E-2</v>
      </c>
      <c r="K139" s="54"/>
    </row>
    <row r="140" spans="2:11" ht="20.25" customHeight="1" thickBot="1"/>
    <row r="141" spans="2:11" ht="17.25" thickTop="1">
      <c r="B141" s="25" t="s">
        <v>51</v>
      </c>
      <c r="C141" s="25"/>
      <c r="D141" s="25"/>
      <c r="E141" s="25"/>
      <c r="F141" s="165" t="s">
        <v>77</v>
      </c>
      <c r="G141" s="42"/>
      <c r="H141" s="25"/>
      <c r="I141" s="25"/>
    </row>
    <row r="142" spans="2:11">
      <c r="B142" s="26" t="s">
        <v>33</v>
      </c>
      <c r="C142" s="26" t="s">
        <v>52</v>
      </c>
      <c r="D142" s="26"/>
      <c r="E142" s="26"/>
      <c r="F142" s="86" t="s">
        <v>78</v>
      </c>
      <c r="G142" s="43"/>
      <c r="H142" s="45" t="s">
        <v>81</v>
      </c>
      <c r="I142" s="45"/>
    </row>
    <row r="143" spans="2:11">
      <c r="B143" s="26" t="s">
        <v>34</v>
      </c>
      <c r="C143" s="26" t="s">
        <v>53</v>
      </c>
      <c r="D143" s="26"/>
      <c r="E143" s="26"/>
      <c r="F143" s="86" t="s">
        <v>79</v>
      </c>
      <c r="G143" s="43"/>
      <c r="H143" s="45" t="s">
        <v>82</v>
      </c>
      <c r="I143" s="45"/>
    </row>
    <row r="144" spans="2:11">
      <c r="B144" s="26" t="s">
        <v>4</v>
      </c>
      <c r="C144" s="26" t="s">
        <v>54</v>
      </c>
      <c r="D144" s="26"/>
      <c r="E144" s="26"/>
      <c r="F144" s="86" t="s">
        <v>80</v>
      </c>
      <c r="G144" s="43"/>
      <c r="H144" s="45" t="s">
        <v>83</v>
      </c>
      <c r="I144" s="45"/>
    </row>
    <row r="145" spans="2:9">
      <c r="B145" s="26" t="s">
        <v>5</v>
      </c>
      <c r="C145" s="26" t="s">
        <v>55</v>
      </c>
      <c r="D145" s="26"/>
      <c r="E145" s="26"/>
      <c r="F145" s="86" t="s">
        <v>87</v>
      </c>
      <c r="G145" s="43"/>
      <c r="H145" s="45" t="s">
        <v>84</v>
      </c>
      <c r="I145" s="45"/>
    </row>
    <row r="146" spans="2:9">
      <c r="B146" s="26" t="s">
        <v>56</v>
      </c>
      <c r="C146" s="26" t="s">
        <v>57</v>
      </c>
      <c r="D146" s="26"/>
      <c r="E146" s="26"/>
      <c r="F146" s="86" t="s">
        <v>88</v>
      </c>
      <c r="G146" s="43"/>
      <c r="H146" s="45" t="s">
        <v>85</v>
      </c>
      <c r="I146" s="45"/>
    </row>
    <row r="147" spans="2:9" ht="17.25" thickBot="1">
      <c r="B147" s="27" t="s">
        <v>58</v>
      </c>
      <c r="C147" s="27" t="s">
        <v>59</v>
      </c>
      <c r="D147" s="27"/>
      <c r="E147" s="27"/>
      <c r="F147" s="87" t="s">
        <v>89</v>
      </c>
      <c r="G147" s="44"/>
      <c r="H147" s="46" t="s">
        <v>86</v>
      </c>
      <c r="I147" s="46"/>
    </row>
    <row r="148" spans="2:9" ht="17.25" thickTop="1"/>
    <row r="149" spans="2:9" ht="6.75" customHeight="1"/>
  </sheetData>
  <mergeCells count="3">
    <mergeCell ref="O9:P9"/>
    <mergeCell ref="C4:D4"/>
    <mergeCell ref="C5:D5"/>
  </mergeCells>
  <phoneticPr fontId="2" type="noConversion"/>
  <conditionalFormatting sqref="B99:K134 B83:K95">
    <cfRule type="expression" dxfId="71" priority="10">
      <formula>$B83&lt;&gt;$B84</formula>
    </cfRule>
  </conditionalFormatting>
  <conditionalFormatting sqref="B96:K98">
    <cfRule type="expression" dxfId="70" priority="75">
      <formula>$B96&lt;&gt;$B101</formula>
    </cfRule>
  </conditionalFormatting>
  <conditionalFormatting sqref="C73:K73">
    <cfRule type="containsText" dxfId="69" priority="11" operator="containsText" text="F">
      <formula>NOT(ISERROR(SEARCH("F",C73)))</formula>
    </cfRule>
    <cfRule type="containsText" dxfId="68" priority="12" operator="containsText" text="D">
      <formula>NOT(ISERROR(SEARCH("D",C73)))</formula>
    </cfRule>
    <cfRule type="containsText" dxfId="67" priority="13" operator="containsText" text="S">
      <formula>NOT(ISERROR(SEARCH("S",C73)))</formula>
    </cfRule>
    <cfRule type="containsText" dxfId="66" priority="14" operator="containsText" text="A">
      <formula>NOT(ISERROR(SEARCH("A",C73)))</formula>
    </cfRule>
  </conditionalFormatting>
  <conditionalFormatting sqref="D60:K60 D62:K63 D64:D69 D70:K71 D80:K80 D135:K135 K136:K139">
    <cfRule type="containsText" dxfId="65" priority="69" operator="containsText" text="악화">
      <formula>NOT(ISERROR(SEARCH("악화",D60)))</formula>
    </cfRule>
  </conditionalFormatting>
  <conditionalFormatting sqref="D60:K60 D62:K63 D70:K71 D80:K80 D135:K135 K136:K139 D64:D69">
    <cfRule type="containsText" dxfId="64" priority="68" operator="containsText" text="개선">
      <formula>NOT(ISERROR(SEARCH("개선",D60)))</formula>
    </cfRule>
  </conditionalFormatting>
  <conditionalFormatting sqref="G4:G5">
    <cfRule type="containsText" dxfId="63" priority="19" operator="containsText" text="S">
      <formula>NOT(ISERROR(SEARCH("S",G4)))</formula>
    </cfRule>
    <cfRule type="containsText" dxfId="62" priority="20" operator="containsText" text="A">
      <formula>NOT(ISERROR(SEARCH("A",G4)))</formula>
    </cfRule>
  </conditionalFormatting>
  <conditionalFormatting sqref="G5">
    <cfRule type="containsText" dxfId="61" priority="15" operator="containsText" text="F">
      <formula>NOT(ISERROR(SEARCH("F",G5)))</formula>
    </cfRule>
    <cfRule type="containsText" dxfId="60" priority="16" operator="containsText" text="D">
      <formula>NOT(ISERROR(SEARCH("D",G5)))</formula>
    </cfRule>
  </conditionalFormatting>
  <conditionalFormatting sqref="J25">
    <cfRule type="containsText" dxfId="59" priority="5" operator="containsText" text="D">
      <formula>NOT(ISERROR(SEARCH("D",J25)))</formula>
    </cfRule>
    <cfRule type="containsText" dxfId="58" priority="6" operator="containsText" text="F">
      <formula>NOT(ISERROR(SEARCH("F",J25)))</formula>
    </cfRule>
    <cfRule type="containsText" dxfId="57" priority="7" operator="containsText" text="S">
      <formula>NOT(ISERROR(SEARCH("S",J25)))</formula>
    </cfRule>
    <cfRule type="containsText" dxfId="56" priority="8" operator="containsText" text="A">
      <formula>NOT(ISERROR(SEARCH("A",J25)))</formula>
    </cfRule>
  </conditionalFormatting>
  <conditionalFormatting sqref="K1:K24">
    <cfRule type="containsText" dxfId="55" priority="1" operator="containsText" text="D">
      <formula>NOT(ISERROR(SEARCH("D",K1)))</formula>
    </cfRule>
    <cfRule type="containsText" dxfId="54" priority="2" operator="containsText" text="F">
      <formula>NOT(ISERROR(SEARCH("F",K1)))</formula>
    </cfRule>
    <cfRule type="containsText" dxfId="53" priority="3" operator="containsText" text="S">
      <formula>NOT(ISERROR(SEARCH("S",K1)))</formula>
    </cfRule>
    <cfRule type="containsText" dxfId="52" priority="4" operator="containsText" text="A">
      <formula>NOT(ISERROR(SEARCH("A",K1)))</formula>
    </cfRule>
  </conditionalFormatting>
  <conditionalFormatting sqref="K27:K31 K33:K72 K74:K1048576">
    <cfRule type="containsText" dxfId="51" priority="21" operator="containsText" text="D">
      <formula>NOT(ISERROR(SEARCH("D",K27)))</formula>
    </cfRule>
    <cfRule type="containsText" dxfId="50" priority="22" operator="containsText" text="F">
      <formula>NOT(ISERROR(SEARCH("F",K27)))</formula>
    </cfRule>
    <cfRule type="containsText" dxfId="49" priority="23" operator="containsText" text="S">
      <formula>NOT(ISERROR(SEARCH("S",K27)))</formula>
    </cfRule>
    <cfRule type="containsText" dxfId="48" priority="24" operator="containsText" text="A">
      <formula>NOT(ISERROR(SEARCH("A",K27)))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D136:J139</xm:sqref>
        </x14:conditionalFormatting>
        <x14:conditionalFormatting xmlns:xm="http://schemas.microsoft.com/office/excel/2006/main">
          <x14:cfRule type="iconSet" priority="9" id="{2C625129-B8E8-4ABD-B188-9611B89C6FC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98"/>
      <c r="F1" s="103"/>
      <c r="G1" s="21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0"/>
    </row>
    <row r="3" spans="1:66" s="17" customFormat="1" ht="21.75" customHeight="1">
      <c r="A3" s="40" t="s">
        <v>154</v>
      </c>
      <c r="B3" s="40"/>
      <c r="C3" s="19"/>
      <c r="D3" s="19"/>
      <c r="E3" s="99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1" t="s">
        <v>38</v>
      </c>
      <c r="B4" s="131" t="s">
        <v>142</v>
      </c>
      <c r="C4" s="131" t="s">
        <v>1</v>
      </c>
      <c r="D4" s="131" t="s">
        <v>10</v>
      </c>
      <c r="E4" s="132" t="s">
        <v>141</v>
      </c>
      <c r="F4" s="119" t="s">
        <v>45</v>
      </c>
      <c r="G4" s="142" t="s">
        <v>144</v>
      </c>
      <c r="H4" s="119" t="s">
        <v>63</v>
      </c>
      <c r="I4" s="119" t="s">
        <v>3</v>
      </c>
      <c r="J4" s="118" t="s">
        <v>11</v>
      </c>
      <c r="K4" s="118" t="s">
        <v>12</v>
      </c>
      <c r="L4" s="118" t="s">
        <v>13</v>
      </c>
      <c r="M4" s="118" t="s">
        <v>15</v>
      </c>
      <c r="N4" s="218" t="s">
        <v>6</v>
      </c>
      <c r="O4" s="218" t="s">
        <v>7</v>
      </c>
      <c r="P4" s="218" t="s">
        <v>26</v>
      </c>
      <c r="Q4" s="218" t="s">
        <v>14</v>
      </c>
      <c r="R4" s="218" t="s">
        <v>46</v>
      </c>
      <c r="S4" s="143" t="s">
        <v>43</v>
      </c>
      <c r="T4" s="14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3" t="s">
        <v>39</v>
      </c>
      <c r="AQ4" s="93" t="s">
        <v>27</v>
      </c>
      <c r="AR4" s="93" t="s">
        <v>40</v>
      </c>
      <c r="AS4" s="93" t="s">
        <v>41</v>
      </c>
      <c r="AT4" s="93" t="s">
        <v>6</v>
      </c>
      <c r="AU4" s="93" t="s">
        <v>7</v>
      </c>
      <c r="AV4" s="93" t="s">
        <v>28</v>
      </c>
      <c r="AW4" s="93" t="s">
        <v>18</v>
      </c>
      <c r="AX4" s="94" t="s">
        <v>60</v>
      </c>
      <c r="AY4" s="93" t="s">
        <v>90</v>
      </c>
      <c r="AZ4" s="93" t="s">
        <v>65</v>
      </c>
      <c r="BA4" s="93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36" t="str">
        <f>W5</f>
        <v>신동아교통</v>
      </c>
      <c r="B5" s="136" t="str">
        <f>V5</f>
        <v>1</v>
      </c>
      <c r="C5" s="137" t="str">
        <f>Y5</f>
        <v>70바2411</v>
      </c>
      <c r="D5" s="125" t="str">
        <f>Z5</f>
        <v>저상</v>
      </c>
      <c r="E5" s="121" t="str">
        <f>AZ5</f>
        <v>D</v>
      </c>
      <c r="F5" s="144">
        <f>G5/H5</f>
        <v>0.81041666666666667</v>
      </c>
      <c r="G5" s="145">
        <f>AE5</f>
        <v>1.9450000000000001</v>
      </c>
      <c r="H5" s="146">
        <f>AF5</f>
        <v>2.4</v>
      </c>
      <c r="I5" s="147">
        <f>AC5</f>
        <v>6693.0770000000002</v>
      </c>
      <c r="J5" s="148">
        <f>AI5/AH5</f>
        <v>3.2734482492665536E-2</v>
      </c>
      <c r="K5" s="148">
        <f>AJ5/AH5</f>
        <v>0.3478348268497734</v>
      </c>
      <c r="L5" s="148">
        <f>AK5/AC5</f>
        <v>0.22202045486702154</v>
      </c>
      <c r="M5" s="149">
        <f>AG5</f>
        <v>11.823</v>
      </c>
      <c r="N5" s="150">
        <f>IF(AW5=0,AT5,"속도계이상")</f>
        <v>0.254</v>
      </c>
      <c r="O5" s="150">
        <f>IF(AW5=0,AU5,"속도계이상")</f>
        <v>18.213000000000001</v>
      </c>
      <c r="P5" s="151">
        <f>AQ5/60</f>
        <v>0</v>
      </c>
      <c r="Q5" s="152">
        <f>AN5</f>
        <v>82</v>
      </c>
      <c r="R5" s="153">
        <f>AC5/(AH5-AI5-AJ5)</f>
        <v>27.116557249868698</v>
      </c>
      <c r="S5" s="138">
        <f>IF(AW5=0,AL5,"속도계이상")</f>
        <v>17</v>
      </c>
      <c r="T5" s="138">
        <f>IF(AW5=0,AM5,"속도계이상")</f>
        <v>1219</v>
      </c>
      <c r="U5" t="s">
        <v>118</v>
      </c>
      <c r="V5" s="5" t="s">
        <v>120</v>
      </c>
      <c r="W5" t="s">
        <v>118</v>
      </c>
      <c r="X5" s="5" t="s">
        <v>120</v>
      </c>
      <c r="Y5" t="s">
        <v>171</v>
      </c>
      <c r="Z5" t="s">
        <v>172</v>
      </c>
      <c r="AA5" t="s">
        <v>48</v>
      </c>
      <c r="AB5">
        <v>523</v>
      </c>
      <c r="AC5" s="1">
        <v>6693.0770000000002</v>
      </c>
      <c r="AD5" s="1">
        <v>3441.0819999999999</v>
      </c>
      <c r="AE5" s="28">
        <v>1.9450000000000001</v>
      </c>
      <c r="AF5">
        <v>2.4</v>
      </c>
      <c r="AG5">
        <v>11.823</v>
      </c>
      <c r="AH5">
        <v>398.47268100000002</v>
      </c>
      <c r="AI5">
        <v>13.043797</v>
      </c>
      <c r="AJ5">
        <v>138.602676</v>
      </c>
      <c r="AK5">
        <v>1486</v>
      </c>
      <c r="AL5">
        <v>17</v>
      </c>
      <c r="AM5">
        <v>1219</v>
      </c>
      <c r="AN5">
        <v>82</v>
      </c>
      <c r="AO5">
        <v>16.796827</v>
      </c>
      <c r="AP5">
        <v>3165.9</v>
      </c>
      <c r="AQ5">
        <v>0</v>
      </c>
      <c r="AR5">
        <v>56</v>
      </c>
      <c r="AS5">
        <v>27810</v>
      </c>
      <c r="AT5">
        <v>0.254</v>
      </c>
      <c r="AU5">
        <v>18.213000000000001</v>
      </c>
      <c r="AV5">
        <v>59119</v>
      </c>
      <c r="AW5">
        <v>0</v>
      </c>
      <c r="AX5" s="29">
        <v>0.45</v>
      </c>
      <c r="AY5">
        <v>0.81041666666666667</v>
      </c>
      <c r="AZ5" t="s">
        <v>67</v>
      </c>
      <c r="BA5" t="s">
        <v>119</v>
      </c>
      <c r="BB5">
        <v>7</v>
      </c>
      <c r="BC5" t="s">
        <v>341</v>
      </c>
      <c r="BD5">
        <v>9</v>
      </c>
      <c r="BE5">
        <v>120568.46899999998</v>
      </c>
      <c r="BF5">
        <v>5.5512664758146688E-2</v>
      </c>
      <c r="BG5">
        <v>4.498838873108138E-2</v>
      </c>
      <c r="BH5">
        <v>177733.83299999996</v>
      </c>
      <c r="BI5">
        <v>3.7657866749545667E-2</v>
      </c>
      <c r="BJ5">
        <v>3.0518562844944301E-2</v>
      </c>
      <c r="BK5">
        <v>1</v>
      </c>
      <c r="BL5" t="s">
        <v>67</v>
      </c>
      <c r="BM5">
        <v>0</v>
      </c>
      <c r="BN5" t="s">
        <v>273</v>
      </c>
    </row>
    <row r="6" spans="1:66">
      <c r="A6" s="133" t="str">
        <f t="shared" ref="A6:A7" si="0">W6</f>
        <v>신동아교통</v>
      </c>
      <c r="B6" s="133" t="str">
        <f t="shared" ref="B6:B7" si="1">V6</f>
        <v>1</v>
      </c>
      <c r="C6" s="134" t="str">
        <f t="shared" ref="C6:C7" si="2">Y6</f>
        <v>70바2415</v>
      </c>
      <c r="D6" s="109" t="str">
        <f t="shared" ref="D6:D7" si="3">Z6</f>
        <v>저상</v>
      </c>
      <c r="E6" s="105" t="str">
        <f>AZ6</f>
        <v>D</v>
      </c>
      <c r="F6" s="154">
        <f>G6/H6</f>
        <v>0.8158333333333333</v>
      </c>
      <c r="G6" s="155">
        <f>AE6</f>
        <v>1.958</v>
      </c>
      <c r="H6" s="156">
        <f>AF6</f>
        <v>2.4</v>
      </c>
      <c r="I6" s="157">
        <f t="shared" ref="I6:I7" si="4">AC6</f>
        <v>6743.1149999999998</v>
      </c>
      <c r="J6" s="158">
        <f t="shared" ref="J6:J7" si="5">AI6/AH6</f>
        <v>3.4035839084940865E-2</v>
      </c>
      <c r="K6" s="158">
        <f t="shared" ref="K6:K7" si="6">AJ6/AH6</f>
        <v>0.34523753221849784</v>
      </c>
      <c r="L6" s="158">
        <f t="shared" ref="L6:L7" si="7">AK6/AC6</f>
        <v>0.19560692647240926</v>
      </c>
      <c r="M6" s="159">
        <f t="shared" ref="M6:M7" si="8">AG6</f>
        <v>10.493</v>
      </c>
      <c r="N6" s="160">
        <f t="shared" ref="N6:N7" si="9">IF(AW6=0,AT6,"속도계이상")</f>
        <v>1.839</v>
      </c>
      <c r="O6" s="160">
        <f t="shared" ref="O6:O7" si="10">IF(AW6=0,AU6,"속도계이상")</f>
        <v>19.991</v>
      </c>
      <c r="P6" s="161">
        <f t="shared" ref="P6:P7" si="11">AQ6/60</f>
        <v>0</v>
      </c>
      <c r="Q6" s="162">
        <f t="shared" ref="Q6:Q7" si="12">AN6</f>
        <v>79</v>
      </c>
      <c r="R6" s="163">
        <f t="shared" ref="R6:R7" si="13">AC6/(AH6-AI6-AJ6)</f>
        <v>25.952879035247367</v>
      </c>
      <c r="S6" s="135">
        <f t="shared" ref="S6:S7" si="14">IF(AW6=0,AL6,"속도계이상")</f>
        <v>124</v>
      </c>
      <c r="T6" s="135">
        <f t="shared" ref="T6:T7" si="15">IF(AW6=0,AM6,"속도계이상")</f>
        <v>1348</v>
      </c>
      <c r="U6" t="s">
        <v>118</v>
      </c>
      <c r="V6" s="5" t="s">
        <v>120</v>
      </c>
      <c r="W6" t="s">
        <v>118</v>
      </c>
      <c r="X6" s="5" t="s">
        <v>120</v>
      </c>
      <c r="Y6" t="s">
        <v>173</v>
      </c>
      <c r="Z6" t="s">
        <v>172</v>
      </c>
      <c r="AA6" t="s">
        <v>48</v>
      </c>
      <c r="AB6">
        <v>523</v>
      </c>
      <c r="AC6" s="1">
        <v>6743.1149999999998</v>
      </c>
      <c r="AD6" s="1">
        <v>3443.2350000000001</v>
      </c>
      <c r="AE6" s="28">
        <v>1.958</v>
      </c>
      <c r="AF6">
        <v>2.4</v>
      </c>
      <c r="AG6">
        <v>10.493</v>
      </c>
      <c r="AH6">
        <v>418.57631199999997</v>
      </c>
      <c r="AI6">
        <v>14.246596</v>
      </c>
      <c r="AJ6">
        <v>144.508253</v>
      </c>
      <c r="AK6">
        <v>1319</v>
      </c>
      <c r="AL6">
        <v>124</v>
      </c>
      <c r="AM6">
        <v>1348</v>
      </c>
      <c r="AN6">
        <v>79</v>
      </c>
      <c r="AO6">
        <v>16.109642999999998</v>
      </c>
      <c r="AP6">
        <v>4142.5</v>
      </c>
      <c r="AQ6">
        <v>0</v>
      </c>
      <c r="AR6">
        <v>115</v>
      </c>
      <c r="AS6">
        <v>36129</v>
      </c>
      <c r="AT6">
        <v>1.839</v>
      </c>
      <c r="AU6">
        <v>19.991</v>
      </c>
      <c r="AV6">
        <v>59666</v>
      </c>
      <c r="AW6">
        <v>0</v>
      </c>
      <c r="AX6" s="29">
        <v>0.44</v>
      </c>
      <c r="AY6">
        <v>0.8158333333333333</v>
      </c>
      <c r="AZ6" t="s">
        <v>67</v>
      </c>
      <c r="BA6" t="s">
        <v>119</v>
      </c>
      <c r="BB6">
        <v>5</v>
      </c>
      <c r="BC6" t="s">
        <v>183</v>
      </c>
      <c r="BD6">
        <v>11</v>
      </c>
      <c r="BE6">
        <v>120568.46899999998</v>
      </c>
      <c r="BF6">
        <v>5.5927682054252519E-2</v>
      </c>
      <c r="BG6">
        <v>4.562766727592768E-2</v>
      </c>
      <c r="BH6">
        <v>177733.83299999996</v>
      </c>
      <c r="BI6">
        <v>3.7939400091596527E-2</v>
      </c>
      <c r="BJ6">
        <v>3.0952227241394164E-2</v>
      </c>
      <c r="BK6">
        <v>1</v>
      </c>
      <c r="BL6" t="s">
        <v>67</v>
      </c>
      <c r="BM6">
        <v>0</v>
      </c>
      <c r="BN6" t="s">
        <v>273</v>
      </c>
    </row>
    <row r="7" spans="1:66">
      <c r="A7" s="136" t="str">
        <f t="shared" si="0"/>
        <v>신동아교통</v>
      </c>
      <c r="B7" s="136" t="str">
        <f t="shared" si="1"/>
        <v>1</v>
      </c>
      <c r="C7" s="137" t="str">
        <f t="shared" si="2"/>
        <v>70바2451</v>
      </c>
      <c r="D7" s="125" t="str">
        <f t="shared" si="3"/>
        <v>저상</v>
      </c>
      <c r="E7" s="121" t="str">
        <f t="shared" ref="E7:E41" si="16">AZ7</f>
        <v>D</v>
      </c>
      <c r="F7" s="144">
        <f t="shared" ref="F7:F41" si="17">G7/H7</f>
        <v>0.81565217391304345</v>
      </c>
      <c r="G7" s="145">
        <f t="shared" ref="G7:G41" si="18">AE7</f>
        <v>1.8759999999999999</v>
      </c>
      <c r="H7" s="146">
        <f t="shared" ref="H7:H41" si="19">AF7</f>
        <v>2.2999999999999998</v>
      </c>
      <c r="I7" s="147">
        <f t="shared" si="4"/>
        <v>5457.2280000000001</v>
      </c>
      <c r="J7" s="148">
        <f t="shared" si="5"/>
        <v>2.8811073845377382E-2</v>
      </c>
      <c r="K7" s="148">
        <f t="shared" si="6"/>
        <v>0.35515511499631602</v>
      </c>
      <c r="L7" s="148">
        <f t="shared" si="7"/>
        <v>0.15337457038628402</v>
      </c>
      <c r="M7" s="149">
        <f t="shared" si="8"/>
        <v>12.959</v>
      </c>
      <c r="N7" s="150">
        <f t="shared" si="9"/>
        <v>0.14699999999999999</v>
      </c>
      <c r="O7" s="150">
        <f t="shared" si="10"/>
        <v>15.081</v>
      </c>
      <c r="P7" s="151">
        <f t="shared" si="11"/>
        <v>0.13</v>
      </c>
      <c r="Q7" s="152">
        <f t="shared" si="12"/>
        <v>85</v>
      </c>
      <c r="R7" s="153">
        <f t="shared" si="13"/>
        <v>27.737247498415229</v>
      </c>
      <c r="S7" s="138">
        <f t="shared" si="14"/>
        <v>8</v>
      </c>
      <c r="T7" s="138">
        <f t="shared" si="15"/>
        <v>823</v>
      </c>
      <c r="U7" t="s">
        <v>118</v>
      </c>
      <c r="V7" t="s">
        <v>120</v>
      </c>
      <c r="W7" s="4" t="s">
        <v>118</v>
      </c>
      <c r="X7" s="4" t="s">
        <v>120</v>
      </c>
      <c r="Y7" s="4" t="s">
        <v>175</v>
      </c>
      <c r="Z7" s="4" t="s">
        <v>172</v>
      </c>
      <c r="AA7" s="4" t="s">
        <v>48</v>
      </c>
      <c r="AB7" s="4">
        <v>523</v>
      </c>
      <c r="AC7" s="4">
        <v>5457.2280000000001</v>
      </c>
      <c r="AD7" s="4">
        <v>2908.5340000000001</v>
      </c>
      <c r="AE7" s="4">
        <v>1.8759999999999999</v>
      </c>
      <c r="AF7" s="4">
        <v>2.2999999999999998</v>
      </c>
      <c r="AG7" s="4">
        <v>12.959</v>
      </c>
      <c r="AH7" s="4">
        <v>319.37740500000001</v>
      </c>
      <c r="AI7" s="4">
        <v>9.201606</v>
      </c>
      <c r="AJ7" s="4">
        <v>113.42851899999999</v>
      </c>
      <c r="AK7" s="4">
        <v>837</v>
      </c>
      <c r="AL7" s="4">
        <v>8</v>
      </c>
      <c r="AM7" s="4">
        <v>823</v>
      </c>
      <c r="AN7" s="4">
        <v>85</v>
      </c>
      <c r="AO7" s="4">
        <v>17.087081999999999</v>
      </c>
      <c r="AP7" s="4">
        <v>4396.3999999999996</v>
      </c>
      <c r="AQ7" s="4">
        <v>7.8</v>
      </c>
      <c r="AR7" s="4">
        <v>32</v>
      </c>
      <c r="AS7" s="4">
        <v>14309</v>
      </c>
      <c r="AT7" s="4">
        <v>0.14699999999999999</v>
      </c>
      <c r="AU7" s="4">
        <v>15.081</v>
      </c>
      <c r="AV7" s="4">
        <v>42888</v>
      </c>
      <c r="AW7" s="4">
        <v>0</v>
      </c>
      <c r="AX7" s="30">
        <v>0.45</v>
      </c>
      <c r="AY7">
        <v>0.81565217391304345</v>
      </c>
      <c r="AZ7" t="s">
        <v>67</v>
      </c>
      <c r="BA7" t="s">
        <v>119</v>
      </c>
      <c r="BB7">
        <v>6</v>
      </c>
      <c r="BC7" t="s">
        <v>174</v>
      </c>
      <c r="BD7">
        <v>7</v>
      </c>
      <c r="BE7">
        <v>120568.46899999998</v>
      </c>
      <c r="BF7">
        <v>4.5262480690536101E-2</v>
      </c>
      <c r="BG7">
        <v>3.6918440771932924E-2</v>
      </c>
      <c r="BH7">
        <v>177733.83299999996</v>
      </c>
      <c r="BI7">
        <v>3.070449732550359E-2</v>
      </c>
      <c r="BJ7">
        <v>2.5044189992454231E-2</v>
      </c>
      <c r="BK7">
        <v>1</v>
      </c>
      <c r="BL7" t="s">
        <v>69</v>
      </c>
      <c r="BM7">
        <v>-1</v>
      </c>
      <c r="BN7" t="s">
        <v>274</v>
      </c>
    </row>
    <row r="8" spans="1:66">
      <c r="A8" s="133" t="str">
        <f t="shared" ref="A8:A41" si="20">W8</f>
        <v>신동아교통</v>
      </c>
      <c r="B8" s="133" t="str">
        <f t="shared" ref="B8:B41" si="21">V8</f>
        <v>1</v>
      </c>
      <c r="C8" s="134" t="str">
        <f t="shared" ref="C8:C41" si="22">Y8</f>
        <v>70바2468</v>
      </c>
      <c r="D8" s="109" t="str">
        <f t="shared" ref="D8:D41" si="23">Z8</f>
        <v>저상</v>
      </c>
      <c r="E8" s="105" t="str">
        <f t="shared" si="16"/>
        <v>F</v>
      </c>
      <c r="F8" s="154">
        <f t="shared" si="17"/>
        <v>0.78999999999999992</v>
      </c>
      <c r="G8" s="155">
        <f t="shared" si="18"/>
        <v>1.738</v>
      </c>
      <c r="H8" s="156">
        <f t="shared" si="19"/>
        <v>2.2000000000000002</v>
      </c>
      <c r="I8" s="157">
        <f t="shared" ref="I8:I41" si="24">AC8</f>
        <v>5930.6639999999998</v>
      </c>
      <c r="J8" s="158">
        <f t="shared" ref="J8:J41" si="25">AI8/AH8</f>
        <v>1.9247261881383464E-2</v>
      </c>
      <c r="K8" s="158">
        <f t="shared" ref="K8:K41" si="26">AJ8/AH8</f>
        <v>0.33159661551238501</v>
      </c>
      <c r="L8" s="158">
        <f t="shared" ref="L8:L41" si="27">AK8/AC8</f>
        <v>0.1409622935981536</v>
      </c>
      <c r="M8" s="159">
        <f t="shared" ref="M8:M41" si="28">AG8</f>
        <v>13.760999999999999</v>
      </c>
      <c r="N8" s="160">
        <f t="shared" ref="N8:N41" si="29">IF(AW8=0,AT8,"속도계이상")</f>
        <v>0.185</v>
      </c>
      <c r="O8" s="160">
        <f t="shared" ref="O8:O41" si="30">IF(AW8=0,AU8,"속도계이상")</f>
        <v>23.353000000000002</v>
      </c>
      <c r="P8" s="161">
        <f t="shared" ref="P8:P41" si="31">AQ8/60</f>
        <v>0</v>
      </c>
      <c r="Q8" s="162">
        <f t="shared" ref="Q8:Q41" si="32">AN8</f>
        <v>76</v>
      </c>
      <c r="R8" s="163">
        <f t="shared" ref="R8:R41" si="33">AC8/(AH8-AI8-AJ8)</f>
        <v>26.726298063622952</v>
      </c>
      <c r="S8" s="135">
        <f t="shared" ref="S8:S41" si="34">IF(AW8=0,AL8,"속도계이상")</f>
        <v>11</v>
      </c>
      <c r="T8" s="135">
        <f t="shared" ref="T8:T41" si="35">IF(AW8=0,AM8,"속도계이상")</f>
        <v>1385</v>
      </c>
      <c r="U8" t="s">
        <v>118</v>
      </c>
      <c r="V8" s="5" t="s">
        <v>120</v>
      </c>
      <c r="W8" t="s">
        <v>118</v>
      </c>
      <c r="X8" s="5" t="s">
        <v>120</v>
      </c>
      <c r="Y8" t="s">
        <v>177</v>
      </c>
      <c r="Z8" t="s">
        <v>172</v>
      </c>
      <c r="AA8" t="s">
        <v>48</v>
      </c>
      <c r="AB8">
        <v>523</v>
      </c>
      <c r="AC8" s="1">
        <v>5930.6639999999998</v>
      </c>
      <c r="AD8" s="1">
        <v>3412.1819999999998</v>
      </c>
      <c r="AE8" s="28">
        <v>1.738</v>
      </c>
      <c r="AF8">
        <v>2.2000000000000002</v>
      </c>
      <c r="AG8">
        <v>13.760999999999999</v>
      </c>
      <c r="AH8">
        <v>341.83407699999998</v>
      </c>
      <c r="AI8">
        <v>6.5793699999999999</v>
      </c>
      <c r="AJ8">
        <v>113.351023</v>
      </c>
      <c r="AK8">
        <v>836</v>
      </c>
      <c r="AL8">
        <v>11</v>
      </c>
      <c r="AM8">
        <v>1385</v>
      </c>
      <c r="AN8">
        <v>76</v>
      </c>
      <c r="AO8">
        <v>17.349540000000001</v>
      </c>
      <c r="AP8">
        <v>4133.3999999999996</v>
      </c>
      <c r="AQ8">
        <v>0</v>
      </c>
      <c r="AR8">
        <v>44</v>
      </c>
      <c r="AS8">
        <v>14079</v>
      </c>
      <c r="AT8">
        <v>0.185</v>
      </c>
      <c r="AU8">
        <v>23.353000000000002</v>
      </c>
      <c r="AV8">
        <v>51444</v>
      </c>
      <c r="AW8">
        <v>0</v>
      </c>
      <c r="AX8" s="29">
        <v>0.45</v>
      </c>
      <c r="AY8">
        <v>0.78999999999999992</v>
      </c>
      <c r="AZ8" t="s">
        <v>70</v>
      </c>
      <c r="BA8" t="s">
        <v>119</v>
      </c>
      <c r="BB8">
        <v>3</v>
      </c>
      <c r="BC8" t="s">
        <v>297</v>
      </c>
      <c r="BD8">
        <v>10</v>
      </c>
      <c r="BE8">
        <v>120568.46899999998</v>
      </c>
      <c r="BF8">
        <v>4.9189178971825551E-2</v>
      </c>
      <c r="BG8">
        <v>3.8859451387742182E-2</v>
      </c>
      <c r="BH8">
        <v>177733.83299999996</v>
      </c>
      <c r="BI8">
        <v>3.3368233272727546E-2</v>
      </c>
      <c r="BJ8">
        <v>2.6360904285454758E-2</v>
      </c>
      <c r="BK8">
        <v>1</v>
      </c>
      <c r="BL8" t="s">
        <v>70</v>
      </c>
      <c r="BM8">
        <v>0</v>
      </c>
      <c r="BN8" t="s">
        <v>273</v>
      </c>
    </row>
    <row r="9" spans="1:66">
      <c r="A9" s="136" t="str">
        <f t="shared" si="20"/>
        <v>신동아교통</v>
      </c>
      <c r="B9" s="136" t="str">
        <f t="shared" si="21"/>
        <v>1</v>
      </c>
      <c r="C9" s="137" t="str">
        <f t="shared" si="22"/>
        <v>70바2503</v>
      </c>
      <c r="D9" s="125" t="str">
        <f t="shared" si="23"/>
        <v>저상</v>
      </c>
      <c r="E9" s="121" t="str">
        <f t="shared" si="16"/>
        <v>B</v>
      </c>
      <c r="F9" s="144">
        <f t="shared" si="17"/>
        <v>0.90249999999999997</v>
      </c>
      <c r="G9" s="145">
        <f t="shared" si="18"/>
        <v>2.1659999999999999</v>
      </c>
      <c r="H9" s="146">
        <f t="shared" si="19"/>
        <v>2.4</v>
      </c>
      <c r="I9" s="147">
        <f t="shared" si="24"/>
        <v>6192.8190000000004</v>
      </c>
      <c r="J9" s="148">
        <f t="shared" si="25"/>
        <v>3.4254402229679785E-2</v>
      </c>
      <c r="K9" s="148">
        <f t="shared" si="26"/>
        <v>0.32522795207413274</v>
      </c>
      <c r="L9" s="148">
        <f t="shared" si="27"/>
        <v>0.21347305645458067</v>
      </c>
      <c r="M9" s="149">
        <f t="shared" si="28"/>
        <v>8.3350000000000009</v>
      </c>
      <c r="N9" s="150">
        <f t="shared" si="29"/>
        <v>8.1000000000000003E-2</v>
      </c>
      <c r="O9" s="150">
        <f t="shared" si="30"/>
        <v>5.1029999999999998</v>
      </c>
      <c r="P9" s="151">
        <f t="shared" si="31"/>
        <v>0.04</v>
      </c>
      <c r="Q9" s="152">
        <f t="shared" si="32"/>
        <v>84</v>
      </c>
      <c r="R9" s="153">
        <f t="shared" si="33"/>
        <v>25.743454706815097</v>
      </c>
      <c r="S9" s="138">
        <f t="shared" si="34"/>
        <v>5</v>
      </c>
      <c r="T9" s="138">
        <f t="shared" si="35"/>
        <v>316</v>
      </c>
      <c r="U9" t="s">
        <v>118</v>
      </c>
      <c r="V9" s="5" t="s">
        <v>120</v>
      </c>
      <c r="W9" t="s">
        <v>118</v>
      </c>
      <c r="X9" s="5" t="s">
        <v>120</v>
      </c>
      <c r="Y9" t="s">
        <v>179</v>
      </c>
      <c r="Z9" t="s">
        <v>172</v>
      </c>
      <c r="AA9" t="s">
        <v>48</v>
      </c>
      <c r="AB9">
        <v>523</v>
      </c>
      <c r="AC9" s="1">
        <v>6192.8190000000004</v>
      </c>
      <c r="AD9" s="1">
        <v>2859.54</v>
      </c>
      <c r="AE9" s="28">
        <v>2.1659999999999999</v>
      </c>
      <c r="AF9">
        <v>2.4</v>
      </c>
      <c r="AG9">
        <v>8.3350000000000009</v>
      </c>
      <c r="AH9">
        <v>375.56962499999997</v>
      </c>
      <c r="AI9">
        <v>12.864913</v>
      </c>
      <c r="AJ9">
        <v>122.14574</v>
      </c>
      <c r="AK9">
        <v>1322</v>
      </c>
      <c r="AL9">
        <v>5</v>
      </c>
      <c r="AM9">
        <v>316</v>
      </c>
      <c r="AN9">
        <v>84</v>
      </c>
      <c r="AO9">
        <v>16.489136999999999</v>
      </c>
      <c r="AP9">
        <v>1866.6</v>
      </c>
      <c r="AQ9">
        <v>2.4</v>
      </c>
      <c r="AR9">
        <v>39</v>
      </c>
      <c r="AS9">
        <v>15948</v>
      </c>
      <c r="AT9">
        <v>8.1000000000000003E-2</v>
      </c>
      <c r="AU9">
        <v>5.1029999999999998</v>
      </c>
      <c r="AV9">
        <v>50214</v>
      </c>
      <c r="AW9">
        <v>0</v>
      </c>
      <c r="AX9" s="29">
        <v>0.43</v>
      </c>
      <c r="AY9">
        <v>0.90249999999999997</v>
      </c>
      <c r="AZ9" t="s">
        <v>68</v>
      </c>
      <c r="BA9" t="s">
        <v>119</v>
      </c>
      <c r="BB9">
        <v>3</v>
      </c>
      <c r="BC9" t="s">
        <v>334</v>
      </c>
      <c r="BD9">
        <v>8</v>
      </c>
      <c r="BE9">
        <v>120568.46899999998</v>
      </c>
      <c r="BF9">
        <v>5.1363503670267235E-2</v>
      </c>
      <c r="BG9">
        <v>4.6355562062416179E-2</v>
      </c>
      <c r="BH9">
        <v>177733.83299999996</v>
      </c>
      <c r="BI9">
        <v>3.4843219748712684E-2</v>
      </c>
      <c r="BJ9">
        <v>3.1446005823213198E-2</v>
      </c>
      <c r="BK9">
        <v>1</v>
      </c>
      <c r="BL9" t="s">
        <v>69</v>
      </c>
      <c r="BM9">
        <v>1</v>
      </c>
      <c r="BN9" t="s">
        <v>293</v>
      </c>
    </row>
    <row r="10" spans="1:66">
      <c r="A10" s="133" t="str">
        <f t="shared" si="20"/>
        <v>신동아교통</v>
      </c>
      <c r="B10" s="133" t="str">
        <f t="shared" si="21"/>
        <v>1</v>
      </c>
      <c r="C10" s="134" t="str">
        <f t="shared" si="22"/>
        <v>70바2535</v>
      </c>
      <c r="D10" s="109" t="str">
        <f t="shared" si="23"/>
        <v>저상</v>
      </c>
      <c r="E10" s="105" t="str">
        <f t="shared" si="16"/>
        <v>C</v>
      </c>
      <c r="F10" s="154">
        <f t="shared" si="17"/>
        <v>0.87782608695652187</v>
      </c>
      <c r="G10" s="155">
        <f t="shared" si="18"/>
        <v>2.0190000000000001</v>
      </c>
      <c r="H10" s="156">
        <f t="shared" si="19"/>
        <v>2.2999999999999998</v>
      </c>
      <c r="I10" s="157">
        <f t="shared" si="24"/>
        <v>5680.973</v>
      </c>
      <c r="J10" s="158">
        <f t="shared" si="25"/>
        <v>2.6032557344040103E-2</v>
      </c>
      <c r="K10" s="158">
        <f t="shared" si="26"/>
        <v>0.37973405500970459</v>
      </c>
      <c r="L10" s="158">
        <f t="shared" si="27"/>
        <v>0.16757692740310506</v>
      </c>
      <c r="M10" s="159">
        <f t="shared" si="28"/>
        <v>10.670999999999999</v>
      </c>
      <c r="N10" s="160">
        <f t="shared" si="29"/>
        <v>0.29899999999999999</v>
      </c>
      <c r="O10" s="160">
        <f t="shared" si="30"/>
        <v>9.734</v>
      </c>
      <c r="P10" s="161">
        <f t="shared" si="31"/>
        <v>0</v>
      </c>
      <c r="Q10" s="162">
        <f t="shared" si="32"/>
        <v>80</v>
      </c>
      <c r="R10" s="163">
        <f t="shared" si="33"/>
        <v>26.423977151751412</v>
      </c>
      <c r="S10" s="135">
        <f t="shared" si="34"/>
        <v>17</v>
      </c>
      <c r="T10" s="135">
        <f t="shared" si="35"/>
        <v>553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181</v>
      </c>
      <c r="Z10" s="4" t="s">
        <v>172</v>
      </c>
      <c r="AA10" s="4" t="s">
        <v>48</v>
      </c>
      <c r="AB10" s="4">
        <v>523</v>
      </c>
      <c r="AC10" s="4">
        <v>5680.973</v>
      </c>
      <c r="AD10" s="4">
        <v>2814.0709999999999</v>
      </c>
      <c r="AE10" s="4">
        <v>2.0190000000000001</v>
      </c>
      <c r="AF10" s="4">
        <v>2.2999999999999998</v>
      </c>
      <c r="AG10" s="4">
        <v>10.670999999999999</v>
      </c>
      <c r="AH10" s="4">
        <v>361.79910699999999</v>
      </c>
      <c r="AI10" s="4">
        <v>9.4185560000000006</v>
      </c>
      <c r="AJ10" s="4">
        <v>137.38744199999999</v>
      </c>
      <c r="AK10" s="4">
        <v>952</v>
      </c>
      <c r="AL10" s="4">
        <v>17</v>
      </c>
      <c r="AM10" s="4">
        <v>553</v>
      </c>
      <c r="AN10" s="4">
        <v>80</v>
      </c>
      <c r="AO10" s="4">
        <v>15.702009</v>
      </c>
      <c r="AP10" s="4">
        <v>1795.4</v>
      </c>
      <c r="AQ10" s="4">
        <v>0</v>
      </c>
      <c r="AR10" s="4">
        <v>111</v>
      </c>
      <c r="AS10" s="4">
        <v>42975</v>
      </c>
      <c r="AT10" s="4">
        <v>0.29899999999999999</v>
      </c>
      <c r="AU10" s="4">
        <v>9.734</v>
      </c>
      <c r="AV10" s="4">
        <v>47733</v>
      </c>
      <c r="AW10" s="4">
        <v>0</v>
      </c>
      <c r="AX10" s="30">
        <v>0.45</v>
      </c>
      <c r="AY10">
        <v>0.87782608695652187</v>
      </c>
      <c r="AZ10" t="s">
        <v>69</v>
      </c>
      <c r="BA10" t="s">
        <v>119</v>
      </c>
      <c r="BB10">
        <v>2</v>
      </c>
      <c r="BC10" t="s">
        <v>200</v>
      </c>
      <c r="BD10">
        <v>13</v>
      </c>
      <c r="BE10">
        <v>120568.46899999998</v>
      </c>
      <c r="BF10">
        <v>4.7118231218478863E-2</v>
      </c>
      <c r="BG10">
        <v>4.1361612534829929E-2</v>
      </c>
      <c r="BH10">
        <v>177733.83299999996</v>
      </c>
      <c r="BI10">
        <v>3.1963374131474459E-2</v>
      </c>
      <c r="BJ10">
        <v>2.805828363975954E-2</v>
      </c>
      <c r="BK10">
        <v>1</v>
      </c>
      <c r="BL10" t="s">
        <v>67</v>
      </c>
      <c r="BM10">
        <v>1</v>
      </c>
      <c r="BN10" t="s">
        <v>293</v>
      </c>
    </row>
    <row r="11" spans="1:66">
      <c r="A11" s="136" t="str">
        <f t="shared" si="20"/>
        <v>신동아교통</v>
      </c>
      <c r="B11" s="136" t="str">
        <f t="shared" si="21"/>
        <v>1</v>
      </c>
      <c r="C11" s="137" t="str">
        <f t="shared" si="22"/>
        <v>70바2536</v>
      </c>
      <c r="D11" s="125" t="str">
        <f t="shared" si="23"/>
        <v>저상</v>
      </c>
      <c r="E11" s="121" t="str">
        <f t="shared" si="16"/>
        <v>C</v>
      </c>
      <c r="F11" s="144">
        <f t="shared" si="17"/>
        <v>0.89772727272727271</v>
      </c>
      <c r="G11" s="145">
        <f t="shared" si="18"/>
        <v>1.9750000000000001</v>
      </c>
      <c r="H11" s="146">
        <f t="shared" si="19"/>
        <v>2.2000000000000002</v>
      </c>
      <c r="I11" s="147">
        <f t="shared" si="24"/>
        <v>6249.5590000000002</v>
      </c>
      <c r="J11" s="148">
        <f t="shared" si="25"/>
        <v>1.5606608151817988E-2</v>
      </c>
      <c r="K11" s="148">
        <f t="shared" si="26"/>
        <v>0.37264680692961066</v>
      </c>
      <c r="L11" s="148">
        <f t="shared" si="27"/>
        <v>0.21457514042190817</v>
      </c>
      <c r="M11" s="149">
        <f t="shared" si="28"/>
        <v>11.637</v>
      </c>
      <c r="N11" s="150">
        <f t="shared" si="29"/>
        <v>9.6000000000000002E-2</v>
      </c>
      <c r="O11" s="150">
        <f t="shared" si="30"/>
        <v>23.873999999999999</v>
      </c>
      <c r="P11" s="151">
        <f t="shared" si="31"/>
        <v>0</v>
      </c>
      <c r="Q11" s="152">
        <f t="shared" si="32"/>
        <v>75</v>
      </c>
      <c r="R11" s="153">
        <f t="shared" si="33"/>
        <v>27.265969356681726</v>
      </c>
      <c r="S11" s="138">
        <f t="shared" si="34"/>
        <v>6</v>
      </c>
      <c r="T11" s="138">
        <f t="shared" si="35"/>
        <v>1492</v>
      </c>
      <c r="U11" t="s">
        <v>118</v>
      </c>
      <c r="V11" s="5" t="s">
        <v>120</v>
      </c>
      <c r="W11" t="s">
        <v>118</v>
      </c>
      <c r="X11" s="5" t="s">
        <v>120</v>
      </c>
      <c r="Y11" t="s">
        <v>182</v>
      </c>
      <c r="Z11" t="s">
        <v>172</v>
      </c>
      <c r="AA11" t="s">
        <v>48</v>
      </c>
      <c r="AB11">
        <v>523</v>
      </c>
      <c r="AC11" s="1">
        <v>6249.5590000000002</v>
      </c>
      <c r="AD11" s="1">
        <v>3163.8739999999998</v>
      </c>
      <c r="AE11" s="28">
        <v>1.9750000000000001</v>
      </c>
      <c r="AF11">
        <v>2.2000000000000002</v>
      </c>
      <c r="AG11">
        <v>11.637</v>
      </c>
      <c r="AH11">
        <v>374.67686400000002</v>
      </c>
      <c r="AI11">
        <v>5.8474349999999999</v>
      </c>
      <c r="AJ11">
        <v>139.62213700000001</v>
      </c>
      <c r="AK11">
        <v>1341</v>
      </c>
      <c r="AL11">
        <v>6</v>
      </c>
      <c r="AM11">
        <v>1492</v>
      </c>
      <c r="AN11">
        <v>75</v>
      </c>
      <c r="AO11">
        <v>16.679863000000001</v>
      </c>
      <c r="AP11">
        <v>2914.2</v>
      </c>
      <c r="AQ11">
        <v>0</v>
      </c>
      <c r="AR11">
        <v>63</v>
      </c>
      <c r="AS11">
        <v>18053</v>
      </c>
      <c r="AT11">
        <v>9.6000000000000002E-2</v>
      </c>
      <c r="AU11">
        <v>23.873999999999999</v>
      </c>
      <c r="AV11">
        <v>52876</v>
      </c>
      <c r="AW11">
        <v>0</v>
      </c>
      <c r="AX11" s="29">
        <v>0.45</v>
      </c>
      <c r="AY11">
        <v>0.89772727272727271</v>
      </c>
      <c r="AZ11" t="s">
        <v>69</v>
      </c>
      <c r="BA11" t="s">
        <v>119</v>
      </c>
      <c r="BB11">
        <v>1</v>
      </c>
      <c r="BC11" t="s">
        <v>187</v>
      </c>
      <c r="BD11">
        <v>7</v>
      </c>
      <c r="BE11">
        <v>120568.46899999998</v>
      </c>
      <c r="BF11">
        <v>5.1834107638871994E-2</v>
      </c>
      <c r="BG11">
        <v>4.653289208489645E-2</v>
      </c>
      <c r="BH11">
        <v>177733.83299999996</v>
      </c>
      <c r="BI11">
        <v>3.516246116179806E-2</v>
      </c>
      <c r="BJ11">
        <v>3.1566300361159622E-2</v>
      </c>
      <c r="BK11">
        <v>1</v>
      </c>
      <c r="BL11" t="s">
        <v>69</v>
      </c>
      <c r="BM11">
        <v>0</v>
      </c>
      <c r="BN11" t="s">
        <v>273</v>
      </c>
    </row>
    <row r="12" spans="1:66" s="2" customFormat="1">
      <c r="A12" s="133" t="str">
        <f t="shared" si="20"/>
        <v>신동아교통</v>
      </c>
      <c r="B12" s="133" t="str">
        <f t="shared" si="21"/>
        <v>1</v>
      </c>
      <c r="C12" s="134" t="str">
        <f t="shared" si="22"/>
        <v>70바2537</v>
      </c>
      <c r="D12" s="109" t="str">
        <f t="shared" si="23"/>
        <v>저상</v>
      </c>
      <c r="E12" s="105" t="str">
        <f t="shared" si="16"/>
        <v>B</v>
      </c>
      <c r="F12" s="154">
        <f t="shared" si="17"/>
        <v>0.9278260869565218</v>
      </c>
      <c r="G12" s="155">
        <f t="shared" si="18"/>
        <v>2.1339999999999999</v>
      </c>
      <c r="H12" s="156">
        <f t="shared" si="19"/>
        <v>2.2999999999999998</v>
      </c>
      <c r="I12" s="157">
        <f t="shared" si="24"/>
        <v>6706.4369999999999</v>
      </c>
      <c r="J12" s="158">
        <f t="shared" si="25"/>
        <v>2.0954316196097972E-2</v>
      </c>
      <c r="K12" s="158">
        <f t="shared" si="26"/>
        <v>0.35465434265282619</v>
      </c>
      <c r="L12" s="158">
        <f t="shared" si="27"/>
        <v>0.16909127752933487</v>
      </c>
      <c r="M12" s="159">
        <f t="shared" si="28"/>
        <v>10.119999999999999</v>
      </c>
      <c r="N12" s="160">
        <f t="shared" si="29"/>
        <v>7.4999999999999997E-2</v>
      </c>
      <c r="O12" s="160">
        <f t="shared" si="30"/>
        <v>30.373999999999999</v>
      </c>
      <c r="P12" s="161">
        <f t="shared" si="31"/>
        <v>0</v>
      </c>
      <c r="Q12" s="162">
        <f t="shared" si="32"/>
        <v>82</v>
      </c>
      <c r="R12" s="163">
        <f t="shared" si="33"/>
        <v>27.055893656433291</v>
      </c>
      <c r="S12" s="135">
        <f t="shared" si="34"/>
        <v>5</v>
      </c>
      <c r="T12" s="135">
        <f t="shared" si="35"/>
        <v>2037</v>
      </c>
      <c r="U12" t="s">
        <v>118</v>
      </c>
      <c r="V12" s="5" t="s">
        <v>120</v>
      </c>
      <c r="W12" t="s">
        <v>118</v>
      </c>
      <c r="X12" s="5" t="s">
        <v>120</v>
      </c>
      <c r="Y12" t="s">
        <v>184</v>
      </c>
      <c r="Z12" t="s">
        <v>172</v>
      </c>
      <c r="AA12" t="s">
        <v>48</v>
      </c>
      <c r="AB12">
        <v>523</v>
      </c>
      <c r="AC12" s="1">
        <v>6706.4369999999999</v>
      </c>
      <c r="AD12" s="1">
        <v>3142.6950000000002</v>
      </c>
      <c r="AE12" s="28">
        <v>2.1339999999999999</v>
      </c>
      <c r="AF12">
        <v>2.2999999999999998</v>
      </c>
      <c r="AG12">
        <v>10.119999999999999</v>
      </c>
      <c r="AH12">
        <v>396.984083</v>
      </c>
      <c r="AI12">
        <v>8.3185300000000009</v>
      </c>
      <c r="AJ12">
        <v>140.79212899999999</v>
      </c>
      <c r="AK12">
        <v>1134</v>
      </c>
      <c r="AL12">
        <v>5</v>
      </c>
      <c r="AM12">
        <v>2037</v>
      </c>
      <c r="AN12">
        <v>82</v>
      </c>
      <c r="AO12">
        <v>16.893464999999999</v>
      </c>
      <c r="AP12">
        <v>2178.1</v>
      </c>
      <c r="AQ12">
        <v>0</v>
      </c>
      <c r="AR12">
        <v>54</v>
      </c>
      <c r="AS12">
        <v>16556</v>
      </c>
      <c r="AT12">
        <v>7.4999999999999997E-2</v>
      </c>
      <c r="AU12">
        <v>30.373999999999999</v>
      </c>
      <c r="AV12">
        <v>57756</v>
      </c>
      <c r="AW12">
        <v>0</v>
      </c>
      <c r="AX12" s="29">
        <v>0.45</v>
      </c>
      <c r="AY12" s="2">
        <v>0.9278260869565218</v>
      </c>
      <c r="AZ12" s="2" t="s">
        <v>68</v>
      </c>
      <c r="BA12" s="2" t="s">
        <v>119</v>
      </c>
      <c r="BB12" s="2">
        <v>2</v>
      </c>
      <c r="BC12" s="2" t="s">
        <v>345</v>
      </c>
      <c r="BD12" s="2">
        <v>8</v>
      </c>
      <c r="BE12" s="2">
        <v>120568.46899999998</v>
      </c>
      <c r="BF12" s="2">
        <v>5.5623473165276743E-2</v>
      </c>
      <c r="BG12" s="2">
        <v>5.1608909449869816E-2</v>
      </c>
      <c r="BH12" s="2">
        <v>177733.83299999996</v>
      </c>
      <c r="BI12" s="2">
        <v>3.7733035330420189E-2</v>
      </c>
      <c r="BJ12" s="2">
        <v>3.5009694519615948E-2</v>
      </c>
      <c r="BK12" s="2">
        <v>1</v>
      </c>
      <c r="BL12" s="2" t="s">
        <v>68</v>
      </c>
      <c r="BM12" s="2">
        <v>0</v>
      </c>
      <c r="BN12" s="2" t="s">
        <v>273</v>
      </c>
    </row>
    <row r="13" spans="1:66">
      <c r="A13" s="136" t="str">
        <f t="shared" si="20"/>
        <v>신동아교통</v>
      </c>
      <c r="B13" s="136" t="str">
        <f t="shared" si="21"/>
        <v>1</v>
      </c>
      <c r="C13" s="137" t="str">
        <f t="shared" si="22"/>
        <v>70바2538</v>
      </c>
      <c r="D13" s="125" t="str">
        <f t="shared" si="23"/>
        <v>저상</v>
      </c>
      <c r="E13" s="121" t="str">
        <f t="shared" si="16"/>
        <v>B</v>
      </c>
      <c r="F13" s="144">
        <f t="shared" si="17"/>
        <v>0.94227272727272715</v>
      </c>
      <c r="G13" s="145">
        <f t="shared" si="18"/>
        <v>2.073</v>
      </c>
      <c r="H13" s="146">
        <f t="shared" si="19"/>
        <v>2.2000000000000002</v>
      </c>
      <c r="I13" s="147">
        <f t="shared" si="24"/>
        <v>6618.9809999999998</v>
      </c>
      <c r="J13" s="148">
        <f t="shared" si="25"/>
        <v>2.8081144845951395E-2</v>
      </c>
      <c r="K13" s="148">
        <f t="shared" si="26"/>
        <v>0.34949066869128553</v>
      </c>
      <c r="L13" s="148">
        <f t="shared" si="27"/>
        <v>0.19005946685751177</v>
      </c>
      <c r="M13" s="149">
        <f t="shared" si="28"/>
        <v>10.596</v>
      </c>
      <c r="N13" s="150">
        <f t="shared" si="29"/>
        <v>0.13600000000000001</v>
      </c>
      <c r="O13" s="150">
        <f t="shared" si="30"/>
        <v>14.231999999999999</v>
      </c>
      <c r="P13" s="151">
        <f t="shared" si="31"/>
        <v>0</v>
      </c>
      <c r="Q13" s="152">
        <f t="shared" si="32"/>
        <v>76</v>
      </c>
      <c r="R13" s="153">
        <f t="shared" si="33"/>
        <v>27.017036002391627</v>
      </c>
      <c r="S13" s="138">
        <f t="shared" si="34"/>
        <v>9</v>
      </c>
      <c r="T13" s="138">
        <f t="shared" si="35"/>
        <v>942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186</v>
      </c>
      <c r="Z13" s="4" t="s">
        <v>172</v>
      </c>
      <c r="AA13" s="4" t="s">
        <v>48</v>
      </c>
      <c r="AB13" s="4">
        <v>523</v>
      </c>
      <c r="AC13" s="4">
        <v>6618.9809999999998</v>
      </c>
      <c r="AD13" s="4">
        <v>3193.0230000000001</v>
      </c>
      <c r="AE13" s="4">
        <v>2.073</v>
      </c>
      <c r="AF13" s="4">
        <v>2.2000000000000002</v>
      </c>
      <c r="AG13" s="4">
        <v>10.596</v>
      </c>
      <c r="AH13" s="4">
        <v>393.60824000000002</v>
      </c>
      <c r="AI13" s="4">
        <v>11.05297</v>
      </c>
      <c r="AJ13" s="4">
        <v>137.56240700000001</v>
      </c>
      <c r="AK13" s="4">
        <v>1258</v>
      </c>
      <c r="AL13" s="4">
        <v>9</v>
      </c>
      <c r="AM13" s="4">
        <v>942</v>
      </c>
      <c r="AN13" s="4">
        <v>76</v>
      </c>
      <c r="AO13" s="4">
        <v>16.816164000000001</v>
      </c>
      <c r="AP13" s="4">
        <v>6908.8</v>
      </c>
      <c r="AQ13" s="4">
        <v>0</v>
      </c>
      <c r="AR13" s="4">
        <v>44</v>
      </c>
      <c r="AS13" s="4">
        <v>21858</v>
      </c>
      <c r="AT13" s="4">
        <v>0.13600000000000001</v>
      </c>
      <c r="AU13" s="4">
        <v>14.231999999999999</v>
      </c>
      <c r="AV13" s="4">
        <v>51883</v>
      </c>
      <c r="AW13" s="4">
        <v>0</v>
      </c>
      <c r="AX13" s="30">
        <v>0.45</v>
      </c>
      <c r="AY13">
        <v>0.94227272727272715</v>
      </c>
      <c r="AZ13" t="s">
        <v>68</v>
      </c>
      <c r="BA13" t="s">
        <v>119</v>
      </c>
      <c r="BB13">
        <v>1</v>
      </c>
      <c r="BC13" t="s">
        <v>294</v>
      </c>
      <c r="BD13">
        <v>6</v>
      </c>
      <c r="BE13">
        <v>120568.46899999998</v>
      </c>
      <c r="BF13">
        <v>5.4898109388782243E-2</v>
      </c>
      <c r="BG13">
        <v>5.172899125588435E-2</v>
      </c>
      <c r="BH13">
        <v>177733.83299999996</v>
      </c>
      <c r="BI13">
        <v>3.7240973698012811E-2</v>
      </c>
      <c r="BJ13">
        <v>3.5091153852718431E-2</v>
      </c>
      <c r="BK13">
        <v>1</v>
      </c>
      <c r="BL13" t="s">
        <v>68</v>
      </c>
      <c r="BM13">
        <v>0</v>
      </c>
      <c r="BN13" t="s">
        <v>273</v>
      </c>
    </row>
    <row r="14" spans="1:66">
      <c r="A14" s="133" t="str">
        <f t="shared" si="20"/>
        <v>신동아교통</v>
      </c>
      <c r="B14" s="133" t="str">
        <f t="shared" si="21"/>
        <v>1</v>
      </c>
      <c r="C14" s="134" t="str">
        <f t="shared" si="22"/>
        <v>70바2539</v>
      </c>
      <c r="D14" s="109" t="str">
        <f t="shared" si="23"/>
        <v>저상</v>
      </c>
      <c r="E14" s="105" t="str">
        <f t="shared" si="16"/>
        <v>F</v>
      </c>
      <c r="F14" s="154">
        <f t="shared" si="17"/>
        <v>0.79749999999999999</v>
      </c>
      <c r="G14" s="155">
        <f t="shared" si="18"/>
        <v>1.9139999999999999</v>
      </c>
      <c r="H14" s="156">
        <f t="shared" si="19"/>
        <v>2.4</v>
      </c>
      <c r="I14" s="157">
        <f t="shared" si="24"/>
        <v>5768.9589999999998</v>
      </c>
      <c r="J14" s="158">
        <f t="shared" si="25"/>
        <v>2.7583684339360811E-2</v>
      </c>
      <c r="K14" s="158">
        <f t="shared" si="26"/>
        <v>0.35739811480023198</v>
      </c>
      <c r="L14" s="158">
        <f t="shared" si="27"/>
        <v>0.22881077851307316</v>
      </c>
      <c r="M14" s="159">
        <f t="shared" si="28"/>
        <v>11.2</v>
      </c>
      <c r="N14" s="160">
        <f t="shared" si="29"/>
        <v>0.86699999999999999</v>
      </c>
      <c r="O14" s="160">
        <f t="shared" si="30"/>
        <v>26.989000000000001</v>
      </c>
      <c r="P14" s="161">
        <f t="shared" si="31"/>
        <v>0</v>
      </c>
      <c r="Q14" s="162">
        <f t="shared" si="32"/>
        <v>82</v>
      </c>
      <c r="R14" s="163">
        <f t="shared" si="33"/>
        <v>27.649814532123035</v>
      </c>
      <c r="S14" s="135">
        <f t="shared" si="34"/>
        <v>50</v>
      </c>
      <c r="T14" s="135">
        <f t="shared" si="35"/>
        <v>1557</v>
      </c>
      <c r="U14" t="s">
        <v>118</v>
      </c>
      <c r="V14" s="5" t="s">
        <v>120</v>
      </c>
      <c r="W14" t="s">
        <v>118</v>
      </c>
      <c r="X14" s="5" t="s">
        <v>120</v>
      </c>
      <c r="Y14" t="s">
        <v>188</v>
      </c>
      <c r="Z14" t="s">
        <v>172</v>
      </c>
      <c r="AA14" t="s">
        <v>48</v>
      </c>
      <c r="AB14">
        <v>523</v>
      </c>
      <c r="AC14" s="1">
        <v>5768.9589999999998</v>
      </c>
      <c r="AD14" s="1">
        <v>3013.5650000000001</v>
      </c>
      <c r="AE14" s="28">
        <v>1.9139999999999999</v>
      </c>
      <c r="AF14">
        <v>2.4</v>
      </c>
      <c r="AG14">
        <v>11.2</v>
      </c>
      <c r="AH14">
        <v>339.247973</v>
      </c>
      <c r="AI14">
        <v>9.3577089999999998</v>
      </c>
      <c r="AJ14">
        <v>121.24658599999999</v>
      </c>
      <c r="AK14">
        <v>1320</v>
      </c>
      <c r="AL14">
        <v>50</v>
      </c>
      <c r="AM14">
        <v>1557</v>
      </c>
      <c r="AN14">
        <v>82</v>
      </c>
      <c r="AO14">
        <v>17.005139</v>
      </c>
      <c r="AP14">
        <v>7607.9</v>
      </c>
      <c r="AQ14">
        <v>0</v>
      </c>
      <c r="AR14">
        <v>55</v>
      </c>
      <c r="AS14">
        <v>32492</v>
      </c>
      <c r="AT14">
        <v>0.86699999999999999</v>
      </c>
      <c r="AU14">
        <v>26.989000000000001</v>
      </c>
      <c r="AV14">
        <v>47182</v>
      </c>
      <c r="AW14">
        <v>0</v>
      </c>
      <c r="AX14" s="29">
        <v>0.42</v>
      </c>
      <c r="AY14">
        <v>0.79749999999999999</v>
      </c>
      <c r="AZ14" t="s">
        <v>70</v>
      </c>
      <c r="BA14" t="s">
        <v>119</v>
      </c>
      <c r="BB14">
        <v>1</v>
      </c>
      <c r="BC14" t="s">
        <v>203</v>
      </c>
      <c r="BD14">
        <v>14</v>
      </c>
      <c r="BE14">
        <v>120568.46899999998</v>
      </c>
      <c r="BF14">
        <v>4.7847990837471779E-2</v>
      </c>
      <c r="BG14">
        <v>3.8158772692883744E-2</v>
      </c>
      <c r="BH14">
        <v>177733.83299999996</v>
      </c>
      <c r="BI14">
        <v>3.2458417750997365E-2</v>
      </c>
      <c r="BJ14">
        <v>2.5885588156420399E-2</v>
      </c>
      <c r="BK14">
        <v>1</v>
      </c>
      <c r="BL14" t="s">
        <v>67</v>
      </c>
      <c r="BM14">
        <v>-1</v>
      </c>
      <c r="BN14" t="s">
        <v>274</v>
      </c>
    </row>
    <row r="15" spans="1:66">
      <c r="A15" s="136" t="str">
        <f t="shared" si="20"/>
        <v>신동아교통</v>
      </c>
      <c r="B15" s="136" t="str">
        <f t="shared" si="21"/>
        <v>1</v>
      </c>
      <c r="C15" s="137" t="str">
        <f t="shared" si="22"/>
        <v>70바2540</v>
      </c>
      <c r="D15" s="125" t="str">
        <f t="shared" si="23"/>
        <v>저상</v>
      </c>
      <c r="E15" s="121" t="str">
        <f t="shared" si="16"/>
        <v>D</v>
      </c>
      <c r="F15" s="144">
        <f t="shared" si="17"/>
        <v>0.81869565217391316</v>
      </c>
      <c r="G15" s="145">
        <f t="shared" si="18"/>
        <v>1.883</v>
      </c>
      <c r="H15" s="146">
        <f t="shared" si="19"/>
        <v>2.2999999999999998</v>
      </c>
      <c r="I15" s="147">
        <f t="shared" si="24"/>
        <v>6386.2979999999998</v>
      </c>
      <c r="J15" s="148">
        <f t="shared" si="25"/>
        <v>5.3759502815083932E-2</v>
      </c>
      <c r="K15" s="148">
        <f t="shared" si="26"/>
        <v>0.35460054377886069</v>
      </c>
      <c r="L15" s="148">
        <f t="shared" si="27"/>
        <v>0.21624421534980048</v>
      </c>
      <c r="M15" s="149">
        <f t="shared" si="28"/>
        <v>13.102</v>
      </c>
      <c r="N15" s="150">
        <f t="shared" si="29"/>
        <v>0.188</v>
      </c>
      <c r="O15" s="150">
        <f t="shared" si="30"/>
        <v>29.814</v>
      </c>
      <c r="P15" s="151">
        <f t="shared" si="31"/>
        <v>0</v>
      </c>
      <c r="Q15" s="152">
        <f t="shared" si="32"/>
        <v>81</v>
      </c>
      <c r="R15" s="153">
        <f t="shared" si="33"/>
        <v>28.034319042652221</v>
      </c>
      <c r="S15" s="138">
        <f t="shared" si="34"/>
        <v>12</v>
      </c>
      <c r="T15" s="138">
        <f t="shared" si="35"/>
        <v>1904</v>
      </c>
      <c r="U15" t="s">
        <v>118</v>
      </c>
      <c r="V15" s="5" t="s">
        <v>120</v>
      </c>
      <c r="W15" t="s">
        <v>118</v>
      </c>
      <c r="X15" s="5" t="s">
        <v>120</v>
      </c>
      <c r="Y15" t="s">
        <v>189</v>
      </c>
      <c r="Z15" t="s">
        <v>172</v>
      </c>
      <c r="AA15" t="s">
        <v>48</v>
      </c>
      <c r="AB15">
        <v>523</v>
      </c>
      <c r="AC15" s="1">
        <v>6386.2979999999998</v>
      </c>
      <c r="AD15" s="1">
        <v>3391.7660000000001</v>
      </c>
      <c r="AE15" s="28">
        <v>1.883</v>
      </c>
      <c r="AF15">
        <v>2.2999999999999998</v>
      </c>
      <c r="AG15">
        <v>13.102</v>
      </c>
      <c r="AH15">
        <v>385.03629899999999</v>
      </c>
      <c r="AI15">
        <v>20.699359999999999</v>
      </c>
      <c r="AJ15">
        <v>136.53408099999999</v>
      </c>
      <c r="AK15">
        <v>1381</v>
      </c>
      <c r="AL15">
        <v>12</v>
      </c>
      <c r="AM15">
        <v>1904</v>
      </c>
      <c r="AN15">
        <v>81</v>
      </c>
      <c r="AO15">
        <v>16.586223</v>
      </c>
      <c r="AP15">
        <v>5653.5</v>
      </c>
      <c r="AQ15">
        <v>0</v>
      </c>
      <c r="AR15">
        <v>76</v>
      </c>
      <c r="AS15">
        <v>33215</v>
      </c>
      <c r="AT15">
        <v>0.188</v>
      </c>
      <c r="AU15">
        <v>29.814</v>
      </c>
      <c r="AV15">
        <v>52911</v>
      </c>
      <c r="AW15">
        <v>0</v>
      </c>
      <c r="AX15" s="29">
        <v>0.45</v>
      </c>
      <c r="AY15">
        <v>0.81869565217391316</v>
      </c>
      <c r="AZ15" t="s">
        <v>67</v>
      </c>
      <c r="BA15" t="s">
        <v>119</v>
      </c>
      <c r="BB15">
        <v>4</v>
      </c>
      <c r="BC15" t="s">
        <v>176</v>
      </c>
      <c r="BD15">
        <v>10</v>
      </c>
      <c r="BE15">
        <v>120568.46899999998</v>
      </c>
      <c r="BF15">
        <v>5.2968226709422681E-2</v>
      </c>
      <c r="BG15">
        <v>4.3364856910366491E-2</v>
      </c>
      <c r="BH15">
        <v>177733.83299999996</v>
      </c>
      <c r="BI15">
        <v>3.5931808211214361E-2</v>
      </c>
      <c r="BJ15">
        <v>2.9417215157268108E-2</v>
      </c>
      <c r="BK15">
        <v>1</v>
      </c>
      <c r="BL15" t="s">
        <v>67</v>
      </c>
      <c r="BM15">
        <v>0</v>
      </c>
      <c r="BN15" t="s">
        <v>273</v>
      </c>
    </row>
    <row r="16" spans="1:66">
      <c r="A16" s="133" t="str">
        <f t="shared" si="20"/>
        <v>신동아교통</v>
      </c>
      <c r="B16" s="133" t="str">
        <f t="shared" si="21"/>
        <v>1</v>
      </c>
      <c r="C16" s="134" t="str">
        <f t="shared" si="22"/>
        <v>70바2542</v>
      </c>
      <c r="D16" s="109" t="str">
        <f t="shared" si="23"/>
        <v>저상</v>
      </c>
      <c r="E16" s="105" t="str">
        <f t="shared" si="16"/>
        <v>D</v>
      </c>
      <c r="F16" s="154">
        <f t="shared" si="17"/>
        <v>0.83818181818181814</v>
      </c>
      <c r="G16" s="155">
        <f t="shared" si="18"/>
        <v>1.8440000000000001</v>
      </c>
      <c r="H16" s="156">
        <f t="shared" si="19"/>
        <v>2.2000000000000002</v>
      </c>
      <c r="I16" s="157">
        <f t="shared" si="24"/>
        <v>6196.4790000000003</v>
      </c>
      <c r="J16" s="158">
        <f t="shared" si="25"/>
        <v>3.4935617691002535E-2</v>
      </c>
      <c r="K16" s="158">
        <f t="shared" si="26"/>
        <v>0.38706680206978661</v>
      </c>
      <c r="L16" s="158">
        <f t="shared" si="27"/>
        <v>0.24562336126693884</v>
      </c>
      <c r="M16" s="159">
        <f t="shared" si="28"/>
        <v>13.500999999999999</v>
      </c>
      <c r="N16" s="160">
        <f t="shared" si="29"/>
        <v>0.35499999999999998</v>
      </c>
      <c r="O16" s="160">
        <f t="shared" si="30"/>
        <v>36.956000000000003</v>
      </c>
      <c r="P16" s="161">
        <f t="shared" si="31"/>
        <v>0</v>
      </c>
      <c r="Q16" s="162">
        <f t="shared" si="32"/>
        <v>73</v>
      </c>
      <c r="R16" s="163">
        <f t="shared" si="33"/>
        <v>28.004179621590648</v>
      </c>
      <c r="S16" s="135">
        <f t="shared" si="34"/>
        <v>22</v>
      </c>
      <c r="T16" s="135">
        <f t="shared" si="35"/>
        <v>2290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190</v>
      </c>
      <c r="Z16" s="4" t="s">
        <v>172</v>
      </c>
      <c r="AA16" s="4" t="s">
        <v>48</v>
      </c>
      <c r="AB16" s="4">
        <v>523</v>
      </c>
      <c r="AC16" s="4">
        <v>6196.4790000000003</v>
      </c>
      <c r="AD16" s="4">
        <v>3359.739</v>
      </c>
      <c r="AE16" s="4">
        <v>1.8440000000000001</v>
      </c>
      <c r="AF16" s="4">
        <v>2.2000000000000002</v>
      </c>
      <c r="AG16" s="4">
        <v>13.500999999999999</v>
      </c>
      <c r="AH16" s="4">
        <v>382.82131199999998</v>
      </c>
      <c r="AI16" s="4">
        <v>13.374098999999999</v>
      </c>
      <c r="AJ16" s="4">
        <v>148.17742100000001</v>
      </c>
      <c r="AK16" s="4">
        <v>1522</v>
      </c>
      <c r="AL16" s="4">
        <v>22</v>
      </c>
      <c r="AM16" s="4">
        <v>2290</v>
      </c>
      <c r="AN16" s="4">
        <v>73</v>
      </c>
      <c r="AO16" s="4">
        <v>16.186347999999999</v>
      </c>
      <c r="AP16" s="4">
        <v>6610.1</v>
      </c>
      <c r="AQ16" s="4">
        <v>0</v>
      </c>
      <c r="AR16" s="4">
        <v>109</v>
      </c>
      <c r="AS16" s="4">
        <v>44942</v>
      </c>
      <c r="AT16" s="4">
        <v>0.35499999999999998</v>
      </c>
      <c r="AU16" s="4">
        <v>36.956000000000003</v>
      </c>
      <c r="AV16" s="4">
        <v>51026</v>
      </c>
      <c r="AW16" s="4">
        <v>0</v>
      </c>
      <c r="AX16" s="30">
        <v>0.45</v>
      </c>
      <c r="AY16">
        <v>0.83818181818181814</v>
      </c>
      <c r="AZ16" t="s">
        <v>67</v>
      </c>
      <c r="BA16" t="s">
        <v>119</v>
      </c>
      <c r="BB16">
        <v>1</v>
      </c>
      <c r="BC16" t="s">
        <v>191</v>
      </c>
      <c r="BD16">
        <v>12</v>
      </c>
      <c r="BE16">
        <v>120568.46899999998</v>
      </c>
      <c r="BF16">
        <v>5.1393859865633704E-2</v>
      </c>
      <c r="BG16">
        <v>4.307739890555843E-2</v>
      </c>
      <c r="BH16">
        <v>177733.83299999996</v>
      </c>
      <c r="BI16">
        <v>3.4863812338982197E-2</v>
      </c>
      <c r="BJ16">
        <v>2.9222213615037802E-2</v>
      </c>
      <c r="BK16">
        <v>1</v>
      </c>
      <c r="BL16" t="s">
        <v>69</v>
      </c>
      <c r="BM16">
        <v>-1</v>
      </c>
      <c r="BN16" t="s">
        <v>274</v>
      </c>
    </row>
    <row r="17" spans="1:66">
      <c r="A17" s="136" t="str">
        <f t="shared" si="20"/>
        <v>신동아교통</v>
      </c>
      <c r="B17" s="136" t="str">
        <f t="shared" si="21"/>
        <v>1</v>
      </c>
      <c r="C17" s="137" t="str">
        <f t="shared" si="22"/>
        <v>70바3701</v>
      </c>
      <c r="D17" s="125" t="str">
        <f t="shared" si="23"/>
        <v>저상</v>
      </c>
      <c r="E17" s="121" t="str">
        <f t="shared" si="16"/>
        <v>D</v>
      </c>
      <c r="F17" s="144">
        <f t="shared" si="17"/>
        <v>0.83347826086956533</v>
      </c>
      <c r="G17" s="145">
        <f t="shared" si="18"/>
        <v>1.917</v>
      </c>
      <c r="H17" s="146">
        <f t="shared" si="19"/>
        <v>2.2999999999999998</v>
      </c>
      <c r="I17" s="147">
        <f t="shared" si="24"/>
        <v>4516.174</v>
      </c>
      <c r="J17" s="148">
        <f t="shared" si="25"/>
        <v>3.3327349638887199E-2</v>
      </c>
      <c r="K17" s="148">
        <f t="shared" si="26"/>
        <v>0.37061890383109253</v>
      </c>
      <c r="L17" s="148">
        <f t="shared" si="27"/>
        <v>0.19928372998914567</v>
      </c>
      <c r="M17" s="149">
        <f t="shared" si="28"/>
        <v>11.784000000000001</v>
      </c>
      <c r="N17" s="150">
        <f t="shared" si="29"/>
        <v>1.0189999999999999</v>
      </c>
      <c r="O17" s="150">
        <f t="shared" si="30"/>
        <v>18.445</v>
      </c>
      <c r="P17" s="151">
        <f t="shared" si="31"/>
        <v>0</v>
      </c>
      <c r="Q17" s="152">
        <f t="shared" si="32"/>
        <v>75</v>
      </c>
      <c r="R17" s="153">
        <f t="shared" si="33"/>
        <v>26.67573827341096</v>
      </c>
      <c r="S17" s="138">
        <f t="shared" si="34"/>
        <v>46</v>
      </c>
      <c r="T17" s="138">
        <f t="shared" si="35"/>
        <v>833</v>
      </c>
      <c r="U17" t="s">
        <v>118</v>
      </c>
      <c r="V17" s="5" t="s">
        <v>120</v>
      </c>
      <c r="W17" t="s">
        <v>118</v>
      </c>
      <c r="X17" s="5" t="s">
        <v>120</v>
      </c>
      <c r="Y17" t="s">
        <v>192</v>
      </c>
      <c r="Z17" t="s">
        <v>172</v>
      </c>
      <c r="AA17" t="s">
        <v>48</v>
      </c>
      <c r="AB17">
        <v>523</v>
      </c>
      <c r="AC17" s="1">
        <v>4516.174</v>
      </c>
      <c r="AD17" s="1">
        <v>2355.3220000000001</v>
      </c>
      <c r="AE17" s="28">
        <v>1.917</v>
      </c>
      <c r="AF17">
        <v>2.2999999999999998</v>
      </c>
      <c r="AG17">
        <v>11.784000000000001</v>
      </c>
      <c r="AH17">
        <v>284.03299700000002</v>
      </c>
      <c r="AI17">
        <v>9.4660670000000007</v>
      </c>
      <c r="AJ17">
        <v>105.26799800000001</v>
      </c>
      <c r="AK17">
        <v>900</v>
      </c>
      <c r="AL17">
        <v>46</v>
      </c>
      <c r="AM17">
        <v>833</v>
      </c>
      <c r="AN17">
        <v>75</v>
      </c>
      <c r="AO17">
        <v>15.900173000000001</v>
      </c>
      <c r="AP17">
        <v>3728.2</v>
      </c>
      <c r="AQ17">
        <v>0</v>
      </c>
      <c r="AR17">
        <v>67</v>
      </c>
      <c r="AS17">
        <v>23646</v>
      </c>
      <c r="AT17">
        <v>1.0189999999999999</v>
      </c>
      <c r="AU17">
        <v>18.445</v>
      </c>
      <c r="AV17">
        <v>22380</v>
      </c>
      <c r="AW17">
        <v>0</v>
      </c>
      <c r="AX17" s="29">
        <v>0.45</v>
      </c>
      <c r="AY17">
        <v>0.83347826086956533</v>
      </c>
      <c r="AZ17" t="s">
        <v>67</v>
      </c>
      <c r="BA17" t="s">
        <v>119</v>
      </c>
      <c r="BB17">
        <v>2</v>
      </c>
      <c r="BC17" t="s">
        <v>178</v>
      </c>
      <c r="BD17">
        <v>4</v>
      </c>
      <c r="BE17">
        <v>120568.46899999998</v>
      </c>
      <c r="BF17">
        <v>3.7457338866930465E-2</v>
      </c>
      <c r="BG17">
        <v>3.121987765561118E-2</v>
      </c>
      <c r="BH17">
        <v>177733.83299999996</v>
      </c>
      <c r="BI17">
        <v>2.5409759772637104E-2</v>
      </c>
      <c r="BJ17">
        <v>2.1178482384411015E-2</v>
      </c>
      <c r="BK17">
        <v>1</v>
      </c>
      <c r="BL17" t="s">
        <v>67</v>
      </c>
      <c r="BM17">
        <v>0</v>
      </c>
      <c r="BN17" t="s">
        <v>273</v>
      </c>
    </row>
    <row r="18" spans="1:66">
      <c r="A18" s="133" t="str">
        <f t="shared" si="20"/>
        <v>신동아교통</v>
      </c>
      <c r="B18" s="133" t="str">
        <f t="shared" si="21"/>
        <v>1</v>
      </c>
      <c r="C18" s="134" t="str">
        <f t="shared" si="22"/>
        <v>70바3703</v>
      </c>
      <c r="D18" s="109" t="str">
        <f t="shared" si="23"/>
        <v>저상</v>
      </c>
      <c r="E18" s="105" t="str">
        <f t="shared" si="16"/>
        <v>F</v>
      </c>
      <c r="F18" s="154">
        <f t="shared" si="17"/>
        <v>0.75250000000000006</v>
      </c>
      <c r="G18" s="155">
        <f t="shared" si="18"/>
        <v>1.806</v>
      </c>
      <c r="H18" s="156">
        <f t="shared" si="19"/>
        <v>2.4</v>
      </c>
      <c r="I18" s="157">
        <f t="shared" si="24"/>
        <v>5797.4690000000001</v>
      </c>
      <c r="J18" s="158">
        <f t="shared" si="25"/>
        <v>4.0175081084421749E-2</v>
      </c>
      <c r="K18" s="158">
        <f t="shared" si="26"/>
        <v>0.37339989010851438</v>
      </c>
      <c r="L18" s="158">
        <f t="shared" si="27"/>
        <v>0.11832749774082449</v>
      </c>
      <c r="M18" s="159">
        <f t="shared" si="28"/>
        <v>13.345000000000001</v>
      </c>
      <c r="N18" s="160">
        <f t="shared" si="29"/>
        <v>0.155</v>
      </c>
      <c r="O18" s="160">
        <f t="shared" si="30"/>
        <v>38.551000000000002</v>
      </c>
      <c r="P18" s="161">
        <f t="shared" si="31"/>
        <v>0</v>
      </c>
      <c r="Q18" s="162">
        <f t="shared" si="32"/>
        <v>82</v>
      </c>
      <c r="R18" s="163">
        <f t="shared" si="33"/>
        <v>28.478870571715191</v>
      </c>
      <c r="S18" s="135">
        <f t="shared" si="34"/>
        <v>9</v>
      </c>
      <c r="T18" s="135">
        <f t="shared" si="35"/>
        <v>2235</v>
      </c>
      <c r="U18" t="s">
        <v>118</v>
      </c>
      <c r="V18" s="5" t="s">
        <v>120</v>
      </c>
      <c r="W18" t="s">
        <v>118</v>
      </c>
      <c r="X18" s="5" t="s">
        <v>120</v>
      </c>
      <c r="Y18" t="s">
        <v>193</v>
      </c>
      <c r="Z18" t="s">
        <v>172</v>
      </c>
      <c r="AA18" t="s">
        <v>48</v>
      </c>
      <c r="AB18">
        <v>523</v>
      </c>
      <c r="AC18" s="1">
        <v>5797.4690000000001</v>
      </c>
      <c r="AD18" s="1">
        <v>3210.183</v>
      </c>
      <c r="AE18" s="28">
        <v>1.806</v>
      </c>
      <c r="AF18">
        <v>2.4</v>
      </c>
      <c r="AG18">
        <v>13.345000000000001</v>
      </c>
      <c r="AH18">
        <v>347.13881400000002</v>
      </c>
      <c r="AI18">
        <v>13.94633</v>
      </c>
      <c r="AJ18">
        <v>129.62159500000001</v>
      </c>
      <c r="AK18">
        <v>686</v>
      </c>
      <c r="AL18">
        <v>9</v>
      </c>
      <c r="AM18">
        <v>2235</v>
      </c>
      <c r="AN18">
        <v>82</v>
      </c>
      <c r="AO18">
        <v>16.700721999999999</v>
      </c>
      <c r="AP18">
        <v>4860.1000000000004</v>
      </c>
      <c r="AQ18">
        <v>0</v>
      </c>
      <c r="AR18">
        <v>76</v>
      </c>
      <c r="AS18">
        <v>31002</v>
      </c>
      <c r="AT18">
        <v>0.155</v>
      </c>
      <c r="AU18">
        <v>38.551000000000002</v>
      </c>
      <c r="AV18">
        <v>47054</v>
      </c>
      <c r="AW18">
        <v>0</v>
      </c>
      <c r="AX18" s="29">
        <v>0.43</v>
      </c>
      <c r="AY18">
        <v>0.75250000000000006</v>
      </c>
      <c r="AZ18" t="s">
        <v>70</v>
      </c>
      <c r="BA18" t="s">
        <v>119</v>
      </c>
      <c r="BB18">
        <v>5</v>
      </c>
      <c r="BC18" t="s">
        <v>299</v>
      </c>
      <c r="BD18">
        <v>7</v>
      </c>
      <c r="BE18">
        <v>120568.46899999998</v>
      </c>
      <c r="BF18">
        <v>4.8084453987717143E-2</v>
      </c>
      <c r="BG18">
        <v>3.6183551625757156E-2</v>
      </c>
      <c r="BH18">
        <v>177733.83299999996</v>
      </c>
      <c r="BI18">
        <v>3.2618826152249814E-2</v>
      </c>
      <c r="BJ18">
        <v>2.4545666679567986E-2</v>
      </c>
      <c r="BK18">
        <v>1</v>
      </c>
      <c r="BL18" t="s">
        <v>70</v>
      </c>
      <c r="BM18">
        <v>0</v>
      </c>
      <c r="BN18" t="s">
        <v>273</v>
      </c>
    </row>
    <row r="19" spans="1:66">
      <c r="A19" s="136" t="str">
        <f t="shared" si="20"/>
        <v>신동아교통</v>
      </c>
      <c r="B19" s="136" t="str">
        <f t="shared" si="21"/>
        <v>1</v>
      </c>
      <c r="C19" s="137" t="str">
        <f t="shared" si="22"/>
        <v>70바3705</v>
      </c>
      <c r="D19" s="125" t="str">
        <f t="shared" si="23"/>
        <v>저상</v>
      </c>
      <c r="E19" s="121" t="str">
        <f t="shared" si="16"/>
        <v>F</v>
      </c>
      <c r="F19" s="144">
        <f t="shared" si="17"/>
        <v>0.77954545454545454</v>
      </c>
      <c r="G19" s="145">
        <f t="shared" si="18"/>
        <v>1.7150000000000001</v>
      </c>
      <c r="H19" s="146">
        <f t="shared" si="19"/>
        <v>2.2000000000000002</v>
      </c>
      <c r="I19" s="147">
        <f t="shared" si="24"/>
        <v>4471.7219999999998</v>
      </c>
      <c r="J19" s="148">
        <f t="shared" si="25"/>
        <v>3.9906503325110886E-2</v>
      </c>
      <c r="K19" s="148">
        <f t="shared" si="26"/>
        <v>0.33057438418142082</v>
      </c>
      <c r="L19" s="148">
        <f t="shared" si="27"/>
        <v>0.14558150081780577</v>
      </c>
      <c r="M19" s="149">
        <f t="shared" si="28"/>
        <v>14.904</v>
      </c>
      <c r="N19" s="150">
        <f t="shared" si="29"/>
        <v>0</v>
      </c>
      <c r="O19" s="150">
        <f t="shared" si="30"/>
        <v>17.108000000000001</v>
      </c>
      <c r="P19" s="151">
        <f t="shared" si="31"/>
        <v>0</v>
      </c>
      <c r="Q19" s="152">
        <f t="shared" si="32"/>
        <v>73</v>
      </c>
      <c r="R19" s="153">
        <f t="shared" si="33"/>
        <v>27.814973148671566</v>
      </c>
      <c r="S19" s="138">
        <f t="shared" si="34"/>
        <v>0</v>
      </c>
      <c r="T19" s="138">
        <f t="shared" si="35"/>
        <v>765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194</v>
      </c>
      <c r="Z19" s="4" t="s">
        <v>172</v>
      </c>
      <c r="AA19" s="4" t="s">
        <v>48</v>
      </c>
      <c r="AB19" s="4">
        <v>523</v>
      </c>
      <c r="AC19" s="4">
        <v>4471.7219999999998</v>
      </c>
      <c r="AD19" s="4">
        <v>2608.1559999999999</v>
      </c>
      <c r="AE19" s="4">
        <v>1.7150000000000001</v>
      </c>
      <c r="AF19" s="4">
        <v>2.2000000000000002</v>
      </c>
      <c r="AG19" s="4">
        <v>14.904</v>
      </c>
      <c r="AH19" s="4">
        <v>255.38020499999999</v>
      </c>
      <c r="AI19" s="4">
        <v>10.191331</v>
      </c>
      <c r="AJ19" s="4">
        <v>84.422154000000006</v>
      </c>
      <c r="AK19" s="4">
        <v>651</v>
      </c>
      <c r="AL19" s="4">
        <v>0</v>
      </c>
      <c r="AM19" s="4">
        <v>765</v>
      </c>
      <c r="AN19" s="4">
        <v>73</v>
      </c>
      <c r="AO19" s="4">
        <v>17.510057</v>
      </c>
      <c r="AP19" s="4">
        <v>3419.9</v>
      </c>
      <c r="AQ19" s="4">
        <v>0</v>
      </c>
      <c r="AR19" s="4">
        <v>28</v>
      </c>
      <c r="AS19" s="4">
        <v>5981</v>
      </c>
      <c r="AT19" s="4">
        <v>0</v>
      </c>
      <c r="AU19" s="4">
        <v>17.108000000000001</v>
      </c>
      <c r="AV19" s="4">
        <v>37633</v>
      </c>
      <c r="AW19" s="4">
        <v>0</v>
      </c>
      <c r="AX19" s="30">
        <v>0.45</v>
      </c>
      <c r="AY19">
        <v>0.77954545454545454</v>
      </c>
      <c r="AZ19" t="s">
        <v>70</v>
      </c>
      <c r="BA19" t="s">
        <v>119</v>
      </c>
      <c r="BB19">
        <v>4</v>
      </c>
      <c r="BC19" t="s">
        <v>298</v>
      </c>
      <c r="BD19">
        <v>11</v>
      </c>
      <c r="BE19">
        <v>120568.46899999998</v>
      </c>
      <c r="BF19">
        <v>3.7088652091949517E-2</v>
      </c>
      <c r="BG19">
        <v>2.891229015349701E-2</v>
      </c>
      <c r="BH19">
        <v>177733.83299999996</v>
      </c>
      <c r="BI19">
        <v>2.5159655449505783E-2</v>
      </c>
      <c r="BJ19">
        <v>1.9613095043592009E-2</v>
      </c>
      <c r="BK19">
        <v>1</v>
      </c>
      <c r="BL19" t="s">
        <v>70</v>
      </c>
      <c r="BM19">
        <v>0</v>
      </c>
      <c r="BN19" t="s">
        <v>273</v>
      </c>
    </row>
    <row r="20" spans="1:66">
      <c r="A20" s="133" t="str">
        <f t="shared" si="20"/>
        <v>신동아교통</v>
      </c>
      <c r="B20" s="133" t="str">
        <f t="shared" si="21"/>
        <v>1</v>
      </c>
      <c r="C20" s="134" t="str">
        <f t="shared" si="22"/>
        <v>70바3706</v>
      </c>
      <c r="D20" s="109" t="str">
        <f t="shared" si="23"/>
        <v>저상</v>
      </c>
      <c r="E20" s="105" t="str">
        <f t="shared" si="16"/>
        <v>C</v>
      </c>
      <c r="F20" s="154">
        <f t="shared" si="17"/>
        <v>0.85499999999999998</v>
      </c>
      <c r="G20" s="155">
        <f t="shared" si="18"/>
        <v>1.881</v>
      </c>
      <c r="H20" s="156">
        <f t="shared" si="19"/>
        <v>2.2000000000000002</v>
      </c>
      <c r="I20" s="157">
        <f t="shared" si="24"/>
        <v>6080.982</v>
      </c>
      <c r="J20" s="158">
        <f t="shared" si="25"/>
        <v>2.6857927209066969E-2</v>
      </c>
      <c r="K20" s="158">
        <f t="shared" si="26"/>
        <v>0.35181297154447982</v>
      </c>
      <c r="L20" s="158">
        <f t="shared" si="27"/>
        <v>0.17266948002806126</v>
      </c>
      <c r="M20" s="159">
        <f t="shared" si="28"/>
        <v>11.71</v>
      </c>
      <c r="N20" s="160">
        <f t="shared" si="29"/>
        <v>0.14799999999999999</v>
      </c>
      <c r="O20" s="160">
        <f t="shared" si="30"/>
        <v>16.445</v>
      </c>
      <c r="P20" s="161">
        <f t="shared" si="31"/>
        <v>0</v>
      </c>
      <c r="Q20" s="162">
        <f t="shared" si="32"/>
        <v>80</v>
      </c>
      <c r="R20" s="163">
        <f t="shared" si="33"/>
        <v>26.066804939309367</v>
      </c>
      <c r="S20" s="135">
        <f t="shared" si="34"/>
        <v>9</v>
      </c>
      <c r="T20" s="135">
        <f t="shared" si="35"/>
        <v>1000</v>
      </c>
      <c r="U20" t="s">
        <v>118</v>
      </c>
      <c r="V20" s="5" t="s">
        <v>120</v>
      </c>
      <c r="W20" t="s">
        <v>118</v>
      </c>
      <c r="X20" s="5" t="s">
        <v>120</v>
      </c>
      <c r="Y20" t="s">
        <v>196</v>
      </c>
      <c r="Z20" t="s">
        <v>172</v>
      </c>
      <c r="AA20" t="s">
        <v>48</v>
      </c>
      <c r="AB20">
        <v>523</v>
      </c>
      <c r="AC20" s="1">
        <v>6080.982</v>
      </c>
      <c r="AD20" s="1">
        <v>3232.9659999999999</v>
      </c>
      <c r="AE20" s="28">
        <v>1.881</v>
      </c>
      <c r="AF20">
        <v>2.2000000000000002</v>
      </c>
      <c r="AG20">
        <v>11.71</v>
      </c>
      <c r="AH20">
        <v>375.46047099999998</v>
      </c>
      <c r="AI20">
        <v>10.08409</v>
      </c>
      <c r="AJ20">
        <v>132.09186399999999</v>
      </c>
      <c r="AK20">
        <v>1050</v>
      </c>
      <c r="AL20">
        <v>9</v>
      </c>
      <c r="AM20">
        <v>1000</v>
      </c>
      <c r="AN20">
        <v>80</v>
      </c>
      <c r="AO20">
        <v>16.196064</v>
      </c>
      <c r="AP20">
        <v>5724.4</v>
      </c>
      <c r="AQ20">
        <v>0</v>
      </c>
      <c r="AR20">
        <v>53</v>
      </c>
      <c r="AS20">
        <v>17723</v>
      </c>
      <c r="AT20">
        <v>0.14799999999999999</v>
      </c>
      <c r="AU20">
        <v>16.445</v>
      </c>
      <c r="AV20">
        <v>51781</v>
      </c>
      <c r="AW20">
        <v>0</v>
      </c>
      <c r="AX20" s="29">
        <v>0.45</v>
      </c>
      <c r="AY20">
        <v>0.85499999999999998</v>
      </c>
      <c r="AZ20" t="s">
        <v>69</v>
      </c>
      <c r="BA20" t="s">
        <v>119</v>
      </c>
      <c r="BB20">
        <v>4</v>
      </c>
      <c r="BC20" t="s">
        <v>180</v>
      </c>
      <c r="BD20">
        <v>10</v>
      </c>
      <c r="BE20">
        <v>120568.46899999998</v>
      </c>
      <c r="BF20">
        <v>5.0435922844802819E-2</v>
      </c>
      <c r="BG20">
        <v>4.3122714032306407E-2</v>
      </c>
      <c r="BH20">
        <v>177733.83299999996</v>
      </c>
      <c r="BI20">
        <v>3.4213981082600077E-2</v>
      </c>
      <c r="BJ20">
        <v>2.9252953825623065E-2</v>
      </c>
      <c r="BK20">
        <v>1</v>
      </c>
      <c r="BL20" t="s">
        <v>69</v>
      </c>
      <c r="BM20">
        <v>0</v>
      </c>
      <c r="BN20" t="s">
        <v>273</v>
      </c>
    </row>
    <row r="21" spans="1:66">
      <c r="A21" s="136" t="str">
        <f t="shared" si="20"/>
        <v>신동아교통</v>
      </c>
      <c r="B21" s="136" t="str">
        <f t="shared" si="21"/>
        <v>1</v>
      </c>
      <c r="C21" s="137" t="str">
        <f t="shared" si="22"/>
        <v>70바3707</v>
      </c>
      <c r="D21" s="125" t="str">
        <f t="shared" si="23"/>
        <v>저상</v>
      </c>
      <c r="E21" s="121" t="str">
        <f t="shared" si="16"/>
        <v>F</v>
      </c>
      <c r="F21" s="144">
        <f t="shared" si="17"/>
        <v>0.79454545454545444</v>
      </c>
      <c r="G21" s="145">
        <f t="shared" si="18"/>
        <v>1.748</v>
      </c>
      <c r="H21" s="146">
        <f t="shared" si="19"/>
        <v>2.2000000000000002</v>
      </c>
      <c r="I21" s="147">
        <f t="shared" si="24"/>
        <v>5214.598</v>
      </c>
      <c r="J21" s="148">
        <f t="shared" si="25"/>
        <v>1.6592154279057931E-2</v>
      </c>
      <c r="K21" s="148">
        <f t="shared" si="26"/>
        <v>0.38046309660876709</v>
      </c>
      <c r="L21" s="148">
        <f t="shared" si="27"/>
        <v>0.21209688647140201</v>
      </c>
      <c r="M21" s="149">
        <f t="shared" si="28"/>
        <v>15.148</v>
      </c>
      <c r="N21" s="150">
        <f t="shared" si="29"/>
        <v>1.016</v>
      </c>
      <c r="O21" s="150">
        <f t="shared" si="30"/>
        <v>41.287999999999997</v>
      </c>
      <c r="P21" s="151">
        <f t="shared" si="31"/>
        <v>0</v>
      </c>
      <c r="Q21" s="152">
        <f t="shared" si="32"/>
        <v>81</v>
      </c>
      <c r="R21" s="153">
        <f t="shared" si="33"/>
        <v>28.060735021278724</v>
      </c>
      <c r="S21" s="138">
        <f t="shared" si="34"/>
        <v>53</v>
      </c>
      <c r="T21" s="138">
        <f t="shared" si="35"/>
        <v>2153</v>
      </c>
      <c r="U21" t="s">
        <v>118</v>
      </c>
      <c r="V21" s="5" t="s">
        <v>120</v>
      </c>
      <c r="W21" t="s">
        <v>118</v>
      </c>
      <c r="X21" s="5" t="s">
        <v>120</v>
      </c>
      <c r="Y21" t="s">
        <v>197</v>
      </c>
      <c r="Z21" t="s">
        <v>172</v>
      </c>
      <c r="AA21" t="s">
        <v>48</v>
      </c>
      <c r="AB21">
        <v>523</v>
      </c>
      <c r="AC21" s="1">
        <v>5214.598</v>
      </c>
      <c r="AD21" s="1">
        <v>2982.6950000000002</v>
      </c>
      <c r="AE21" s="28">
        <v>1.748</v>
      </c>
      <c r="AF21">
        <v>2.2000000000000002</v>
      </c>
      <c r="AG21">
        <v>15.148</v>
      </c>
      <c r="AH21">
        <v>308.20826</v>
      </c>
      <c r="AI21">
        <v>5.1138389999999996</v>
      </c>
      <c r="AJ21">
        <v>117.261869</v>
      </c>
      <c r="AK21">
        <v>1106</v>
      </c>
      <c r="AL21">
        <v>53</v>
      </c>
      <c r="AM21">
        <v>2153</v>
      </c>
      <c r="AN21">
        <v>81</v>
      </c>
      <c r="AO21">
        <v>16.919072</v>
      </c>
      <c r="AP21">
        <v>4870.5</v>
      </c>
      <c r="AQ21">
        <v>0</v>
      </c>
      <c r="AR21">
        <v>51</v>
      </c>
      <c r="AS21">
        <v>21427</v>
      </c>
      <c r="AT21">
        <v>1.016</v>
      </c>
      <c r="AU21">
        <v>41.287999999999997</v>
      </c>
      <c r="AV21">
        <v>40363</v>
      </c>
      <c r="AW21">
        <v>0</v>
      </c>
      <c r="AX21" s="29">
        <v>0.46</v>
      </c>
      <c r="AY21">
        <v>0.79454545454545444</v>
      </c>
      <c r="AZ21" t="s">
        <v>70</v>
      </c>
      <c r="BA21" t="s">
        <v>119</v>
      </c>
      <c r="BB21">
        <v>2</v>
      </c>
      <c r="BC21" t="s">
        <v>284</v>
      </c>
      <c r="BD21">
        <v>11</v>
      </c>
      <c r="BE21">
        <v>120568.46899999998</v>
      </c>
      <c r="BF21">
        <v>4.3250097170927836E-2</v>
      </c>
      <c r="BG21">
        <v>3.4364168115809932E-2</v>
      </c>
      <c r="BH21">
        <v>177733.83299999996</v>
      </c>
      <c r="BI21">
        <v>2.9339366129576473E-2</v>
      </c>
      <c r="BJ21">
        <v>2.331145999749985E-2</v>
      </c>
      <c r="BK21">
        <v>1</v>
      </c>
      <c r="BL21" t="s">
        <v>70</v>
      </c>
      <c r="BM21">
        <v>0</v>
      </c>
      <c r="BN21" t="s">
        <v>273</v>
      </c>
    </row>
    <row r="22" spans="1:66">
      <c r="A22" s="133" t="str">
        <f t="shared" si="20"/>
        <v>신동아교통</v>
      </c>
      <c r="B22" s="133" t="str">
        <f t="shared" si="21"/>
        <v>1</v>
      </c>
      <c r="C22" s="134" t="str">
        <f t="shared" si="22"/>
        <v>70바3718</v>
      </c>
      <c r="D22" s="109" t="str">
        <f t="shared" si="23"/>
        <v>저상</v>
      </c>
      <c r="E22" s="105" t="str">
        <f t="shared" si="16"/>
        <v>F</v>
      </c>
      <c r="F22" s="154">
        <f t="shared" si="17"/>
        <v>0.71291666666666675</v>
      </c>
      <c r="G22" s="155">
        <f t="shared" si="18"/>
        <v>1.7110000000000001</v>
      </c>
      <c r="H22" s="156">
        <f t="shared" si="19"/>
        <v>2.4</v>
      </c>
      <c r="I22" s="157">
        <f t="shared" si="24"/>
        <v>3773.8319999999999</v>
      </c>
      <c r="J22" s="158">
        <f t="shared" si="25"/>
        <v>3.906295345383038E-2</v>
      </c>
      <c r="K22" s="158">
        <f t="shared" si="26"/>
        <v>0.36787230608576094</v>
      </c>
      <c r="L22" s="158">
        <f t="shared" si="27"/>
        <v>0.21145615385104585</v>
      </c>
      <c r="M22" s="159">
        <f t="shared" si="28"/>
        <v>15.311999999999999</v>
      </c>
      <c r="N22" s="160">
        <f t="shared" si="29"/>
        <v>0.29099999999999998</v>
      </c>
      <c r="O22" s="160">
        <f t="shared" si="30"/>
        <v>34.262</v>
      </c>
      <c r="P22" s="161">
        <f t="shared" si="31"/>
        <v>0.34333333333333338</v>
      </c>
      <c r="Q22" s="162">
        <f t="shared" si="32"/>
        <v>83</v>
      </c>
      <c r="R22" s="163">
        <f t="shared" si="33"/>
        <v>28.282225498946264</v>
      </c>
      <c r="S22" s="135">
        <f t="shared" si="34"/>
        <v>11</v>
      </c>
      <c r="T22" s="135">
        <f t="shared" si="35"/>
        <v>1293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198</v>
      </c>
      <c r="Z22" s="4" t="s">
        <v>172</v>
      </c>
      <c r="AA22" s="4" t="s">
        <v>48</v>
      </c>
      <c r="AB22" s="4">
        <v>523</v>
      </c>
      <c r="AC22" s="4">
        <v>3773.8319999999999</v>
      </c>
      <c r="AD22" s="4">
        <v>2205.069</v>
      </c>
      <c r="AE22" s="4">
        <v>1.7110000000000001</v>
      </c>
      <c r="AF22" s="4">
        <v>2.4</v>
      </c>
      <c r="AG22" s="4">
        <v>15.311999999999999</v>
      </c>
      <c r="AH22" s="4">
        <v>224.99189699999999</v>
      </c>
      <c r="AI22" s="4">
        <v>8.7888479999999998</v>
      </c>
      <c r="AJ22" s="4">
        <v>82.768287999999998</v>
      </c>
      <c r="AK22" s="4">
        <v>798</v>
      </c>
      <c r="AL22" s="4">
        <v>11</v>
      </c>
      <c r="AM22" s="4">
        <v>1293</v>
      </c>
      <c r="AN22" s="4">
        <v>83</v>
      </c>
      <c r="AO22" s="4">
        <v>16.77319</v>
      </c>
      <c r="AP22" s="4">
        <v>5665.6</v>
      </c>
      <c r="AQ22" s="4">
        <v>20.6</v>
      </c>
      <c r="AR22" s="4">
        <v>69</v>
      </c>
      <c r="AS22" s="4">
        <v>29762</v>
      </c>
      <c r="AT22" s="4">
        <v>0.29099999999999998</v>
      </c>
      <c r="AU22" s="4">
        <v>34.262</v>
      </c>
      <c r="AV22" s="4">
        <v>31168</v>
      </c>
      <c r="AW22" s="4">
        <v>0</v>
      </c>
      <c r="AX22" s="30">
        <v>0.45</v>
      </c>
      <c r="AY22">
        <v>0.71291666666666675</v>
      </c>
      <c r="AZ22" t="s">
        <v>70</v>
      </c>
      <c r="BA22" t="s">
        <v>119</v>
      </c>
      <c r="BB22">
        <v>7</v>
      </c>
      <c r="BC22" t="s">
        <v>300</v>
      </c>
      <c r="BD22">
        <v>5</v>
      </c>
      <c r="BE22">
        <v>120568.46899999998</v>
      </c>
      <c r="BF22">
        <v>3.1300322806620366E-2</v>
      </c>
      <c r="BG22">
        <v>2.2314521800886437E-2</v>
      </c>
      <c r="BH22">
        <v>177733.83299999996</v>
      </c>
      <c r="BI22">
        <v>2.1233053585245083E-2</v>
      </c>
      <c r="BJ22">
        <v>1.5137397785147642E-2</v>
      </c>
      <c r="BK22">
        <v>1</v>
      </c>
      <c r="BL22" t="s">
        <v>70</v>
      </c>
      <c r="BM22">
        <v>0</v>
      </c>
      <c r="BN22" t="s">
        <v>273</v>
      </c>
    </row>
    <row r="23" spans="1:66">
      <c r="A23" s="136" t="str">
        <f t="shared" si="20"/>
        <v>신동아교통</v>
      </c>
      <c r="B23" s="136" t="str">
        <f t="shared" si="21"/>
        <v>1</v>
      </c>
      <c r="C23" s="137" t="str">
        <f t="shared" si="22"/>
        <v>70바3727</v>
      </c>
      <c r="D23" s="125" t="str">
        <f t="shared" si="23"/>
        <v>저상</v>
      </c>
      <c r="E23" s="121" t="str">
        <f t="shared" si="16"/>
        <v>C</v>
      </c>
      <c r="F23" s="144">
        <f t="shared" si="17"/>
        <v>0.8568181818181817</v>
      </c>
      <c r="G23" s="145">
        <f t="shared" si="18"/>
        <v>1.885</v>
      </c>
      <c r="H23" s="146">
        <f t="shared" si="19"/>
        <v>2.2000000000000002</v>
      </c>
      <c r="I23" s="147">
        <f t="shared" si="24"/>
        <v>4275.1130000000003</v>
      </c>
      <c r="J23" s="148">
        <f t="shared" si="25"/>
        <v>1.9285733764490602E-2</v>
      </c>
      <c r="K23" s="148">
        <f t="shared" si="26"/>
        <v>0.37838055195135639</v>
      </c>
      <c r="L23" s="148">
        <f t="shared" si="27"/>
        <v>0.17543395928949712</v>
      </c>
      <c r="M23" s="149">
        <f t="shared" si="28"/>
        <v>12.077999999999999</v>
      </c>
      <c r="N23" s="150">
        <f t="shared" si="29"/>
        <v>0.51500000000000001</v>
      </c>
      <c r="O23" s="150">
        <f t="shared" si="30"/>
        <v>34.524999999999999</v>
      </c>
      <c r="P23" s="151">
        <f t="shared" si="31"/>
        <v>0</v>
      </c>
      <c r="Q23" s="152">
        <f t="shared" si="32"/>
        <v>81</v>
      </c>
      <c r="R23" s="153">
        <f t="shared" si="33"/>
        <v>26.638191618296148</v>
      </c>
      <c r="S23" s="138">
        <f t="shared" si="34"/>
        <v>22</v>
      </c>
      <c r="T23" s="138">
        <f t="shared" si="35"/>
        <v>1476</v>
      </c>
      <c r="U23" t="s">
        <v>118</v>
      </c>
      <c r="V23" s="5" t="s">
        <v>120</v>
      </c>
      <c r="W23" t="s">
        <v>118</v>
      </c>
      <c r="X23" s="5" t="s">
        <v>120</v>
      </c>
      <c r="Y23" t="s">
        <v>199</v>
      </c>
      <c r="Z23" t="s">
        <v>172</v>
      </c>
      <c r="AA23" t="s">
        <v>48</v>
      </c>
      <c r="AB23">
        <v>523</v>
      </c>
      <c r="AC23" s="1">
        <v>4275.1130000000003</v>
      </c>
      <c r="AD23" s="1">
        <v>2267.3910000000001</v>
      </c>
      <c r="AE23" s="28">
        <v>1.885</v>
      </c>
      <c r="AF23">
        <v>2.2000000000000002</v>
      </c>
      <c r="AG23">
        <v>12.077999999999999</v>
      </c>
      <c r="AH23">
        <v>266.44384200000002</v>
      </c>
      <c r="AI23">
        <v>5.1385649999999998</v>
      </c>
      <c r="AJ23">
        <v>100.817168</v>
      </c>
      <c r="AK23">
        <v>750</v>
      </c>
      <c r="AL23">
        <v>22</v>
      </c>
      <c r="AM23">
        <v>1476</v>
      </c>
      <c r="AN23">
        <v>81</v>
      </c>
      <c r="AO23">
        <v>16.045079999999999</v>
      </c>
      <c r="AP23">
        <v>3471.2</v>
      </c>
      <c r="AQ23">
        <v>0</v>
      </c>
      <c r="AR23">
        <v>61</v>
      </c>
      <c r="AS23">
        <v>16694</v>
      </c>
      <c r="AT23">
        <v>0.51500000000000001</v>
      </c>
      <c r="AU23">
        <v>34.524999999999999</v>
      </c>
      <c r="AV23">
        <v>37284</v>
      </c>
      <c r="AW23">
        <v>0</v>
      </c>
      <c r="AX23" s="29">
        <v>0.45</v>
      </c>
      <c r="AY23">
        <v>0.8568181818181817</v>
      </c>
      <c r="AZ23" t="s">
        <v>69</v>
      </c>
      <c r="BA23" t="s">
        <v>119</v>
      </c>
      <c r="BB23">
        <v>3</v>
      </c>
      <c r="BC23" t="s">
        <v>185</v>
      </c>
      <c r="BD23">
        <v>17</v>
      </c>
      <c r="BE23">
        <v>120568.46899999998</v>
      </c>
      <c r="BF23">
        <v>3.5457968699926019E-2</v>
      </c>
      <c r="BG23">
        <v>3.0381032272436607E-2</v>
      </c>
      <c r="BH23">
        <v>177733.83299999996</v>
      </c>
      <c r="BI23">
        <v>2.4053456383850123E-2</v>
      </c>
      <c r="BJ23">
        <v>2.0609438765253396E-2</v>
      </c>
      <c r="BK23">
        <v>1</v>
      </c>
      <c r="BL23" t="s">
        <v>69</v>
      </c>
      <c r="BM23">
        <v>0</v>
      </c>
      <c r="BN23" t="s">
        <v>273</v>
      </c>
    </row>
    <row r="24" spans="1:66">
      <c r="A24" s="133" t="str">
        <f t="shared" si="20"/>
        <v>신동아교통</v>
      </c>
      <c r="B24" s="133" t="str">
        <f t="shared" si="21"/>
        <v>1</v>
      </c>
      <c r="C24" s="134" t="str">
        <f t="shared" si="22"/>
        <v>70바3728</v>
      </c>
      <c r="D24" s="109" t="str">
        <f t="shared" si="23"/>
        <v>저상</v>
      </c>
      <c r="E24" s="105" t="str">
        <f t="shared" si="16"/>
        <v>F</v>
      </c>
      <c r="F24" s="154">
        <f t="shared" si="17"/>
        <v>0.74041666666666661</v>
      </c>
      <c r="G24" s="155">
        <f t="shared" si="18"/>
        <v>1.7769999999999999</v>
      </c>
      <c r="H24" s="156">
        <f t="shared" si="19"/>
        <v>2.4</v>
      </c>
      <c r="I24" s="157">
        <f t="shared" si="24"/>
        <v>5483.8739999999998</v>
      </c>
      <c r="J24" s="158">
        <f t="shared" si="25"/>
        <v>3.8922464990543283E-2</v>
      </c>
      <c r="K24" s="158">
        <f t="shared" si="26"/>
        <v>0.36198607448202796</v>
      </c>
      <c r="L24" s="158">
        <f t="shared" si="27"/>
        <v>0.14697638931893767</v>
      </c>
      <c r="M24" s="159">
        <f t="shared" si="28"/>
        <v>12.961</v>
      </c>
      <c r="N24" s="160">
        <f t="shared" si="29"/>
        <v>5.5E-2</v>
      </c>
      <c r="O24" s="160">
        <f t="shared" si="30"/>
        <v>30.599</v>
      </c>
      <c r="P24" s="161">
        <f t="shared" si="31"/>
        <v>0.15333333333333332</v>
      </c>
      <c r="Q24" s="162">
        <f t="shared" si="32"/>
        <v>83</v>
      </c>
      <c r="R24" s="163">
        <f t="shared" si="33"/>
        <v>26.873021321762579</v>
      </c>
      <c r="S24" s="135">
        <f t="shared" si="34"/>
        <v>3</v>
      </c>
      <c r="T24" s="135">
        <f t="shared" si="35"/>
        <v>1678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201</v>
      </c>
      <c r="Z24" t="s">
        <v>172</v>
      </c>
      <c r="AA24" t="s">
        <v>48</v>
      </c>
      <c r="AB24">
        <v>523</v>
      </c>
      <c r="AC24" s="1">
        <v>5483.8739999999998</v>
      </c>
      <c r="AD24" s="1">
        <v>3085.5819999999999</v>
      </c>
      <c r="AE24" s="28">
        <v>1.7769999999999999</v>
      </c>
      <c r="AF24">
        <v>2.4</v>
      </c>
      <c r="AG24">
        <v>12.961</v>
      </c>
      <c r="AH24">
        <v>340.626037</v>
      </c>
      <c r="AI24">
        <v>13.258005000000001</v>
      </c>
      <c r="AJ24">
        <v>123.30188200000001</v>
      </c>
      <c r="AK24">
        <v>806</v>
      </c>
      <c r="AL24">
        <v>3</v>
      </c>
      <c r="AM24">
        <v>1678</v>
      </c>
      <c r="AN24">
        <v>83</v>
      </c>
      <c r="AO24">
        <v>16.099397</v>
      </c>
      <c r="AP24">
        <v>2863.1</v>
      </c>
      <c r="AQ24">
        <v>9.1999999999999993</v>
      </c>
      <c r="AR24">
        <v>76</v>
      </c>
      <c r="AS24">
        <v>24708</v>
      </c>
      <c r="AT24">
        <v>5.5E-2</v>
      </c>
      <c r="AU24">
        <v>30.599</v>
      </c>
      <c r="AV24">
        <v>44305</v>
      </c>
      <c r="AW24">
        <v>0</v>
      </c>
      <c r="AX24" s="29">
        <v>0.44</v>
      </c>
      <c r="AY24">
        <v>0.74041666666666661</v>
      </c>
      <c r="AZ24" t="s">
        <v>70</v>
      </c>
      <c r="BA24" t="s">
        <v>119</v>
      </c>
      <c r="BB24">
        <v>6</v>
      </c>
      <c r="BC24" t="s">
        <v>301</v>
      </c>
      <c r="BD24">
        <v>8</v>
      </c>
      <c r="BE24">
        <v>120568.46899999998</v>
      </c>
      <c r="BF24">
        <v>4.5483483745654932E-2</v>
      </c>
      <c r="BG24">
        <v>3.3676729423345333E-2</v>
      </c>
      <c r="BH24">
        <v>177733.83299999996</v>
      </c>
      <c r="BI24">
        <v>3.0854418134334621E-2</v>
      </c>
      <c r="BJ24">
        <v>2.284512542696359E-2</v>
      </c>
      <c r="BK24">
        <v>1</v>
      </c>
      <c r="BL24" t="s">
        <v>70</v>
      </c>
      <c r="BM24">
        <v>0</v>
      </c>
      <c r="BN24" t="s">
        <v>273</v>
      </c>
    </row>
    <row r="25" spans="1:66">
      <c r="A25" s="136" t="str">
        <f t="shared" si="20"/>
        <v>신동아교통</v>
      </c>
      <c r="B25" s="136" t="str">
        <f t="shared" si="21"/>
        <v>1</v>
      </c>
      <c r="C25" s="137" t="str">
        <f t="shared" si="22"/>
        <v>70바3734</v>
      </c>
      <c r="D25" s="125" t="str">
        <f t="shared" si="23"/>
        <v>저상</v>
      </c>
      <c r="E25" s="121" t="str">
        <f t="shared" si="16"/>
        <v>D</v>
      </c>
      <c r="F25" s="144">
        <f t="shared" si="17"/>
        <v>0.82652173913043481</v>
      </c>
      <c r="G25" s="145">
        <f t="shared" si="18"/>
        <v>1.901</v>
      </c>
      <c r="H25" s="146">
        <f t="shared" si="19"/>
        <v>2.2999999999999998</v>
      </c>
      <c r="I25" s="147">
        <f t="shared" si="24"/>
        <v>6330.116</v>
      </c>
      <c r="J25" s="148">
        <f t="shared" si="25"/>
        <v>3.440178080946063E-2</v>
      </c>
      <c r="K25" s="148">
        <f t="shared" si="26"/>
        <v>0.3417012504820684</v>
      </c>
      <c r="L25" s="148">
        <f t="shared" si="27"/>
        <v>0.14138761438179015</v>
      </c>
      <c r="M25" s="149">
        <f t="shared" si="28"/>
        <v>12.201000000000001</v>
      </c>
      <c r="N25" s="150">
        <f t="shared" si="29"/>
        <v>0.253</v>
      </c>
      <c r="O25" s="150">
        <f t="shared" si="30"/>
        <v>30.141999999999999</v>
      </c>
      <c r="P25" s="151">
        <f t="shared" si="31"/>
        <v>0</v>
      </c>
      <c r="Q25" s="152">
        <f t="shared" si="32"/>
        <v>82</v>
      </c>
      <c r="R25" s="153">
        <f t="shared" si="33"/>
        <v>27.02812228003814</v>
      </c>
      <c r="S25" s="138">
        <f t="shared" si="34"/>
        <v>16</v>
      </c>
      <c r="T25" s="138">
        <f t="shared" si="35"/>
        <v>1908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202</v>
      </c>
      <c r="Z25" s="4" t="s">
        <v>172</v>
      </c>
      <c r="AA25" s="4" t="s">
        <v>48</v>
      </c>
      <c r="AB25" s="4">
        <v>523</v>
      </c>
      <c r="AC25" s="4">
        <v>6330.116</v>
      </c>
      <c r="AD25" s="4">
        <v>3330.67</v>
      </c>
      <c r="AE25" s="4">
        <v>1.901</v>
      </c>
      <c r="AF25" s="4">
        <v>2.2999999999999998</v>
      </c>
      <c r="AG25" s="4">
        <v>12.201000000000001</v>
      </c>
      <c r="AH25" s="4">
        <v>375.39018900000002</v>
      </c>
      <c r="AI25" s="4">
        <v>12.914091000000001</v>
      </c>
      <c r="AJ25" s="4">
        <v>128.271297</v>
      </c>
      <c r="AK25" s="4">
        <v>895</v>
      </c>
      <c r="AL25" s="4">
        <v>16</v>
      </c>
      <c r="AM25" s="4">
        <v>1908</v>
      </c>
      <c r="AN25" s="4">
        <v>82</v>
      </c>
      <c r="AO25" s="4">
        <v>16.862763000000001</v>
      </c>
      <c r="AP25" s="4">
        <v>5612.6</v>
      </c>
      <c r="AQ25" s="4">
        <v>0</v>
      </c>
      <c r="AR25" s="4">
        <v>40</v>
      </c>
      <c r="AS25" s="4">
        <v>12588</v>
      </c>
      <c r="AT25" s="4">
        <v>0.253</v>
      </c>
      <c r="AU25" s="4">
        <v>30.141999999999999</v>
      </c>
      <c r="AV25" s="4">
        <v>0</v>
      </c>
      <c r="AW25" s="4">
        <v>0</v>
      </c>
      <c r="AX25" s="30">
        <v>0.45</v>
      </c>
      <c r="AY25">
        <v>0.82652173913043481</v>
      </c>
      <c r="AZ25" t="s">
        <v>67</v>
      </c>
      <c r="BA25" t="s">
        <v>119</v>
      </c>
      <c r="BB25">
        <v>3</v>
      </c>
      <c r="BC25" t="s">
        <v>195</v>
      </c>
      <c r="BD25">
        <v>8</v>
      </c>
      <c r="BE25">
        <v>120568.46899999998</v>
      </c>
      <c r="BF25">
        <v>5.250225081650494E-2</v>
      </c>
      <c r="BG25">
        <v>4.3394251653119956E-2</v>
      </c>
      <c r="BH25">
        <v>177733.83299999996</v>
      </c>
      <c r="BI25">
        <v>3.5615706324186466E-2</v>
      </c>
      <c r="BJ25">
        <v>2.9437155531425424E-2</v>
      </c>
      <c r="BK25">
        <v>1</v>
      </c>
      <c r="BL25" t="s">
        <v>69</v>
      </c>
      <c r="BM25">
        <v>-1</v>
      </c>
      <c r="BN25" t="s">
        <v>274</v>
      </c>
    </row>
    <row r="26" spans="1:66">
      <c r="A26" s="133" t="str">
        <f t="shared" si="20"/>
        <v>신동아교통</v>
      </c>
      <c r="B26" s="133" t="str">
        <f t="shared" si="21"/>
        <v>516</v>
      </c>
      <c r="C26" s="134" t="str">
        <f t="shared" si="22"/>
        <v>70바3725</v>
      </c>
      <c r="D26" s="109" t="str">
        <f t="shared" si="23"/>
        <v>중형</v>
      </c>
      <c r="E26" s="105" t="str">
        <f t="shared" si="16"/>
        <v>F</v>
      </c>
      <c r="F26" s="154">
        <f t="shared" si="17"/>
        <v>0.79</v>
      </c>
      <c r="G26" s="155">
        <f t="shared" si="18"/>
        <v>1.8959999999999999</v>
      </c>
      <c r="H26" s="156">
        <f t="shared" si="19"/>
        <v>2.4</v>
      </c>
      <c r="I26" s="157">
        <f t="shared" si="24"/>
        <v>4116.1499999999996</v>
      </c>
      <c r="J26" s="158">
        <f t="shared" si="25"/>
        <v>3.422744256679313E-2</v>
      </c>
      <c r="K26" s="158">
        <f t="shared" si="26"/>
        <v>0.44867331764904989</v>
      </c>
      <c r="L26" s="158">
        <f t="shared" si="27"/>
        <v>0.14406666423721198</v>
      </c>
      <c r="M26" s="159">
        <f t="shared" si="28"/>
        <v>12.446</v>
      </c>
      <c r="N26" s="160">
        <f t="shared" si="29"/>
        <v>1.7010000000000001</v>
      </c>
      <c r="O26" s="160">
        <f t="shared" si="30"/>
        <v>26.044</v>
      </c>
      <c r="P26" s="161">
        <f t="shared" si="31"/>
        <v>2.835</v>
      </c>
      <c r="Q26" s="162">
        <f t="shared" si="32"/>
        <v>101</v>
      </c>
      <c r="R26" s="163">
        <f t="shared" si="33"/>
        <v>21.948563517534598</v>
      </c>
      <c r="S26" s="135">
        <f t="shared" si="34"/>
        <v>70</v>
      </c>
      <c r="T26" s="135">
        <f t="shared" si="35"/>
        <v>1072</v>
      </c>
      <c r="U26" t="s">
        <v>118</v>
      </c>
      <c r="V26" s="5" t="s">
        <v>121</v>
      </c>
      <c r="W26" t="s">
        <v>118</v>
      </c>
      <c r="X26" s="5" t="s">
        <v>121</v>
      </c>
      <c r="Y26" t="s">
        <v>393</v>
      </c>
      <c r="Z26" t="s">
        <v>204</v>
      </c>
      <c r="AA26" t="s">
        <v>48</v>
      </c>
      <c r="AB26">
        <v>523</v>
      </c>
      <c r="AC26" s="1">
        <v>4116.1499999999996</v>
      </c>
      <c r="AD26" s="1">
        <v>2170.7559999999999</v>
      </c>
      <c r="AE26" s="28">
        <v>1.8959999999999999</v>
      </c>
      <c r="AF26">
        <v>2.4</v>
      </c>
      <c r="AG26">
        <v>12.446</v>
      </c>
      <c r="AH26">
        <v>362.66963199999998</v>
      </c>
      <c r="AI26">
        <v>12.413254</v>
      </c>
      <c r="AJ26">
        <v>162.72018700000001</v>
      </c>
      <c r="AK26">
        <v>593</v>
      </c>
      <c r="AL26">
        <v>70</v>
      </c>
      <c r="AM26">
        <v>1072</v>
      </c>
      <c r="AN26">
        <v>101</v>
      </c>
      <c r="AO26">
        <v>11.349584999999999</v>
      </c>
      <c r="AP26">
        <v>1444.9</v>
      </c>
      <c r="AQ26">
        <v>170.1</v>
      </c>
      <c r="AR26">
        <v>195</v>
      </c>
      <c r="AS26">
        <v>128949</v>
      </c>
      <c r="AT26">
        <v>1.7010000000000001</v>
      </c>
      <c r="AU26">
        <v>26.044</v>
      </c>
      <c r="AV26">
        <v>4</v>
      </c>
      <c r="AW26">
        <v>0</v>
      </c>
      <c r="AX26" s="29">
        <v>0.56000000000000005</v>
      </c>
      <c r="AY26">
        <v>0.79</v>
      </c>
      <c r="AZ26" t="s">
        <v>70</v>
      </c>
      <c r="BA26" t="s">
        <v>206</v>
      </c>
      <c r="BB26">
        <v>2</v>
      </c>
      <c r="BC26" t="s">
        <v>364</v>
      </c>
      <c r="BD26">
        <v>1</v>
      </c>
      <c r="BE26">
        <v>14822.725999999999</v>
      </c>
      <c r="BF26">
        <v>0.2776918361710255</v>
      </c>
      <c r="BG26">
        <v>0.21937655057511016</v>
      </c>
      <c r="BH26">
        <v>177733.83299999996</v>
      </c>
      <c r="BI26">
        <v>2.3159068425649722E-2</v>
      </c>
      <c r="BJ26">
        <v>1.8295664056263282E-2</v>
      </c>
      <c r="BK26">
        <v>1</v>
      </c>
      <c r="BL26" t="s">
        <v>306</v>
      </c>
      <c r="BM26" t="s">
        <v>307</v>
      </c>
      <c r="BN26" t="s">
        <v>306</v>
      </c>
    </row>
    <row r="27" spans="1:66">
      <c r="A27" s="136" t="str">
        <f t="shared" si="20"/>
        <v>신동아교통</v>
      </c>
      <c r="B27" s="136" t="str">
        <f t="shared" si="21"/>
        <v>516</v>
      </c>
      <c r="C27" s="137" t="str">
        <f t="shared" si="22"/>
        <v>71바6783</v>
      </c>
      <c r="D27" s="125" t="str">
        <f t="shared" si="23"/>
        <v>중형</v>
      </c>
      <c r="E27" s="121" t="str">
        <f t="shared" si="16"/>
        <v>F</v>
      </c>
      <c r="F27" s="144">
        <f t="shared" si="17"/>
        <v>0.79130434782608705</v>
      </c>
      <c r="G27" s="145">
        <f t="shared" si="18"/>
        <v>1.82</v>
      </c>
      <c r="H27" s="146">
        <f t="shared" si="19"/>
        <v>2.2999999999999998</v>
      </c>
      <c r="I27" s="147">
        <f t="shared" si="24"/>
        <v>5292.482</v>
      </c>
      <c r="J27" s="148">
        <f t="shared" si="25"/>
        <v>3.0094320689827571E-2</v>
      </c>
      <c r="K27" s="148">
        <f t="shared" si="26"/>
        <v>0.48092437568104029</v>
      </c>
      <c r="L27" s="148">
        <f t="shared" si="27"/>
        <v>0.26887195837416167</v>
      </c>
      <c r="M27" s="149">
        <f t="shared" si="28"/>
        <v>13.863</v>
      </c>
      <c r="N27" s="150">
        <f t="shared" si="29"/>
        <v>3.8170000000000002</v>
      </c>
      <c r="O27" s="150">
        <f t="shared" si="30"/>
        <v>45.970999999999997</v>
      </c>
      <c r="P27" s="151">
        <f t="shared" si="31"/>
        <v>2.33</v>
      </c>
      <c r="Q27" s="152">
        <f t="shared" si="32"/>
        <v>102</v>
      </c>
      <c r="R27" s="153">
        <f t="shared" si="33"/>
        <v>22.600345158513257</v>
      </c>
      <c r="S27" s="138">
        <f t="shared" si="34"/>
        <v>202</v>
      </c>
      <c r="T27" s="138">
        <f t="shared" si="35"/>
        <v>2433</v>
      </c>
      <c r="U27" t="s">
        <v>118</v>
      </c>
      <c r="V27" t="s">
        <v>121</v>
      </c>
      <c r="W27" t="s">
        <v>118</v>
      </c>
      <c r="X27" s="4" t="s">
        <v>121</v>
      </c>
      <c r="Y27" s="4" t="s">
        <v>207</v>
      </c>
      <c r="Z27" s="4" t="s">
        <v>204</v>
      </c>
      <c r="AA27" s="4" t="s">
        <v>48</v>
      </c>
      <c r="AB27" s="4">
        <v>523</v>
      </c>
      <c r="AC27" s="4">
        <v>5292.482</v>
      </c>
      <c r="AD27" s="4">
        <v>2908.3429999999998</v>
      </c>
      <c r="AE27" s="4">
        <v>1.82</v>
      </c>
      <c r="AF27" s="4">
        <v>2.2999999999999998</v>
      </c>
      <c r="AG27" s="4">
        <v>13.863</v>
      </c>
      <c r="AH27" s="4">
        <v>478.90796899999998</v>
      </c>
      <c r="AI27" s="4">
        <v>14.412409999999999</v>
      </c>
      <c r="AJ27" s="4">
        <v>230.31851599999999</v>
      </c>
      <c r="AK27" s="4">
        <v>1423</v>
      </c>
      <c r="AL27" s="4">
        <v>202</v>
      </c>
      <c r="AM27" s="4">
        <v>2433</v>
      </c>
      <c r="AN27" s="4">
        <v>102</v>
      </c>
      <c r="AO27" s="4">
        <v>11.051145999999999</v>
      </c>
      <c r="AP27" s="4">
        <v>1538.3</v>
      </c>
      <c r="AQ27" s="4">
        <v>139.80000000000001</v>
      </c>
      <c r="AR27" s="4">
        <v>374</v>
      </c>
      <c r="AS27" s="4">
        <v>211111</v>
      </c>
      <c r="AT27" s="4">
        <v>3.8170000000000002</v>
      </c>
      <c r="AU27" s="4">
        <v>45.970999999999997</v>
      </c>
      <c r="AV27" s="4">
        <v>0</v>
      </c>
      <c r="AW27" s="4">
        <v>0</v>
      </c>
      <c r="AX27" s="30">
        <v>0.56000000000000005</v>
      </c>
      <c r="AY27">
        <v>0.79130434782608705</v>
      </c>
      <c r="AZ27" t="s">
        <v>70</v>
      </c>
      <c r="BA27" t="s">
        <v>206</v>
      </c>
      <c r="BB27">
        <v>1</v>
      </c>
      <c r="BC27" t="s">
        <v>295</v>
      </c>
      <c r="BD27">
        <v>1</v>
      </c>
      <c r="BE27">
        <v>14822.725999999999</v>
      </c>
      <c r="BF27">
        <v>0.35705186751748635</v>
      </c>
      <c r="BG27">
        <v>0.28253669516601099</v>
      </c>
      <c r="BH27">
        <v>177733.83299999996</v>
      </c>
      <c r="BI27">
        <v>2.9777571949399197E-2</v>
      </c>
      <c r="BJ27">
        <v>2.3563122151263716E-2</v>
      </c>
      <c r="BK27">
        <v>1</v>
      </c>
      <c r="BL27" t="s">
        <v>70</v>
      </c>
      <c r="BM27">
        <v>0</v>
      </c>
      <c r="BN27" t="s">
        <v>273</v>
      </c>
    </row>
    <row r="28" spans="1:66">
      <c r="A28" s="133" t="str">
        <f t="shared" si="20"/>
        <v>신동아교통</v>
      </c>
      <c r="B28" s="133" t="str">
        <f t="shared" si="21"/>
        <v>516</v>
      </c>
      <c r="C28" s="134" t="str">
        <f t="shared" si="22"/>
        <v>71바6789</v>
      </c>
      <c r="D28" s="109" t="str">
        <f t="shared" si="23"/>
        <v>중형</v>
      </c>
      <c r="E28" s="105" t="str">
        <f t="shared" si="16"/>
        <v>F</v>
      </c>
      <c r="F28" s="154">
        <f t="shared" si="17"/>
        <v>0.78304347826086962</v>
      </c>
      <c r="G28" s="155">
        <f t="shared" si="18"/>
        <v>1.8009999999999999</v>
      </c>
      <c r="H28" s="156">
        <f t="shared" si="19"/>
        <v>2.2999999999999998</v>
      </c>
      <c r="I28" s="157">
        <f t="shared" si="24"/>
        <v>5414.0940000000001</v>
      </c>
      <c r="J28" s="158">
        <f t="shared" si="25"/>
        <v>2.8695880807680214E-2</v>
      </c>
      <c r="K28" s="158">
        <f t="shared" si="26"/>
        <v>0.45831069954673082</v>
      </c>
      <c r="L28" s="158">
        <f t="shared" si="27"/>
        <v>0.23623527777685427</v>
      </c>
      <c r="M28" s="159">
        <f t="shared" si="28"/>
        <v>13.848000000000001</v>
      </c>
      <c r="N28" s="160">
        <f t="shared" si="29"/>
        <v>4.8209999999999997</v>
      </c>
      <c r="O28" s="160">
        <f t="shared" si="30"/>
        <v>28.536999999999999</v>
      </c>
      <c r="P28" s="161">
        <f t="shared" si="31"/>
        <v>0.13833333333333334</v>
      </c>
      <c r="Q28" s="162">
        <f t="shared" si="32"/>
        <v>97</v>
      </c>
      <c r="R28" s="163">
        <f t="shared" si="33"/>
        <v>22.353779587731786</v>
      </c>
      <c r="S28" s="135">
        <f t="shared" si="34"/>
        <v>261</v>
      </c>
      <c r="T28" s="135">
        <f t="shared" si="35"/>
        <v>1545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208</v>
      </c>
      <c r="Z28" s="4" t="s">
        <v>204</v>
      </c>
      <c r="AA28" s="4" t="s">
        <v>48</v>
      </c>
      <c r="AB28" s="4">
        <v>523</v>
      </c>
      <c r="AC28" s="4">
        <v>5414.0940000000001</v>
      </c>
      <c r="AD28" s="4">
        <v>3005.8809999999999</v>
      </c>
      <c r="AE28" s="4">
        <v>1.8009999999999999</v>
      </c>
      <c r="AF28" s="4">
        <v>2.2999999999999998</v>
      </c>
      <c r="AG28" s="4">
        <v>13.848000000000001</v>
      </c>
      <c r="AH28" s="4">
        <v>472.13156099999998</v>
      </c>
      <c r="AI28" s="4">
        <v>13.548230999999999</v>
      </c>
      <c r="AJ28" s="4">
        <v>216.382946</v>
      </c>
      <c r="AK28" s="4">
        <v>1279</v>
      </c>
      <c r="AL28" s="4">
        <v>261</v>
      </c>
      <c r="AM28" s="4">
        <v>1545</v>
      </c>
      <c r="AN28" s="4">
        <v>97</v>
      </c>
      <c r="AO28" s="4">
        <v>11.467340999999999</v>
      </c>
      <c r="AP28" s="4">
        <v>1345.4</v>
      </c>
      <c r="AQ28" s="4">
        <v>8.3000000000000007</v>
      </c>
      <c r="AR28" s="4">
        <v>283</v>
      </c>
      <c r="AS28" s="4">
        <v>146690</v>
      </c>
      <c r="AT28" s="4">
        <v>4.8209999999999997</v>
      </c>
      <c r="AU28" s="4">
        <v>28.536999999999999</v>
      </c>
      <c r="AV28" s="4">
        <v>0</v>
      </c>
      <c r="AW28" s="4">
        <v>0</v>
      </c>
      <c r="AX28" s="30">
        <v>0.56000000000000005</v>
      </c>
      <c r="AY28">
        <v>0.78304347826086962</v>
      </c>
      <c r="AZ28" t="s">
        <v>70</v>
      </c>
      <c r="BA28" t="s">
        <v>206</v>
      </c>
      <c r="BB28">
        <v>3</v>
      </c>
      <c r="BC28" t="s">
        <v>394</v>
      </c>
      <c r="BD28">
        <v>1</v>
      </c>
      <c r="BE28">
        <v>14822.725999999999</v>
      </c>
      <c r="BF28">
        <v>0.3652562963114882</v>
      </c>
      <c r="BG28">
        <v>0.28601156072043055</v>
      </c>
      <c r="BH28">
        <v>177733.83299999996</v>
      </c>
      <c r="BI28">
        <v>3.0461808585425611E-2</v>
      </c>
      <c r="BJ28">
        <v>2.3852920548848491E-2</v>
      </c>
      <c r="BK28">
        <v>1</v>
      </c>
      <c r="BL28" t="s">
        <v>70</v>
      </c>
      <c r="BM28">
        <v>0</v>
      </c>
      <c r="BN28" t="s">
        <v>273</v>
      </c>
    </row>
    <row r="29" spans="1:66">
      <c r="A29" s="136" t="str">
        <f t="shared" si="20"/>
        <v>신동아교통</v>
      </c>
      <c r="B29" s="136" t="str">
        <f t="shared" si="21"/>
        <v>518</v>
      </c>
      <c r="C29" s="137" t="str">
        <f t="shared" si="22"/>
        <v>70바3722</v>
      </c>
      <c r="D29" s="125" t="str">
        <f t="shared" si="23"/>
        <v>대형</v>
      </c>
      <c r="E29" s="121" t="str">
        <f t="shared" si="16"/>
        <v>D</v>
      </c>
      <c r="F29" s="144">
        <f t="shared" si="17"/>
        <v>0.84347826086956523</v>
      </c>
      <c r="G29" s="145">
        <f t="shared" si="18"/>
        <v>1.94</v>
      </c>
      <c r="H29" s="146">
        <f t="shared" si="19"/>
        <v>2.2999999999999998</v>
      </c>
      <c r="I29" s="147">
        <f t="shared" si="24"/>
        <v>2574.3069999999998</v>
      </c>
      <c r="J29" s="148">
        <f t="shared" si="25"/>
        <v>2.3542670772014086E-2</v>
      </c>
      <c r="K29" s="148">
        <f t="shared" si="26"/>
        <v>0.43377513560090708</v>
      </c>
      <c r="L29" s="148">
        <f t="shared" si="27"/>
        <v>0.10410568747239549</v>
      </c>
      <c r="M29" s="149">
        <f t="shared" si="28"/>
        <v>10.347</v>
      </c>
      <c r="N29" s="150">
        <f t="shared" si="29"/>
        <v>0.35</v>
      </c>
      <c r="O29" s="150">
        <f t="shared" si="30"/>
        <v>17.829999999999998</v>
      </c>
      <c r="P29" s="151">
        <f t="shared" si="31"/>
        <v>0</v>
      </c>
      <c r="Q29" s="152">
        <f t="shared" si="32"/>
        <v>79</v>
      </c>
      <c r="R29" s="153">
        <f t="shared" si="33"/>
        <v>20.399246956591664</v>
      </c>
      <c r="S29" s="138">
        <f t="shared" si="34"/>
        <v>9</v>
      </c>
      <c r="T29" s="138">
        <f t="shared" si="35"/>
        <v>459</v>
      </c>
      <c r="U29" t="s">
        <v>118</v>
      </c>
      <c r="V29" s="5" t="s">
        <v>122</v>
      </c>
      <c r="W29" t="s">
        <v>118</v>
      </c>
      <c r="X29" s="5" t="s">
        <v>122</v>
      </c>
      <c r="Y29" t="s">
        <v>209</v>
      </c>
      <c r="Z29" t="s">
        <v>168</v>
      </c>
      <c r="AA29" t="s">
        <v>205</v>
      </c>
      <c r="AB29">
        <v>523</v>
      </c>
      <c r="AC29" s="1">
        <v>2574.3069999999998</v>
      </c>
      <c r="AD29" s="1">
        <v>1326.8209999999999</v>
      </c>
      <c r="AE29" s="28">
        <v>1.94</v>
      </c>
      <c r="AF29">
        <v>2.2999999999999998</v>
      </c>
      <c r="AG29">
        <v>10.347</v>
      </c>
      <c r="AH29">
        <v>232.541586</v>
      </c>
      <c r="AI29">
        <v>5.4746499999999996</v>
      </c>
      <c r="AJ29">
        <v>100.870758</v>
      </c>
      <c r="AK29">
        <v>268</v>
      </c>
      <c r="AL29">
        <v>9</v>
      </c>
      <c r="AM29">
        <v>459</v>
      </c>
      <c r="AN29">
        <v>79</v>
      </c>
      <c r="AO29">
        <v>11.070308000000001</v>
      </c>
      <c r="AP29">
        <v>61.3</v>
      </c>
      <c r="AQ29">
        <v>0</v>
      </c>
      <c r="AR29">
        <v>133</v>
      </c>
      <c r="AS29">
        <v>41230</v>
      </c>
      <c r="AT29">
        <v>0.35</v>
      </c>
      <c r="AU29">
        <v>17.829999999999998</v>
      </c>
      <c r="AV29">
        <v>0</v>
      </c>
      <c r="AW29">
        <v>0</v>
      </c>
      <c r="AX29" s="29">
        <v>0.55000000000000004</v>
      </c>
      <c r="AY29">
        <v>0.84347826086956523</v>
      </c>
      <c r="AZ29" t="s">
        <v>67</v>
      </c>
      <c r="BA29" t="s">
        <v>285</v>
      </c>
      <c r="BB29">
        <v>2</v>
      </c>
      <c r="BC29" t="s">
        <v>328</v>
      </c>
      <c r="BD29">
        <v>2</v>
      </c>
      <c r="BE29">
        <v>18370.644999999997</v>
      </c>
      <c r="BF29">
        <v>0.14013155226721763</v>
      </c>
      <c r="BG29">
        <v>0.1181979179993053</v>
      </c>
      <c r="BH29">
        <v>177733.83299999996</v>
      </c>
      <c r="BI29">
        <v>1.4484057180041801E-2</v>
      </c>
      <c r="BJ29">
        <v>1.2216987360556998E-2</v>
      </c>
      <c r="BK29">
        <v>1</v>
      </c>
      <c r="BL29" t="s">
        <v>68</v>
      </c>
      <c r="BM29">
        <v>-2</v>
      </c>
      <c r="BN29" t="s">
        <v>274</v>
      </c>
    </row>
    <row r="30" spans="1:66">
      <c r="A30" s="133" t="str">
        <f t="shared" si="20"/>
        <v>신동아교통</v>
      </c>
      <c r="B30" s="133" t="str">
        <f t="shared" si="21"/>
        <v>518</v>
      </c>
      <c r="C30" s="134" t="str">
        <f t="shared" si="22"/>
        <v>71바6402</v>
      </c>
      <c r="D30" s="109" t="str">
        <f t="shared" si="23"/>
        <v>대형</v>
      </c>
      <c r="E30" s="105" t="str">
        <f t="shared" si="16"/>
        <v>D</v>
      </c>
      <c r="F30" s="154">
        <f t="shared" si="17"/>
        <v>0.84</v>
      </c>
      <c r="G30" s="155">
        <f t="shared" si="18"/>
        <v>1.8480000000000001</v>
      </c>
      <c r="H30" s="156">
        <f t="shared" si="19"/>
        <v>2.2000000000000002</v>
      </c>
      <c r="I30" s="157">
        <f t="shared" si="24"/>
        <v>3588.3670000000002</v>
      </c>
      <c r="J30" s="158">
        <f t="shared" si="25"/>
        <v>3.4253936282372395E-2</v>
      </c>
      <c r="K30" s="158">
        <f t="shared" si="26"/>
        <v>0.45491041944159066</v>
      </c>
      <c r="L30" s="158">
        <f t="shared" si="27"/>
        <v>0.18894388450233768</v>
      </c>
      <c r="M30" s="159">
        <f t="shared" si="28"/>
        <v>12.013999999999999</v>
      </c>
      <c r="N30" s="160">
        <f t="shared" si="29"/>
        <v>2.5920000000000001</v>
      </c>
      <c r="O30" s="160">
        <f t="shared" si="30"/>
        <v>18.309000000000001</v>
      </c>
      <c r="P30" s="161">
        <f t="shared" si="31"/>
        <v>0.30499999999999999</v>
      </c>
      <c r="Q30" s="162">
        <f t="shared" si="32"/>
        <v>83</v>
      </c>
      <c r="R30" s="163">
        <f t="shared" si="33"/>
        <v>20.91629814933534</v>
      </c>
      <c r="S30" s="135">
        <f t="shared" si="34"/>
        <v>93</v>
      </c>
      <c r="T30" s="135">
        <f t="shared" si="35"/>
        <v>657</v>
      </c>
      <c r="U30" t="s">
        <v>118</v>
      </c>
      <c r="V30" t="s">
        <v>122</v>
      </c>
      <c r="W30" t="s">
        <v>118</v>
      </c>
      <c r="X30" s="4" t="s">
        <v>122</v>
      </c>
      <c r="Y30" s="4" t="s">
        <v>210</v>
      </c>
      <c r="Z30" s="4" t="s">
        <v>168</v>
      </c>
      <c r="AA30" s="4" t="s">
        <v>48</v>
      </c>
      <c r="AB30" s="4">
        <v>523</v>
      </c>
      <c r="AC30" s="4">
        <v>3588.3670000000002</v>
      </c>
      <c r="AD30" s="4">
        <v>1941.7809999999999</v>
      </c>
      <c r="AE30" s="4">
        <v>1.8480000000000001</v>
      </c>
      <c r="AF30" s="4">
        <v>2.2000000000000002</v>
      </c>
      <c r="AG30" s="4">
        <v>12.013999999999999</v>
      </c>
      <c r="AH30" s="4">
        <v>335.838775</v>
      </c>
      <c r="AI30" s="4">
        <v>11.5038</v>
      </c>
      <c r="AJ30" s="4">
        <v>152.77655799999999</v>
      </c>
      <c r="AK30" s="4">
        <v>678</v>
      </c>
      <c r="AL30" s="4">
        <v>93</v>
      </c>
      <c r="AM30" s="4">
        <v>657</v>
      </c>
      <c r="AN30" s="4">
        <v>83</v>
      </c>
      <c r="AO30" s="4">
        <v>10.68479</v>
      </c>
      <c r="AP30" s="4">
        <v>529.29999999999995</v>
      </c>
      <c r="AQ30" s="4">
        <v>18.3</v>
      </c>
      <c r="AR30" s="4">
        <v>207</v>
      </c>
      <c r="AS30" s="4">
        <v>74812</v>
      </c>
      <c r="AT30" s="4">
        <v>2.5920000000000001</v>
      </c>
      <c r="AU30" s="4">
        <v>18.309000000000001</v>
      </c>
      <c r="AV30" s="4">
        <v>0</v>
      </c>
      <c r="AW30" s="4">
        <v>0</v>
      </c>
      <c r="AX30" s="30">
        <v>0.56000000000000005</v>
      </c>
      <c r="AY30">
        <v>0.84</v>
      </c>
      <c r="AZ30" t="s">
        <v>67</v>
      </c>
      <c r="BA30" t="s">
        <v>285</v>
      </c>
      <c r="BB30">
        <v>3</v>
      </c>
      <c r="BC30" t="s">
        <v>395</v>
      </c>
      <c r="BD30">
        <v>1</v>
      </c>
      <c r="BE30">
        <v>18370.644999999997</v>
      </c>
      <c r="BF30">
        <v>0.19533157382334701</v>
      </c>
      <c r="BG30">
        <v>0.16407852201161149</v>
      </c>
      <c r="BH30">
        <v>177733.83299999996</v>
      </c>
      <c r="BI30">
        <v>2.0189555018486554E-2</v>
      </c>
      <c r="BJ30">
        <v>1.6959226215528703E-2</v>
      </c>
      <c r="BK30">
        <v>1</v>
      </c>
      <c r="BL30" t="s">
        <v>67</v>
      </c>
      <c r="BM30">
        <v>0</v>
      </c>
      <c r="BN30" t="s">
        <v>273</v>
      </c>
    </row>
    <row r="31" spans="1:66">
      <c r="A31" s="136" t="str">
        <f t="shared" si="20"/>
        <v>신동아교통</v>
      </c>
      <c r="B31" s="136" t="str">
        <f t="shared" si="21"/>
        <v>518</v>
      </c>
      <c r="C31" s="137" t="str">
        <f t="shared" si="22"/>
        <v>71바6404</v>
      </c>
      <c r="D31" s="125" t="str">
        <f t="shared" si="23"/>
        <v>대형</v>
      </c>
      <c r="E31" s="121" t="str">
        <f t="shared" si="16"/>
        <v>F</v>
      </c>
      <c r="F31" s="144">
        <f t="shared" si="17"/>
        <v>0.76681818181818173</v>
      </c>
      <c r="G31" s="145">
        <f t="shared" si="18"/>
        <v>1.6870000000000001</v>
      </c>
      <c r="H31" s="146">
        <f t="shared" si="19"/>
        <v>2.2000000000000002</v>
      </c>
      <c r="I31" s="147">
        <f t="shared" si="24"/>
        <v>2918.4209999999998</v>
      </c>
      <c r="J31" s="148">
        <f t="shared" si="25"/>
        <v>2.3281753440483475E-2</v>
      </c>
      <c r="K31" s="148">
        <f t="shared" si="26"/>
        <v>0.41981173425394513</v>
      </c>
      <c r="L31" s="148">
        <f t="shared" si="27"/>
        <v>0.11273219319625237</v>
      </c>
      <c r="M31" s="149">
        <f t="shared" si="28"/>
        <v>13.673999999999999</v>
      </c>
      <c r="N31" s="150">
        <f t="shared" si="29"/>
        <v>1.4390000000000001</v>
      </c>
      <c r="O31" s="150">
        <f t="shared" si="30"/>
        <v>27.172000000000001</v>
      </c>
      <c r="P31" s="151">
        <f t="shared" si="31"/>
        <v>0</v>
      </c>
      <c r="Q31" s="152">
        <f t="shared" si="32"/>
        <v>78</v>
      </c>
      <c r="R31" s="153">
        <f t="shared" si="33"/>
        <v>20.757505958369194</v>
      </c>
      <c r="S31" s="138">
        <f t="shared" si="34"/>
        <v>42</v>
      </c>
      <c r="T31" s="138">
        <f t="shared" si="35"/>
        <v>793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211</v>
      </c>
      <c r="Z31" s="4" t="s">
        <v>168</v>
      </c>
      <c r="AA31" s="4" t="s">
        <v>48</v>
      </c>
      <c r="AB31" s="4">
        <v>523</v>
      </c>
      <c r="AC31" s="4">
        <v>2918.4209999999998</v>
      </c>
      <c r="AD31" s="4">
        <v>1729.848</v>
      </c>
      <c r="AE31" s="4">
        <v>1.6870000000000001</v>
      </c>
      <c r="AF31" s="4">
        <v>2.2000000000000002</v>
      </c>
      <c r="AG31" s="4">
        <v>13.673999999999999</v>
      </c>
      <c r="AH31" s="4">
        <v>252.458777</v>
      </c>
      <c r="AI31" s="4">
        <v>5.8776830000000002</v>
      </c>
      <c r="AJ31" s="4">
        <v>105.985157</v>
      </c>
      <c r="AK31" s="4">
        <v>329</v>
      </c>
      <c r="AL31" s="4">
        <v>42</v>
      </c>
      <c r="AM31" s="4">
        <v>793</v>
      </c>
      <c r="AN31" s="4">
        <v>78</v>
      </c>
      <c r="AO31" s="4">
        <v>11.559990000000001</v>
      </c>
      <c r="AP31" s="4">
        <v>126.1</v>
      </c>
      <c r="AQ31" s="4">
        <v>0</v>
      </c>
      <c r="AR31" s="4">
        <v>82</v>
      </c>
      <c r="AS31" s="4">
        <v>25978</v>
      </c>
      <c r="AT31" s="4">
        <v>1.4390000000000001</v>
      </c>
      <c r="AU31" s="4">
        <v>27.172000000000001</v>
      </c>
      <c r="AV31" s="4">
        <v>0</v>
      </c>
      <c r="AW31" s="4">
        <v>0</v>
      </c>
      <c r="AX31" s="4">
        <v>0.56000000000000005</v>
      </c>
      <c r="AY31">
        <v>0.76681818181818173</v>
      </c>
      <c r="AZ31" t="s">
        <v>70</v>
      </c>
      <c r="BA31" t="s">
        <v>285</v>
      </c>
      <c r="BB31">
        <v>1</v>
      </c>
      <c r="BC31" t="s">
        <v>287</v>
      </c>
      <c r="BD31">
        <v>1</v>
      </c>
      <c r="BE31">
        <v>18370.644999999997</v>
      </c>
      <c r="BF31">
        <v>0.15886328433215058</v>
      </c>
      <c r="BG31">
        <v>0.12181925484924454</v>
      </c>
      <c r="BH31">
        <v>177733.83299999996</v>
      </c>
      <c r="BI31">
        <v>1.6420177018294544E-2</v>
      </c>
      <c r="BJ31">
        <v>1.2591290286301314E-2</v>
      </c>
      <c r="BK31">
        <v>1</v>
      </c>
      <c r="BL31" t="s">
        <v>70</v>
      </c>
      <c r="BM31">
        <v>0</v>
      </c>
      <c r="BN31" t="s">
        <v>273</v>
      </c>
    </row>
    <row r="32" spans="1:66">
      <c r="A32" s="133" t="str">
        <f t="shared" si="20"/>
        <v>신동아교통</v>
      </c>
      <c r="B32" s="133" t="str">
        <f t="shared" si="21"/>
        <v>518</v>
      </c>
      <c r="C32" s="134" t="str">
        <f t="shared" si="22"/>
        <v>71바6406</v>
      </c>
      <c r="D32" s="109" t="str">
        <f t="shared" si="23"/>
        <v>대형</v>
      </c>
      <c r="E32" s="105" t="str">
        <f t="shared" si="16"/>
        <v>F</v>
      </c>
      <c r="F32" s="154">
        <f t="shared" si="17"/>
        <v>0.71739130434782605</v>
      </c>
      <c r="G32" s="155">
        <f t="shared" si="18"/>
        <v>1.65</v>
      </c>
      <c r="H32" s="156">
        <f t="shared" si="19"/>
        <v>2.2999999999999998</v>
      </c>
      <c r="I32" s="157">
        <f t="shared" si="24"/>
        <v>669.62300000000005</v>
      </c>
      <c r="J32" s="158">
        <f t="shared" si="25"/>
        <v>2.5672936103096032E-2</v>
      </c>
      <c r="K32" s="158">
        <f t="shared" si="26"/>
        <v>0.45854415542704913</v>
      </c>
      <c r="L32" s="158">
        <f t="shared" si="27"/>
        <v>0.12992385267531131</v>
      </c>
      <c r="M32" s="159">
        <f t="shared" si="28"/>
        <v>14.295</v>
      </c>
      <c r="N32" s="160">
        <f t="shared" si="29"/>
        <v>8.6620000000000008</v>
      </c>
      <c r="O32" s="160">
        <f t="shared" si="30"/>
        <v>15.83</v>
      </c>
      <c r="P32" s="161">
        <f t="shared" si="31"/>
        <v>0</v>
      </c>
      <c r="Q32" s="162">
        <f t="shared" si="32"/>
        <v>78</v>
      </c>
      <c r="R32" s="163">
        <f t="shared" si="33"/>
        <v>20.907921535165745</v>
      </c>
      <c r="S32" s="135">
        <f t="shared" si="34"/>
        <v>58</v>
      </c>
      <c r="T32" s="135">
        <f t="shared" si="35"/>
        <v>106</v>
      </c>
      <c r="U32" t="s">
        <v>118</v>
      </c>
      <c r="V32" s="5" t="s">
        <v>122</v>
      </c>
      <c r="W32" t="s">
        <v>118</v>
      </c>
      <c r="X32" s="5" t="s">
        <v>122</v>
      </c>
      <c r="Y32" t="s">
        <v>212</v>
      </c>
      <c r="Z32" t="s">
        <v>168</v>
      </c>
      <c r="AA32" t="s">
        <v>48</v>
      </c>
      <c r="AB32">
        <v>523</v>
      </c>
      <c r="AC32" s="1">
        <v>669.62300000000005</v>
      </c>
      <c r="AD32" s="1">
        <v>405.82799999999997</v>
      </c>
      <c r="AE32" s="28">
        <v>1.65</v>
      </c>
      <c r="AF32">
        <v>2.2999999999999998</v>
      </c>
      <c r="AG32">
        <v>14.295</v>
      </c>
      <c r="AH32">
        <v>62.094417</v>
      </c>
      <c r="AI32">
        <v>1.5941460000000001</v>
      </c>
      <c r="AJ32">
        <v>28.473032</v>
      </c>
      <c r="AK32">
        <v>87</v>
      </c>
      <c r="AL32">
        <v>58</v>
      </c>
      <c r="AM32">
        <v>106</v>
      </c>
      <c r="AN32">
        <v>78</v>
      </c>
      <c r="AO32">
        <v>10.783948000000001</v>
      </c>
      <c r="AP32">
        <v>137.5</v>
      </c>
      <c r="AQ32">
        <v>0</v>
      </c>
      <c r="AR32">
        <v>46</v>
      </c>
      <c r="AS32">
        <v>14261</v>
      </c>
      <c r="AT32">
        <v>8.6620000000000008</v>
      </c>
      <c r="AU32">
        <v>15.83</v>
      </c>
      <c r="AV32">
        <v>0</v>
      </c>
      <c r="AW32">
        <v>0</v>
      </c>
      <c r="AX32">
        <v>0.56000000000000005</v>
      </c>
      <c r="AY32">
        <v>0.71739130434782605</v>
      </c>
      <c r="AZ32" t="s">
        <v>70</v>
      </c>
      <c r="BA32" t="s">
        <v>285</v>
      </c>
      <c r="BB32">
        <v>3</v>
      </c>
      <c r="BC32" t="s">
        <v>309</v>
      </c>
      <c r="BD32">
        <v>1</v>
      </c>
      <c r="BE32">
        <v>18370.644999999997</v>
      </c>
      <c r="BF32">
        <v>3.6450707092755871E-2</v>
      </c>
      <c r="BG32">
        <v>2.6149420305672688E-2</v>
      </c>
      <c r="BH32">
        <v>177733.83299999996</v>
      </c>
      <c r="BI32">
        <v>3.7675606759687685E-3</v>
      </c>
      <c r="BJ32">
        <v>2.702815267542812E-3</v>
      </c>
      <c r="BK32">
        <v>1</v>
      </c>
      <c r="BL32" t="s">
        <v>70</v>
      </c>
      <c r="BM32">
        <v>0</v>
      </c>
      <c r="BN32" t="s">
        <v>273</v>
      </c>
    </row>
    <row r="33" spans="1:66">
      <c r="A33" s="136" t="str">
        <f t="shared" si="20"/>
        <v>신동아교통</v>
      </c>
      <c r="B33" s="136" t="str">
        <f t="shared" si="21"/>
        <v>518</v>
      </c>
      <c r="C33" s="137" t="str">
        <f t="shared" si="22"/>
        <v>71바6407</v>
      </c>
      <c r="D33" s="125" t="str">
        <f t="shared" si="23"/>
        <v>대형</v>
      </c>
      <c r="E33" s="121" t="str">
        <f t="shared" si="16"/>
        <v>D</v>
      </c>
      <c r="F33" s="144">
        <f t="shared" si="17"/>
        <v>0.84913043478260875</v>
      </c>
      <c r="G33" s="145">
        <f t="shared" si="18"/>
        <v>1.9530000000000001</v>
      </c>
      <c r="H33" s="146">
        <f t="shared" si="19"/>
        <v>2.2999999999999998</v>
      </c>
      <c r="I33" s="147">
        <f t="shared" si="24"/>
        <v>4558.7659999999996</v>
      </c>
      <c r="J33" s="148">
        <f t="shared" si="25"/>
        <v>1.8443824751834287E-2</v>
      </c>
      <c r="K33" s="148">
        <f t="shared" si="26"/>
        <v>0.44484459841821805</v>
      </c>
      <c r="L33" s="148">
        <f t="shared" si="27"/>
        <v>0.1145046707815229</v>
      </c>
      <c r="M33" s="149">
        <f t="shared" si="28"/>
        <v>10.72</v>
      </c>
      <c r="N33" s="150">
        <f t="shared" si="29"/>
        <v>4.8040000000000003</v>
      </c>
      <c r="O33" s="150">
        <f t="shared" si="30"/>
        <v>24.634</v>
      </c>
      <c r="P33" s="151">
        <f t="shared" si="31"/>
        <v>0.64666666666666661</v>
      </c>
      <c r="Q33" s="152">
        <f t="shared" si="32"/>
        <v>92</v>
      </c>
      <c r="R33" s="153">
        <f t="shared" si="33"/>
        <v>20.596899974458349</v>
      </c>
      <c r="S33" s="138">
        <f t="shared" si="34"/>
        <v>219</v>
      </c>
      <c r="T33" s="138">
        <f t="shared" si="35"/>
        <v>1123</v>
      </c>
      <c r="U33" t="s">
        <v>118</v>
      </c>
      <c r="V33" t="s">
        <v>122</v>
      </c>
      <c r="W33" t="s">
        <v>118</v>
      </c>
      <c r="X33" s="4" t="s">
        <v>122</v>
      </c>
      <c r="Y33" s="4" t="s">
        <v>213</v>
      </c>
      <c r="Z33" s="4" t="s">
        <v>168</v>
      </c>
      <c r="AA33" s="4" t="s">
        <v>48</v>
      </c>
      <c r="AB33" s="4">
        <v>523</v>
      </c>
      <c r="AC33" s="4">
        <v>4558.7659999999996</v>
      </c>
      <c r="AD33" s="4">
        <v>2334.4450000000002</v>
      </c>
      <c r="AE33" s="4">
        <v>1.9530000000000001</v>
      </c>
      <c r="AF33" s="4">
        <v>2.2999999999999998</v>
      </c>
      <c r="AG33" s="4">
        <v>10.72</v>
      </c>
      <c r="AH33" s="4">
        <v>412.38653599999998</v>
      </c>
      <c r="AI33" s="4">
        <v>7.6059850000000004</v>
      </c>
      <c r="AJ33" s="4">
        <v>183.447923</v>
      </c>
      <c r="AK33" s="4">
        <v>522</v>
      </c>
      <c r="AL33" s="4">
        <v>219</v>
      </c>
      <c r="AM33" s="4">
        <v>1123</v>
      </c>
      <c r="AN33" s="4">
        <v>92</v>
      </c>
      <c r="AO33" s="4">
        <v>11.054594</v>
      </c>
      <c r="AP33" s="4">
        <v>1185.7</v>
      </c>
      <c r="AQ33" s="4">
        <v>38.799999999999997</v>
      </c>
      <c r="AR33" s="4">
        <v>229</v>
      </c>
      <c r="AS33" s="4">
        <v>95247</v>
      </c>
      <c r="AT33" s="4">
        <v>4.8040000000000003</v>
      </c>
      <c r="AU33" s="4">
        <v>24.634</v>
      </c>
      <c r="AV33" s="4">
        <v>0</v>
      </c>
      <c r="AW33" s="4">
        <v>0</v>
      </c>
      <c r="AX33" s="4">
        <v>0.56000000000000005</v>
      </c>
      <c r="AY33">
        <v>0.84913043478260875</v>
      </c>
      <c r="AZ33" t="s">
        <v>67</v>
      </c>
      <c r="BA33" t="s">
        <v>285</v>
      </c>
      <c r="BB33">
        <v>1</v>
      </c>
      <c r="BC33" t="s">
        <v>286</v>
      </c>
      <c r="BD33">
        <v>1</v>
      </c>
      <c r="BE33">
        <v>18370.644999999997</v>
      </c>
      <c r="BF33">
        <v>0.24815492324847604</v>
      </c>
      <c r="BG33">
        <v>0.21071589787142336</v>
      </c>
      <c r="BH33">
        <v>177733.83299999996</v>
      </c>
      <c r="BI33">
        <v>2.5649399008910143E-2</v>
      </c>
      <c r="BJ33">
        <v>2.1779685332348482E-2</v>
      </c>
      <c r="BK33">
        <v>1</v>
      </c>
      <c r="BL33" t="s">
        <v>69</v>
      </c>
      <c r="BM33">
        <v>-1</v>
      </c>
      <c r="BN33" t="s">
        <v>274</v>
      </c>
    </row>
    <row r="34" spans="1:66">
      <c r="A34" s="133" t="str">
        <f t="shared" si="20"/>
        <v>신동아교통</v>
      </c>
      <c r="B34" s="133" t="str">
        <f t="shared" si="21"/>
        <v>518</v>
      </c>
      <c r="C34" s="134" t="str">
        <f t="shared" si="22"/>
        <v>71바6409</v>
      </c>
      <c r="D34" s="109" t="str">
        <f t="shared" si="23"/>
        <v>대형</v>
      </c>
      <c r="E34" s="105" t="str">
        <f t="shared" si="16"/>
        <v>F</v>
      </c>
      <c r="F34" s="154">
        <f t="shared" si="17"/>
        <v>0.75173913043478269</v>
      </c>
      <c r="G34" s="155">
        <f t="shared" si="18"/>
        <v>1.7290000000000001</v>
      </c>
      <c r="H34" s="156">
        <f t="shared" si="19"/>
        <v>2.2999999999999998</v>
      </c>
      <c r="I34" s="157">
        <f t="shared" si="24"/>
        <v>4061.1610000000001</v>
      </c>
      <c r="J34" s="158">
        <f t="shared" si="25"/>
        <v>2.1061474393296628E-2</v>
      </c>
      <c r="K34" s="158">
        <f t="shared" si="26"/>
        <v>0.45098408371621251</v>
      </c>
      <c r="L34" s="158">
        <f t="shared" si="27"/>
        <v>0.1799977888096532</v>
      </c>
      <c r="M34" s="159">
        <f t="shared" si="28"/>
        <v>12.388</v>
      </c>
      <c r="N34" s="160">
        <f t="shared" si="29"/>
        <v>2.1179999999999999</v>
      </c>
      <c r="O34" s="160">
        <f t="shared" si="30"/>
        <v>12.238</v>
      </c>
      <c r="P34" s="161">
        <f t="shared" si="31"/>
        <v>0</v>
      </c>
      <c r="Q34" s="162">
        <f t="shared" si="32"/>
        <v>76</v>
      </c>
      <c r="R34" s="163">
        <f t="shared" si="33"/>
        <v>20.698579273937202</v>
      </c>
      <c r="S34" s="135">
        <f t="shared" si="34"/>
        <v>86</v>
      </c>
      <c r="T34" s="135">
        <f t="shared" si="35"/>
        <v>497</v>
      </c>
      <c r="U34" t="s">
        <v>118</v>
      </c>
      <c r="V34" t="s">
        <v>122</v>
      </c>
      <c r="W34" s="4" t="s">
        <v>118</v>
      </c>
      <c r="X34" s="4" t="s">
        <v>122</v>
      </c>
      <c r="Y34" s="4" t="s">
        <v>214</v>
      </c>
      <c r="Z34" s="4" t="s">
        <v>168</v>
      </c>
      <c r="AA34" s="4" t="s">
        <v>48</v>
      </c>
      <c r="AB34" s="4">
        <v>523</v>
      </c>
      <c r="AC34" s="4">
        <v>4061.1610000000001</v>
      </c>
      <c r="AD34" s="4">
        <v>2348.3000000000002</v>
      </c>
      <c r="AE34" s="4">
        <v>1.7290000000000001</v>
      </c>
      <c r="AF34" s="4">
        <v>2.2999999999999998</v>
      </c>
      <c r="AG34" s="4">
        <v>12.388</v>
      </c>
      <c r="AH34" s="4">
        <v>371.63210199999997</v>
      </c>
      <c r="AI34" s="4">
        <v>7.8271199999999999</v>
      </c>
      <c r="AJ34" s="4">
        <v>167.60016300000001</v>
      </c>
      <c r="AK34" s="4">
        <v>731</v>
      </c>
      <c r="AL34" s="4">
        <v>86</v>
      </c>
      <c r="AM34" s="4">
        <v>497</v>
      </c>
      <c r="AN34" s="4">
        <v>76</v>
      </c>
      <c r="AO34" s="4">
        <v>10.927906</v>
      </c>
      <c r="AP34" s="4">
        <v>379.3</v>
      </c>
      <c r="AQ34" s="4">
        <v>0</v>
      </c>
      <c r="AR34" s="4">
        <v>256</v>
      </c>
      <c r="AS34" s="4">
        <v>91648</v>
      </c>
      <c r="AT34" s="4">
        <v>2.1179999999999999</v>
      </c>
      <c r="AU34" s="4">
        <v>12.238</v>
      </c>
      <c r="AV34" s="4">
        <v>0</v>
      </c>
      <c r="AW34" s="4">
        <v>0</v>
      </c>
      <c r="AX34" s="4">
        <v>0.54</v>
      </c>
      <c r="AY34">
        <v>0.75173913043478269</v>
      </c>
      <c r="AZ34" t="s">
        <v>70</v>
      </c>
      <c r="BA34" t="s">
        <v>285</v>
      </c>
      <c r="BB34">
        <v>2</v>
      </c>
      <c r="BC34" t="s">
        <v>308</v>
      </c>
      <c r="BD34">
        <v>1</v>
      </c>
      <c r="BE34">
        <v>18370.644999999997</v>
      </c>
      <c r="BF34">
        <v>0.22106795923605299</v>
      </c>
      <c r="BG34">
        <v>0.16618543544310246</v>
      </c>
      <c r="BH34">
        <v>177733.83299999996</v>
      </c>
      <c r="BI34">
        <v>2.2849678822827173E-2</v>
      </c>
      <c r="BJ34">
        <v>1.7176997688986166E-2</v>
      </c>
      <c r="BK34">
        <v>1</v>
      </c>
      <c r="BL34" t="s">
        <v>70</v>
      </c>
      <c r="BM34">
        <v>0</v>
      </c>
      <c r="BN34" t="s">
        <v>273</v>
      </c>
    </row>
    <row r="35" spans="1:66">
      <c r="A35" s="136" t="str">
        <f t="shared" si="20"/>
        <v>신동아교통</v>
      </c>
      <c r="B35" s="136" t="str">
        <f t="shared" si="21"/>
        <v>520</v>
      </c>
      <c r="C35" s="137" t="str">
        <f t="shared" si="22"/>
        <v>70바3723</v>
      </c>
      <c r="D35" s="125" t="str">
        <f t="shared" si="23"/>
        <v>중형</v>
      </c>
      <c r="E35" s="121" t="str">
        <f t="shared" si="16"/>
        <v>D</v>
      </c>
      <c r="F35" s="144">
        <f t="shared" si="17"/>
        <v>0.82965517241379316</v>
      </c>
      <c r="G35" s="145">
        <f t="shared" si="18"/>
        <v>2.4060000000000001</v>
      </c>
      <c r="H35" s="146">
        <f t="shared" si="19"/>
        <v>2.9</v>
      </c>
      <c r="I35" s="147">
        <f t="shared" si="24"/>
        <v>4816.6360000000004</v>
      </c>
      <c r="J35" s="148">
        <f t="shared" si="25"/>
        <v>2.3557184371673232E-2</v>
      </c>
      <c r="K35" s="148">
        <f t="shared" si="26"/>
        <v>0.37629354155375938</v>
      </c>
      <c r="L35" s="148">
        <f t="shared" si="27"/>
        <v>0.22318481197250528</v>
      </c>
      <c r="M35" s="149">
        <f t="shared" si="28"/>
        <v>6.1879999999999997</v>
      </c>
      <c r="N35" s="150">
        <f t="shared" si="29"/>
        <v>0.27</v>
      </c>
      <c r="O35" s="150">
        <f t="shared" si="30"/>
        <v>4.7130000000000001</v>
      </c>
      <c r="P35" s="151">
        <f t="shared" si="31"/>
        <v>0.53999999999999992</v>
      </c>
      <c r="Q35" s="152">
        <f t="shared" si="32"/>
        <v>88</v>
      </c>
      <c r="R35" s="153">
        <f t="shared" si="33"/>
        <v>17.623995771619136</v>
      </c>
      <c r="S35" s="138">
        <f t="shared" si="34"/>
        <v>13</v>
      </c>
      <c r="T35" s="138">
        <f t="shared" si="35"/>
        <v>227</v>
      </c>
      <c r="U35" t="s">
        <v>118</v>
      </c>
      <c r="V35" t="s">
        <v>123</v>
      </c>
      <c r="W35" t="s">
        <v>118</v>
      </c>
      <c r="X35" s="4" t="s">
        <v>123</v>
      </c>
      <c r="Y35" s="4" t="s">
        <v>215</v>
      </c>
      <c r="Z35" s="4" t="s">
        <v>204</v>
      </c>
      <c r="AA35" s="4" t="s">
        <v>48</v>
      </c>
      <c r="AB35" s="4">
        <v>523</v>
      </c>
      <c r="AC35" s="4">
        <v>4816.6360000000004</v>
      </c>
      <c r="AD35" s="4">
        <v>2002.3050000000001</v>
      </c>
      <c r="AE35" s="4">
        <v>2.4060000000000001</v>
      </c>
      <c r="AF35" s="4">
        <v>2.9</v>
      </c>
      <c r="AG35" s="4">
        <v>6.1879999999999997</v>
      </c>
      <c r="AH35" s="4">
        <v>455.38651099999998</v>
      </c>
      <c r="AI35" s="4">
        <v>10.727624</v>
      </c>
      <c r="AJ35" s="4">
        <v>171.359003</v>
      </c>
      <c r="AK35" s="4">
        <v>1075</v>
      </c>
      <c r="AL35" s="4">
        <v>13</v>
      </c>
      <c r="AM35" s="4">
        <v>227</v>
      </c>
      <c r="AN35" s="4">
        <v>88</v>
      </c>
      <c r="AO35" s="4">
        <v>10.577028</v>
      </c>
      <c r="AP35" s="4">
        <v>215.4</v>
      </c>
      <c r="AQ35" s="4">
        <v>32.4</v>
      </c>
      <c r="AR35" s="4">
        <v>224</v>
      </c>
      <c r="AS35" s="4">
        <v>107656</v>
      </c>
      <c r="AT35" s="4">
        <v>0.27</v>
      </c>
      <c r="AU35" s="4">
        <v>4.7130000000000001</v>
      </c>
      <c r="AV35" s="4">
        <v>13215</v>
      </c>
      <c r="AW35" s="4">
        <v>0</v>
      </c>
      <c r="AX35" s="4">
        <v>0.6</v>
      </c>
      <c r="AY35">
        <v>0.82965517241379316</v>
      </c>
      <c r="AZ35" t="s">
        <v>67</v>
      </c>
      <c r="BA35" t="s">
        <v>288</v>
      </c>
      <c r="BB35">
        <v>1</v>
      </c>
      <c r="BC35" t="s">
        <v>291</v>
      </c>
      <c r="BD35">
        <v>10</v>
      </c>
      <c r="BE35">
        <v>20363.431</v>
      </c>
      <c r="BF35">
        <v>0.23653361754215194</v>
      </c>
      <c r="BG35">
        <v>0.19624133924359227</v>
      </c>
      <c r="BH35">
        <v>177733.83299999996</v>
      </c>
      <c r="BI35">
        <v>2.7100276400385748E-2</v>
      </c>
      <c r="BJ35">
        <v>2.2483884489423487E-2</v>
      </c>
      <c r="BK35">
        <v>1</v>
      </c>
      <c r="BL35" t="s">
        <v>70</v>
      </c>
      <c r="BM35">
        <v>1</v>
      </c>
      <c r="BN35" t="s">
        <v>293</v>
      </c>
    </row>
    <row r="36" spans="1:66">
      <c r="A36" s="133" t="str">
        <f t="shared" si="20"/>
        <v>신동아교통</v>
      </c>
      <c r="B36" s="133" t="str">
        <f t="shared" si="21"/>
        <v>520</v>
      </c>
      <c r="C36" s="134" t="str">
        <f t="shared" si="22"/>
        <v>71바6408</v>
      </c>
      <c r="D36" s="109" t="str">
        <f t="shared" si="23"/>
        <v>중형</v>
      </c>
      <c r="E36" s="105" t="str">
        <f t="shared" si="16"/>
        <v>D</v>
      </c>
      <c r="F36" s="154">
        <f t="shared" si="17"/>
        <v>0.81666666666666665</v>
      </c>
      <c r="G36" s="155">
        <f t="shared" si="18"/>
        <v>2.2050000000000001</v>
      </c>
      <c r="H36" s="156">
        <f t="shared" si="19"/>
        <v>2.7</v>
      </c>
      <c r="I36" s="157">
        <f t="shared" si="24"/>
        <v>1362.0609999999999</v>
      </c>
      <c r="J36" s="158">
        <f t="shared" si="25"/>
        <v>3.0253932956259458E-2</v>
      </c>
      <c r="K36" s="158">
        <f t="shared" si="26"/>
        <v>0.40964684929363082</v>
      </c>
      <c r="L36" s="158">
        <f t="shared" si="27"/>
        <v>0.23346971978494357</v>
      </c>
      <c r="M36" s="159">
        <f t="shared" si="28"/>
        <v>7.0759999999999996</v>
      </c>
      <c r="N36" s="160">
        <f t="shared" si="29"/>
        <v>0.36699999999999999</v>
      </c>
      <c r="O36" s="160">
        <f t="shared" si="30"/>
        <v>4.0380000000000003</v>
      </c>
      <c r="P36" s="161">
        <f t="shared" si="31"/>
        <v>0</v>
      </c>
      <c r="Q36" s="162">
        <f t="shared" si="32"/>
        <v>72</v>
      </c>
      <c r="R36" s="163">
        <f t="shared" si="33"/>
        <v>17.243632345964794</v>
      </c>
      <c r="S36" s="135">
        <f t="shared" si="34"/>
        <v>5</v>
      </c>
      <c r="T36" s="135">
        <f t="shared" si="35"/>
        <v>55</v>
      </c>
      <c r="U36" t="s">
        <v>118</v>
      </c>
      <c r="V36" s="5" t="s">
        <v>123</v>
      </c>
      <c r="W36" t="s">
        <v>118</v>
      </c>
      <c r="X36" s="5" t="s">
        <v>123</v>
      </c>
      <c r="Y36" t="s">
        <v>216</v>
      </c>
      <c r="Z36" t="s">
        <v>204</v>
      </c>
      <c r="AA36" t="s">
        <v>48</v>
      </c>
      <c r="AB36">
        <v>523</v>
      </c>
      <c r="AC36" s="1">
        <v>1362.0609999999999</v>
      </c>
      <c r="AD36" s="1">
        <v>617.649</v>
      </c>
      <c r="AE36" s="28">
        <v>2.2050000000000001</v>
      </c>
      <c r="AF36">
        <v>2.7</v>
      </c>
      <c r="AG36">
        <v>7.0759999999999996</v>
      </c>
      <c r="AH36">
        <v>141.027185</v>
      </c>
      <c r="AI36">
        <v>4.2666269999999997</v>
      </c>
      <c r="AJ36">
        <v>57.771341999999997</v>
      </c>
      <c r="AK36">
        <v>318</v>
      </c>
      <c r="AL36">
        <v>5</v>
      </c>
      <c r="AM36">
        <v>55</v>
      </c>
      <c r="AN36">
        <v>72</v>
      </c>
      <c r="AO36">
        <v>9.6581440000000001</v>
      </c>
      <c r="AP36">
        <v>24.3</v>
      </c>
      <c r="AQ36">
        <v>0</v>
      </c>
      <c r="AR36">
        <v>79</v>
      </c>
      <c r="AS36">
        <v>54509</v>
      </c>
      <c r="AT36">
        <v>0.36699999999999999</v>
      </c>
      <c r="AU36">
        <v>4.0380000000000003</v>
      </c>
      <c r="AV36">
        <v>796</v>
      </c>
      <c r="AW36">
        <v>0</v>
      </c>
      <c r="AX36">
        <v>0.6</v>
      </c>
      <c r="AY36">
        <v>0.81666666666666665</v>
      </c>
      <c r="AZ36" t="s">
        <v>67</v>
      </c>
      <c r="BA36" t="s">
        <v>288</v>
      </c>
      <c r="BB36">
        <v>2</v>
      </c>
      <c r="BC36" t="s">
        <v>290</v>
      </c>
      <c r="BD36">
        <v>4</v>
      </c>
      <c r="BE36">
        <v>20363.431</v>
      </c>
      <c r="BF36">
        <v>6.6887598656631089E-2</v>
      </c>
      <c r="BG36">
        <v>5.462487223624872E-2</v>
      </c>
      <c r="BH36">
        <v>177733.83299999996</v>
      </c>
      <c r="BI36">
        <v>7.6634874576749848E-3</v>
      </c>
      <c r="BJ36">
        <v>6.2585147571012373E-3</v>
      </c>
      <c r="BK36">
        <v>1</v>
      </c>
      <c r="BL36" t="s">
        <v>69</v>
      </c>
      <c r="BM36">
        <v>-1</v>
      </c>
      <c r="BN36" t="s">
        <v>274</v>
      </c>
    </row>
    <row r="37" spans="1:66">
      <c r="A37" s="136" t="str">
        <f t="shared" si="20"/>
        <v>신동아교통</v>
      </c>
      <c r="B37" s="136" t="str">
        <f t="shared" si="21"/>
        <v>520</v>
      </c>
      <c r="C37" s="137" t="str">
        <f t="shared" si="22"/>
        <v>71바6413</v>
      </c>
      <c r="D37" s="125" t="str">
        <f t="shared" si="23"/>
        <v>중형</v>
      </c>
      <c r="E37" s="121" t="str">
        <f t="shared" si="16"/>
        <v>D</v>
      </c>
      <c r="F37" s="144">
        <f t="shared" si="17"/>
        <v>0.80551724137931036</v>
      </c>
      <c r="G37" s="145">
        <f t="shared" si="18"/>
        <v>2.3359999999999999</v>
      </c>
      <c r="H37" s="146">
        <f t="shared" si="19"/>
        <v>2.9</v>
      </c>
      <c r="I37" s="147">
        <f t="shared" si="24"/>
        <v>4375.7520000000004</v>
      </c>
      <c r="J37" s="148">
        <f t="shared" si="25"/>
        <v>1.6854210133393596E-2</v>
      </c>
      <c r="K37" s="148">
        <f t="shared" si="26"/>
        <v>0.36766508353114824</v>
      </c>
      <c r="L37" s="148">
        <f t="shared" si="27"/>
        <v>0.28337986247849511</v>
      </c>
      <c r="M37" s="149">
        <f t="shared" si="28"/>
        <v>7.3659999999999997</v>
      </c>
      <c r="N37" s="150">
        <f t="shared" si="29"/>
        <v>0.114</v>
      </c>
      <c r="O37" s="150">
        <f t="shared" si="30"/>
        <v>7.976</v>
      </c>
      <c r="P37" s="151">
        <f t="shared" si="31"/>
        <v>0</v>
      </c>
      <c r="Q37" s="152">
        <f t="shared" si="32"/>
        <v>78</v>
      </c>
      <c r="R37" s="153">
        <f t="shared" si="33"/>
        <v>18.642071529643697</v>
      </c>
      <c r="S37" s="138">
        <f t="shared" si="34"/>
        <v>5</v>
      </c>
      <c r="T37" s="138">
        <f t="shared" si="35"/>
        <v>349</v>
      </c>
      <c r="U37" t="s">
        <v>118</v>
      </c>
      <c r="V37" t="s">
        <v>123</v>
      </c>
      <c r="W37" s="4" t="s">
        <v>118</v>
      </c>
      <c r="X37" s="4" t="s">
        <v>123</v>
      </c>
      <c r="Y37" s="4" t="s">
        <v>217</v>
      </c>
      <c r="Z37" s="4" t="s">
        <v>204</v>
      </c>
      <c r="AA37" s="4" t="s">
        <v>48</v>
      </c>
      <c r="AB37" s="4">
        <v>523</v>
      </c>
      <c r="AC37" s="4">
        <v>4375.7520000000004</v>
      </c>
      <c r="AD37" s="4">
        <v>1873.2370000000001</v>
      </c>
      <c r="AE37" s="4">
        <v>2.3359999999999999</v>
      </c>
      <c r="AF37" s="4">
        <v>2.9</v>
      </c>
      <c r="AG37" s="4">
        <v>7.3659999999999997</v>
      </c>
      <c r="AH37" s="4">
        <v>381.36785700000001</v>
      </c>
      <c r="AI37" s="4">
        <v>6.4276540000000004</v>
      </c>
      <c r="AJ37" s="4">
        <v>140.21564499999999</v>
      </c>
      <c r="AK37" s="4">
        <v>1240</v>
      </c>
      <c r="AL37" s="4">
        <v>5</v>
      </c>
      <c r="AM37" s="4">
        <v>349</v>
      </c>
      <c r="AN37" s="4">
        <v>78</v>
      </c>
      <c r="AO37" s="4">
        <v>11.473834999999999</v>
      </c>
      <c r="AP37" s="4">
        <v>414.9</v>
      </c>
      <c r="AQ37" s="4">
        <v>0</v>
      </c>
      <c r="AR37" s="4">
        <v>82</v>
      </c>
      <c r="AS37" s="4">
        <v>35943</v>
      </c>
      <c r="AT37" s="4">
        <v>0.114</v>
      </c>
      <c r="AU37" s="4">
        <v>7.976</v>
      </c>
      <c r="AV37" s="4">
        <v>29413</v>
      </c>
      <c r="AW37" s="4">
        <v>0</v>
      </c>
      <c r="AX37" s="4">
        <v>0.6</v>
      </c>
      <c r="AY37">
        <v>0.80551724137931036</v>
      </c>
      <c r="AZ37" t="s">
        <v>67</v>
      </c>
      <c r="BA37" t="s">
        <v>288</v>
      </c>
      <c r="BB37">
        <v>3</v>
      </c>
      <c r="BC37" t="s">
        <v>396</v>
      </c>
      <c r="BD37">
        <v>8</v>
      </c>
      <c r="BE37">
        <v>20363.431</v>
      </c>
      <c r="BF37">
        <v>0.2148828456265548</v>
      </c>
      <c r="BG37">
        <v>0.17309183702883862</v>
      </c>
      <c r="BH37">
        <v>177733.83299999996</v>
      </c>
      <c r="BI37">
        <v>2.4619690725963251E-2</v>
      </c>
      <c r="BJ37">
        <v>1.9831585357189707E-2</v>
      </c>
      <c r="BK37">
        <v>1</v>
      </c>
      <c r="BL37" t="s">
        <v>70</v>
      </c>
      <c r="BM37">
        <v>1</v>
      </c>
      <c r="BN37" t="s">
        <v>293</v>
      </c>
    </row>
    <row r="38" spans="1:66">
      <c r="A38" s="133" t="str">
        <f t="shared" si="20"/>
        <v>신동아교통</v>
      </c>
      <c r="B38" s="133" t="str">
        <f t="shared" si="21"/>
        <v>520</v>
      </c>
      <c r="C38" s="134" t="str">
        <f t="shared" si="22"/>
        <v>71바6414</v>
      </c>
      <c r="D38" s="109" t="str">
        <f t="shared" si="23"/>
        <v>중형</v>
      </c>
      <c r="E38" s="105" t="str">
        <f t="shared" si="16"/>
        <v>C</v>
      </c>
      <c r="F38" s="154">
        <f t="shared" si="17"/>
        <v>0.89407407407407402</v>
      </c>
      <c r="G38" s="155">
        <f t="shared" si="18"/>
        <v>2.4140000000000001</v>
      </c>
      <c r="H38" s="156">
        <f t="shared" si="19"/>
        <v>2.7</v>
      </c>
      <c r="I38" s="157">
        <f t="shared" si="24"/>
        <v>4907.4009999999998</v>
      </c>
      <c r="J38" s="158">
        <f t="shared" si="25"/>
        <v>2.4027371695430389E-2</v>
      </c>
      <c r="K38" s="158">
        <f t="shared" si="26"/>
        <v>0.37410950073173166</v>
      </c>
      <c r="L38" s="158">
        <f t="shared" si="27"/>
        <v>0.29160038073106315</v>
      </c>
      <c r="M38" s="159">
        <f t="shared" si="28"/>
        <v>6.3609999999999998</v>
      </c>
      <c r="N38" s="160">
        <f t="shared" si="29"/>
        <v>0.44800000000000001</v>
      </c>
      <c r="O38" s="160">
        <f t="shared" si="30"/>
        <v>3.3220000000000001</v>
      </c>
      <c r="P38" s="161">
        <f t="shared" si="31"/>
        <v>0</v>
      </c>
      <c r="Q38" s="162">
        <f t="shared" si="32"/>
        <v>85</v>
      </c>
      <c r="R38" s="163">
        <f t="shared" si="33"/>
        <v>17.918077612147954</v>
      </c>
      <c r="S38" s="135">
        <f t="shared" si="34"/>
        <v>22</v>
      </c>
      <c r="T38" s="135">
        <f t="shared" si="35"/>
        <v>163</v>
      </c>
      <c r="U38" t="s">
        <v>118</v>
      </c>
      <c r="V38" t="s">
        <v>123</v>
      </c>
      <c r="W38" t="s">
        <v>118</v>
      </c>
      <c r="X38" s="4" t="s">
        <v>123</v>
      </c>
      <c r="Y38" s="4" t="s">
        <v>218</v>
      </c>
      <c r="Z38" s="4" t="s">
        <v>204</v>
      </c>
      <c r="AA38" s="4" t="s">
        <v>48</v>
      </c>
      <c r="AB38" s="4">
        <v>523</v>
      </c>
      <c r="AC38" s="4">
        <v>4907.4009999999998</v>
      </c>
      <c r="AD38" s="4">
        <v>2032.885</v>
      </c>
      <c r="AE38" s="4">
        <v>2.4140000000000001</v>
      </c>
      <c r="AF38" s="4">
        <v>2.7</v>
      </c>
      <c r="AG38" s="4">
        <v>6.3609999999999998</v>
      </c>
      <c r="AH38" s="4">
        <v>455.05343399999998</v>
      </c>
      <c r="AI38" s="4">
        <v>10.933738</v>
      </c>
      <c r="AJ38" s="4">
        <v>170.239813</v>
      </c>
      <c r="AK38" s="4">
        <v>1431</v>
      </c>
      <c r="AL38" s="4">
        <v>22</v>
      </c>
      <c r="AM38" s="4">
        <v>163</v>
      </c>
      <c r="AN38" s="4">
        <v>85</v>
      </c>
      <c r="AO38" s="4">
        <v>10.784230000000001</v>
      </c>
      <c r="AP38" s="4">
        <v>143.30000000000001</v>
      </c>
      <c r="AQ38" s="4">
        <v>0</v>
      </c>
      <c r="AR38" s="4">
        <v>156</v>
      </c>
      <c r="AS38" s="4">
        <v>81809</v>
      </c>
      <c r="AT38" s="4">
        <v>0.44800000000000001</v>
      </c>
      <c r="AU38" s="4">
        <v>3.3220000000000001</v>
      </c>
      <c r="AV38" s="4">
        <v>16724</v>
      </c>
      <c r="AW38" s="4">
        <v>0</v>
      </c>
      <c r="AX38" s="4">
        <v>0.6</v>
      </c>
      <c r="AY38">
        <v>0.89407407407407402</v>
      </c>
      <c r="AZ38" t="s">
        <v>69</v>
      </c>
      <c r="BA38" t="s">
        <v>288</v>
      </c>
      <c r="BB38">
        <v>1</v>
      </c>
      <c r="BC38" t="s">
        <v>311</v>
      </c>
      <c r="BD38">
        <v>5</v>
      </c>
      <c r="BE38">
        <v>20363.431</v>
      </c>
      <c r="BF38">
        <v>0.24099087231419891</v>
      </c>
      <c r="BG38">
        <v>0.21546369102462079</v>
      </c>
      <c r="BH38">
        <v>177733.83299999996</v>
      </c>
      <c r="BI38">
        <v>2.7610955759897447E-2</v>
      </c>
      <c r="BJ38">
        <v>2.4686239705330529E-2</v>
      </c>
      <c r="BK38">
        <v>1</v>
      </c>
      <c r="BL38" t="s">
        <v>69</v>
      </c>
      <c r="BM38">
        <v>0</v>
      </c>
      <c r="BN38" t="s">
        <v>273</v>
      </c>
    </row>
    <row r="39" spans="1:66">
      <c r="A39" s="136" t="str">
        <f t="shared" si="20"/>
        <v>신동아교통</v>
      </c>
      <c r="B39" s="136" t="str">
        <f t="shared" si="21"/>
        <v>520</v>
      </c>
      <c r="C39" s="137" t="str">
        <f t="shared" si="22"/>
        <v>71바6780</v>
      </c>
      <c r="D39" s="125" t="str">
        <f t="shared" si="23"/>
        <v>중형</v>
      </c>
      <c r="E39" s="121" t="str">
        <f t="shared" si="16"/>
        <v>B</v>
      </c>
      <c r="F39" s="144">
        <f t="shared" si="17"/>
        <v>0.93740740740740736</v>
      </c>
      <c r="G39" s="145">
        <f t="shared" si="18"/>
        <v>2.5310000000000001</v>
      </c>
      <c r="H39" s="146">
        <f t="shared" si="19"/>
        <v>2.7</v>
      </c>
      <c r="I39" s="147">
        <f t="shared" si="24"/>
        <v>4901.5810000000001</v>
      </c>
      <c r="J39" s="148">
        <f t="shared" si="25"/>
        <v>1.5631413073911287E-2</v>
      </c>
      <c r="K39" s="148">
        <f t="shared" si="26"/>
        <v>0.32055141793087166</v>
      </c>
      <c r="L39" s="148">
        <f t="shared" si="27"/>
        <v>0.26889283274110942</v>
      </c>
      <c r="M39" s="149">
        <f t="shared" si="28"/>
        <v>5.26</v>
      </c>
      <c r="N39" s="150">
        <f t="shared" si="29"/>
        <v>0.02</v>
      </c>
      <c r="O39" s="150">
        <f t="shared" si="30"/>
        <v>1.897</v>
      </c>
      <c r="P39" s="151">
        <f t="shared" si="31"/>
        <v>0.57000000000000006</v>
      </c>
      <c r="Q39" s="152">
        <f t="shared" si="32"/>
        <v>94</v>
      </c>
      <c r="R39" s="153">
        <f t="shared" si="33"/>
        <v>17.240393249913886</v>
      </c>
      <c r="S39" s="138">
        <f t="shared" si="34"/>
        <v>1</v>
      </c>
      <c r="T39" s="138">
        <f t="shared" si="35"/>
        <v>93</v>
      </c>
      <c r="U39" t="s">
        <v>118</v>
      </c>
      <c r="V39" s="5" t="s">
        <v>123</v>
      </c>
      <c r="W39" t="s">
        <v>118</v>
      </c>
      <c r="X39" s="5" t="s">
        <v>123</v>
      </c>
      <c r="Y39" t="s">
        <v>219</v>
      </c>
      <c r="Z39" t="s">
        <v>204</v>
      </c>
      <c r="AA39" t="s">
        <v>48</v>
      </c>
      <c r="AB39">
        <v>523</v>
      </c>
      <c r="AC39" s="1">
        <v>4901.5810000000001</v>
      </c>
      <c r="AD39" s="1">
        <v>1936.4929999999999</v>
      </c>
      <c r="AE39" s="28">
        <v>2.5310000000000001</v>
      </c>
      <c r="AF39">
        <v>2.7</v>
      </c>
      <c r="AG39">
        <v>5.26</v>
      </c>
      <c r="AH39">
        <v>428.29256500000002</v>
      </c>
      <c r="AI39">
        <v>6.6948179999999997</v>
      </c>
      <c r="AJ39">
        <v>137.28978900000001</v>
      </c>
      <c r="AK39">
        <v>1318</v>
      </c>
      <c r="AL39">
        <v>1</v>
      </c>
      <c r="AM39">
        <v>93</v>
      </c>
      <c r="AN39">
        <v>94</v>
      </c>
      <c r="AO39">
        <v>11.444469</v>
      </c>
      <c r="AP39">
        <v>219.8</v>
      </c>
      <c r="AQ39">
        <v>34.200000000000003</v>
      </c>
      <c r="AR39">
        <v>57</v>
      </c>
      <c r="AS39">
        <v>41917</v>
      </c>
      <c r="AT39">
        <v>0.02</v>
      </c>
      <c r="AU39">
        <v>1.897</v>
      </c>
      <c r="AV39">
        <v>32181</v>
      </c>
      <c r="AW39">
        <v>0</v>
      </c>
      <c r="AX39">
        <v>0.6</v>
      </c>
      <c r="AY39">
        <v>0.93740740740740736</v>
      </c>
      <c r="AZ39" t="s">
        <v>68</v>
      </c>
      <c r="BA39" t="s">
        <v>288</v>
      </c>
      <c r="BB39">
        <v>1</v>
      </c>
      <c r="BC39" t="s">
        <v>302</v>
      </c>
      <c r="BD39">
        <v>10</v>
      </c>
      <c r="BE39">
        <v>20363.431</v>
      </c>
      <c r="BF39">
        <v>0.24070506586046331</v>
      </c>
      <c r="BG39">
        <v>0.22563871173808614</v>
      </c>
      <c r="BH39">
        <v>177733.83299999996</v>
      </c>
      <c r="BI39">
        <v>2.7578210165534446E-2</v>
      </c>
      <c r="BJ39">
        <v>2.5852018492210253E-2</v>
      </c>
      <c r="BK39">
        <v>1</v>
      </c>
      <c r="BL39" t="s">
        <v>68</v>
      </c>
      <c r="BM39">
        <v>0</v>
      </c>
      <c r="BN39" t="s">
        <v>273</v>
      </c>
    </row>
    <row r="40" spans="1:66">
      <c r="A40" s="133" t="str">
        <f t="shared" si="20"/>
        <v>신동아교통</v>
      </c>
      <c r="B40" s="133" t="str">
        <f t="shared" si="21"/>
        <v>예비</v>
      </c>
      <c r="C40" s="134" t="str">
        <f t="shared" si="22"/>
        <v>70바3709</v>
      </c>
      <c r="D40" s="109" t="str">
        <f t="shared" si="23"/>
        <v>저상</v>
      </c>
      <c r="E40" s="105" t="str">
        <f t="shared" si="16"/>
        <v>F</v>
      </c>
      <c r="F40" s="154">
        <f t="shared" si="17"/>
        <v>0.78714285714285726</v>
      </c>
      <c r="G40" s="155">
        <f t="shared" si="18"/>
        <v>2.2040000000000002</v>
      </c>
      <c r="H40" s="156">
        <f t="shared" si="19"/>
        <v>2.8</v>
      </c>
      <c r="I40" s="157">
        <f t="shared" si="24"/>
        <v>695.92499999999995</v>
      </c>
      <c r="J40" s="158">
        <f t="shared" si="25"/>
        <v>3.7476759727711494E-2</v>
      </c>
      <c r="K40" s="158">
        <f t="shared" si="26"/>
        <v>0.39657672183247994</v>
      </c>
      <c r="L40" s="158">
        <f t="shared" si="27"/>
        <v>0.19686029385350434</v>
      </c>
      <c r="M40" s="159">
        <f t="shared" si="28"/>
        <v>14.679</v>
      </c>
      <c r="N40" s="160">
        <f t="shared" si="29"/>
        <v>1.2929999999999999</v>
      </c>
      <c r="O40" s="160">
        <f t="shared" si="30"/>
        <v>29.314</v>
      </c>
      <c r="P40" s="161">
        <f t="shared" si="31"/>
        <v>0</v>
      </c>
      <c r="Q40" s="162">
        <f t="shared" si="32"/>
        <v>75</v>
      </c>
      <c r="R40" s="163">
        <f t="shared" si="33"/>
        <v>28.451865294354</v>
      </c>
      <c r="S40" s="135">
        <f t="shared" si="34"/>
        <v>9</v>
      </c>
      <c r="T40" s="135">
        <f t="shared" si="35"/>
        <v>204</v>
      </c>
      <c r="U40" t="s">
        <v>118</v>
      </c>
      <c r="V40" t="s">
        <v>91</v>
      </c>
      <c r="W40" s="4" t="s">
        <v>118</v>
      </c>
      <c r="X40" s="4" t="s">
        <v>91</v>
      </c>
      <c r="Y40" s="4" t="s">
        <v>220</v>
      </c>
      <c r="Z40" s="4" t="s">
        <v>172</v>
      </c>
      <c r="AA40" s="4" t="s">
        <v>48</v>
      </c>
      <c r="AB40" s="4">
        <v>523</v>
      </c>
      <c r="AC40" s="4">
        <v>695.92499999999995</v>
      </c>
      <c r="AD40" s="4">
        <v>315.76600000000002</v>
      </c>
      <c r="AE40" s="4">
        <v>2.2040000000000002</v>
      </c>
      <c r="AF40" s="4">
        <v>2.8</v>
      </c>
      <c r="AG40" s="4">
        <v>14.679</v>
      </c>
      <c r="AH40" s="4">
        <v>43.219158</v>
      </c>
      <c r="AI40" s="4">
        <v>1.6197140000000001</v>
      </c>
      <c r="AJ40" s="4">
        <v>17.139711999999999</v>
      </c>
      <c r="AK40" s="4">
        <v>137</v>
      </c>
      <c r="AL40" s="4">
        <v>9</v>
      </c>
      <c r="AM40" s="4">
        <v>204</v>
      </c>
      <c r="AN40" s="4">
        <v>75</v>
      </c>
      <c r="AO40" s="4">
        <v>16.102233999999999</v>
      </c>
      <c r="AP40" s="4">
        <v>455.5</v>
      </c>
      <c r="AQ40" s="4">
        <v>0</v>
      </c>
      <c r="AR40" s="4">
        <v>13</v>
      </c>
      <c r="AS40" s="4">
        <v>7016</v>
      </c>
      <c r="AT40" s="4">
        <v>1.2929999999999999</v>
      </c>
      <c r="AU40" s="4">
        <v>29.314</v>
      </c>
      <c r="AV40" s="4">
        <v>6006</v>
      </c>
      <c r="AW40" s="4">
        <v>0</v>
      </c>
      <c r="AX40" s="4">
        <v>0.56000000000000005</v>
      </c>
      <c r="AY40">
        <v>0.78714285714285726</v>
      </c>
      <c r="AZ40" t="s">
        <v>70</v>
      </c>
      <c r="BA40" t="s">
        <v>169</v>
      </c>
      <c r="BB40">
        <v>4</v>
      </c>
      <c r="BC40" t="s">
        <v>397</v>
      </c>
      <c r="BD40">
        <v>6</v>
      </c>
      <c r="BE40">
        <v>3608.5619999999999</v>
      </c>
      <c r="BF40">
        <v>0.19285382930929273</v>
      </c>
      <c r="BG40">
        <v>0.15180351421345759</v>
      </c>
      <c r="BH40">
        <v>177733.83299999996</v>
      </c>
      <c r="BI40">
        <v>3.9155460063700987E-3</v>
      </c>
      <c r="BJ40">
        <v>3.082094070728464E-3</v>
      </c>
      <c r="BK40">
        <v>1</v>
      </c>
      <c r="BL40" t="s">
        <v>67</v>
      </c>
      <c r="BM40">
        <v>-1</v>
      </c>
      <c r="BN40" t="s">
        <v>274</v>
      </c>
    </row>
    <row r="41" spans="1:66">
      <c r="A41" s="136" t="str">
        <f t="shared" si="20"/>
        <v>신동아교통</v>
      </c>
      <c r="B41" s="136" t="str">
        <f t="shared" si="21"/>
        <v>예비</v>
      </c>
      <c r="C41" s="137" t="str">
        <f t="shared" si="22"/>
        <v>70바3717</v>
      </c>
      <c r="D41" s="125" t="str">
        <f t="shared" si="23"/>
        <v>저상</v>
      </c>
      <c r="E41" s="121" t="str">
        <f t="shared" si="16"/>
        <v>D</v>
      </c>
      <c r="F41" s="144">
        <f t="shared" si="17"/>
        <v>0.81821428571428578</v>
      </c>
      <c r="G41" s="145">
        <f t="shared" si="18"/>
        <v>2.2909999999999999</v>
      </c>
      <c r="H41" s="146">
        <f t="shared" si="19"/>
        <v>2.8</v>
      </c>
      <c r="I41" s="147">
        <f t="shared" si="24"/>
        <v>2912.6370000000002</v>
      </c>
      <c r="J41" s="148">
        <f t="shared" si="25"/>
        <v>2.5231812483551209E-2</v>
      </c>
      <c r="K41" s="148">
        <f t="shared" si="26"/>
        <v>0.38066858358979894</v>
      </c>
      <c r="L41" s="148">
        <f t="shared" si="27"/>
        <v>0.20290891037915126</v>
      </c>
      <c r="M41" s="149">
        <f t="shared" si="28"/>
        <v>12.911</v>
      </c>
      <c r="N41" s="150">
        <f t="shared" si="29"/>
        <v>0.51500000000000001</v>
      </c>
      <c r="O41" s="150">
        <f t="shared" si="30"/>
        <v>34.607999999999997</v>
      </c>
      <c r="P41" s="151">
        <f t="shared" si="31"/>
        <v>0</v>
      </c>
      <c r="Q41" s="152">
        <f t="shared" si="32"/>
        <v>80</v>
      </c>
      <c r="R41" s="153">
        <f t="shared" si="33"/>
        <v>27.147603445865681</v>
      </c>
      <c r="S41" s="138">
        <f t="shared" si="34"/>
        <v>15</v>
      </c>
      <c r="T41" s="138">
        <f t="shared" si="35"/>
        <v>1008</v>
      </c>
      <c r="U41" t="s">
        <v>118</v>
      </c>
      <c r="V41" t="s">
        <v>91</v>
      </c>
      <c r="W41" t="s">
        <v>118</v>
      </c>
      <c r="X41" s="4" t="s">
        <v>91</v>
      </c>
      <c r="Y41" s="4" t="s">
        <v>221</v>
      </c>
      <c r="Z41" s="4" t="s">
        <v>172</v>
      </c>
      <c r="AA41" s="4" t="s">
        <v>48</v>
      </c>
      <c r="AB41" s="4">
        <v>523</v>
      </c>
      <c r="AC41" s="4">
        <v>2912.6370000000002</v>
      </c>
      <c r="AD41" s="4">
        <v>1271.548</v>
      </c>
      <c r="AE41" s="4">
        <v>2.2909999999999999</v>
      </c>
      <c r="AF41" s="4">
        <v>2.8</v>
      </c>
      <c r="AG41" s="4">
        <v>12.911</v>
      </c>
      <c r="AH41" s="4">
        <v>180.59079199999999</v>
      </c>
      <c r="AI41" s="4">
        <v>4.5566329999999997</v>
      </c>
      <c r="AJ41" s="4">
        <v>68.745240999999993</v>
      </c>
      <c r="AK41" s="4">
        <v>591</v>
      </c>
      <c r="AL41" s="4">
        <v>15</v>
      </c>
      <c r="AM41" s="4">
        <v>1008</v>
      </c>
      <c r="AN41" s="4">
        <v>80</v>
      </c>
      <c r="AO41" s="4">
        <v>16.12838</v>
      </c>
      <c r="AP41" s="4">
        <v>538.79999999999995</v>
      </c>
      <c r="AQ41" s="4">
        <v>0</v>
      </c>
      <c r="AR41" s="4">
        <v>40</v>
      </c>
      <c r="AS41" s="4">
        <v>21553</v>
      </c>
      <c r="AT41" s="4">
        <v>0.51500000000000001</v>
      </c>
      <c r="AU41" s="4">
        <v>34.607999999999997</v>
      </c>
      <c r="AV41" s="4">
        <v>24329</v>
      </c>
      <c r="AW41" s="4">
        <v>0</v>
      </c>
      <c r="AX41" s="4">
        <v>0.56000000000000005</v>
      </c>
      <c r="AY41">
        <v>0.81821428571428578</v>
      </c>
      <c r="AZ41" t="s">
        <v>67</v>
      </c>
      <c r="BA41" t="s">
        <v>169</v>
      </c>
      <c r="BB41">
        <v>8</v>
      </c>
      <c r="BC41" t="s">
        <v>398</v>
      </c>
      <c r="BD41">
        <v>11</v>
      </c>
      <c r="BE41">
        <v>3608.5619999999999</v>
      </c>
      <c r="BF41">
        <v>0.80714617069070738</v>
      </c>
      <c r="BG41">
        <v>0.6604185275187181</v>
      </c>
      <c r="BH41">
        <v>177733.83299999996</v>
      </c>
      <c r="BI41">
        <v>1.6387633973999768E-2</v>
      </c>
      <c r="BJ41">
        <v>1.3408596226583382E-2</v>
      </c>
      <c r="BK41">
        <v>1</v>
      </c>
      <c r="BL41" t="s">
        <v>67</v>
      </c>
      <c r="BM41">
        <v>0</v>
      </c>
      <c r="BN41" t="s">
        <v>273</v>
      </c>
    </row>
  </sheetData>
  <sortState xmlns:xlrd2="http://schemas.microsoft.com/office/spreadsheetml/2017/richdata2" ref="U5:AX41">
    <sortCondition ref="Y5:Y41"/>
    <sortCondition ref="U5:U41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6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>
      <c r="A1" s="22"/>
      <c r="B1" s="33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08"/>
      <c r="R1" s="208"/>
    </row>
    <row r="2" spans="1:78" ht="45" customHeight="1">
      <c r="A2" s="10" t="s">
        <v>32</v>
      </c>
      <c r="B2" s="34"/>
      <c r="C2" s="95"/>
      <c r="D2" s="102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09"/>
      <c r="R2" s="209"/>
      <c r="S2" s="10"/>
      <c r="T2" s="10"/>
      <c r="U2" s="10"/>
      <c r="V2" s="10"/>
      <c r="W2" s="10"/>
      <c r="X2" s="10"/>
      <c r="Y2" s="10"/>
    </row>
    <row r="3" spans="1:7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78" ht="27">
      <c r="A4" s="115" t="s">
        <v>38</v>
      </c>
      <c r="B4" s="116" t="s">
        <v>49</v>
      </c>
      <c r="C4" s="117" t="s">
        <v>141</v>
      </c>
      <c r="D4" s="117" t="s">
        <v>156</v>
      </c>
      <c r="E4" s="118" t="s">
        <v>145</v>
      </c>
      <c r="F4" s="116" t="s">
        <v>149</v>
      </c>
      <c r="G4" s="118" t="s">
        <v>147</v>
      </c>
      <c r="H4" s="118" t="s">
        <v>151</v>
      </c>
      <c r="I4" s="119" t="s">
        <v>153</v>
      </c>
      <c r="J4" s="118" t="s">
        <v>11</v>
      </c>
      <c r="K4" s="118" t="s">
        <v>12</v>
      </c>
      <c r="L4" s="118" t="s">
        <v>13</v>
      </c>
      <c r="M4" s="118" t="s">
        <v>73</v>
      </c>
      <c r="N4" s="118" t="s">
        <v>6</v>
      </c>
      <c r="O4" s="118" t="s">
        <v>7</v>
      </c>
      <c r="P4" s="118" t="s">
        <v>162</v>
      </c>
      <c r="Q4" s="211" t="s">
        <v>43</v>
      </c>
      <c r="R4" s="211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313</v>
      </c>
      <c r="AN4" s="13"/>
      <c r="AO4" t="s">
        <v>166</v>
      </c>
      <c r="AP4" t="s">
        <v>314</v>
      </c>
      <c r="AQ4" t="s">
        <v>146</v>
      </c>
      <c r="AR4" t="s">
        <v>31</v>
      </c>
      <c r="AS4" t="s">
        <v>0</v>
      </c>
      <c r="AT4" t="s">
        <v>9</v>
      </c>
      <c r="AU4" t="s">
        <v>29</v>
      </c>
      <c r="AV4" t="s">
        <v>159</v>
      </c>
      <c r="AW4" t="s">
        <v>65</v>
      </c>
      <c r="AX4" t="s">
        <v>315</v>
      </c>
      <c r="AY4" t="s">
        <v>126</v>
      </c>
      <c r="AZ4" t="s">
        <v>316</v>
      </c>
      <c r="BA4" t="s">
        <v>317</v>
      </c>
      <c r="BB4" t="s">
        <v>318</v>
      </c>
      <c r="BC4" t="s">
        <v>319</v>
      </c>
      <c r="BD4">
        <v>10</v>
      </c>
      <c r="BE4" t="s">
        <v>138</v>
      </c>
      <c r="BF4" t="s">
        <v>139</v>
      </c>
      <c r="BG4" t="s">
        <v>140</v>
      </c>
      <c r="BI4" t="s">
        <v>0</v>
      </c>
      <c r="BJ4" t="s">
        <v>74</v>
      </c>
      <c r="BK4" t="s">
        <v>65</v>
      </c>
      <c r="BL4" t="s">
        <v>157</v>
      </c>
      <c r="BM4" t="s">
        <v>143</v>
      </c>
      <c r="BN4" t="s">
        <v>148</v>
      </c>
      <c r="BO4" t="s">
        <v>146</v>
      </c>
      <c r="BP4" t="s">
        <v>150</v>
      </c>
      <c r="BQ4" t="s">
        <v>152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161</v>
      </c>
      <c r="BY4" t="s">
        <v>163</v>
      </c>
      <c r="BZ4" t="s">
        <v>164</v>
      </c>
    </row>
    <row r="5" spans="1:78" ht="16.5">
      <c r="A5" s="222" t="str">
        <f>BI5</f>
        <v>신동아교통</v>
      </c>
      <c r="B5" s="120" t="str">
        <f>IF(BJ5="NULL", E5, BJ5)</f>
        <v>강문호</v>
      </c>
      <c r="C5" s="121" t="str">
        <f>BK5</f>
        <v>C</v>
      </c>
      <c r="D5" s="122">
        <f>BL5</f>
        <v>0.86913043478260876</v>
      </c>
      <c r="E5" s="123">
        <f>U5</f>
        <v>2834</v>
      </c>
      <c r="F5" s="124" t="str">
        <f t="shared" ref="F5:I6" si="0">BN5</f>
        <v>1</v>
      </c>
      <c r="G5" s="125" t="str">
        <f t="shared" si="0"/>
        <v>70바3734</v>
      </c>
      <c r="H5" s="126">
        <f t="shared" si="0"/>
        <v>1</v>
      </c>
      <c r="I5" s="127">
        <f t="shared" si="0"/>
        <v>2811.0450000000001</v>
      </c>
      <c r="J5" s="128">
        <f>AB5/AA5</f>
        <v>3.4188304280581186E-2</v>
      </c>
      <c r="K5" s="128">
        <f>AC5/AA5</f>
        <v>0.31929071362198247</v>
      </c>
      <c r="L5" s="128">
        <f>AD5/I5</f>
        <v>7.3638095441375007E-2</v>
      </c>
      <c r="M5" s="129">
        <f>Z5</f>
        <v>10.811</v>
      </c>
      <c r="N5" s="130">
        <f>BV5</f>
        <v>0.42688750980507251</v>
      </c>
      <c r="O5" s="130">
        <f>BW5</f>
        <v>20.704044225546014</v>
      </c>
      <c r="P5" s="212">
        <f>AK5</f>
        <v>11</v>
      </c>
      <c r="Q5" s="213">
        <f>AE5</f>
        <v>12</v>
      </c>
      <c r="R5" s="213">
        <f>AF5</f>
        <v>582</v>
      </c>
      <c r="T5">
        <v>523</v>
      </c>
      <c r="U5">
        <v>2834</v>
      </c>
      <c r="V5" t="s">
        <v>222</v>
      </c>
      <c r="W5">
        <v>2811.0450000000001</v>
      </c>
      <c r="X5">
        <v>1405.9760000000001</v>
      </c>
      <c r="Y5">
        <v>1.9990000000000001</v>
      </c>
      <c r="Z5">
        <v>10.811</v>
      </c>
      <c r="AA5">
        <v>164.83745300000001</v>
      </c>
      <c r="AB5">
        <v>5.6355130000000004</v>
      </c>
      <c r="AC5">
        <v>52.631067999999999</v>
      </c>
      <c r="AD5" s="1">
        <v>207</v>
      </c>
      <c r="AE5">
        <v>12</v>
      </c>
      <c r="AF5">
        <v>582</v>
      </c>
      <c r="AG5">
        <v>73</v>
      </c>
      <c r="AH5">
        <v>17.053436000000001</v>
      </c>
      <c r="AI5">
        <v>1901.9</v>
      </c>
      <c r="AJ5">
        <v>0</v>
      </c>
      <c r="AK5">
        <v>11</v>
      </c>
      <c r="AL5">
        <v>2692</v>
      </c>
      <c r="AM5">
        <v>0.86913043478260876</v>
      </c>
      <c r="AN5" t="s">
        <v>69</v>
      </c>
      <c r="AO5">
        <v>2811.0450000000001</v>
      </c>
      <c r="AP5" t="s">
        <v>399</v>
      </c>
      <c r="AQ5" t="s">
        <v>118</v>
      </c>
      <c r="AR5" t="s">
        <v>120</v>
      </c>
      <c r="AS5" t="s">
        <v>118</v>
      </c>
      <c r="AT5" t="s">
        <v>120</v>
      </c>
      <c r="AU5" t="s">
        <v>202</v>
      </c>
      <c r="AV5" t="s">
        <v>222</v>
      </c>
      <c r="AW5" t="s">
        <v>69</v>
      </c>
      <c r="AX5">
        <v>2834</v>
      </c>
      <c r="AY5" t="s">
        <v>330</v>
      </c>
      <c r="AZ5">
        <v>5</v>
      </c>
      <c r="BA5" t="s">
        <v>304</v>
      </c>
      <c r="BB5">
        <v>1</v>
      </c>
      <c r="BC5">
        <v>1</v>
      </c>
      <c r="BE5" t="s">
        <v>69</v>
      </c>
      <c r="BF5">
        <v>0</v>
      </c>
      <c r="BG5" t="s">
        <v>273</v>
      </c>
      <c r="BI5" t="s">
        <v>118</v>
      </c>
      <c r="BJ5" t="s">
        <v>222</v>
      </c>
      <c r="BK5" t="s">
        <v>69</v>
      </c>
      <c r="BL5">
        <v>0.86913043478260876</v>
      </c>
      <c r="BM5">
        <v>2834</v>
      </c>
      <c r="BN5" t="s">
        <v>120</v>
      </c>
      <c r="BO5" t="s">
        <v>202</v>
      </c>
      <c r="BP5">
        <v>1</v>
      </c>
      <c r="BQ5">
        <v>2811.0450000000001</v>
      </c>
      <c r="BR5">
        <v>3.4188304280581186E-2</v>
      </c>
      <c r="BS5">
        <v>0.31929071362198247</v>
      </c>
      <c r="BT5">
        <v>7.3638095441375007E-2</v>
      </c>
      <c r="BU5">
        <v>10.811</v>
      </c>
      <c r="BV5">
        <v>0.42688750980507251</v>
      </c>
      <c r="BW5">
        <v>20.704044225546014</v>
      </c>
      <c r="BX5">
        <v>11</v>
      </c>
      <c r="BY5">
        <v>12</v>
      </c>
      <c r="BZ5">
        <v>582</v>
      </c>
    </row>
    <row r="6" spans="1:78" ht="16.5">
      <c r="A6" s="223" t="str">
        <f>BI6</f>
        <v>신동아교통</v>
      </c>
      <c r="B6" s="104" t="str">
        <f>IF(BJ6="NULL", E6, BJ6)</f>
        <v>권대원</v>
      </c>
      <c r="C6" s="105" t="str">
        <f>BK6</f>
        <v>F</v>
      </c>
      <c r="D6" s="106">
        <f>BL6</f>
        <v>0.78304347826086962</v>
      </c>
      <c r="E6" s="107">
        <f>U6</f>
        <v>1954</v>
      </c>
      <c r="F6" s="108" t="str">
        <f t="shared" si="0"/>
        <v>516</v>
      </c>
      <c r="G6" s="109" t="str">
        <f t="shared" si="0"/>
        <v>71바6789</v>
      </c>
      <c r="H6" s="110">
        <f t="shared" si="0"/>
        <v>1</v>
      </c>
      <c r="I6" s="111">
        <f t="shared" si="0"/>
        <v>5414.0940000000001</v>
      </c>
      <c r="J6" s="112">
        <f>AB6/AA6</f>
        <v>2.8695880807680214E-2</v>
      </c>
      <c r="K6" s="112">
        <f>AC6/AA6</f>
        <v>0.45831069954673082</v>
      </c>
      <c r="L6" s="112">
        <f>AD6/I6</f>
        <v>0.23623527777685427</v>
      </c>
      <c r="M6" s="113">
        <f>Z6</f>
        <v>13.848000000000001</v>
      </c>
      <c r="N6" s="114">
        <f>BV6</f>
        <v>4.8207511727723977</v>
      </c>
      <c r="O6" s="114">
        <f>BW6</f>
        <v>28.536630505491779</v>
      </c>
      <c r="P6" s="214">
        <f>AK6</f>
        <v>283</v>
      </c>
      <c r="Q6" s="215">
        <f>AE6</f>
        <v>261</v>
      </c>
      <c r="R6" s="215">
        <f>AF6</f>
        <v>1545</v>
      </c>
      <c r="T6">
        <v>523</v>
      </c>
      <c r="U6">
        <v>1954</v>
      </c>
      <c r="V6" t="s">
        <v>223</v>
      </c>
      <c r="W6">
        <v>5414.0940000000001</v>
      </c>
      <c r="X6">
        <v>3005.8809999999999</v>
      </c>
      <c r="Y6">
        <v>1.8009999999999999</v>
      </c>
      <c r="Z6">
        <v>13.848000000000001</v>
      </c>
      <c r="AA6">
        <v>472.13156099999998</v>
      </c>
      <c r="AB6">
        <v>13.548230999999999</v>
      </c>
      <c r="AC6">
        <v>216.382946</v>
      </c>
      <c r="AD6" s="1">
        <v>1279</v>
      </c>
      <c r="AE6">
        <v>261</v>
      </c>
      <c r="AF6">
        <v>1545</v>
      </c>
      <c r="AG6">
        <v>97</v>
      </c>
      <c r="AH6">
        <v>11.467340999999999</v>
      </c>
      <c r="AI6">
        <v>1345.4</v>
      </c>
      <c r="AJ6">
        <v>8.3000000000000007</v>
      </c>
      <c r="AK6">
        <v>283</v>
      </c>
      <c r="AL6">
        <v>146690</v>
      </c>
      <c r="AM6">
        <v>0.78304347826086962</v>
      </c>
      <c r="AN6" t="s">
        <v>70</v>
      </c>
      <c r="AO6">
        <v>5414.0940000000001</v>
      </c>
      <c r="AP6" t="s">
        <v>400</v>
      </c>
      <c r="AQ6" t="s">
        <v>118</v>
      </c>
      <c r="AR6" t="s">
        <v>121</v>
      </c>
      <c r="AS6" t="s">
        <v>118</v>
      </c>
      <c r="AT6" t="s">
        <v>121</v>
      </c>
      <c r="AU6" t="s">
        <v>208</v>
      </c>
      <c r="AV6" t="s">
        <v>223</v>
      </c>
      <c r="AW6" t="s">
        <v>70</v>
      </c>
      <c r="AX6">
        <v>1954</v>
      </c>
      <c r="AY6" t="s">
        <v>351</v>
      </c>
      <c r="AZ6">
        <v>2</v>
      </c>
      <c r="BA6" t="s">
        <v>364</v>
      </c>
      <c r="BB6">
        <v>1</v>
      </c>
      <c r="BC6">
        <v>1</v>
      </c>
      <c r="BE6" t="s">
        <v>70</v>
      </c>
      <c r="BF6">
        <v>0</v>
      </c>
      <c r="BG6" t="s">
        <v>273</v>
      </c>
      <c r="BI6" t="s">
        <v>118</v>
      </c>
      <c r="BJ6" t="s">
        <v>223</v>
      </c>
      <c r="BK6" t="s">
        <v>70</v>
      </c>
      <c r="BL6">
        <v>0.78304347826086962</v>
      </c>
      <c r="BM6">
        <v>1954</v>
      </c>
      <c r="BN6" t="s">
        <v>121</v>
      </c>
      <c r="BO6" t="s">
        <v>208</v>
      </c>
      <c r="BP6">
        <v>1</v>
      </c>
      <c r="BQ6">
        <v>5414.0940000000001</v>
      </c>
      <c r="BR6">
        <v>2.8695880807680214E-2</v>
      </c>
      <c r="BS6">
        <v>0.45831069954673082</v>
      </c>
      <c r="BT6">
        <v>0.23623527777685427</v>
      </c>
      <c r="BU6">
        <v>13.848000000000001</v>
      </c>
      <c r="BV6">
        <v>4.8207511727723977</v>
      </c>
      <c r="BW6">
        <v>28.536630505491779</v>
      </c>
      <c r="BX6">
        <v>283</v>
      </c>
      <c r="BY6">
        <v>261</v>
      </c>
      <c r="BZ6">
        <v>1545</v>
      </c>
    </row>
    <row r="7" spans="1:78" ht="16.5">
      <c r="A7" s="222" t="str">
        <f t="shared" ref="A7:A67" si="1">BI7</f>
        <v>신동아교통</v>
      </c>
      <c r="B7" s="120" t="str">
        <f t="shared" ref="B7:B67" si="2">IF(BJ7="NULL", E7, BJ7)</f>
        <v>권병석</v>
      </c>
      <c r="C7" s="121" t="str">
        <f t="shared" ref="C7:C67" si="3">BK7</f>
        <v>D</v>
      </c>
      <c r="D7" s="122">
        <f t="shared" ref="D7:D67" si="4">BL7</f>
        <v>0.84913043478260875</v>
      </c>
      <c r="E7" s="123">
        <f t="shared" ref="E7:E67" si="5">U7</f>
        <v>1452</v>
      </c>
      <c r="F7" s="124" t="str">
        <f t="shared" ref="F7:F67" si="6">BN7</f>
        <v>518</v>
      </c>
      <c r="G7" s="125" t="str">
        <f t="shared" ref="G7:G67" si="7">BO7</f>
        <v>71바6407</v>
      </c>
      <c r="H7" s="126">
        <f t="shared" ref="H7:H67" si="8">BP7</f>
        <v>1</v>
      </c>
      <c r="I7" s="127">
        <f t="shared" ref="I7:I67" si="9">BQ7</f>
        <v>4558.7659999999996</v>
      </c>
      <c r="J7" s="128">
        <f t="shared" ref="J7:J67" si="10">AB7/AA7</f>
        <v>1.8443824751834287E-2</v>
      </c>
      <c r="K7" s="128">
        <f t="shared" ref="K7:K67" si="11">AC7/AA7</f>
        <v>0.44484459841821805</v>
      </c>
      <c r="L7" s="128">
        <f t="shared" ref="L7:L67" si="12">AD7/I7</f>
        <v>0.1145046707815229</v>
      </c>
      <c r="M7" s="129">
        <f t="shared" ref="M7:M67" si="13">Z7</f>
        <v>10.72</v>
      </c>
      <c r="N7" s="130">
        <f t="shared" ref="N7:N67" si="14">BV7</f>
        <v>4.8039315902592943</v>
      </c>
      <c r="O7" s="130">
        <f t="shared" ref="O7:O67" si="15">BW7</f>
        <v>24.633859250507705</v>
      </c>
      <c r="P7" s="212">
        <f t="shared" ref="P7:P67" si="16">AK7</f>
        <v>229</v>
      </c>
      <c r="Q7" s="213">
        <f t="shared" ref="Q7:Q67" si="17">AE7</f>
        <v>219</v>
      </c>
      <c r="R7" s="213">
        <f t="shared" ref="R7:R67" si="18">AF7</f>
        <v>1123</v>
      </c>
      <c r="T7">
        <v>523</v>
      </c>
      <c r="U7">
        <v>1452</v>
      </c>
      <c r="V7" t="s">
        <v>224</v>
      </c>
      <c r="W7">
        <v>4558.7659999999996</v>
      </c>
      <c r="X7">
        <v>2334.4450000000002</v>
      </c>
      <c r="Y7">
        <v>1.9530000000000001</v>
      </c>
      <c r="Z7">
        <v>10.72</v>
      </c>
      <c r="AA7">
        <v>412.38653599999998</v>
      </c>
      <c r="AB7">
        <v>7.6059850000000004</v>
      </c>
      <c r="AC7">
        <v>183.447923</v>
      </c>
      <c r="AD7" s="1">
        <v>522</v>
      </c>
      <c r="AE7">
        <v>219</v>
      </c>
      <c r="AF7">
        <v>1123</v>
      </c>
      <c r="AG7">
        <v>92</v>
      </c>
      <c r="AH7">
        <v>11.054594</v>
      </c>
      <c r="AI7">
        <v>1185.7</v>
      </c>
      <c r="AJ7">
        <v>38.799999999999997</v>
      </c>
      <c r="AK7">
        <v>229</v>
      </c>
      <c r="AL7">
        <v>95247</v>
      </c>
      <c r="AM7">
        <v>0.84913043478260875</v>
      </c>
      <c r="AN7" t="s">
        <v>67</v>
      </c>
      <c r="AO7">
        <v>4558.7659999999996</v>
      </c>
      <c r="AP7" t="s">
        <v>401</v>
      </c>
      <c r="AQ7" t="s">
        <v>118</v>
      </c>
      <c r="AR7" t="s">
        <v>122</v>
      </c>
      <c r="AS7" t="s">
        <v>118</v>
      </c>
      <c r="AT7" t="s">
        <v>122</v>
      </c>
      <c r="AU7" t="s">
        <v>213</v>
      </c>
      <c r="AV7" t="s">
        <v>224</v>
      </c>
      <c r="AW7" t="s">
        <v>67</v>
      </c>
      <c r="AX7">
        <v>1452</v>
      </c>
      <c r="AY7" t="s">
        <v>327</v>
      </c>
      <c r="AZ7">
        <v>1</v>
      </c>
      <c r="BA7" t="s">
        <v>286</v>
      </c>
      <c r="BB7">
        <v>1</v>
      </c>
      <c r="BC7">
        <v>1</v>
      </c>
      <c r="BE7" t="s">
        <v>69</v>
      </c>
      <c r="BF7">
        <v>-1</v>
      </c>
      <c r="BG7" t="s">
        <v>274</v>
      </c>
      <c r="BI7" t="s">
        <v>118</v>
      </c>
      <c r="BJ7" t="s">
        <v>224</v>
      </c>
      <c r="BK7" t="s">
        <v>67</v>
      </c>
      <c r="BL7">
        <v>0.84913043478260875</v>
      </c>
      <c r="BM7">
        <v>1452</v>
      </c>
      <c r="BN7" t="s">
        <v>122</v>
      </c>
      <c r="BO7" t="s">
        <v>213</v>
      </c>
      <c r="BP7">
        <v>1</v>
      </c>
      <c r="BQ7">
        <v>4558.7659999999996</v>
      </c>
      <c r="BR7">
        <v>1.8443824751834287E-2</v>
      </c>
      <c r="BS7">
        <v>0.44484459841821805</v>
      </c>
      <c r="BT7">
        <v>0.1145046707815229</v>
      </c>
      <c r="BU7">
        <v>10.72</v>
      </c>
      <c r="BV7">
        <v>4.8039315902592943</v>
      </c>
      <c r="BW7">
        <v>24.633859250507705</v>
      </c>
      <c r="BX7">
        <v>229</v>
      </c>
      <c r="BY7">
        <v>219</v>
      </c>
      <c r="BZ7">
        <v>1123</v>
      </c>
    </row>
    <row r="8" spans="1:78" ht="16.5">
      <c r="A8" s="223" t="str">
        <f t="shared" si="1"/>
        <v>신동아교통</v>
      </c>
      <c r="B8" s="104" t="str">
        <f t="shared" si="2"/>
        <v>권영구</v>
      </c>
      <c r="C8" s="105" t="str">
        <f t="shared" si="3"/>
        <v>F</v>
      </c>
      <c r="D8" s="106">
        <f t="shared" si="4"/>
        <v>0.75318181818181817</v>
      </c>
      <c r="E8" s="107">
        <f t="shared" si="5"/>
        <v>2621</v>
      </c>
      <c r="F8" s="108" t="str">
        <f t="shared" si="6"/>
        <v>1</v>
      </c>
      <c r="G8" s="109" t="str">
        <f t="shared" si="7"/>
        <v>70바3707</v>
      </c>
      <c r="H8" s="110">
        <f t="shared" si="8"/>
        <v>1</v>
      </c>
      <c r="I8" s="111">
        <f t="shared" si="9"/>
        <v>1872.6859999999999</v>
      </c>
      <c r="J8" s="112">
        <f t="shared" si="10"/>
        <v>2.2314729815817506E-2</v>
      </c>
      <c r="K8" s="112">
        <f t="shared" si="11"/>
        <v>0.40242918275847434</v>
      </c>
      <c r="L8" s="112">
        <f t="shared" si="12"/>
        <v>0.16500363648791094</v>
      </c>
      <c r="M8" s="113">
        <f t="shared" si="13"/>
        <v>15.868</v>
      </c>
      <c r="N8" s="114">
        <f t="shared" si="14"/>
        <v>1.7087755234994015</v>
      </c>
      <c r="O8" s="114">
        <f t="shared" si="15"/>
        <v>47.899113893092597</v>
      </c>
      <c r="P8" s="214">
        <f t="shared" si="16"/>
        <v>36</v>
      </c>
      <c r="Q8" s="215">
        <f t="shared" si="17"/>
        <v>32</v>
      </c>
      <c r="R8" s="215">
        <f t="shared" si="18"/>
        <v>897</v>
      </c>
      <c r="T8">
        <v>523</v>
      </c>
      <c r="U8">
        <v>2621</v>
      </c>
      <c r="V8" t="s">
        <v>225</v>
      </c>
      <c r="W8">
        <v>1872.6859999999999</v>
      </c>
      <c r="X8">
        <v>1130.0039999999999</v>
      </c>
      <c r="Y8">
        <v>1.657</v>
      </c>
      <c r="Z8">
        <v>15.868</v>
      </c>
      <c r="AA8">
        <v>118.53081</v>
      </c>
      <c r="AB8">
        <v>2.6449829999999999</v>
      </c>
      <c r="AC8">
        <v>47.700257000000001</v>
      </c>
      <c r="AD8" s="1">
        <v>309</v>
      </c>
      <c r="AE8">
        <v>32</v>
      </c>
      <c r="AF8">
        <v>897</v>
      </c>
      <c r="AG8">
        <v>81</v>
      </c>
      <c r="AH8">
        <v>15.799149</v>
      </c>
      <c r="AI8">
        <v>2420.1</v>
      </c>
      <c r="AJ8">
        <v>0</v>
      </c>
      <c r="AK8">
        <v>36</v>
      </c>
      <c r="AL8">
        <v>16048</v>
      </c>
      <c r="AM8">
        <v>0.75318181818181817</v>
      </c>
      <c r="AN8" t="s">
        <v>70</v>
      </c>
      <c r="AO8">
        <v>1872.6859999999999</v>
      </c>
      <c r="AP8" t="s">
        <v>402</v>
      </c>
      <c r="AQ8" t="s">
        <v>118</v>
      </c>
      <c r="AR8" t="s">
        <v>120</v>
      </c>
      <c r="AS8" t="s">
        <v>118</v>
      </c>
      <c r="AT8" t="s">
        <v>120</v>
      </c>
      <c r="AU8" t="s">
        <v>197</v>
      </c>
      <c r="AV8" t="s">
        <v>225</v>
      </c>
      <c r="AW8" t="s">
        <v>70</v>
      </c>
      <c r="AX8">
        <v>2621</v>
      </c>
      <c r="AY8" t="s">
        <v>324</v>
      </c>
      <c r="AZ8">
        <v>13</v>
      </c>
      <c r="BA8" t="s">
        <v>346</v>
      </c>
      <c r="BB8">
        <v>1</v>
      </c>
      <c r="BC8">
        <v>1</v>
      </c>
      <c r="BE8" t="s">
        <v>70</v>
      </c>
      <c r="BF8">
        <v>0</v>
      </c>
      <c r="BG8" t="s">
        <v>273</v>
      </c>
      <c r="BI8" t="s">
        <v>118</v>
      </c>
      <c r="BJ8" t="s">
        <v>225</v>
      </c>
      <c r="BK8" t="s">
        <v>70</v>
      </c>
      <c r="BL8">
        <v>0.75318181818181817</v>
      </c>
      <c r="BM8">
        <v>2621</v>
      </c>
      <c r="BN8" t="s">
        <v>120</v>
      </c>
      <c r="BO8" t="s">
        <v>197</v>
      </c>
      <c r="BP8">
        <v>1</v>
      </c>
      <c r="BQ8">
        <v>1872.6859999999999</v>
      </c>
      <c r="BR8">
        <v>2.2314729815817506E-2</v>
      </c>
      <c r="BS8">
        <v>0.40242918275847434</v>
      </c>
      <c r="BT8">
        <v>0.16500363648791094</v>
      </c>
      <c r="BU8">
        <v>15.868</v>
      </c>
      <c r="BV8">
        <v>1.7087755234994015</v>
      </c>
      <c r="BW8">
        <v>47.899113893092597</v>
      </c>
      <c r="BX8">
        <v>36</v>
      </c>
      <c r="BY8">
        <v>32</v>
      </c>
      <c r="BZ8">
        <v>897</v>
      </c>
    </row>
    <row r="9" spans="1:78" ht="16.5">
      <c r="A9" s="222" t="str">
        <f t="shared" si="1"/>
        <v>신동아교통</v>
      </c>
      <c r="B9" s="120" t="str">
        <f t="shared" si="2"/>
        <v>김공태</v>
      </c>
      <c r="C9" s="121" t="str">
        <f t="shared" si="3"/>
        <v>C</v>
      </c>
      <c r="D9" s="122">
        <f t="shared" si="4"/>
        <v>0.86083333333333334</v>
      </c>
      <c r="E9" s="123">
        <f t="shared" si="5"/>
        <v>6680</v>
      </c>
      <c r="F9" s="124" t="str">
        <f t="shared" si="6"/>
        <v>1</v>
      </c>
      <c r="G9" s="125" t="str">
        <f t="shared" si="7"/>
        <v>70바2411</v>
      </c>
      <c r="H9" s="126">
        <f t="shared" si="8"/>
        <v>1</v>
      </c>
      <c r="I9" s="127">
        <f t="shared" si="9"/>
        <v>2810.6790000000001</v>
      </c>
      <c r="J9" s="128">
        <f t="shared" si="10"/>
        <v>2.0558508701993092E-2</v>
      </c>
      <c r="K9" s="128">
        <f t="shared" si="11"/>
        <v>0.3270824735314225</v>
      </c>
      <c r="L9" s="128">
        <f t="shared" si="12"/>
        <v>0.24620385323261745</v>
      </c>
      <c r="M9" s="129">
        <f t="shared" si="13"/>
        <v>10.247999999999999</v>
      </c>
      <c r="N9" s="130">
        <f t="shared" si="14"/>
        <v>3.5578591507603681E-2</v>
      </c>
      <c r="O9" s="130">
        <f t="shared" si="15"/>
        <v>6.7955109779523024</v>
      </c>
      <c r="P9" s="212">
        <f t="shared" si="16"/>
        <v>5</v>
      </c>
      <c r="Q9" s="213">
        <f t="shared" si="17"/>
        <v>1</v>
      </c>
      <c r="R9" s="213">
        <f t="shared" si="18"/>
        <v>191</v>
      </c>
      <c r="T9">
        <v>523</v>
      </c>
      <c r="U9">
        <v>6680</v>
      </c>
      <c r="V9" t="s">
        <v>226</v>
      </c>
      <c r="W9">
        <v>2810.6790000000001</v>
      </c>
      <c r="X9">
        <v>1360.7260000000001</v>
      </c>
      <c r="Y9">
        <v>2.0659999999999998</v>
      </c>
      <c r="Z9">
        <v>10.247999999999999</v>
      </c>
      <c r="AA9">
        <v>163.27161899999999</v>
      </c>
      <c r="AB9">
        <v>3.3566210000000001</v>
      </c>
      <c r="AC9">
        <v>53.403284999999997</v>
      </c>
      <c r="AD9" s="1">
        <v>692</v>
      </c>
      <c r="AE9">
        <v>1</v>
      </c>
      <c r="AF9">
        <v>191</v>
      </c>
      <c r="AG9">
        <v>68</v>
      </c>
      <c r="AH9">
        <v>17.214742999999999</v>
      </c>
      <c r="AI9">
        <v>171.9</v>
      </c>
      <c r="AJ9">
        <v>0</v>
      </c>
      <c r="AK9">
        <v>5</v>
      </c>
      <c r="AL9">
        <v>412</v>
      </c>
      <c r="AM9">
        <v>0.86083333333333334</v>
      </c>
      <c r="AN9" t="s">
        <v>69</v>
      </c>
      <c r="AO9">
        <v>2810.6790000000001</v>
      </c>
      <c r="AP9" t="s">
        <v>403</v>
      </c>
      <c r="AQ9" t="s">
        <v>118</v>
      </c>
      <c r="AR9" t="s">
        <v>120</v>
      </c>
      <c r="AS9" t="s">
        <v>118</v>
      </c>
      <c r="AT9" t="s">
        <v>120</v>
      </c>
      <c r="AU9" t="s">
        <v>171</v>
      </c>
      <c r="AV9" t="s">
        <v>226</v>
      </c>
      <c r="AW9" t="s">
        <v>69</v>
      </c>
      <c r="AX9">
        <v>6680</v>
      </c>
      <c r="AY9" t="s">
        <v>330</v>
      </c>
      <c r="AZ9">
        <v>7</v>
      </c>
      <c r="BA9" t="s">
        <v>305</v>
      </c>
      <c r="BB9">
        <v>1</v>
      </c>
      <c r="BC9">
        <v>1</v>
      </c>
      <c r="BE9" t="s">
        <v>69</v>
      </c>
      <c r="BF9">
        <v>0</v>
      </c>
      <c r="BG9" t="s">
        <v>273</v>
      </c>
      <c r="BI9" t="s">
        <v>118</v>
      </c>
      <c r="BJ9" t="s">
        <v>226</v>
      </c>
      <c r="BK9" t="s">
        <v>69</v>
      </c>
      <c r="BL9">
        <v>0.86083333333333334</v>
      </c>
      <c r="BM9">
        <v>6680</v>
      </c>
      <c r="BN9" t="s">
        <v>120</v>
      </c>
      <c r="BO9" t="s">
        <v>171</v>
      </c>
      <c r="BP9">
        <v>1</v>
      </c>
      <c r="BQ9">
        <v>2810.6790000000001</v>
      </c>
      <c r="BR9">
        <v>2.0558508701993092E-2</v>
      </c>
      <c r="BS9">
        <v>0.3270824735314225</v>
      </c>
      <c r="BT9">
        <v>0.24620385323261745</v>
      </c>
      <c r="BU9">
        <v>10.247999999999999</v>
      </c>
      <c r="BV9">
        <v>3.5578591507603681E-2</v>
      </c>
      <c r="BW9">
        <v>6.7955109779523024</v>
      </c>
      <c r="BX9">
        <v>5</v>
      </c>
      <c r="BY9">
        <v>1</v>
      </c>
      <c r="BZ9">
        <v>191</v>
      </c>
    </row>
    <row r="10" spans="1:78" ht="16.5">
      <c r="A10" s="223" t="str">
        <f t="shared" si="1"/>
        <v>신동아교통</v>
      </c>
      <c r="B10" s="104" t="str">
        <f t="shared" si="2"/>
        <v>김광성</v>
      </c>
      <c r="C10" s="105" t="str">
        <f t="shared" si="3"/>
        <v>F</v>
      </c>
      <c r="D10" s="106">
        <f t="shared" si="4"/>
        <v>0.78575714437033994</v>
      </c>
      <c r="E10" s="107">
        <f t="shared" si="5"/>
        <v>8281</v>
      </c>
      <c r="F10" s="108" t="str">
        <f t="shared" si="6"/>
        <v>520</v>
      </c>
      <c r="G10" s="109" t="str">
        <f t="shared" si="7"/>
        <v>70바3723</v>
      </c>
      <c r="H10" s="110">
        <f t="shared" si="8"/>
        <v>2</v>
      </c>
      <c r="I10" s="111">
        <f t="shared" si="9"/>
        <v>4066.6840000000002</v>
      </c>
      <c r="J10" s="112">
        <f t="shared" si="10"/>
        <v>2.5007905076220482E-2</v>
      </c>
      <c r="K10" s="112">
        <f t="shared" si="11"/>
        <v>0.398370584505579</v>
      </c>
      <c r="L10" s="112">
        <f t="shared" si="12"/>
        <v>0.23999897705354042</v>
      </c>
      <c r="M10" s="113">
        <f t="shared" si="13"/>
        <v>7.4379999999999997</v>
      </c>
      <c r="N10" s="114">
        <f t="shared" si="14"/>
        <v>0.39344094598941054</v>
      </c>
      <c r="O10" s="114">
        <f t="shared" si="15"/>
        <v>9.4179926446215134</v>
      </c>
      <c r="P10" s="214">
        <f t="shared" si="16"/>
        <v>198</v>
      </c>
      <c r="Q10" s="215">
        <f t="shared" si="17"/>
        <v>16</v>
      </c>
      <c r="R10" s="215">
        <f t="shared" si="18"/>
        <v>383</v>
      </c>
      <c r="T10">
        <v>523</v>
      </c>
      <c r="U10">
        <v>8281</v>
      </c>
      <c r="V10" t="s">
        <v>354</v>
      </c>
      <c r="W10">
        <v>4066.6840000000002</v>
      </c>
      <c r="X10">
        <v>1784.8130000000001</v>
      </c>
      <c r="Y10">
        <v>2.278</v>
      </c>
      <c r="Z10">
        <v>7.4379999999999997</v>
      </c>
      <c r="AA10">
        <v>385.90709500000003</v>
      </c>
      <c r="AB10">
        <v>9.6507280000000009</v>
      </c>
      <c r="AC10">
        <v>153.73403500000001</v>
      </c>
      <c r="AD10" s="1">
        <v>976</v>
      </c>
      <c r="AE10">
        <v>16</v>
      </c>
      <c r="AF10">
        <v>383</v>
      </c>
      <c r="AG10">
        <v>86</v>
      </c>
      <c r="AH10">
        <v>10.537986999999999</v>
      </c>
      <c r="AI10">
        <v>417.3</v>
      </c>
      <c r="AJ10">
        <v>0</v>
      </c>
      <c r="AK10">
        <v>198</v>
      </c>
      <c r="AL10">
        <v>94263</v>
      </c>
      <c r="AM10">
        <v>0.78575714437033994</v>
      </c>
      <c r="AN10" t="s">
        <v>70</v>
      </c>
      <c r="AO10">
        <v>2367.904</v>
      </c>
      <c r="AP10" t="s">
        <v>404</v>
      </c>
      <c r="AQ10" t="s">
        <v>118</v>
      </c>
      <c r="AR10" t="s">
        <v>123</v>
      </c>
      <c r="AS10" t="s">
        <v>118</v>
      </c>
      <c r="AT10" t="s">
        <v>123</v>
      </c>
      <c r="AU10" t="s">
        <v>215</v>
      </c>
      <c r="AV10" t="s">
        <v>354</v>
      </c>
      <c r="AW10" t="s">
        <v>70</v>
      </c>
      <c r="AX10">
        <v>8281</v>
      </c>
      <c r="AY10" t="s">
        <v>326</v>
      </c>
      <c r="AZ10">
        <v>2</v>
      </c>
      <c r="BA10" t="s">
        <v>310</v>
      </c>
      <c r="BB10">
        <v>2</v>
      </c>
      <c r="BC10">
        <v>1</v>
      </c>
      <c r="BE10" t="s">
        <v>70</v>
      </c>
      <c r="BF10">
        <v>0</v>
      </c>
      <c r="BG10" t="s">
        <v>273</v>
      </c>
      <c r="BI10" t="s">
        <v>118</v>
      </c>
      <c r="BJ10" t="s">
        <v>354</v>
      </c>
      <c r="BK10" t="s">
        <v>70</v>
      </c>
      <c r="BL10">
        <v>0.78575714437033994</v>
      </c>
      <c r="BM10">
        <v>8281</v>
      </c>
      <c r="BN10" t="s">
        <v>123</v>
      </c>
      <c r="BO10" t="s">
        <v>215</v>
      </c>
      <c r="BP10">
        <v>2</v>
      </c>
      <c r="BQ10">
        <v>4066.6840000000002</v>
      </c>
      <c r="BR10">
        <v>2.5007905076220482E-2</v>
      </c>
      <c r="BS10">
        <v>0.398370584505579</v>
      </c>
      <c r="BT10">
        <v>0.23999897705354042</v>
      </c>
      <c r="BU10">
        <v>7.4379999999999997</v>
      </c>
      <c r="BV10">
        <v>0.39344094598941054</v>
      </c>
      <c r="BW10">
        <v>9.4179926446215134</v>
      </c>
      <c r="BX10">
        <v>198</v>
      </c>
      <c r="BY10">
        <v>16</v>
      </c>
      <c r="BZ10">
        <v>383</v>
      </c>
    </row>
    <row r="11" spans="1:78" ht="16.5">
      <c r="A11" s="222" t="str">
        <f t="shared" si="1"/>
        <v>신동아교통</v>
      </c>
      <c r="B11" s="120" t="str">
        <f t="shared" si="2"/>
        <v>김기화</v>
      </c>
      <c r="C11" s="121" t="str">
        <f t="shared" si="3"/>
        <v>C</v>
      </c>
      <c r="D11" s="122">
        <f t="shared" si="4"/>
        <v>0.88550181379657977</v>
      </c>
      <c r="E11" s="123">
        <f t="shared" si="5"/>
        <v>6620</v>
      </c>
      <c r="F11" s="124" t="str">
        <f t="shared" si="6"/>
        <v>1</v>
      </c>
      <c r="G11" s="125" t="str">
        <f t="shared" si="7"/>
        <v>70바3706</v>
      </c>
      <c r="H11" s="126">
        <f t="shared" si="8"/>
        <v>2</v>
      </c>
      <c r="I11" s="127">
        <f t="shared" si="9"/>
        <v>2319.2330000000002</v>
      </c>
      <c r="J11" s="128">
        <f t="shared" si="10"/>
        <v>2.3725818790170074E-2</v>
      </c>
      <c r="K11" s="128">
        <f t="shared" si="11"/>
        <v>0.37408560907744687</v>
      </c>
      <c r="L11" s="128">
        <f t="shared" si="12"/>
        <v>0.16815904223508374</v>
      </c>
      <c r="M11" s="129">
        <f t="shared" si="13"/>
        <v>10.956</v>
      </c>
      <c r="N11" s="130">
        <f t="shared" si="14"/>
        <v>0.30182392196040669</v>
      </c>
      <c r="O11" s="130">
        <f t="shared" si="15"/>
        <v>29.104449617610648</v>
      </c>
      <c r="P11" s="212">
        <f t="shared" si="16"/>
        <v>31</v>
      </c>
      <c r="Q11" s="213">
        <f t="shared" si="17"/>
        <v>7</v>
      </c>
      <c r="R11" s="213">
        <f t="shared" si="18"/>
        <v>675</v>
      </c>
      <c r="T11">
        <v>523</v>
      </c>
      <c r="U11">
        <v>6620</v>
      </c>
      <c r="V11" t="s">
        <v>227</v>
      </c>
      <c r="W11">
        <v>2319.2330000000002</v>
      </c>
      <c r="X11">
        <v>1169.367</v>
      </c>
      <c r="Y11">
        <v>1.9830000000000001</v>
      </c>
      <c r="Z11">
        <v>10.956</v>
      </c>
      <c r="AA11">
        <v>148.489417</v>
      </c>
      <c r="AB11">
        <v>3.5230329999999999</v>
      </c>
      <c r="AC11">
        <v>55.547753999999998</v>
      </c>
      <c r="AD11" s="1">
        <v>390</v>
      </c>
      <c r="AE11">
        <v>7</v>
      </c>
      <c r="AF11">
        <v>675</v>
      </c>
      <c r="AG11">
        <v>80</v>
      </c>
      <c r="AH11">
        <v>15.618843</v>
      </c>
      <c r="AI11">
        <v>1503.6</v>
      </c>
      <c r="AJ11">
        <v>0</v>
      </c>
      <c r="AK11">
        <v>31</v>
      </c>
      <c r="AL11">
        <v>13073</v>
      </c>
      <c r="AM11">
        <v>0.88550181379657977</v>
      </c>
      <c r="AN11" t="s">
        <v>69</v>
      </c>
      <c r="AO11">
        <v>2098.0160000000001</v>
      </c>
      <c r="AP11" t="s">
        <v>405</v>
      </c>
      <c r="AQ11" t="s">
        <v>118</v>
      </c>
      <c r="AR11" t="s">
        <v>120</v>
      </c>
      <c r="AS11" t="s">
        <v>118</v>
      </c>
      <c r="AT11" t="s">
        <v>120</v>
      </c>
      <c r="AU11" t="s">
        <v>196</v>
      </c>
      <c r="AV11" t="s">
        <v>227</v>
      </c>
      <c r="AW11" t="s">
        <v>69</v>
      </c>
      <c r="AX11">
        <v>6620</v>
      </c>
      <c r="AY11" t="s">
        <v>330</v>
      </c>
      <c r="AZ11">
        <v>2</v>
      </c>
      <c r="BA11" t="s">
        <v>200</v>
      </c>
      <c r="BB11">
        <v>2</v>
      </c>
      <c r="BC11">
        <v>1</v>
      </c>
      <c r="BE11" t="s">
        <v>69</v>
      </c>
      <c r="BF11">
        <v>0</v>
      </c>
      <c r="BG11" t="s">
        <v>273</v>
      </c>
      <c r="BI11" t="s">
        <v>118</v>
      </c>
      <c r="BJ11" t="s">
        <v>227</v>
      </c>
      <c r="BK11" t="s">
        <v>69</v>
      </c>
      <c r="BL11">
        <v>0.88550181379657977</v>
      </c>
      <c r="BM11">
        <v>6620</v>
      </c>
      <c r="BN11" t="s">
        <v>120</v>
      </c>
      <c r="BO11" t="s">
        <v>196</v>
      </c>
      <c r="BP11">
        <v>2</v>
      </c>
      <c r="BQ11">
        <v>2319.2330000000002</v>
      </c>
      <c r="BR11">
        <v>2.3725818790170074E-2</v>
      </c>
      <c r="BS11">
        <v>0.37408560907744687</v>
      </c>
      <c r="BT11">
        <v>0.16815904223508374</v>
      </c>
      <c r="BU11">
        <v>10.956</v>
      </c>
      <c r="BV11">
        <v>0.30182392196040669</v>
      </c>
      <c r="BW11">
        <v>29.104449617610648</v>
      </c>
      <c r="BX11">
        <v>31</v>
      </c>
      <c r="BY11">
        <v>7</v>
      </c>
      <c r="BZ11">
        <v>675</v>
      </c>
    </row>
    <row r="12" spans="1:78" ht="16.5">
      <c r="A12" s="223" t="str">
        <f t="shared" si="1"/>
        <v>신동아교통</v>
      </c>
      <c r="B12" s="104" t="str">
        <f t="shared" si="2"/>
        <v>김봉재</v>
      </c>
      <c r="C12" s="105" t="str">
        <f t="shared" si="3"/>
        <v>F</v>
      </c>
      <c r="D12" s="106">
        <f t="shared" si="4"/>
        <v>0.76318181818181818</v>
      </c>
      <c r="E12" s="107">
        <f t="shared" si="5"/>
        <v>4000</v>
      </c>
      <c r="F12" s="108" t="str">
        <f t="shared" si="6"/>
        <v>1</v>
      </c>
      <c r="G12" s="109" t="str">
        <f t="shared" si="7"/>
        <v>70바3705</v>
      </c>
      <c r="H12" s="110">
        <f t="shared" si="8"/>
        <v>1</v>
      </c>
      <c r="I12" s="111">
        <f t="shared" si="9"/>
        <v>2221.6779999999999</v>
      </c>
      <c r="J12" s="112">
        <f t="shared" si="10"/>
        <v>4.7448729423544792E-2</v>
      </c>
      <c r="K12" s="112">
        <f t="shared" si="11"/>
        <v>0.33629100928061728</v>
      </c>
      <c r="L12" s="112">
        <f t="shared" si="12"/>
        <v>0.14583571516664431</v>
      </c>
      <c r="M12" s="113">
        <f t="shared" si="13"/>
        <v>14.88</v>
      </c>
      <c r="N12" s="114">
        <f t="shared" si="14"/>
        <v>0</v>
      </c>
      <c r="O12" s="114">
        <f t="shared" si="15"/>
        <v>12.55807547268326</v>
      </c>
      <c r="P12" s="214">
        <f t="shared" si="16"/>
        <v>19</v>
      </c>
      <c r="Q12" s="215">
        <f t="shared" si="17"/>
        <v>0</v>
      </c>
      <c r="R12" s="215">
        <f t="shared" si="18"/>
        <v>279</v>
      </c>
      <c r="T12">
        <v>523</v>
      </c>
      <c r="U12">
        <v>4000</v>
      </c>
      <c r="V12" t="s">
        <v>228</v>
      </c>
      <c r="W12">
        <v>2221.6779999999999</v>
      </c>
      <c r="X12">
        <v>1323.384</v>
      </c>
      <c r="Y12">
        <v>1.679</v>
      </c>
      <c r="Z12">
        <v>14.88</v>
      </c>
      <c r="AA12">
        <v>132.51079799999999</v>
      </c>
      <c r="AB12">
        <v>6.2874689999999998</v>
      </c>
      <c r="AC12">
        <v>44.562190000000001</v>
      </c>
      <c r="AD12" s="1">
        <v>324</v>
      </c>
      <c r="AE12">
        <v>0</v>
      </c>
      <c r="AF12">
        <v>279</v>
      </c>
      <c r="AG12">
        <v>73</v>
      </c>
      <c r="AH12">
        <v>16.766013999999998</v>
      </c>
      <c r="AI12">
        <v>2271.1999999999998</v>
      </c>
      <c r="AJ12">
        <v>0</v>
      </c>
      <c r="AK12">
        <v>19</v>
      </c>
      <c r="AL12">
        <v>3479</v>
      </c>
      <c r="AM12">
        <v>0.76318181818181818</v>
      </c>
      <c r="AN12" t="s">
        <v>70</v>
      </c>
      <c r="AO12">
        <v>2221.6779999999999</v>
      </c>
      <c r="AP12" t="s">
        <v>406</v>
      </c>
      <c r="AQ12" t="s">
        <v>118</v>
      </c>
      <c r="AR12" t="s">
        <v>120</v>
      </c>
      <c r="AS12" t="s">
        <v>118</v>
      </c>
      <c r="AT12" t="s">
        <v>120</v>
      </c>
      <c r="AU12" t="s">
        <v>194</v>
      </c>
      <c r="AV12" t="s">
        <v>228</v>
      </c>
      <c r="AW12" t="s">
        <v>70</v>
      </c>
      <c r="AX12">
        <v>4000</v>
      </c>
      <c r="AY12" t="s">
        <v>324</v>
      </c>
      <c r="AZ12">
        <v>10</v>
      </c>
      <c r="BA12" t="s">
        <v>352</v>
      </c>
      <c r="BB12">
        <v>1</v>
      </c>
      <c r="BC12">
        <v>1</v>
      </c>
      <c r="BE12" t="s">
        <v>70</v>
      </c>
      <c r="BF12">
        <v>0</v>
      </c>
      <c r="BG12" t="s">
        <v>273</v>
      </c>
      <c r="BI12" t="s">
        <v>118</v>
      </c>
      <c r="BJ12" t="s">
        <v>228</v>
      </c>
      <c r="BK12" t="s">
        <v>70</v>
      </c>
      <c r="BL12">
        <v>0.76318181818181818</v>
      </c>
      <c r="BM12">
        <v>4000</v>
      </c>
      <c r="BN12" t="s">
        <v>120</v>
      </c>
      <c r="BO12" t="s">
        <v>194</v>
      </c>
      <c r="BP12">
        <v>1</v>
      </c>
      <c r="BQ12">
        <v>2221.6779999999999</v>
      </c>
      <c r="BR12">
        <v>4.7448729423544792E-2</v>
      </c>
      <c r="BS12">
        <v>0.33629100928061728</v>
      </c>
      <c r="BT12">
        <v>0.14583571516664431</v>
      </c>
      <c r="BU12">
        <v>14.88</v>
      </c>
      <c r="BV12">
        <v>0</v>
      </c>
      <c r="BW12">
        <v>12.55807547268326</v>
      </c>
      <c r="BX12">
        <v>19</v>
      </c>
      <c r="BY12">
        <v>0</v>
      </c>
      <c r="BZ12">
        <v>279</v>
      </c>
    </row>
    <row r="13" spans="1:78" ht="16.5">
      <c r="A13" s="222" t="str">
        <f t="shared" si="1"/>
        <v>신동아교통</v>
      </c>
      <c r="B13" s="120" t="str">
        <f t="shared" si="2"/>
        <v>김상훈</v>
      </c>
      <c r="C13" s="121" t="str">
        <f t="shared" si="3"/>
        <v>F</v>
      </c>
      <c r="D13" s="122">
        <f t="shared" si="4"/>
        <v>0.71666666666666667</v>
      </c>
      <c r="E13" s="123">
        <f t="shared" si="5"/>
        <v>4692</v>
      </c>
      <c r="F13" s="124" t="str">
        <f t="shared" si="6"/>
        <v>1</v>
      </c>
      <c r="G13" s="125" t="str">
        <f t="shared" si="7"/>
        <v>70바2539</v>
      </c>
      <c r="H13" s="126">
        <f t="shared" si="8"/>
        <v>1</v>
      </c>
      <c r="I13" s="127">
        <f t="shared" si="9"/>
        <v>1893.7339999999999</v>
      </c>
      <c r="J13" s="128">
        <f t="shared" si="10"/>
        <v>4.1795384473094499E-2</v>
      </c>
      <c r="K13" s="128">
        <f t="shared" si="11"/>
        <v>0.38236024573447724</v>
      </c>
      <c r="L13" s="128">
        <f t="shared" si="12"/>
        <v>0.24818691537459855</v>
      </c>
      <c r="M13" s="129">
        <f t="shared" si="13"/>
        <v>14.164</v>
      </c>
      <c r="N13" s="130">
        <f t="shared" si="14"/>
        <v>1.1089202601843766</v>
      </c>
      <c r="O13" s="130">
        <f t="shared" si="15"/>
        <v>47.472348281226402</v>
      </c>
      <c r="P13" s="212">
        <f t="shared" si="16"/>
        <v>25</v>
      </c>
      <c r="Q13" s="213">
        <f t="shared" si="17"/>
        <v>21</v>
      </c>
      <c r="R13" s="213">
        <f t="shared" si="18"/>
        <v>899</v>
      </c>
      <c r="T13">
        <v>523</v>
      </c>
      <c r="U13">
        <v>4692</v>
      </c>
      <c r="V13" t="s">
        <v>229</v>
      </c>
      <c r="W13">
        <v>1893.7339999999999</v>
      </c>
      <c r="X13">
        <v>1101.009</v>
      </c>
      <c r="Y13">
        <v>1.72</v>
      </c>
      <c r="Z13">
        <v>14.164</v>
      </c>
      <c r="AA13">
        <v>113.841087</v>
      </c>
      <c r="AB13">
        <v>4.758032</v>
      </c>
      <c r="AC13">
        <v>43.528306000000001</v>
      </c>
      <c r="AD13" s="1">
        <v>470</v>
      </c>
      <c r="AE13">
        <v>21</v>
      </c>
      <c r="AF13">
        <v>899</v>
      </c>
      <c r="AG13">
        <v>82</v>
      </c>
      <c r="AH13">
        <v>16.634889999999999</v>
      </c>
      <c r="AI13">
        <v>5996.4</v>
      </c>
      <c r="AJ13">
        <v>0</v>
      </c>
      <c r="AK13">
        <v>25</v>
      </c>
      <c r="AL13">
        <v>19486</v>
      </c>
      <c r="AM13">
        <v>0.71666666666666667</v>
      </c>
      <c r="AN13" t="s">
        <v>70</v>
      </c>
      <c r="AO13">
        <v>1893.7339999999999</v>
      </c>
      <c r="AP13" t="s">
        <v>407</v>
      </c>
      <c r="AQ13" t="s">
        <v>118</v>
      </c>
      <c r="AR13" t="s">
        <v>120</v>
      </c>
      <c r="AS13" t="s">
        <v>118</v>
      </c>
      <c r="AT13" t="s">
        <v>120</v>
      </c>
      <c r="AU13" t="s">
        <v>188</v>
      </c>
      <c r="AV13" t="s">
        <v>229</v>
      </c>
      <c r="AW13" t="s">
        <v>70</v>
      </c>
      <c r="AX13">
        <v>4692</v>
      </c>
      <c r="AY13" t="s">
        <v>324</v>
      </c>
      <c r="AZ13">
        <v>17</v>
      </c>
      <c r="BA13" t="s">
        <v>347</v>
      </c>
      <c r="BB13">
        <v>1</v>
      </c>
      <c r="BC13">
        <v>1</v>
      </c>
      <c r="BE13" t="s">
        <v>70</v>
      </c>
      <c r="BF13">
        <v>0</v>
      </c>
      <c r="BG13" t="s">
        <v>273</v>
      </c>
      <c r="BI13" t="s">
        <v>118</v>
      </c>
      <c r="BJ13" t="s">
        <v>229</v>
      </c>
      <c r="BK13" t="s">
        <v>70</v>
      </c>
      <c r="BL13">
        <v>0.71666666666666667</v>
      </c>
      <c r="BM13">
        <v>4692</v>
      </c>
      <c r="BN13" t="s">
        <v>120</v>
      </c>
      <c r="BO13" t="s">
        <v>188</v>
      </c>
      <c r="BP13">
        <v>1</v>
      </c>
      <c r="BQ13">
        <v>1893.7339999999999</v>
      </c>
      <c r="BR13">
        <v>4.1795384473094499E-2</v>
      </c>
      <c r="BS13">
        <v>0.38236024573447724</v>
      </c>
      <c r="BT13">
        <v>0.24818691537459855</v>
      </c>
      <c r="BU13">
        <v>14.164</v>
      </c>
      <c r="BV13">
        <v>1.1089202601843766</v>
      </c>
      <c r="BW13">
        <v>47.472348281226402</v>
      </c>
      <c r="BX13">
        <v>25</v>
      </c>
      <c r="BY13">
        <v>21</v>
      </c>
      <c r="BZ13">
        <v>899</v>
      </c>
    </row>
    <row r="14" spans="1:78" ht="16.5">
      <c r="A14" s="223" t="str">
        <f t="shared" si="1"/>
        <v>신동아교통</v>
      </c>
      <c r="B14" s="104" t="str">
        <f t="shared" si="2"/>
        <v>김성준</v>
      </c>
      <c r="C14" s="105" t="str">
        <f t="shared" si="3"/>
        <v>F</v>
      </c>
      <c r="D14" s="106">
        <f t="shared" si="4"/>
        <v>0.78826086956521746</v>
      </c>
      <c r="E14" s="107">
        <f t="shared" si="5"/>
        <v>3855</v>
      </c>
      <c r="F14" s="108" t="str">
        <f t="shared" si="6"/>
        <v>1</v>
      </c>
      <c r="G14" s="109" t="str">
        <f t="shared" si="7"/>
        <v>70바3734</v>
      </c>
      <c r="H14" s="110">
        <f t="shared" si="8"/>
        <v>1</v>
      </c>
      <c r="I14" s="111">
        <f t="shared" si="9"/>
        <v>2629.4949999999999</v>
      </c>
      <c r="J14" s="112">
        <f t="shared" si="10"/>
        <v>3.6633305809886427E-2</v>
      </c>
      <c r="K14" s="112">
        <f t="shared" si="11"/>
        <v>0.36049094393632602</v>
      </c>
      <c r="L14" s="112">
        <f t="shared" si="12"/>
        <v>0.19699600113329746</v>
      </c>
      <c r="M14" s="113">
        <f t="shared" si="13"/>
        <v>13.571999999999999</v>
      </c>
      <c r="N14" s="114">
        <f t="shared" si="14"/>
        <v>0.11409034814669737</v>
      </c>
      <c r="O14" s="114">
        <f t="shared" si="15"/>
        <v>38.752688253828211</v>
      </c>
      <c r="P14" s="214">
        <f t="shared" si="16"/>
        <v>22</v>
      </c>
      <c r="Q14" s="215">
        <f t="shared" si="17"/>
        <v>3</v>
      </c>
      <c r="R14" s="215">
        <f t="shared" si="18"/>
        <v>1019</v>
      </c>
      <c r="T14">
        <v>523</v>
      </c>
      <c r="U14">
        <v>3855</v>
      </c>
      <c r="V14" t="s">
        <v>230</v>
      </c>
      <c r="W14">
        <v>2629.4949999999999</v>
      </c>
      <c r="X14">
        <v>1450.107</v>
      </c>
      <c r="Y14">
        <v>1.8129999999999999</v>
      </c>
      <c r="Z14">
        <v>13.571999999999999</v>
      </c>
      <c r="AA14">
        <v>157.87024600000001</v>
      </c>
      <c r="AB14">
        <v>5.783309</v>
      </c>
      <c r="AC14">
        <v>56.910794000000003</v>
      </c>
      <c r="AD14" s="1">
        <v>518</v>
      </c>
      <c r="AE14">
        <v>3</v>
      </c>
      <c r="AF14">
        <v>1019</v>
      </c>
      <c r="AG14">
        <v>82</v>
      </c>
      <c r="AH14">
        <v>16.656051000000001</v>
      </c>
      <c r="AI14">
        <v>2391.1999999999998</v>
      </c>
      <c r="AJ14">
        <v>0</v>
      </c>
      <c r="AK14">
        <v>22</v>
      </c>
      <c r="AL14">
        <v>7562</v>
      </c>
      <c r="AM14">
        <v>0.78826086956521746</v>
      </c>
      <c r="AN14" t="s">
        <v>70</v>
      </c>
      <c r="AO14">
        <v>2629.4949999999999</v>
      </c>
      <c r="AP14" t="s">
        <v>408</v>
      </c>
      <c r="AQ14" t="s">
        <v>118</v>
      </c>
      <c r="AR14" t="s">
        <v>120</v>
      </c>
      <c r="AS14" t="s">
        <v>118</v>
      </c>
      <c r="AT14" t="s">
        <v>120</v>
      </c>
      <c r="AU14" t="s">
        <v>202</v>
      </c>
      <c r="AV14" t="s">
        <v>230</v>
      </c>
      <c r="AW14" t="s">
        <v>70</v>
      </c>
      <c r="AX14">
        <v>3855</v>
      </c>
      <c r="AY14" t="s">
        <v>324</v>
      </c>
      <c r="AZ14">
        <v>5</v>
      </c>
      <c r="BA14" t="s">
        <v>299</v>
      </c>
      <c r="BB14">
        <v>1</v>
      </c>
      <c r="BC14">
        <v>1</v>
      </c>
      <c r="BE14" t="s">
        <v>67</v>
      </c>
      <c r="BF14">
        <v>-1</v>
      </c>
      <c r="BG14" t="s">
        <v>274</v>
      </c>
      <c r="BI14" t="s">
        <v>118</v>
      </c>
      <c r="BJ14" t="s">
        <v>230</v>
      </c>
      <c r="BK14" t="s">
        <v>70</v>
      </c>
      <c r="BL14">
        <v>0.78826086956521746</v>
      </c>
      <c r="BM14">
        <v>3855</v>
      </c>
      <c r="BN14" t="s">
        <v>120</v>
      </c>
      <c r="BO14" t="s">
        <v>202</v>
      </c>
      <c r="BP14">
        <v>1</v>
      </c>
      <c r="BQ14">
        <v>2629.4949999999999</v>
      </c>
      <c r="BR14">
        <v>3.6633305809886427E-2</v>
      </c>
      <c r="BS14">
        <v>0.36049094393632602</v>
      </c>
      <c r="BT14">
        <v>0.19699600113329746</v>
      </c>
      <c r="BU14">
        <v>13.571999999999999</v>
      </c>
      <c r="BV14">
        <v>0.11409034814669737</v>
      </c>
      <c r="BW14">
        <v>38.752688253828211</v>
      </c>
      <c r="BX14">
        <v>22</v>
      </c>
      <c r="BY14">
        <v>3</v>
      </c>
      <c r="BZ14">
        <v>1019</v>
      </c>
    </row>
    <row r="15" spans="1:78" ht="16.5">
      <c r="A15" s="222" t="str">
        <f t="shared" si="1"/>
        <v>신동아교통</v>
      </c>
      <c r="B15" s="120" t="str">
        <f t="shared" si="2"/>
        <v>김영섭</v>
      </c>
      <c r="C15" s="121" t="str">
        <f t="shared" si="3"/>
        <v>A</v>
      </c>
      <c r="D15" s="122">
        <f t="shared" si="4"/>
        <v>0.957407722716212</v>
      </c>
      <c r="E15" s="123">
        <f t="shared" si="5"/>
        <v>5419</v>
      </c>
      <c r="F15" s="124" t="str">
        <f t="shared" si="6"/>
        <v>1</v>
      </c>
      <c r="G15" s="125" t="str">
        <f t="shared" si="7"/>
        <v>70바2537</v>
      </c>
      <c r="H15" s="126">
        <f t="shared" si="8"/>
        <v>2</v>
      </c>
      <c r="I15" s="127">
        <f t="shared" si="9"/>
        <v>2643.0509999999999</v>
      </c>
      <c r="J15" s="128">
        <f t="shared" si="10"/>
        <v>2.6316494308551045E-2</v>
      </c>
      <c r="K15" s="128">
        <f t="shared" si="11"/>
        <v>0.3653636622135869</v>
      </c>
      <c r="L15" s="128">
        <f t="shared" si="12"/>
        <v>0.18463510541415962</v>
      </c>
      <c r="M15" s="129">
        <f t="shared" si="13"/>
        <v>9.4740000000000002</v>
      </c>
      <c r="N15" s="130">
        <f t="shared" si="14"/>
        <v>0</v>
      </c>
      <c r="O15" s="130">
        <f t="shared" si="15"/>
        <v>31.55444219578056</v>
      </c>
      <c r="P15" s="212">
        <f t="shared" si="16"/>
        <v>41</v>
      </c>
      <c r="Q15" s="213">
        <f t="shared" si="17"/>
        <v>0</v>
      </c>
      <c r="R15" s="213">
        <f t="shared" si="18"/>
        <v>834</v>
      </c>
      <c r="T15">
        <v>523</v>
      </c>
      <c r="U15">
        <v>5419</v>
      </c>
      <c r="V15" t="s">
        <v>231</v>
      </c>
      <c r="W15">
        <v>2643.0509999999999</v>
      </c>
      <c r="X15">
        <v>1202.172</v>
      </c>
      <c r="Y15">
        <v>2.1989999999999998</v>
      </c>
      <c r="Z15">
        <v>9.4740000000000002</v>
      </c>
      <c r="AA15">
        <v>162.00136499999999</v>
      </c>
      <c r="AB15">
        <v>4.2633080000000003</v>
      </c>
      <c r="AC15">
        <v>59.189411999999997</v>
      </c>
      <c r="AD15" s="1">
        <v>488</v>
      </c>
      <c r="AE15">
        <v>0</v>
      </c>
      <c r="AF15">
        <v>834</v>
      </c>
      <c r="AG15">
        <v>69</v>
      </c>
      <c r="AH15">
        <v>16.314992</v>
      </c>
      <c r="AI15">
        <v>1079.8</v>
      </c>
      <c r="AJ15">
        <v>0</v>
      </c>
      <c r="AK15">
        <v>41</v>
      </c>
      <c r="AL15">
        <v>12049</v>
      </c>
      <c r="AM15">
        <v>0.957407722716212</v>
      </c>
      <c r="AN15" t="s">
        <v>66</v>
      </c>
      <c r="AO15">
        <v>2553.5129999999999</v>
      </c>
      <c r="AP15" t="s">
        <v>409</v>
      </c>
      <c r="AQ15" t="s">
        <v>118</v>
      </c>
      <c r="AR15" t="s">
        <v>120</v>
      </c>
      <c r="AS15" t="s">
        <v>118</v>
      </c>
      <c r="AT15" t="s">
        <v>120</v>
      </c>
      <c r="AU15" t="s">
        <v>184</v>
      </c>
      <c r="AV15" t="s">
        <v>231</v>
      </c>
      <c r="AW15" t="s">
        <v>66</v>
      </c>
      <c r="AX15">
        <v>5419</v>
      </c>
      <c r="AY15" t="s">
        <v>357</v>
      </c>
      <c r="AZ15">
        <v>2</v>
      </c>
      <c r="BA15" t="s">
        <v>358</v>
      </c>
      <c r="BB15">
        <v>2</v>
      </c>
      <c r="BC15">
        <v>1</v>
      </c>
      <c r="BE15" t="s">
        <v>68</v>
      </c>
      <c r="BF15">
        <v>1</v>
      </c>
      <c r="BG15" t="s">
        <v>293</v>
      </c>
      <c r="BI15" t="s">
        <v>118</v>
      </c>
      <c r="BJ15" t="s">
        <v>231</v>
      </c>
      <c r="BK15" t="s">
        <v>66</v>
      </c>
      <c r="BL15">
        <v>0.957407722716212</v>
      </c>
      <c r="BM15">
        <v>5419</v>
      </c>
      <c r="BN15" t="s">
        <v>120</v>
      </c>
      <c r="BO15" t="s">
        <v>184</v>
      </c>
      <c r="BP15">
        <v>2</v>
      </c>
      <c r="BQ15">
        <v>2643.0509999999999</v>
      </c>
      <c r="BR15">
        <v>2.6316494308551045E-2</v>
      </c>
      <c r="BS15">
        <v>0.3653636622135869</v>
      </c>
      <c r="BT15">
        <v>0.18463510541415962</v>
      </c>
      <c r="BU15">
        <v>9.4740000000000002</v>
      </c>
      <c r="BV15">
        <v>0</v>
      </c>
      <c r="BW15">
        <v>31.55444219578056</v>
      </c>
      <c r="BX15">
        <v>41</v>
      </c>
      <c r="BY15">
        <v>0</v>
      </c>
      <c r="BZ15">
        <v>834</v>
      </c>
    </row>
    <row r="16" spans="1:78" ht="16.5">
      <c r="A16" s="223" t="str">
        <f t="shared" si="1"/>
        <v>신동아교통</v>
      </c>
      <c r="B16" s="104" t="str">
        <f t="shared" si="2"/>
        <v>김영환</v>
      </c>
      <c r="C16" s="105" t="str">
        <f t="shared" si="3"/>
        <v>B</v>
      </c>
      <c r="D16" s="106">
        <f t="shared" si="4"/>
        <v>0.91917996378017275</v>
      </c>
      <c r="E16" s="107">
        <f t="shared" si="5"/>
        <v>4854</v>
      </c>
      <c r="F16" s="108" t="str">
        <f t="shared" si="6"/>
        <v>1</v>
      </c>
      <c r="G16" s="109" t="str">
        <f t="shared" si="7"/>
        <v>70바2503</v>
      </c>
      <c r="H16" s="110">
        <f t="shared" si="8"/>
        <v>2</v>
      </c>
      <c r="I16" s="111">
        <f t="shared" si="9"/>
        <v>3119.2860000000001</v>
      </c>
      <c r="J16" s="112">
        <f t="shared" si="10"/>
        <v>3.400727491741018E-2</v>
      </c>
      <c r="K16" s="112">
        <f t="shared" si="11"/>
        <v>0.31387501839222925</v>
      </c>
      <c r="L16" s="112">
        <f t="shared" si="12"/>
        <v>0.21543391660783909</v>
      </c>
      <c r="M16" s="113">
        <f t="shared" si="13"/>
        <v>7.8949999999999996</v>
      </c>
      <c r="N16" s="114">
        <f t="shared" si="14"/>
        <v>9.617585562849959E-2</v>
      </c>
      <c r="O16" s="114">
        <f t="shared" si="15"/>
        <v>4.1035031734826495</v>
      </c>
      <c r="P16" s="214">
        <f t="shared" si="16"/>
        <v>9</v>
      </c>
      <c r="Q16" s="215">
        <f t="shared" si="17"/>
        <v>3</v>
      </c>
      <c r="R16" s="215">
        <f t="shared" si="18"/>
        <v>128</v>
      </c>
      <c r="T16">
        <v>523</v>
      </c>
      <c r="U16">
        <v>4854</v>
      </c>
      <c r="V16" t="s">
        <v>232</v>
      </c>
      <c r="W16">
        <v>3119.2860000000001</v>
      </c>
      <c r="X16">
        <v>1419.8240000000001</v>
      </c>
      <c r="Y16">
        <v>2.1970000000000001</v>
      </c>
      <c r="Z16">
        <v>7.8949999999999996</v>
      </c>
      <c r="AA16">
        <v>188.986063</v>
      </c>
      <c r="AB16">
        <v>6.426901</v>
      </c>
      <c r="AC16">
        <v>59.318004000000002</v>
      </c>
      <c r="AD16" s="1">
        <v>672</v>
      </c>
      <c r="AE16">
        <v>3</v>
      </c>
      <c r="AF16">
        <v>128</v>
      </c>
      <c r="AG16">
        <v>66</v>
      </c>
      <c r="AH16">
        <v>16.505375000000001</v>
      </c>
      <c r="AI16">
        <v>362.1</v>
      </c>
      <c r="AJ16">
        <v>0</v>
      </c>
      <c r="AK16">
        <v>9</v>
      </c>
      <c r="AL16">
        <v>2770</v>
      </c>
      <c r="AM16">
        <v>0.91917996378017275</v>
      </c>
      <c r="AN16" t="s">
        <v>68</v>
      </c>
      <c r="AO16">
        <v>2979.5450000000001</v>
      </c>
      <c r="AP16" t="s">
        <v>410</v>
      </c>
      <c r="AQ16" t="s">
        <v>118</v>
      </c>
      <c r="AR16" t="s">
        <v>120</v>
      </c>
      <c r="AS16" t="s">
        <v>118</v>
      </c>
      <c r="AT16" t="s">
        <v>120</v>
      </c>
      <c r="AU16" t="s">
        <v>179</v>
      </c>
      <c r="AV16" t="s">
        <v>232</v>
      </c>
      <c r="AW16" t="s">
        <v>68</v>
      </c>
      <c r="AX16">
        <v>4854</v>
      </c>
      <c r="AY16" t="s">
        <v>333</v>
      </c>
      <c r="AZ16">
        <v>4</v>
      </c>
      <c r="BA16" t="s">
        <v>353</v>
      </c>
      <c r="BB16">
        <v>2</v>
      </c>
      <c r="BC16">
        <v>1</v>
      </c>
      <c r="BE16" t="s">
        <v>68</v>
      </c>
      <c r="BF16">
        <v>0</v>
      </c>
      <c r="BG16" t="s">
        <v>273</v>
      </c>
      <c r="BI16" t="s">
        <v>118</v>
      </c>
      <c r="BJ16" t="s">
        <v>232</v>
      </c>
      <c r="BK16" t="s">
        <v>68</v>
      </c>
      <c r="BL16">
        <v>0.91917996378017275</v>
      </c>
      <c r="BM16">
        <v>4854</v>
      </c>
      <c r="BN16" t="s">
        <v>120</v>
      </c>
      <c r="BO16" t="s">
        <v>179</v>
      </c>
      <c r="BP16">
        <v>2</v>
      </c>
      <c r="BQ16">
        <v>3119.2860000000001</v>
      </c>
      <c r="BR16">
        <v>3.400727491741018E-2</v>
      </c>
      <c r="BS16">
        <v>0.31387501839222925</v>
      </c>
      <c r="BT16">
        <v>0.21543391660783909</v>
      </c>
      <c r="BU16">
        <v>7.8949999999999996</v>
      </c>
      <c r="BV16">
        <v>9.617585562849959E-2</v>
      </c>
      <c r="BW16">
        <v>4.1035031734826495</v>
      </c>
      <c r="BX16">
        <v>9</v>
      </c>
      <c r="BY16">
        <v>3</v>
      </c>
      <c r="BZ16">
        <v>128</v>
      </c>
    </row>
    <row r="17" spans="1:78" ht="16.5">
      <c r="A17" s="222" t="str">
        <f t="shared" si="1"/>
        <v>신동아교통</v>
      </c>
      <c r="B17" s="120" t="str">
        <f t="shared" si="2"/>
        <v>김용배</v>
      </c>
      <c r="C17" s="121" t="str">
        <f t="shared" si="3"/>
        <v>B</v>
      </c>
      <c r="D17" s="122">
        <f t="shared" si="4"/>
        <v>0.92085008811926017</v>
      </c>
      <c r="E17" s="123">
        <f t="shared" si="5"/>
        <v>6095</v>
      </c>
      <c r="F17" s="124" t="str">
        <f t="shared" si="6"/>
        <v>1</v>
      </c>
      <c r="G17" s="125" t="str">
        <f t="shared" si="7"/>
        <v>70바2539</v>
      </c>
      <c r="H17" s="126">
        <f t="shared" si="8"/>
        <v>2</v>
      </c>
      <c r="I17" s="127">
        <f t="shared" si="9"/>
        <v>2267.7600000000002</v>
      </c>
      <c r="J17" s="128">
        <f t="shared" si="10"/>
        <v>1.5274074421829629E-2</v>
      </c>
      <c r="K17" s="128">
        <f t="shared" si="11"/>
        <v>0.326658051285936</v>
      </c>
      <c r="L17" s="128">
        <f t="shared" si="12"/>
        <v>0.23459272586164318</v>
      </c>
      <c r="M17" s="129">
        <f t="shared" si="13"/>
        <v>8.4220000000000006</v>
      </c>
      <c r="N17" s="130">
        <f t="shared" si="14"/>
        <v>8.8192754083324512E-2</v>
      </c>
      <c r="O17" s="130">
        <f t="shared" si="15"/>
        <v>5.2474688679578083</v>
      </c>
      <c r="P17" s="212">
        <f t="shared" si="16"/>
        <v>2</v>
      </c>
      <c r="Q17" s="213">
        <f t="shared" si="17"/>
        <v>2</v>
      </c>
      <c r="R17" s="213">
        <f t="shared" si="18"/>
        <v>119</v>
      </c>
      <c r="T17">
        <v>523</v>
      </c>
      <c r="U17">
        <v>6095</v>
      </c>
      <c r="V17" t="s">
        <v>233</v>
      </c>
      <c r="W17">
        <v>2267.7600000000002</v>
      </c>
      <c r="X17">
        <v>1028.088</v>
      </c>
      <c r="Y17">
        <v>2.206</v>
      </c>
      <c r="Z17">
        <v>8.4220000000000006</v>
      </c>
      <c r="AA17">
        <v>128.10190299999999</v>
      </c>
      <c r="AB17">
        <v>1.9566380000000001</v>
      </c>
      <c r="AC17">
        <v>41.845517999999998</v>
      </c>
      <c r="AD17" s="1">
        <v>532</v>
      </c>
      <c r="AE17">
        <v>2</v>
      </c>
      <c r="AF17">
        <v>119</v>
      </c>
      <c r="AG17">
        <v>67</v>
      </c>
      <c r="AH17">
        <v>17.702781000000002</v>
      </c>
      <c r="AI17">
        <v>199.9</v>
      </c>
      <c r="AJ17">
        <v>0</v>
      </c>
      <c r="AK17">
        <v>2</v>
      </c>
      <c r="AL17">
        <v>320</v>
      </c>
      <c r="AM17">
        <v>0.92085008811926017</v>
      </c>
      <c r="AN17" t="s">
        <v>68</v>
      </c>
      <c r="AO17">
        <v>2126.63</v>
      </c>
      <c r="AP17" t="s">
        <v>411</v>
      </c>
      <c r="AQ17" t="s">
        <v>118</v>
      </c>
      <c r="AR17" t="s">
        <v>120</v>
      </c>
      <c r="AS17" t="s">
        <v>118</v>
      </c>
      <c r="AT17" t="s">
        <v>120</v>
      </c>
      <c r="AU17" t="s">
        <v>188</v>
      </c>
      <c r="AV17" t="s">
        <v>233</v>
      </c>
      <c r="AW17" t="s">
        <v>68</v>
      </c>
      <c r="AX17">
        <v>6095</v>
      </c>
      <c r="AY17" t="s">
        <v>333</v>
      </c>
      <c r="AZ17">
        <v>3</v>
      </c>
      <c r="BA17" t="s">
        <v>334</v>
      </c>
      <c r="BB17">
        <v>2</v>
      </c>
      <c r="BC17">
        <v>1</v>
      </c>
      <c r="BE17" t="s">
        <v>68</v>
      </c>
      <c r="BF17">
        <v>0</v>
      </c>
      <c r="BG17" t="s">
        <v>273</v>
      </c>
      <c r="BI17" t="s">
        <v>118</v>
      </c>
      <c r="BJ17" t="s">
        <v>233</v>
      </c>
      <c r="BK17" t="s">
        <v>68</v>
      </c>
      <c r="BL17">
        <v>0.92085008811926017</v>
      </c>
      <c r="BM17">
        <v>6095</v>
      </c>
      <c r="BN17" t="s">
        <v>120</v>
      </c>
      <c r="BO17" t="s">
        <v>188</v>
      </c>
      <c r="BP17">
        <v>2</v>
      </c>
      <c r="BQ17">
        <v>2267.7600000000002</v>
      </c>
      <c r="BR17">
        <v>1.5274074421829629E-2</v>
      </c>
      <c r="BS17">
        <v>0.326658051285936</v>
      </c>
      <c r="BT17">
        <v>0.23459272586164318</v>
      </c>
      <c r="BU17">
        <v>8.4220000000000006</v>
      </c>
      <c r="BV17">
        <v>8.8192754083324512E-2</v>
      </c>
      <c r="BW17">
        <v>5.2474688679578083</v>
      </c>
      <c r="BX17">
        <v>2</v>
      </c>
      <c r="BY17">
        <v>2</v>
      </c>
      <c r="BZ17">
        <v>119</v>
      </c>
    </row>
    <row r="18" spans="1:78" ht="16.5">
      <c r="A18" s="223" t="str">
        <f t="shared" si="1"/>
        <v>신동아교통</v>
      </c>
      <c r="B18" s="104" t="str">
        <f t="shared" si="2"/>
        <v>김은철</v>
      </c>
      <c r="C18" s="105" t="str">
        <f t="shared" si="3"/>
        <v>C</v>
      </c>
      <c r="D18" s="106">
        <f t="shared" si="4"/>
        <v>0.88964021163258111</v>
      </c>
      <c r="E18" s="107">
        <f t="shared" si="5"/>
        <v>1558</v>
      </c>
      <c r="F18" s="108" t="str">
        <f t="shared" si="6"/>
        <v>1</v>
      </c>
      <c r="G18" s="109" t="str">
        <f t="shared" si="7"/>
        <v>70바2536</v>
      </c>
      <c r="H18" s="110">
        <f t="shared" si="8"/>
        <v>2</v>
      </c>
      <c r="I18" s="111">
        <f t="shared" si="9"/>
        <v>2647.5510000000004</v>
      </c>
      <c r="J18" s="112">
        <f t="shared" si="10"/>
        <v>1.0339401999512851E-2</v>
      </c>
      <c r="K18" s="112">
        <f t="shared" si="11"/>
        <v>0.38330360508657119</v>
      </c>
      <c r="L18" s="112">
        <f t="shared" si="12"/>
        <v>0.21416018048377536</v>
      </c>
      <c r="M18" s="113">
        <f t="shared" si="13"/>
        <v>11.519</v>
      </c>
      <c r="N18" s="114">
        <f t="shared" si="14"/>
        <v>3.7770754935410114E-2</v>
      </c>
      <c r="O18" s="114">
        <f t="shared" si="15"/>
        <v>18.507669918350956</v>
      </c>
      <c r="P18" s="214">
        <f t="shared" si="16"/>
        <v>42</v>
      </c>
      <c r="Q18" s="215">
        <f t="shared" si="17"/>
        <v>1</v>
      </c>
      <c r="R18" s="215">
        <f t="shared" si="18"/>
        <v>490</v>
      </c>
      <c r="T18">
        <v>523</v>
      </c>
      <c r="U18">
        <v>1558</v>
      </c>
      <c r="V18" t="s">
        <v>234</v>
      </c>
      <c r="W18">
        <v>2647.5509999999999</v>
      </c>
      <c r="X18">
        <v>1336</v>
      </c>
      <c r="Y18">
        <v>1.982</v>
      </c>
      <c r="Z18">
        <v>11.519</v>
      </c>
      <c r="AA18">
        <v>162.64441600000001</v>
      </c>
      <c r="AB18">
        <v>1.681646</v>
      </c>
      <c r="AC18">
        <v>62.342191</v>
      </c>
      <c r="AD18" s="1">
        <v>567</v>
      </c>
      <c r="AE18">
        <v>1</v>
      </c>
      <c r="AF18">
        <v>490</v>
      </c>
      <c r="AG18">
        <v>68</v>
      </c>
      <c r="AH18">
        <v>16.278154000000001</v>
      </c>
      <c r="AI18">
        <v>472.8</v>
      </c>
      <c r="AJ18">
        <v>0</v>
      </c>
      <c r="AK18">
        <v>42</v>
      </c>
      <c r="AL18">
        <v>11695</v>
      </c>
      <c r="AM18">
        <v>0.88964021163258111</v>
      </c>
      <c r="AN18" t="s">
        <v>69</v>
      </c>
      <c r="AO18">
        <v>2504.0770000000002</v>
      </c>
      <c r="AP18" t="s">
        <v>412</v>
      </c>
      <c r="AQ18" t="s">
        <v>118</v>
      </c>
      <c r="AR18" t="s">
        <v>120</v>
      </c>
      <c r="AS18" t="s">
        <v>118</v>
      </c>
      <c r="AT18" t="s">
        <v>120</v>
      </c>
      <c r="AU18" t="s">
        <v>182</v>
      </c>
      <c r="AV18" t="s">
        <v>234</v>
      </c>
      <c r="AW18" t="s">
        <v>69</v>
      </c>
      <c r="AX18">
        <v>1558</v>
      </c>
      <c r="AY18" t="s">
        <v>330</v>
      </c>
      <c r="AZ18">
        <v>1</v>
      </c>
      <c r="BA18" t="s">
        <v>187</v>
      </c>
      <c r="BB18">
        <v>2</v>
      </c>
      <c r="BC18">
        <v>1</v>
      </c>
      <c r="BE18" t="s">
        <v>67</v>
      </c>
      <c r="BF18">
        <v>1</v>
      </c>
      <c r="BG18" t="s">
        <v>293</v>
      </c>
      <c r="BI18" t="s">
        <v>118</v>
      </c>
      <c r="BJ18" t="s">
        <v>234</v>
      </c>
      <c r="BK18" t="s">
        <v>69</v>
      </c>
      <c r="BL18">
        <v>0.88964021163258111</v>
      </c>
      <c r="BM18">
        <v>1558</v>
      </c>
      <c r="BN18" t="s">
        <v>120</v>
      </c>
      <c r="BO18" t="s">
        <v>182</v>
      </c>
      <c r="BP18">
        <v>2</v>
      </c>
      <c r="BQ18">
        <v>2647.5510000000004</v>
      </c>
      <c r="BR18">
        <v>1.0339401999512851E-2</v>
      </c>
      <c r="BS18">
        <v>0.38330360508657119</v>
      </c>
      <c r="BT18">
        <v>0.21416018048377539</v>
      </c>
      <c r="BU18">
        <v>11.519</v>
      </c>
      <c r="BV18">
        <v>3.7770754935410114E-2</v>
      </c>
      <c r="BW18">
        <v>18.507669918350956</v>
      </c>
      <c r="BX18">
        <v>42</v>
      </c>
      <c r="BY18">
        <v>1</v>
      </c>
      <c r="BZ18">
        <v>490</v>
      </c>
    </row>
    <row r="19" spans="1:78" ht="16.5">
      <c r="A19" s="222" t="str">
        <f t="shared" si="1"/>
        <v>신동아교통</v>
      </c>
      <c r="B19" s="120" t="str">
        <f t="shared" si="2"/>
        <v>김정섭</v>
      </c>
      <c r="C19" s="121" t="str">
        <f t="shared" si="3"/>
        <v>C</v>
      </c>
      <c r="D19" s="122">
        <f t="shared" si="4"/>
        <v>0.88224695571394618</v>
      </c>
      <c r="E19" s="123">
        <f t="shared" si="5"/>
        <v>2503</v>
      </c>
      <c r="F19" s="124" t="str">
        <f t="shared" si="6"/>
        <v>1</v>
      </c>
      <c r="G19" s="125" t="str">
        <f t="shared" si="7"/>
        <v>70바3727</v>
      </c>
      <c r="H19" s="126">
        <f t="shared" si="8"/>
        <v>9</v>
      </c>
      <c r="I19" s="127">
        <f t="shared" si="9"/>
        <v>1688.1989999999998</v>
      </c>
      <c r="J19" s="128">
        <f t="shared" si="10"/>
        <v>2.3438092716373388E-2</v>
      </c>
      <c r="K19" s="128">
        <f t="shared" si="11"/>
        <v>0.38014717393678543</v>
      </c>
      <c r="L19" s="128">
        <f t="shared" si="12"/>
        <v>0.14038629332205504</v>
      </c>
      <c r="M19" s="129">
        <f t="shared" si="13"/>
        <v>11.175000000000001</v>
      </c>
      <c r="N19" s="130">
        <f t="shared" si="14"/>
        <v>0</v>
      </c>
      <c r="O19" s="130">
        <f t="shared" si="15"/>
        <v>47.73067318028518</v>
      </c>
      <c r="P19" s="212">
        <f t="shared" si="16"/>
        <v>23</v>
      </c>
      <c r="Q19" s="213">
        <f t="shared" si="17"/>
        <v>1</v>
      </c>
      <c r="R19" s="213">
        <f t="shared" si="18"/>
        <v>1223</v>
      </c>
      <c r="T19">
        <v>523</v>
      </c>
      <c r="U19">
        <v>2503</v>
      </c>
      <c r="V19" t="s">
        <v>235</v>
      </c>
      <c r="W19">
        <v>1688.1990000000001</v>
      </c>
      <c r="X19">
        <v>853.71199999999999</v>
      </c>
      <c r="Y19">
        <v>1.9770000000000001</v>
      </c>
      <c r="Z19">
        <v>11.175000000000001</v>
      </c>
      <c r="AA19">
        <v>106.46164899999999</v>
      </c>
      <c r="AB19">
        <v>2.4952580000000002</v>
      </c>
      <c r="AC19">
        <v>40.471094999999998</v>
      </c>
      <c r="AD19" s="1">
        <v>237</v>
      </c>
      <c r="AE19">
        <v>1</v>
      </c>
      <c r="AF19">
        <v>1223</v>
      </c>
      <c r="AG19">
        <v>69</v>
      </c>
      <c r="AH19">
        <v>15.857343999999999</v>
      </c>
      <c r="AI19">
        <v>945.9</v>
      </c>
      <c r="AJ19">
        <v>0</v>
      </c>
      <c r="AK19">
        <v>23</v>
      </c>
      <c r="AL19">
        <v>4536</v>
      </c>
      <c r="AM19">
        <v>0.88224695571394618</v>
      </c>
      <c r="AN19" t="s">
        <v>69</v>
      </c>
      <c r="AO19">
        <v>376.96899999999999</v>
      </c>
      <c r="AP19" t="s">
        <v>413</v>
      </c>
      <c r="AQ19" t="s">
        <v>118</v>
      </c>
      <c r="AR19" t="s">
        <v>120</v>
      </c>
      <c r="AS19" t="s">
        <v>118</v>
      </c>
      <c r="AT19" t="s">
        <v>120</v>
      </c>
      <c r="AU19" t="s">
        <v>199</v>
      </c>
      <c r="AV19" t="s">
        <v>235</v>
      </c>
      <c r="AW19" t="s">
        <v>69</v>
      </c>
      <c r="AX19">
        <v>2503</v>
      </c>
      <c r="AY19" t="s">
        <v>330</v>
      </c>
      <c r="AZ19">
        <v>3</v>
      </c>
      <c r="BA19" t="s">
        <v>185</v>
      </c>
      <c r="BB19">
        <v>9</v>
      </c>
      <c r="BC19">
        <v>1</v>
      </c>
      <c r="BE19" t="s">
        <v>69</v>
      </c>
      <c r="BF19">
        <v>0</v>
      </c>
      <c r="BG19" t="s">
        <v>273</v>
      </c>
      <c r="BI19" t="s">
        <v>118</v>
      </c>
      <c r="BJ19" t="s">
        <v>235</v>
      </c>
      <c r="BK19" t="s">
        <v>69</v>
      </c>
      <c r="BL19">
        <v>0.88224695571394618</v>
      </c>
      <c r="BM19">
        <v>2503</v>
      </c>
      <c r="BN19" t="s">
        <v>120</v>
      </c>
      <c r="BO19" t="s">
        <v>199</v>
      </c>
      <c r="BP19">
        <v>9</v>
      </c>
      <c r="BQ19">
        <v>1688.1989999999998</v>
      </c>
      <c r="BR19">
        <v>2.3438092716373388E-2</v>
      </c>
      <c r="BS19">
        <v>0.38014717393678543</v>
      </c>
      <c r="BT19">
        <v>0.14038629332205504</v>
      </c>
      <c r="BU19">
        <v>11.175000000000001</v>
      </c>
      <c r="BV19">
        <v>0</v>
      </c>
      <c r="BW19">
        <v>47.73067318028518</v>
      </c>
      <c r="BX19">
        <v>23</v>
      </c>
      <c r="BY19">
        <v>1</v>
      </c>
      <c r="BZ19">
        <v>1223</v>
      </c>
    </row>
    <row r="20" spans="1:78" ht="16.5">
      <c r="A20" s="223" t="str">
        <f t="shared" si="1"/>
        <v>신동아교통</v>
      </c>
      <c r="B20" s="104" t="str">
        <f t="shared" si="2"/>
        <v>김준</v>
      </c>
      <c r="C20" s="105" t="str">
        <f t="shared" si="3"/>
        <v>B</v>
      </c>
      <c r="D20" s="106">
        <f t="shared" si="4"/>
        <v>0.91717859725356821</v>
      </c>
      <c r="E20" s="107">
        <f t="shared" si="5"/>
        <v>8414</v>
      </c>
      <c r="F20" s="108" t="str">
        <f t="shared" si="6"/>
        <v>1</v>
      </c>
      <c r="G20" s="109" t="str">
        <f t="shared" si="7"/>
        <v>70바2536</v>
      </c>
      <c r="H20" s="110">
        <f t="shared" si="8"/>
        <v>2</v>
      </c>
      <c r="I20" s="111">
        <f t="shared" si="9"/>
        <v>2859.0290000000005</v>
      </c>
      <c r="J20" s="112">
        <f t="shared" si="10"/>
        <v>2.0442161756373926E-2</v>
      </c>
      <c r="K20" s="112">
        <f t="shared" si="11"/>
        <v>0.35875465174785437</v>
      </c>
      <c r="L20" s="112">
        <f t="shared" si="12"/>
        <v>0.23294622055250222</v>
      </c>
      <c r="M20" s="113">
        <f t="shared" si="13"/>
        <v>11.542</v>
      </c>
      <c r="N20" s="114">
        <f t="shared" si="14"/>
        <v>0.17488454996434102</v>
      </c>
      <c r="O20" s="114">
        <f t="shared" si="15"/>
        <v>27.316966704430065</v>
      </c>
      <c r="P20" s="214">
        <f t="shared" si="16"/>
        <v>9</v>
      </c>
      <c r="Q20" s="215">
        <f t="shared" si="17"/>
        <v>5</v>
      </c>
      <c r="R20" s="215">
        <f t="shared" si="18"/>
        <v>781</v>
      </c>
      <c r="T20">
        <v>523</v>
      </c>
      <c r="U20">
        <v>8414</v>
      </c>
      <c r="V20" t="s">
        <v>236</v>
      </c>
      <c r="W20">
        <v>2859.029</v>
      </c>
      <c r="X20">
        <v>1402.027</v>
      </c>
      <c r="Y20">
        <v>2.0390000000000001</v>
      </c>
      <c r="Z20">
        <v>11.542</v>
      </c>
      <c r="AA20">
        <v>166.008568</v>
      </c>
      <c r="AB20">
        <v>3.3935740000000001</v>
      </c>
      <c r="AC20">
        <v>59.556345999999998</v>
      </c>
      <c r="AD20" s="1">
        <v>666</v>
      </c>
      <c r="AE20">
        <v>5</v>
      </c>
      <c r="AF20">
        <v>781</v>
      </c>
      <c r="AG20">
        <v>72</v>
      </c>
      <c r="AH20">
        <v>17.222176999999999</v>
      </c>
      <c r="AI20">
        <v>1436</v>
      </c>
      <c r="AJ20">
        <v>0</v>
      </c>
      <c r="AK20">
        <v>9</v>
      </c>
      <c r="AL20">
        <v>1601</v>
      </c>
      <c r="AM20">
        <v>0.91717859725356821</v>
      </c>
      <c r="AN20" t="s">
        <v>68</v>
      </c>
      <c r="AO20">
        <v>2718.5390000000002</v>
      </c>
      <c r="AP20" t="s">
        <v>414</v>
      </c>
      <c r="AQ20" t="s">
        <v>118</v>
      </c>
      <c r="AR20" t="s">
        <v>120</v>
      </c>
      <c r="AS20" t="s">
        <v>118</v>
      </c>
      <c r="AT20" t="s">
        <v>120</v>
      </c>
      <c r="AU20" t="s">
        <v>182</v>
      </c>
      <c r="AV20" t="s">
        <v>236</v>
      </c>
      <c r="AW20" t="s">
        <v>68</v>
      </c>
      <c r="AX20">
        <v>8414</v>
      </c>
      <c r="AY20" t="s">
        <v>333</v>
      </c>
      <c r="AZ20">
        <v>5</v>
      </c>
      <c r="BA20" t="s">
        <v>335</v>
      </c>
      <c r="BB20">
        <v>2</v>
      </c>
      <c r="BC20">
        <v>1</v>
      </c>
      <c r="BE20" t="s">
        <v>66</v>
      </c>
      <c r="BF20">
        <v>-1</v>
      </c>
      <c r="BG20" t="s">
        <v>274</v>
      </c>
      <c r="BI20" t="s">
        <v>118</v>
      </c>
      <c r="BJ20" t="s">
        <v>236</v>
      </c>
      <c r="BK20" t="s">
        <v>68</v>
      </c>
      <c r="BL20">
        <v>0.91717859725356821</v>
      </c>
      <c r="BM20">
        <v>8414</v>
      </c>
      <c r="BN20" t="s">
        <v>120</v>
      </c>
      <c r="BO20" t="s">
        <v>182</v>
      </c>
      <c r="BP20">
        <v>2</v>
      </c>
      <c r="BQ20">
        <v>2859.0290000000005</v>
      </c>
      <c r="BR20">
        <v>2.0442161756373926E-2</v>
      </c>
      <c r="BS20">
        <v>0.35875465174785437</v>
      </c>
      <c r="BT20">
        <v>0.23294622055250228</v>
      </c>
      <c r="BU20">
        <v>11.542</v>
      </c>
      <c r="BV20">
        <v>0.17488454996434102</v>
      </c>
      <c r="BW20">
        <v>27.316966704430065</v>
      </c>
      <c r="BX20">
        <v>9</v>
      </c>
      <c r="BY20">
        <v>5</v>
      </c>
      <c r="BZ20">
        <v>781</v>
      </c>
    </row>
    <row r="21" spans="1:78" ht="16.5">
      <c r="A21" s="222" t="str">
        <f t="shared" si="1"/>
        <v>신동아교통</v>
      </c>
      <c r="B21" s="120" t="str">
        <f t="shared" si="2"/>
        <v>김진선</v>
      </c>
      <c r="C21" s="121" t="str">
        <f t="shared" si="3"/>
        <v>D</v>
      </c>
      <c r="D21" s="122">
        <f t="shared" si="4"/>
        <v>0.83839696815404219</v>
      </c>
      <c r="E21" s="123">
        <f t="shared" si="5"/>
        <v>5062</v>
      </c>
      <c r="F21" s="124" t="str">
        <f t="shared" si="6"/>
        <v>1</v>
      </c>
      <c r="G21" s="125" t="str">
        <f t="shared" si="7"/>
        <v>70바2535</v>
      </c>
      <c r="H21" s="126">
        <f t="shared" si="8"/>
        <v>8</v>
      </c>
      <c r="I21" s="127">
        <f t="shared" si="9"/>
        <v>1316.06</v>
      </c>
      <c r="J21" s="128">
        <f t="shared" si="10"/>
        <v>1.9029667954424762E-2</v>
      </c>
      <c r="K21" s="128">
        <f t="shared" si="11"/>
        <v>0.37383110865757391</v>
      </c>
      <c r="L21" s="128">
        <f t="shared" si="12"/>
        <v>0.27582329073142564</v>
      </c>
      <c r="M21" s="129">
        <f t="shared" si="13"/>
        <v>11.827999999999999</v>
      </c>
      <c r="N21" s="130">
        <f t="shared" si="14"/>
        <v>7.5984377611962986E-2</v>
      </c>
      <c r="O21" s="130">
        <f t="shared" si="15"/>
        <v>27.202407185082748</v>
      </c>
      <c r="P21" s="212">
        <f t="shared" si="16"/>
        <v>19</v>
      </c>
      <c r="Q21" s="213">
        <f t="shared" si="17"/>
        <v>1</v>
      </c>
      <c r="R21" s="213">
        <f t="shared" si="18"/>
        <v>358</v>
      </c>
      <c r="T21">
        <v>523</v>
      </c>
      <c r="U21">
        <v>5062</v>
      </c>
      <c r="V21" t="s">
        <v>237</v>
      </c>
      <c r="W21">
        <v>1316.06</v>
      </c>
      <c r="X21">
        <v>673.95</v>
      </c>
      <c r="Y21">
        <v>1.9530000000000001</v>
      </c>
      <c r="Z21">
        <v>11.827999999999999</v>
      </c>
      <c r="AA21">
        <v>80.239707999999993</v>
      </c>
      <c r="AB21">
        <v>1.5269349999999999</v>
      </c>
      <c r="AC21">
        <v>29.996099000000001</v>
      </c>
      <c r="AD21" s="1">
        <v>363</v>
      </c>
      <c r="AE21">
        <v>1</v>
      </c>
      <c r="AF21">
        <v>358</v>
      </c>
      <c r="AG21">
        <v>81</v>
      </c>
      <c r="AH21">
        <v>16.401605</v>
      </c>
      <c r="AI21">
        <v>394</v>
      </c>
      <c r="AJ21">
        <v>0</v>
      </c>
      <c r="AK21">
        <v>19</v>
      </c>
      <c r="AL21">
        <v>5170</v>
      </c>
      <c r="AM21">
        <v>0.83839696815404219</v>
      </c>
      <c r="AN21" t="s">
        <v>67</v>
      </c>
      <c r="AO21">
        <v>357.97699999999998</v>
      </c>
      <c r="AP21" t="s">
        <v>415</v>
      </c>
      <c r="AQ21" t="s">
        <v>118</v>
      </c>
      <c r="AR21" t="s">
        <v>120</v>
      </c>
      <c r="AS21" t="s">
        <v>118</v>
      </c>
      <c r="AT21" t="s">
        <v>120</v>
      </c>
      <c r="AU21" t="s">
        <v>181</v>
      </c>
      <c r="AV21" t="s">
        <v>237</v>
      </c>
      <c r="AW21" t="s">
        <v>67</v>
      </c>
      <c r="AX21">
        <v>5062</v>
      </c>
      <c r="AY21" t="s">
        <v>320</v>
      </c>
      <c r="AZ21">
        <v>4</v>
      </c>
      <c r="BA21" t="s">
        <v>176</v>
      </c>
      <c r="BB21">
        <v>8</v>
      </c>
      <c r="BC21">
        <v>1</v>
      </c>
      <c r="BE21" t="s">
        <v>67</v>
      </c>
      <c r="BF21">
        <v>0</v>
      </c>
      <c r="BG21" t="s">
        <v>273</v>
      </c>
      <c r="BI21" t="s">
        <v>118</v>
      </c>
      <c r="BJ21" t="s">
        <v>237</v>
      </c>
      <c r="BK21" t="s">
        <v>67</v>
      </c>
      <c r="BL21">
        <v>0.83839696815404219</v>
      </c>
      <c r="BM21">
        <v>5062</v>
      </c>
      <c r="BN21" t="s">
        <v>120</v>
      </c>
      <c r="BO21" t="s">
        <v>181</v>
      </c>
      <c r="BP21">
        <v>8</v>
      </c>
      <c r="BQ21">
        <v>1316.06</v>
      </c>
      <c r="BR21">
        <v>1.9029667954424762E-2</v>
      </c>
      <c r="BS21">
        <v>0.37383110865757391</v>
      </c>
      <c r="BT21">
        <v>0.27582329073142564</v>
      </c>
      <c r="BU21">
        <v>11.827999999999999</v>
      </c>
      <c r="BV21">
        <v>7.5984377611962986E-2</v>
      </c>
      <c r="BW21">
        <v>27.202407185082748</v>
      </c>
      <c r="BX21">
        <v>19</v>
      </c>
      <c r="BY21">
        <v>1</v>
      </c>
      <c r="BZ21">
        <v>358</v>
      </c>
    </row>
    <row r="22" spans="1:78" ht="16.5">
      <c r="A22" s="223" t="str">
        <f t="shared" si="1"/>
        <v>신동아교통</v>
      </c>
      <c r="B22" s="104" t="str">
        <f t="shared" si="2"/>
        <v>김진수</v>
      </c>
      <c r="C22" s="105" t="str">
        <f t="shared" si="3"/>
        <v>F</v>
      </c>
      <c r="D22" s="106">
        <f t="shared" si="4"/>
        <v>0.79739130434782624</v>
      </c>
      <c r="E22" s="107">
        <f t="shared" si="5"/>
        <v>2003</v>
      </c>
      <c r="F22" s="108" t="str">
        <f t="shared" si="6"/>
        <v>1</v>
      </c>
      <c r="G22" s="109" t="str">
        <f t="shared" si="7"/>
        <v>70바2540</v>
      </c>
      <c r="H22" s="110">
        <f t="shared" si="8"/>
        <v>1</v>
      </c>
      <c r="I22" s="111">
        <f t="shared" si="9"/>
        <v>2707.1170000000002</v>
      </c>
      <c r="J22" s="112">
        <f t="shared" si="10"/>
        <v>6.1836423001863206E-2</v>
      </c>
      <c r="K22" s="112">
        <f t="shared" si="11"/>
        <v>0.3201247249038312</v>
      </c>
      <c r="L22" s="112">
        <f t="shared" si="12"/>
        <v>0.25045094098260251</v>
      </c>
      <c r="M22" s="113">
        <f t="shared" si="13"/>
        <v>13.468</v>
      </c>
      <c r="N22" s="114">
        <f t="shared" si="14"/>
        <v>7.3879333623186577E-2</v>
      </c>
      <c r="O22" s="114">
        <f t="shared" si="15"/>
        <v>26.116344435796456</v>
      </c>
      <c r="P22" s="214">
        <f t="shared" si="16"/>
        <v>27</v>
      </c>
      <c r="Q22" s="215">
        <f t="shared" si="17"/>
        <v>2</v>
      </c>
      <c r="R22" s="215">
        <f t="shared" si="18"/>
        <v>707</v>
      </c>
      <c r="T22">
        <v>523</v>
      </c>
      <c r="U22">
        <v>2003</v>
      </c>
      <c r="V22" t="s">
        <v>238</v>
      </c>
      <c r="W22">
        <v>2707.1170000000002</v>
      </c>
      <c r="X22">
        <v>1476.1859999999999</v>
      </c>
      <c r="Y22">
        <v>1.8340000000000001</v>
      </c>
      <c r="Z22">
        <v>13.468</v>
      </c>
      <c r="AA22">
        <v>157.552176</v>
      </c>
      <c r="AB22">
        <v>9.7424630000000008</v>
      </c>
      <c r="AC22">
        <v>50.436346999999998</v>
      </c>
      <c r="AD22" s="1">
        <v>678</v>
      </c>
      <c r="AE22">
        <v>2</v>
      </c>
      <c r="AF22">
        <v>707</v>
      </c>
      <c r="AG22">
        <v>78</v>
      </c>
      <c r="AH22">
        <v>17.182352000000002</v>
      </c>
      <c r="AI22">
        <v>2833.5</v>
      </c>
      <c r="AJ22">
        <v>0</v>
      </c>
      <c r="AK22">
        <v>27</v>
      </c>
      <c r="AL22">
        <v>8448</v>
      </c>
      <c r="AM22">
        <v>0.79739130434782624</v>
      </c>
      <c r="AN22" t="s">
        <v>70</v>
      </c>
      <c r="AO22">
        <v>2707.1170000000002</v>
      </c>
      <c r="AP22" t="s">
        <v>416</v>
      </c>
      <c r="AQ22" t="s">
        <v>118</v>
      </c>
      <c r="AR22" t="s">
        <v>120</v>
      </c>
      <c r="AS22" t="s">
        <v>118</v>
      </c>
      <c r="AT22" t="s">
        <v>120</v>
      </c>
      <c r="AU22" t="s">
        <v>189</v>
      </c>
      <c r="AV22" t="s">
        <v>238</v>
      </c>
      <c r="AW22" t="s">
        <v>70</v>
      </c>
      <c r="AX22">
        <v>2003</v>
      </c>
      <c r="AY22" t="s">
        <v>324</v>
      </c>
      <c r="AZ22">
        <v>2</v>
      </c>
      <c r="BA22" t="s">
        <v>284</v>
      </c>
      <c r="BB22">
        <v>1</v>
      </c>
      <c r="BC22">
        <v>1</v>
      </c>
      <c r="BE22" t="s">
        <v>70</v>
      </c>
      <c r="BF22">
        <v>0</v>
      </c>
      <c r="BG22" t="s">
        <v>273</v>
      </c>
      <c r="BI22" t="s">
        <v>118</v>
      </c>
      <c r="BJ22" t="s">
        <v>238</v>
      </c>
      <c r="BK22" t="s">
        <v>70</v>
      </c>
      <c r="BL22">
        <v>0.79739130434782624</v>
      </c>
      <c r="BM22">
        <v>2003</v>
      </c>
      <c r="BN22" t="s">
        <v>120</v>
      </c>
      <c r="BO22" t="s">
        <v>189</v>
      </c>
      <c r="BP22">
        <v>1</v>
      </c>
      <c r="BQ22">
        <v>2707.1170000000002</v>
      </c>
      <c r="BR22">
        <v>6.1836423001863206E-2</v>
      </c>
      <c r="BS22">
        <v>0.3201247249038312</v>
      </c>
      <c r="BT22">
        <v>0.25045094098260251</v>
      </c>
      <c r="BU22">
        <v>13.468</v>
      </c>
      <c r="BV22">
        <v>7.3879333623186577E-2</v>
      </c>
      <c r="BW22">
        <v>26.116344435796456</v>
      </c>
      <c r="BX22">
        <v>27</v>
      </c>
      <c r="BY22">
        <v>2</v>
      </c>
      <c r="BZ22">
        <v>707</v>
      </c>
    </row>
    <row r="23" spans="1:78" ht="16.5">
      <c r="A23" s="222" t="str">
        <f t="shared" si="1"/>
        <v>신동아교통</v>
      </c>
      <c r="B23" s="120" t="str">
        <f t="shared" si="2"/>
        <v>김태형</v>
      </c>
      <c r="C23" s="121" t="str">
        <f t="shared" si="3"/>
        <v>C</v>
      </c>
      <c r="D23" s="122">
        <f t="shared" si="4"/>
        <v>0.875</v>
      </c>
      <c r="E23" s="123">
        <f t="shared" si="5"/>
        <v>9005</v>
      </c>
      <c r="F23" s="124" t="str">
        <f t="shared" si="6"/>
        <v>1</v>
      </c>
      <c r="G23" s="125" t="str">
        <f t="shared" si="7"/>
        <v>70바2542</v>
      </c>
      <c r="H23" s="126">
        <f t="shared" si="8"/>
        <v>1</v>
      </c>
      <c r="I23" s="127">
        <f t="shared" si="9"/>
        <v>2553.8409999999999</v>
      </c>
      <c r="J23" s="128">
        <f t="shared" si="10"/>
        <v>3.7628140185346728E-2</v>
      </c>
      <c r="K23" s="128">
        <f t="shared" si="11"/>
        <v>0.39310408695806481</v>
      </c>
      <c r="L23" s="128">
        <f t="shared" si="12"/>
        <v>0.26234992703147925</v>
      </c>
      <c r="M23" s="129">
        <f t="shared" si="13"/>
        <v>12.224</v>
      </c>
      <c r="N23" s="130">
        <f t="shared" si="14"/>
        <v>0</v>
      </c>
      <c r="O23" s="130">
        <f t="shared" si="15"/>
        <v>5.1686851295754126</v>
      </c>
      <c r="P23" s="212">
        <f t="shared" si="16"/>
        <v>39</v>
      </c>
      <c r="Q23" s="213">
        <f t="shared" si="17"/>
        <v>0</v>
      </c>
      <c r="R23" s="213">
        <f t="shared" si="18"/>
        <v>132</v>
      </c>
      <c r="T23">
        <v>523</v>
      </c>
      <c r="U23">
        <v>9005</v>
      </c>
      <c r="V23" t="s">
        <v>239</v>
      </c>
      <c r="W23">
        <v>2553.8409999999999</v>
      </c>
      <c r="X23">
        <v>1326.8679999999999</v>
      </c>
      <c r="Y23">
        <v>1.925</v>
      </c>
      <c r="Z23">
        <v>12.224</v>
      </c>
      <c r="AA23">
        <v>163.69913500000001</v>
      </c>
      <c r="AB23">
        <v>6.159694</v>
      </c>
      <c r="AC23">
        <v>64.350798999999995</v>
      </c>
      <c r="AD23" s="1">
        <v>670</v>
      </c>
      <c r="AE23">
        <v>0</v>
      </c>
      <c r="AF23">
        <v>132</v>
      </c>
      <c r="AG23">
        <v>71</v>
      </c>
      <c r="AH23">
        <v>15.600821</v>
      </c>
      <c r="AI23">
        <v>1766.4</v>
      </c>
      <c r="AJ23">
        <v>0</v>
      </c>
      <c r="AK23">
        <v>39</v>
      </c>
      <c r="AL23">
        <v>15357</v>
      </c>
      <c r="AM23">
        <v>0.875</v>
      </c>
      <c r="AN23" t="s">
        <v>69</v>
      </c>
      <c r="AO23">
        <v>2553.8409999999999</v>
      </c>
      <c r="AP23" t="s">
        <v>417</v>
      </c>
      <c r="AQ23" t="s">
        <v>118</v>
      </c>
      <c r="AR23" t="s">
        <v>120</v>
      </c>
      <c r="AS23" t="s">
        <v>118</v>
      </c>
      <c r="AT23" t="s">
        <v>120</v>
      </c>
      <c r="AU23" t="s">
        <v>190</v>
      </c>
      <c r="AV23" t="s">
        <v>239</v>
      </c>
      <c r="AW23" t="s">
        <v>69</v>
      </c>
      <c r="AX23">
        <v>9005</v>
      </c>
      <c r="AY23" t="s">
        <v>330</v>
      </c>
      <c r="AZ23">
        <v>4</v>
      </c>
      <c r="BA23" t="s">
        <v>180</v>
      </c>
      <c r="BB23">
        <v>1</v>
      </c>
      <c r="BC23">
        <v>1</v>
      </c>
      <c r="BE23" t="s">
        <v>68</v>
      </c>
      <c r="BF23">
        <v>-1</v>
      </c>
      <c r="BG23" t="s">
        <v>274</v>
      </c>
      <c r="BI23" t="s">
        <v>118</v>
      </c>
      <c r="BJ23" t="s">
        <v>239</v>
      </c>
      <c r="BK23" t="s">
        <v>69</v>
      </c>
      <c r="BL23">
        <v>0.875</v>
      </c>
      <c r="BM23">
        <v>9005</v>
      </c>
      <c r="BN23" t="s">
        <v>120</v>
      </c>
      <c r="BO23" t="s">
        <v>190</v>
      </c>
      <c r="BP23">
        <v>1</v>
      </c>
      <c r="BQ23">
        <v>2553.8409999999999</v>
      </c>
      <c r="BR23">
        <v>3.7628140185346728E-2</v>
      </c>
      <c r="BS23">
        <v>0.39310408695806481</v>
      </c>
      <c r="BT23">
        <v>0.26234992703147925</v>
      </c>
      <c r="BU23">
        <v>12.224</v>
      </c>
      <c r="BV23">
        <v>0</v>
      </c>
      <c r="BW23">
        <v>5.1686851295754126</v>
      </c>
      <c r="BX23">
        <v>39</v>
      </c>
      <c r="BY23">
        <v>0</v>
      </c>
      <c r="BZ23">
        <v>132</v>
      </c>
    </row>
    <row r="24" spans="1:78" ht="16.5">
      <c r="A24" s="223" t="str">
        <f t="shared" si="1"/>
        <v>신동아교통</v>
      </c>
      <c r="B24" s="104" t="str">
        <f t="shared" si="2"/>
        <v>김현수</v>
      </c>
      <c r="C24" s="105" t="str">
        <f t="shared" si="3"/>
        <v>B</v>
      </c>
      <c r="D24" s="106">
        <f t="shared" si="4"/>
        <v>0.91491709891109718</v>
      </c>
      <c r="E24" s="107">
        <f t="shared" si="5"/>
        <v>9704</v>
      </c>
      <c r="F24" s="108" t="str">
        <f t="shared" si="6"/>
        <v>1</v>
      </c>
      <c r="G24" s="109" t="str">
        <f t="shared" si="7"/>
        <v>70바2415</v>
      </c>
      <c r="H24" s="110">
        <f t="shared" si="8"/>
        <v>2</v>
      </c>
      <c r="I24" s="111">
        <f t="shared" si="9"/>
        <v>2888.4120000000003</v>
      </c>
      <c r="J24" s="112">
        <f t="shared" si="10"/>
        <v>3.6902731021842862E-2</v>
      </c>
      <c r="K24" s="112">
        <f t="shared" si="11"/>
        <v>0.31804891008225106</v>
      </c>
      <c r="L24" s="112">
        <f t="shared" si="12"/>
        <v>0.16929717782643194</v>
      </c>
      <c r="M24" s="113">
        <f t="shared" si="13"/>
        <v>7.5460000000000003</v>
      </c>
      <c r="N24" s="114">
        <f t="shared" si="14"/>
        <v>6.9242199520013065E-2</v>
      </c>
      <c r="O24" s="114">
        <f t="shared" si="15"/>
        <v>18.903120468963568</v>
      </c>
      <c r="P24" s="214">
        <f t="shared" si="16"/>
        <v>37</v>
      </c>
      <c r="Q24" s="215">
        <f t="shared" si="17"/>
        <v>2</v>
      </c>
      <c r="R24" s="215">
        <f t="shared" si="18"/>
        <v>546</v>
      </c>
      <c r="T24">
        <v>523</v>
      </c>
      <c r="U24">
        <v>9704</v>
      </c>
      <c r="V24" t="s">
        <v>240</v>
      </c>
      <c r="W24">
        <v>2888.4119999999998</v>
      </c>
      <c r="X24">
        <v>1316.9369999999999</v>
      </c>
      <c r="Y24">
        <v>2.1930000000000001</v>
      </c>
      <c r="Z24">
        <v>7.5460000000000003</v>
      </c>
      <c r="AA24">
        <v>184.794128</v>
      </c>
      <c r="AB24">
        <v>6.8194080000000001</v>
      </c>
      <c r="AC24">
        <v>58.773570999999997</v>
      </c>
      <c r="AD24" s="1">
        <v>489</v>
      </c>
      <c r="AE24">
        <v>2</v>
      </c>
      <c r="AF24">
        <v>546</v>
      </c>
      <c r="AG24">
        <v>70</v>
      </c>
      <c r="AH24">
        <v>15.630431</v>
      </c>
      <c r="AI24">
        <v>1193</v>
      </c>
      <c r="AJ24">
        <v>0</v>
      </c>
      <c r="AK24">
        <v>37</v>
      </c>
      <c r="AL24">
        <v>7818</v>
      </c>
      <c r="AM24">
        <v>0.91491709891109718</v>
      </c>
      <c r="AN24" t="s">
        <v>68</v>
      </c>
      <c r="AO24">
        <v>2746.3380000000002</v>
      </c>
      <c r="AP24" t="s">
        <v>418</v>
      </c>
      <c r="AQ24" t="s">
        <v>118</v>
      </c>
      <c r="AR24" t="s">
        <v>120</v>
      </c>
      <c r="AS24" t="s">
        <v>118</v>
      </c>
      <c r="AT24" t="s">
        <v>120</v>
      </c>
      <c r="AU24" t="s">
        <v>173</v>
      </c>
      <c r="AV24" t="s">
        <v>240</v>
      </c>
      <c r="AW24" t="s">
        <v>68</v>
      </c>
      <c r="AX24">
        <v>9704</v>
      </c>
      <c r="AY24" t="s">
        <v>333</v>
      </c>
      <c r="AZ24">
        <v>6</v>
      </c>
      <c r="BA24" t="s">
        <v>338</v>
      </c>
      <c r="BB24">
        <v>2</v>
      </c>
      <c r="BC24">
        <v>1</v>
      </c>
      <c r="BE24" t="s">
        <v>68</v>
      </c>
      <c r="BF24">
        <v>0</v>
      </c>
      <c r="BG24" t="s">
        <v>273</v>
      </c>
      <c r="BI24" t="s">
        <v>118</v>
      </c>
      <c r="BJ24" t="s">
        <v>240</v>
      </c>
      <c r="BK24" t="s">
        <v>68</v>
      </c>
      <c r="BL24">
        <v>0.91491709891109718</v>
      </c>
      <c r="BM24">
        <v>9704</v>
      </c>
      <c r="BN24" t="s">
        <v>120</v>
      </c>
      <c r="BO24" t="s">
        <v>173</v>
      </c>
      <c r="BP24">
        <v>2</v>
      </c>
      <c r="BQ24">
        <v>2888.4120000000003</v>
      </c>
      <c r="BR24">
        <v>3.6902731021842862E-2</v>
      </c>
      <c r="BS24">
        <v>0.31804891008225106</v>
      </c>
      <c r="BT24">
        <v>0.16929717782643197</v>
      </c>
      <c r="BU24">
        <v>7.5460000000000003</v>
      </c>
      <c r="BV24">
        <v>6.9242199520013065E-2</v>
      </c>
      <c r="BW24">
        <v>18.903120468963568</v>
      </c>
      <c r="BX24">
        <v>37</v>
      </c>
      <c r="BY24">
        <v>2</v>
      </c>
      <c r="BZ24">
        <v>546</v>
      </c>
    </row>
    <row r="25" spans="1:78" ht="16.5">
      <c r="A25" s="222" t="str">
        <f t="shared" si="1"/>
        <v>신동아교통</v>
      </c>
      <c r="B25" s="120" t="str">
        <f t="shared" si="2"/>
        <v>김형구</v>
      </c>
      <c r="C25" s="121" t="str">
        <f t="shared" si="3"/>
        <v>A</v>
      </c>
      <c r="D25" s="122">
        <f t="shared" si="4"/>
        <v>0.9768181818181817</v>
      </c>
      <c r="E25" s="123">
        <f t="shared" si="5"/>
        <v>7724</v>
      </c>
      <c r="F25" s="124" t="str">
        <f t="shared" si="6"/>
        <v>1</v>
      </c>
      <c r="G25" s="125" t="str">
        <f t="shared" si="7"/>
        <v>70바2538</v>
      </c>
      <c r="H25" s="126">
        <f t="shared" si="8"/>
        <v>1</v>
      </c>
      <c r="I25" s="127">
        <f t="shared" si="9"/>
        <v>2877.5859999999998</v>
      </c>
      <c r="J25" s="128">
        <f t="shared" si="10"/>
        <v>2.0294572460054616E-2</v>
      </c>
      <c r="K25" s="128">
        <f t="shared" si="11"/>
        <v>0.36390538955630508</v>
      </c>
      <c r="L25" s="128">
        <f t="shared" si="12"/>
        <v>0.15325345619557507</v>
      </c>
      <c r="M25" s="129">
        <f t="shared" si="13"/>
        <v>9.5259999999999998</v>
      </c>
      <c r="N25" s="130">
        <f t="shared" si="14"/>
        <v>0.17375675305620755</v>
      </c>
      <c r="O25" s="130">
        <f t="shared" si="15"/>
        <v>5.2474539422974678</v>
      </c>
      <c r="P25" s="212">
        <f t="shared" si="16"/>
        <v>32</v>
      </c>
      <c r="Q25" s="213">
        <f t="shared" si="17"/>
        <v>5</v>
      </c>
      <c r="R25" s="213">
        <f t="shared" si="18"/>
        <v>151</v>
      </c>
      <c r="T25">
        <v>523</v>
      </c>
      <c r="U25">
        <v>7724</v>
      </c>
      <c r="V25" t="s">
        <v>241</v>
      </c>
      <c r="W25">
        <v>2877.5859999999998</v>
      </c>
      <c r="X25">
        <v>1338.9290000000001</v>
      </c>
      <c r="Y25">
        <v>2.149</v>
      </c>
      <c r="Z25">
        <v>9.5259999999999998</v>
      </c>
      <c r="AA25">
        <v>177.618573</v>
      </c>
      <c r="AB25">
        <v>3.6046930000000001</v>
      </c>
      <c r="AC25">
        <v>64.636356000000006</v>
      </c>
      <c r="AD25" s="1">
        <v>441</v>
      </c>
      <c r="AE25">
        <v>5</v>
      </c>
      <c r="AF25">
        <v>151</v>
      </c>
      <c r="AG25">
        <v>75</v>
      </c>
      <c r="AH25">
        <v>16.200928999999999</v>
      </c>
      <c r="AI25">
        <v>3072.6</v>
      </c>
      <c r="AJ25">
        <v>0</v>
      </c>
      <c r="AK25">
        <v>32</v>
      </c>
      <c r="AL25">
        <v>18906</v>
      </c>
      <c r="AM25">
        <v>0.9768181818181817</v>
      </c>
      <c r="AN25" t="s">
        <v>66</v>
      </c>
      <c r="AO25">
        <v>2877.5859999999998</v>
      </c>
      <c r="AP25" t="s">
        <v>419</v>
      </c>
      <c r="AQ25" t="s">
        <v>118</v>
      </c>
      <c r="AR25" t="s">
        <v>120</v>
      </c>
      <c r="AS25" t="s">
        <v>118</v>
      </c>
      <c r="AT25" t="s">
        <v>120</v>
      </c>
      <c r="AU25" t="s">
        <v>186</v>
      </c>
      <c r="AV25" t="s">
        <v>241</v>
      </c>
      <c r="AW25" t="s">
        <v>66</v>
      </c>
      <c r="AX25">
        <v>7724</v>
      </c>
      <c r="AY25" t="s">
        <v>357</v>
      </c>
      <c r="AZ25">
        <v>1</v>
      </c>
      <c r="BA25" t="s">
        <v>360</v>
      </c>
      <c r="BB25">
        <v>1</v>
      </c>
      <c r="BC25">
        <v>1</v>
      </c>
      <c r="BE25" t="s">
        <v>68</v>
      </c>
      <c r="BF25">
        <v>1</v>
      </c>
      <c r="BG25" t="s">
        <v>293</v>
      </c>
      <c r="BI25" t="s">
        <v>118</v>
      </c>
      <c r="BJ25" t="s">
        <v>241</v>
      </c>
      <c r="BK25" t="s">
        <v>66</v>
      </c>
      <c r="BL25">
        <v>0.9768181818181817</v>
      </c>
      <c r="BM25">
        <v>7724</v>
      </c>
      <c r="BN25" t="s">
        <v>120</v>
      </c>
      <c r="BO25" t="s">
        <v>186</v>
      </c>
      <c r="BP25">
        <v>1</v>
      </c>
      <c r="BQ25">
        <v>2877.5859999999998</v>
      </c>
      <c r="BR25">
        <v>2.0294572460054616E-2</v>
      </c>
      <c r="BS25">
        <v>0.36390538955630508</v>
      </c>
      <c r="BT25">
        <v>0.15325345619557507</v>
      </c>
      <c r="BU25">
        <v>9.5259999999999998</v>
      </c>
      <c r="BV25">
        <v>0.17375675305620755</v>
      </c>
      <c r="BW25">
        <v>5.2474539422974678</v>
      </c>
      <c r="BX25">
        <v>32</v>
      </c>
      <c r="BY25">
        <v>5</v>
      </c>
      <c r="BZ25">
        <v>151</v>
      </c>
    </row>
    <row r="26" spans="1:78" ht="16.5">
      <c r="A26" s="223" t="str">
        <f t="shared" si="1"/>
        <v>신동아교통</v>
      </c>
      <c r="B26" s="104" t="str">
        <f t="shared" si="2"/>
        <v>박기호</v>
      </c>
      <c r="C26" s="105" t="str">
        <f t="shared" si="3"/>
        <v>D</v>
      </c>
      <c r="D26" s="106">
        <f t="shared" si="4"/>
        <v>0.84949648086487528</v>
      </c>
      <c r="E26" s="107">
        <f t="shared" si="5"/>
        <v>5569</v>
      </c>
      <c r="F26" s="108" t="str">
        <f t="shared" si="6"/>
        <v>1</v>
      </c>
      <c r="G26" s="109" t="str">
        <f t="shared" si="7"/>
        <v>70바3706</v>
      </c>
      <c r="H26" s="110">
        <f t="shared" si="8"/>
        <v>8</v>
      </c>
      <c r="I26" s="111">
        <f t="shared" si="9"/>
        <v>1260.4929999999997</v>
      </c>
      <c r="J26" s="112">
        <f t="shared" si="10"/>
        <v>2.1213983512157066E-2</v>
      </c>
      <c r="K26" s="112">
        <f t="shared" si="11"/>
        <v>0.37223949870745687</v>
      </c>
      <c r="L26" s="112">
        <f t="shared" si="12"/>
        <v>0.15311469401258082</v>
      </c>
      <c r="M26" s="113">
        <f t="shared" si="13"/>
        <v>13.712</v>
      </c>
      <c r="N26" s="114">
        <f t="shared" si="14"/>
        <v>0.79334038348487479</v>
      </c>
      <c r="O26" s="114">
        <f t="shared" si="15"/>
        <v>15.39080343960657</v>
      </c>
      <c r="P26" s="214">
        <f t="shared" si="16"/>
        <v>10</v>
      </c>
      <c r="Q26" s="215">
        <f t="shared" si="17"/>
        <v>10</v>
      </c>
      <c r="R26" s="215">
        <f t="shared" si="18"/>
        <v>194</v>
      </c>
      <c r="T26">
        <v>523</v>
      </c>
      <c r="U26">
        <v>5569</v>
      </c>
      <c r="V26" t="s">
        <v>283</v>
      </c>
      <c r="W26">
        <v>1260.4929999999999</v>
      </c>
      <c r="X26">
        <v>667.60199999999998</v>
      </c>
      <c r="Y26">
        <v>1.8879999999999999</v>
      </c>
      <c r="Z26">
        <v>13.712</v>
      </c>
      <c r="AA26">
        <v>71.296651999999995</v>
      </c>
      <c r="AB26">
        <v>1.512486</v>
      </c>
      <c r="AC26">
        <v>26.539429999999999</v>
      </c>
      <c r="AD26" s="1">
        <v>193</v>
      </c>
      <c r="AE26">
        <v>10</v>
      </c>
      <c r="AF26">
        <v>194</v>
      </c>
      <c r="AG26">
        <v>81</v>
      </c>
      <c r="AH26">
        <v>17.679552999999999</v>
      </c>
      <c r="AI26">
        <v>1760.2</v>
      </c>
      <c r="AJ26">
        <v>0</v>
      </c>
      <c r="AK26">
        <v>10</v>
      </c>
      <c r="AL26">
        <v>4190</v>
      </c>
      <c r="AM26">
        <v>0.84949648086487528</v>
      </c>
      <c r="AN26" t="s">
        <v>67</v>
      </c>
      <c r="AO26">
        <v>272.60500000000002</v>
      </c>
      <c r="AP26" t="s">
        <v>420</v>
      </c>
      <c r="AQ26" t="s">
        <v>118</v>
      </c>
      <c r="AR26" t="s">
        <v>120</v>
      </c>
      <c r="AS26" t="s">
        <v>118</v>
      </c>
      <c r="AT26" t="s">
        <v>120</v>
      </c>
      <c r="AU26" t="s">
        <v>196</v>
      </c>
      <c r="AV26" t="s">
        <v>283</v>
      </c>
      <c r="AW26" t="s">
        <v>67</v>
      </c>
      <c r="AX26">
        <v>5569</v>
      </c>
      <c r="AY26" t="s">
        <v>320</v>
      </c>
      <c r="AZ26">
        <v>1</v>
      </c>
      <c r="BA26" t="s">
        <v>191</v>
      </c>
      <c r="BB26">
        <v>8</v>
      </c>
      <c r="BC26">
        <v>1</v>
      </c>
      <c r="BE26" t="s">
        <v>67</v>
      </c>
      <c r="BF26">
        <v>0</v>
      </c>
      <c r="BG26" t="s">
        <v>273</v>
      </c>
      <c r="BI26" t="s">
        <v>118</v>
      </c>
      <c r="BJ26" t="s">
        <v>283</v>
      </c>
      <c r="BK26" t="s">
        <v>67</v>
      </c>
      <c r="BL26">
        <v>0.84949648086487528</v>
      </c>
      <c r="BM26">
        <v>5569</v>
      </c>
      <c r="BN26" t="s">
        <v>120</v>
      </c>
      <c r="BO26" t="s">
        <v>196</v>
      </c>
      <c r="BP26">
        <v>8</v>
      </c>
      <c r="BQ26">
        <v>1260.4929999999997</v>
      </c>
      <c r="BR26">
        <v>2.1213983512157066E-2</v>
      </c>
      <c r="BS26">
        <v>0.37223949870745687</v>
      </c>
      <c r="BT26">
        <v>0.15311469401258079</v>
      </c>
      <c r="BU26">
        <v>13.712</v>
      </c>
      <c r="BV26">
        <v>0.79334038348487479</v>
      </c>
      <c r="BW26">
        <v>15.39080343960657</v>
      </c>
      <c r="BX26">
        <v>10</v>
      </c>
      <c r="BY26">
        <v>10</v>
      </c>
      <c r="BZ26">
        <v>194</v>
      </c>
    </row>
    <row r="27" spans="1:78" ht="16.5">
      <c r="A27" s="222" t="str">
        <f t="shared" si="1"/>
        <v>신동아교통</v>
      </c>
      <c r="B27" s="120" t="str">
        <f t="shared" si="2"/>
        <v>박동우</v>
      </c>
      <c r="C27" s="121" t="str">
        <f t="shared" si="3"/>
        <v>F</v>
      </c>
      <c r="D27" s="122">
        <f t="shared" si="4"/>
        <v>0.7052704138718956</v>
      </c>
      <c r="E27" s="123">
        <f t="shared" si="5"/>
        <v>8729</v>
      </c>
      <c r="F27" s="124" t="str">
        <f t="shared" si="6"/>
        <v>1</v>
      </c>
      <c r="G27" s="125" t="str">
        <f t="shared" si="7"/>
        <v>70바3718</v>
      </c>
      <c r="H27" s="126">
        <f t="shared" si="8"/>
        <v>2</v>
      </c>
      <c r="I27" s="127">
        <f t="shared" si="9"/>
        <v>2034.454</v>
      </c>
      <c r="J27" s="128">
        <f t="shared" si="10"/>
        <v>3.9734899232068459E-2</v>
      </c>
      <c r="K27" s="128">
        <f t="shared" si="11"/>
        <v>0.36381741715855814</v>
      </c>
      <c r="L27" s="128">
        <f t="shared" si="12"/>
        <v>0.24625771828706866</v>
      </c>
      <c r="M27" s="129">
        <f t="shared" si="13"/>
        <v>14.821</v>
      </c>
      <c r="N27" s="130">
        <f t="shared" si="14"/>
        <v>0.14745971154914292</v>
      </c>
      <c r="O27" s="130">
        <f t="shared" si="15"/>
        <v>43.009082535166684</v>
      </c>
      <c r="P27" s="212">
        <f t="shared" si="16"/>
        <v>36</v>
      </c>
      <c r="Q27" s="213">
        <f t="shared" si="17"/>
        <v>3</v>
      </c>
      <c r="R27" s="213">
        <f t="shared" si="18"/>
        <v>875</v>
      </c>
      <c r="T27">
        <v>523</v>
      </c>
      <c r="U27">
        <v>8729</v>
      </c>
      <c r="V27" t="s">
        <v>242</v>
      </c>
      <c r="W27">
        <v>2034.454</v>
      </c>
      <c r="X27">
        <v>1202.182</v>
      </c>
      <c r="Y27">
        <v>1.6919999999999999</v>
      </c>
      <c r="Z27">
        <v>14.821</v>
      </c>
      <c r="AA27">
        <v>124.60303399999999</v>
      </c>
      <c r="AB27">
        <v>4.9510889999999996</v>
      </c>
      <c r="AC27">
        <v>45.332754000000001</v>
      </c>
      <c r="AD27" s="1">
        <v>501</v>
      </c>
      <c r="AE27">
        <v>3</v>
      </c>
      <c r="AF27">
        <v>875</v>
      </c>
      <c r="AG27">
        <v>83</v>
      </c>
      <c r="AH27">
        <v>16.327483000000001</v>
      </c>
      <c r="AI27">
        <v>3085.2</v>
      </c>
      <c r="AJ27">
        <v>20.6</v>
      </c>
      <c r="AK27">
        <v>36</v>
      </c>
      <c r="AL27">
        <v>14702</v>
      </c>
      <c r="AM27">
        <v>0.7052704138718956</v>
      </c>
      <c r="AN27" t="s">
        <v>70</v>
      </c>
      <c r="AO27">
        <v>1945.5309999999999</v>
      </c>
      <c r="AP27" t="s">
        <v>421</v>
      </c>
      <c r="AQ27" t="s">
        <v>118</v>
      </c>
      <c r="AR27" t="s">
        <v>120</v>
      </c>
      <c r="AS27" t="s">
        <v>118</v>
      </c>
      <c r="AT27" t="s">
        <v>120</v>
      </c>
      <c r="AU27" t="s">
        <v>198</v>
      </c>
      <c r="AV27" t="s">
        <v>242</v>
      </c>
      <c r="AW27" t="s">
        <v>70</v>
      </c>
      <c r="AX27">
        <v>8729</v>
      </c>
      <c r="AY27" t="s">
        <v>324</v>
      </c>
      <c r="AZ27">
        <v>18</v>
      </c>
      <c r="BA27" t="s">
        <v>422</v>
      </c>
      <c r="BB27">
        <v>2</v>
      </c>
      <c r="BC27">
        <v>1</v>
      </c>
      <c r="BE27" t="s">
        <v>70</v>
      </c>
      <c r="BF27">
        <v>0</v>
      </c>
      <c r="BG27" t="s">
        <v>273</v>
      </c>
      <c r="BI27" t="s">
        <v>118</v>
      </c>
      <c r="BJ27" t="s">
        <v>242</v>
      </c>
      <c r="BK27" t="s">
        <v>70</v>
      </c>
      <c r="BL27">
        <v>0.7052704138718956</v>
      </c>
      <c r="BM27">
        <v>8729</v>
      </c>
      <c r="BN27" t="s">
        <v>120</v>
      </c>
      <c r="BO27" t="s">
        <v>198</v>
      </c>
      <c r="BP27">
        <v>2</v>
      </c>
      <c r="BQ27">
        <v>2034.454</v>
      </c>
      <c r="BR27">
        <v>3.9734899232068459E-2</v>
      </c>
      <c r="BS27">
        <v>0.36381741715855814</v>
      </c>
      <c r="BT27">
        <v>0.24625771828706866</v>
      </c>
      <c r="BU27">
        <v>14.821</v>
      </c>
      <c r="BV27">
        <v>0.14745971154914292</v>
      </c>
      <c r="BW27">
        <v>43.009082535166684</v>
      </c>
      <c r="BX27">
        <v>36</v>
      </c>
      <c r="BY27">
        <v>3</v>
      </c>
      <c r="BZ27">
        <v>875</v>
      </c>
    </row>
    <row r="28" spans="1:78" ht="16.5">
      <c r="A28" s="223" t="str">
        <f t="shared" si="1"/>
        <v>신동아교통</v>
      </c>
      <c r="B28" s="104" t="str">
        <f t="shared" si="2"/>
        <v>박영자</v>
      </c>
      <c r="C28" s="105" t="str">
        <f t="shared" si="3"/>
        <v>C</v>
      </c>
      <c r="D28" s="106">
        <f t="shared" si="4"/>
        <v>0.87068965517241381</v>
      </c>
      <c r="E28" s="107">
        <f t="shared" si="5"/>
        <v>6652</v>
      </c>
      <c r="F28" s="108" t="str">
        <f t="shared" si="6"/>
        <v>520</v>
      </c>
      <c r="G28" s="109" t="str">
        <f t="shared" si="7"/>
        <v>70바3723</v>
      </c>
      <c r="H28" s="110">
        <f t="shared" si="8"/>
        <v>1</v>
      </c>
      <c r="I28" s="111">
        <f t="shared" si="9"/>
        <v>698.38300000000004</v>
      </c>
      <c r="J28" s="112">
        <f t="shared" si="10"/>
        <v>1.3512173850283839E-2</v>
      </c>
      <c r="K28" s="112">
        <f t="shared" si="11"/>
        <v>0.30318930623932105</v>
      </c>
      <c r="L28" s="112">
        <f t="shared" si="12"/>
        <v>0.24485132083684738</v>
      </c>
      <c r="M28" s="113">
        <f t="shared" si="13"/>
        <v>5.3239999999999998</v>
      </c>
      <c r="N28" s="114">
        <f t="shared" si="14"/>
        <v>0</v>
      </c>
      <c r="O28" s="114">
        <f t="shared" si="15"/>
        <v>1.5750669761434628</v>
      </c>
      <c r="P28" s="214">
        <f t="shared" si="16"/>
        <v>9</v>
      </c>
      <c r="Q28" s="215">
        <f t="shared" si="17"/>
        <v>0</v>
      </c>
      <c r="R28" s="215">
        <f t="shared" si="18"/>
        <v>11</v>
      </c>
      <c r="T28">
        <v>523</v>
      </c>
      <c r="U28">
        <v>6652</v>
      </c>
      <c r="V28" t="s">
        <v>423</v>
      </c>
      <c r="W28">
        <v>698.38300000000004</v>
      </c>
      <c r="X28">
        <v>276.56799999999998</v>
      </c>
      <c r="Y28">
        <v>2.5249999999999999</v>
      </c>
      <c r="Z28">
        <v>5.3239999999999998</v>
      </c>
      <c r="AA28">
        <v>59.121352999999999</v>
      </c>
      <c r="AB28">
        <v>0.79885799999999996</v>
      </c>
      <c r="AC28">
        <v>17.924962000000001</v>
      </c>
      <c r="AD28" s="1">
        <v>171</v>
      </c>
      <c r="AE28">
        <v>0</v>
      </c>
      <c r="AF28">
        <v>11</v>
      </c>
      <c r="AG28">
        <v>67</v>
      </c>
      <c r="AH28">
        <v>11.812703000000001</v>
      </c>
      <c r="AI28">
        <v>6.6</v>
      </c>
      <c r="AJ28">
        <v>0</v>
      </c>
      <c r="AK28">
        <v>9</v>
      </c>
      <c r="AL28">
        <v>1765</v>
      </c>
      <c r="AM28">
        <v>0.87068965517241381</v>
      </c>
      <c r="AN28" t="s">
        <v>69</v>
      </c>
      <c r="AO28">
        <v>698.38300000000004</v>
      </c>
      <c r="AP28" t="s">
        <v>424</v>
      </c>
      <c r="AQ28" t="s">
        <v>118</v>
      </c>
      <c r="AR28" t="s">
        <v>123</v>
      </c>
      <c r="AS28" t="s">
        <v>118</v>
      </c>
      <c r="AT28" t="s">
        <v>123</v>
      </c>
      <c r="AU28" t="s">
        <v>215</v>
      </c>
      <c r="AV28" t="s">
        <v>423</v>
      </c>
      <c r="AW28" t="s">
        <v>69</v>
      </c>
      <c r="AX28">
        <v>6652</v>
      </c>
      <c r="AY28" t="s">
        <v>329</v>
      </c>
      <c r="AZ28">
        <v>2</v>
      </c>
      <c r="BA28" t="s">
        <v>339</v>
      </c>
      <c r="BB28">
        <v>1</v>
      </c>
      <c r="BC28">
        <v>1</v>
      </c>
      <c r="BE28" t="s">
        <v>306</v>
      </c>
      <c r="BF28" t="s">
        <v>307</v>
      </c>
      <c r="BG28" t="s">
        <v>306</v>
      </c>
      <c r="BI28" t="s">
        <v>118</v>
      </c>
      <c r="BJ28" t="s">
        <v>423</v>
      </c>
      <c r="BK28" t="s">
        <v>69</v>
      </c>
      <c r="BL28">
        <v>0.87068965517241381</v>
      </c>
      <c r="BM28">
        <v>6652</v>
      </c>
      <c r="BN28" t="s">
        <v>123</v>
      </c>
      <c r="BO28" t="s">
        <v>215</v>
      </c>
      <c r="BP28">
        <v>1</v>
      </c>
      <c r="BQ28">
        <v>698.38300000000004</v>
      </c>
      <c r="BR28">
        <v>1.3512173850283839E-2</v>
      </c>
      <c r="BS28">
        <v>0.30318930623932105</v>
      </c>
      <c r="BT28">
        <v>0.24485132083684738</v>
      </c>
      <c r="BU28">
        <v>5.3239999999999998</v>
      </c>
      <c r="BV28">
        <v>0</v>
      </c>
      <c r="BW28">
        <v>1.5750669761434628</v>
      </c>
      <c r="BX28">
        <v>9</v>
      </c>
      <c r="BY28">
        <v>0</v>
      </c>
      <c r="BZ28">
        <v>11</v>
      </c>
    </row>
    <row r="29" spans="1:78" ht="16.5">
      <c r="A29" s="222" t="str">
        <f t="shared" si="1"/>
        <v>신동아교통</v>
      </c>
      <c r="B29" s="120" t="str">
        <f t="shared" si="2"/>
        <v>박용우</v>
      </c>
      <c r="C29" s="121" t="str">
        <f t="shared" si="3"/>
        <v>F</v>
      </c>
      <c r="D29" s="122">
        <f t="shared" si="4"/>
        <v>0.78957574911236073</v>
      </c>
      <c r="E29" s="123">
        <f t="shared" si="5"/>
        <v>1346</v>
      </c>
      <c r="F29" s="124" t="str">
        <f t="shared" si="6"/>
        <v>1</v>
      </c>
      <c r="G29" s="125" t="str">
        <f t="shared" si="7"/>
        <v>70바2468</v>
      </c>
      <c r="H29" s="126">
        <f t="shared" si="8"/>
        <v>2</v>
      </c>
      <c r="I29" s="127">
        <f t="shared" si="9"/>
        <v>2241.3809999999999</v>
      </c>
      <c r="J29" s="128">
        <f t="shared" si="10"/>
        <v>1.0505852747885526E-2</v>
      </c>
      <c r="K29" s="128">
        <f t="shared" si="11"/>
        <v>0.31502527203631764</v>
      </c>
      <c r="L29" s="128">
        <f t="shared" si="12"/>
        <v>0.16730756618352705</v>
      </c>
      <c r="M29" s="129">
        <f t="shared" si="13"/>
        <v>13.11</v>
      </c>
      <c r="N29" s="130">
        <f t="shared" si="14"/>
        <v>0.22307675491136938</v>
      </c>
      <c r="O29" s="130">
        <f t="shared" si="15"/>
        <v>6.6030719453765343</v>
      </c>
      <c r="P29" s="212">
        <f t="shared" si="16"/>
        <v>8</v>
      </c>
      <c r="Q29" s="213">
        <f t="shared" si="17"/>
        <v>5</v>
      </c>
      <c r="R29" s="213">
        <f t="shared" si="18"/>
        <v>148</v>
      </c>
      <c r="T29">
        <v>523</v>
      </c>
      <c r="U29">
        <v>1346</v>
      </c>
      <c r="V29" t="s">
        <v>243</v>
      </c>
      <c r="W29">
        <v>2241.3809999999999</v>
      </c>
      <c r="X29">
        <v>1286.625</v>
      </c>
      <c r="Y29">
        <v>1.742</v>
      </c>
      <c r="Z29">
        <v>13.11</v>
      </c>
      <c r="AA29">
        <v>127.808854</v>
      </c>
      <c r="AB29">
        <v>1.342741</v>
      </c>
      <c r="AC29">
        <v>40.263019</v>
      </c>
      <c r="AD29" s="1">
        <v>375</v>
      </c>
      <c r="AE29">
        <v>5</v>
      </c>
      <c r="AF29">
        <v>148</v>
      </c>
      <c r="AG29">
        <v>66</v>
      </c>
      <c r="AH29">
        <v>17.536977</v>
      </c>
      <c r="AI29">
        <v>517.4</v>
      </c>
      <c r="AJ29">
        <v>0</v>
      </c>
      <c r="AK29">
        <v>8</v>
      </c>
      <c r="AL29">
        <v>2533</v>
      </c>
      <c r="AM29">
        <v>0.78957574911236073</v>
      </c>
      <c r="AN29" t="s">
        <v>70</v>
      </c>
      <c r="AO29">
        <v>2101.9059999999999</v>
      </c>
      <c r="AP29" t="s">
        <v>425</v>
      </c>
      <c r="AQ29" t="s">
        <v>118</v>
      </c>
      <c r="AR29" t="s">
        <v>120</v>
      </c>
      <c r="AS29" t="s">
        <v>118</v>
      </c>
      <c r="AT29" t="s">
        <v>120</v>
      </c>
      <c r="AU29" t="s">
        <v>177</v>
      </c>
      <c r="AV29" t="s">
        <v>243</v>
      </c>
      <c r="AW29" t="s">
        <v>70</v>
      </c>
      <c r="AX29">
        <v>1346</v>
      </c>
      <c r="AY29" t="s">
        <v>324</v>
      </c>
      <c r="AZ29">
        <v>4</v>
      </c>
      <c r="BA29" t="s">
        <v>298</v>
      </c>
      <c r="BB29">
        <v>2</v>
      </c>
      <c r="BC29">
        <v>1</v>
      </c>
      <c r="BE29" t="s">
        <v>70</v>
      </c>
      <c r="BF29">
        <v>0</v>
      </c>
      <c r="BG29" t="s">
        <v>273</v>
      </c>
      <c r="BI29" t="s">
        <v>118</v>
      </c>
      <c r="BJ29" t="s">
        <v>243</v>
      </c>
      <c r="BK29" t="s">
        <v>70</v>
      </c>
      <c r="BL29">
        <v>0.78957574911236073</v>
      </c>
      <c r="BM29">
        <v>1346</v>
      </c>
      <c r="BN29" t="s">
        <v>120</v>
      </c>
      <c r="BO29" t="s">
        <v>177</v>
      </c>
      <c r="BP29">
        <v>2</v>
      </c>
      <c r="BQ29">
        <v>2241.3809999999999</v>
      </c>
      <c r="BR29">
        <v>1.0505852747885526E-2</v>
      </c>
      <c r="BS29">
        <v>0.31502527203631764</v>
      </c>
      <c r="BT29">
        <v>0.16730756618352705</v>
      </c>
      <c r="BU29">
        <v>13.11</v>
      </c>
      <c r="BV29">
        <v>0.22307675491136938</v>
      </c>
      <c r="BW29">
        <v>6.6030719453765343</v>
      </c>
      <c r="BX29">
        <v>8</v>
      </c>
      <c r="BY29">
        <v>5</v>
      </c>
      <c r="BZ29">
        <v>148</v>
      </c>
    </row>
    <row r="30" spans="1:78" ht="16.5">
      <c r="A30" s="223" t="str">
        <f t="shared" si="1"/>
        <v>신동아교통</v>
      </c>
      <c r="B30" s="104" t="str">
        <f t="shared" si="2"/>
        <v>박정훈</v>
      </c>
      <c r="C30" s="105" t="str">
        <f t="shared" si="3"/>
        <v>S</v>
      </c>
      <c r="D30" s="106">
        <f t="shared" si="4"/>
        <v>1</v>
      </c>
      <c r="E30" s="107">
        <f t="shared" si="5"/>
        <v>5582</v>
      </c>
      <c r="F30" s="108" t="str">
        <f t="shared" si="6"/>
        <v>520</v>
      </c>
      <c r="G30" s="109" t="str">
        <f t="shared" si="7"/>
        <v>71바6414</v>
      </c>
      <c r="H30" s="110">
        <f t="shared" si="8"/>
        <v>1</v>
      </c>
      <c r="I30" s="111">
        <f t="shared" si="9"/>
        <v>517.76499999999999</v>
      </c>
      <c r="J30" s="112">
        <f t="shared" si="10"/>
        <v>1.3026389492558908E-2</v>
      </c>
      <c r="K30" s="112">
        <f t="shared" si="11"/>
        <v>0.28935554410094511</v>
      </c>
      <c r="L30" s="112">
        <f t="shared" si="12"/>
        <v>0.17189265400326403</v>
      </c>
      <c r="M30" s="113">
        <f t="shared" si="13"/>
        <v>4.76</v>
      </c>
      <c r="N30" s="114">
        <f t="shared" si="14"/>
        <v>0</v>
      </c>
      <c r="O30" s="114">
        <f t="shared" si="15"/>
        <v>0.57941344046044052</v>
      </c>
      <c r="P30" s="214">
        <f t="shared" si="16"/>
        <v>1</v>
      </c>
      <c r="Q30" s="215">
        <f t="shared" si="17"/>
        <v>0</v>
      </c>
      <c r="R30" s="215">
        <f t="shared" si="18"/>
        <v>3</v>
      </c>
      <c r="T30">
        <v>523</v>
      </c>
      <c r="U30">
        <v>5582</v>
      </c>
      <c r="V30" t="s">
        <v>244</v>
      </c>
      <c r="W30">
        <v>517.76499999999999</v>
      </c>
      <c r="X30">
        <v>191.73</v>
      </c>
      <c r="Y30">
        <v>2.7</v>
      </c>
      <c r="Z30">
        <v>4.76</v>
      </c>
      <c r="AA30">
        <v>42.071365999999998</v>
      </c>
      <c r="AB30">
        <v>0.54803800000000003</v>
      </c>
      <c r="AC30">
        <v>12.173583000000001</v>
      </c>
      <c r="AD30" s="1">
        <v>89</v>
      </c>
      <c r="AE30">
        <v>0</v>
      </c>
      <c r="AF30">
        <v>3</v>
      </c>
      <c r="AG30">
        <v>56</v>
      </c>
      <c r="AH30">
        <v>12.306825999999999</v>
      </c>
      <c r="AI30">
        <v>0</v>
      </c>
      <c r="AJ30">
        <v>0</v>
      </c>
      <c r="AK30">
        <v>1</v>
      </c>
      <c r="AL30">
        <v>17</v>
      </c>
      <c r="AM30">
        <v>1</v>
      </c>
      <c r="AN30" t="s">
        <v>71</v>
      </c>
      <c r="AO30">
        <v>517.76499999999999</v>
      </c>
      <c r="AP30" t="s">
        <v>426</v>
      </c>
      <c r="AQ30" t="s">
        <v>118</v>
      </c>
      <c r="AR30" t="s">
        <v>123</v>
      </c>
      <c r="AS30" t="s">
        <v>118</v>
      </c>
      <c r="AT30" t="s">
        <v>123</v>
      </c>
      <c r="AU30" t="s">
        <v>218</v>
      </c>
      <c r="AV30" t="s">
        <v>244</v>
      </c>
      <c r="AW30" t="s">
        <v>71</v>
      </c>
      <c r="AX30">
        <v>5582</v>
      </c>
      <c r="AY30" t="s">
        <v>349</v>
      </c>
      <c r="AZ30">
        <v>2</v>
      </c>
      <c r="BA30" t="s">
        <v>427</v>
      </c>
      <c r="BB30">
        <v>1</v>
      </c>
      <c r="BC30">
        <v>1</v>
      </c>
      <c r="BE30" t="s">
        <v>69</v>
      </c>
      <c r="BF30">
        <v>3</v>
      </c>
      <c r="BG30" t="s">
        <v>293</v>
      </c>
      <c r="BI30" t="s">
        <v>118</v>
      </c>
      <c r="BJ30" t="s">
        <v>244</v>
      </c>
      <c r="BK30" t="s">
        <v>71</v>
      </c>
      <c r="BL30">
        <v>1</v>
      </c>
      <c r="BM30">
        <v>5582</v>
      </c>
      <c r="BN30" t="s">
        <v>123</v>
      </c>
      <c r="BO30" t="s">
        <v>218</v>
      </c>
      <c r="BP30">
        <v>1</v>
      </c>
      <c r="BQ30">
        <v>517.76499999999999</v>
      </c>
      <c r="BR30">
        <v>1.3026389492558908E-2</v>
      </c>
      <c r="BS30">
        <v>0.28935554410094511</v>
      </c>
      <c r="BT30">
        <v>0.17189265400326403</v>
      </c>
      <c r="BU30">
        <v>4.76</v>
      </c>
      <c r="BV30">
        <v>0</v>
      </c>
      <c r="BW30">
        <v>0.57941344046044052</v>
      </c>
      <c r="BX30">
        <v>1</v>
      </c>
      <c r="BY30">
        <v>0</v>
      </c>
      <c r="BZ30">
        <v>3</v>
      </c>
    </row>
    <row r="31" spans="1:78" ht="16.5">
      <c r="A31" s="222" t="str">
        <f t="shared" si="1"/>
        <v>신동아교통</v>
      </c>
      <c r="B31" s="120" t="str">
        <f t="shared" si="2"/>
        <v>박종운</v>
      </c>
      <c r="C31" s="121" t="str">
        <f t="shared" si="3"/>
        <v>D</v>
      </c>
      <c r="D31" s="122">
        <f t="shared" si="4"/>
        <v>0.8180998999580178</v>
      </c>
      <c r="E31" s="123">
        <f t="shared" si="5"/>
        <v>7600</v>
      </c>
      <c r="F31" s="124" t="str">
        <f t="shared" si="6"/>
        <v>1</v>
      </c>
      <c r="G31" s="125" t="str">
        <f t="shared" si="7"/>
        <v>70바3727</v>
      </c>
      <c r="H31" s="126">
        <f t="shared" si="8"/>
        <v>13</v>
      </c>
      <c r="I31" s="127">
        <f t="shared" si="9"/>
        <v>2142.7780000000002</v>
      </c>
      <c r="J31" s="128">
        <f t="shared" si="10"/>
        <v>1.6038691750413371E-2</v>
      </c>
      <c r="K31" s="128">
        <f t="shared" si="11"/>
        <v>0.37167085332200656</v>
      </c>
      <c r="L31" s="128">
        <f t="shared" si="12"/>
        <v>0.20347418164644213</v>
      </c>
      <c r="M31" s="129">
        <f t="shared" si="13"/>
        <v>12.786</v>
      </c>
      <c r="N31" s="130">
        <f t="shared" si="14"/>
        <v>0.42001551257293096</v>
      </c>
      <c r="O31" s="130">
        <f t="shared" si="15"/>
        <v>27.487681878384038</v>
      </c>
      <c r="P31" s="212">
        <f t="shared" si="16"/>
        <v>23</v>
      </c>
      <c r="Q31" s="213">
        <f t="shared" si="17"/>
        <v>9</v>
      </c>
      <c r="R31" s="213">
        <f t="shared" si="18"/>
        <v>589</v>
      </c>
      <c r="T31">
        <v>523</v>
      </c>
      <c r="U31">
        <v>7600</v>
      </c>
      <c r="V31" t="s">
        <v>245</v>
      </c>
      <c r="W31">
        <v>2142.7779999999998</v>
      </c>
      <c r="X31">
        <v>1134.2639999999999</v>
      </c>
      <c r="Y31">
        <v>1.889</v>
      </c>
      <c r="Z31">
        <v>12.786</v>
      </c>
      <c r="AA31">
        <v>131.13968600000001</v>
      </c>
      <c r="AB31">
        <v>2.1033089999999999</v>
      </c>
      <c r="AC31">
        <v>48.740799000000003</v>
      </c>
      <c r="AD31" s="1">
        <v>436</v>
      </c>
      <c r="AE31">
        <v>9</v>
      </c>
      <c r="AF31">
        <v>589</v>
      </c>
      <c r="AG31">
        <v>73</v>
      </c>
      <c r="AH31">
        <v>16.339659999999999</v>
      </c>
      <c r="AI31">
        <v>1387</v>
      </c>
      <c r="AJ31">
        <v>0</v>
      </c>
      <c r="AK31">
        <v>23</v>
      </c>
      <c r="AL31">
        <v>18369</v>
      </c>
      <c r="AM31">
        <v>0.8180998999580178</v>
      </c>
      <c r="AN31" t="s">
        <v>67</v>
      </c>
      <c r="AO31">
        <v>442.98500000000001</v>
      </c>
      <c r="AP31" t="s">
        <v>428</v>
      </c>
      <c r="AQ31" t="s">
        <v>118</v>
      </c>
      <c r="AR31" t="s">
        <v>120</v>
      </c>
      <c r="AS31" t="s">
        <v>118</v>
      </c>
      <c r="AT31" t="s">
        <v>120</v>
      </c>
      <c r="AU31" t="s">
        <v>199</v>
      </c>
      <c r="AV31" t="s">
        <v>245</v>
      </c>
      <c r="AW31" t="s">
        <v>67</v>
      </c>
      <c r="AX31">
        <v>7600</v>
      </c>
      <c r="AY31" t="s">
        <v>320</v>
      </c>
      <c r="AZ31">
        <v>11</v>
      </c>
      <c r="BA31" t="s">
        <v>429</v>
      </c>
      <c r="BB31">
        <v>13</v>
      </c>
      <c r="BC31">
        <v>1</v>
      </c>
      <c r="BE31" t="s">
        <v>67</v>
      </c>
      <c r="BF31">
        <v>0</v>
      </c>
      <c r="BG31" t="s">
        <v>273</v>
      </c>
      <c r="BI31" t="s">
        <v>118</v>
      </c>
      <c r="BJ31" t="s">
        <v>245</v>
      </c>
      <c r="BK31" t="s">
        <v>67</v>
      </c>
      <c r="BL31">
        <v>0.8180998999580178</v>
      </c>
      <c r="BM31">
        <v>7600</v>
      </c>
      <c r="BN31" t="s">
        <v>120</v>
      </c>
      <c r="BO31" t="s">
        <v>199</v>
      </c>
      <c r="BP31">
        <v>13</v>
      </c>
      <c r="BQ31">
        <v>2142.7780000000002</v>
      </c>
      <c r="BR31">
        <v>1.6038691750413371E-2</v>
      </c>
      <c r="BS31">
        <v>0.37167085332200656</v>
      </c>
      <c r="BT31">
        <v>0.20347418164644215</v>
      </c>
      <c r="BU31">
        <v>12.786</v>
      </c>
      <c r="BV31">
        <v>0.42001551257293096</v>
      </c>
      <c r="BW31">
        <v>27.487681878384038</v>
      </c>
      <c r="BX31">
        <v>23</v>
      </c>
      <c r="BY31">
        <v>9</v>
      </c>
      <c r="BZ31">
        <v>589</v>
      </c>
    </row>
    <row r="32" spans="1:78" ht="16.5">
      <c r="A32" s="223" t="str">
        <f t="shared" si="1"/>
        <v>신동아교통</v>
      </c>
      <c r="B32" s="104" t="str">
        <f t="shared" si="2"/>
        <v>박주철</v>
      </c>
      <c r="C32" s="105" t="str">
        <f t="shared" si="3"/>
        <v>F</v>
      </c>
      <c r="D32" s="106">
        <f t="shared" si="4"/>
        <v>0.70018787496329793</v>
      </c>
      <c r="E32" s="107">
        <f t="shared" si="5"/>
        <v>2322</v>
      </c>
      <c r="F32" s="108" t="str">
        <f t="shared" si="6"/>
        <v>1</v>
      </c>
      <c r="G32" s="109" t="str">
        <f t="shared" si="7"/>
        <v>70바3718</v>
      </c>
      <c r="H32" s="110">
        <f t="shared" si="8"/>
        <v>2</v>
      </c>
      <c r="I32" s="111">
        <f t="shared" si="9"/>
        <v>1521.26</v>
      </c>
      <c r="J32" s="112">
        <f t="shared" si="10"/>
        <v>4.5229603805101798E-2</v>
      </c>
      <c r="K32" s="112">
        <f t="shared" si="11"/>
        <v>0.3733668366434727</v>
      </c>
      <c r="L32" s="112">
        <f t="shared" si="12"/>
        <v>0.1899741004167598</v>
      </c>
      <c r="M32" s="113">
        <f t="shared" si="13"/>
        <v>16.635999999999999</v>
      </c>
      <c r="N32" s="114">
        <f t="shared" si="14"/>
        <v>1.3146996568633895</v>
      </c>
      <c r="O32" s="114">
        <f t="shared" si="15"/>
        <v>22.349894166677622</v>
      </c>
      <c r="P32" s="214">
        <f t="shared" si="16"/>
        <v>30</v>
      </c>
      <c r="Q32" s="215">
        <f t="shared" si="17"/>
        <v>20</v>
      </c>
      <c r="R32" s="215">
        <f t="shared" si="18"/>
        <v>340</v>
      </c>
      <c r="T32">
        <v>523</v>
      </c>
      <c r="U32">
        <v>2322</v>
      </c>
      <c r="V32" t="s">
        <v>246</v>
      </c>
      <c r="W32">
        <v>1521.26</v>
      </c>
      <c r="X32">
        <v>905.35</v>
      </c>
      <c r="Y32">
        <v>1.68</v>
      </c>
      <c r="Z32">
        <v>16.635999999999999</v>
      </c>
      <c r="AA32">
        <v>88.811920999999998</v>
      </c>
      <c r="AB32">
        <v>4.0169280000000001</v>
      </c>
      <c r="AC32">
        <v>33.159426000000003</v>
      </c>
      <c r="AD32" s="1">
        <v>289</v>
      </c>
      <c r="AE32">
        <v>20</v>
      </c>
      <c r="AF32">
        <v>340</v>
      </c>
      <c r="AG32">
        <v>72</v>
      </c>
      <c r="AH32">
        <v>17.129006</v>
      </c>
      <c r="AI32">
        <v>2179.1999999999998</v>
      </c>
      <c r="AJ32">
        <v>0</v>
      </c>
      <c r="AK32">
        <v>30</v>
      </c>
      <c r="AL32">
        <v>13321</v>
      </c>
      <c r="AM32">
        <v>0.70018787496329793</v>
      </c>
      <c r="AN32" t="s">
        <v>70</v>
      </c>
      <c r="AO32">
        <v>1414.404</v>
      </c>
      <c r="AP32" t="s">
        <v>430</v>
      </c>
      <c r="AQ32" t="s">
        <v>118</v>
      </c>
      <c r="AR32" t="s">
        <v>120</v>
      </c>
      <c r="AS32" t="s">
        <v>118</v>
      </c>
      <c r="AT32" t="s">
        <v>120</v>
      </c>
      <c r="AU32" t="s">
        <v>198</v>
      </c>
      <c r="AV32" t="s">
        <v>246</v>
      </c>
      <c r="AW32" t="s">
        <v>70</v>
      </c>
      <c r="AX32">
        <v>2322</v>
      </c>
      <c r="AY32" t="s">
        <v>324</v>
      </c>
      <c r="AZ32">
        <v>19</v>
      </c>
      <c r="BA32" t="s">
        <v>431</v>
      </c>
      <c r="BB32">
        <v>2</v>
      </c>
      <c r="BC32">
        <v>1</v>
      </c>
      <c r="BE32" t="s">
        <v>70</v>
      </c>
      <c r="BF32">
        <v>0</v>
      </c>
      <c r="BG32" t="s">
        <v>273</v>
      </c>
      <c r="BI32" t="s">
        <v>118</v>
      </c>
      <c r="BJ32" t="s">
        <v>246</v>
      </c>
      <c r="BK32" t="s">
        <v>70</v>
      </c>
      <c r="BL32">
        <v>0.70018787496329793</v>
      </c>
      <c r="BM32">
        <v>2322</v>
      </c>
      <c r="BN32" t="s">
        <v>120</v>
      </c>
      <c r="BO32" t="s">
        <v>198</v>
      </c>
      <c r="BP32">
        <v>2</v>
      </c>
      <c r="BQ32">
        <v>1521.26</v>
      </c>
      <c r="BR32">
        <v>4.5229603805101798E-2</v>
      </c>
      <c r="BS32">
        <v>0.3733668366434727</v>
      </c>
      <c r="BT32">
        <v>0.1899741004167598</v>
      </c>
      <c r="BU32">
        <v>16.635999999999999</v>
      </c>
      <c r="BV32">
        <v>1.3146996568633895</v>
      </c>
      <c r="BW32">
        <v>22.349894166677622</v>
      </c>
      <c r="BX32">
        <v>30</v>
      </c>
      <c r="BY32">
        <v>20</v>
      </c>
      <c r="BZ32">
        <v>340</v>
      </c>
    </row>
    <row r="33" spans="1:78" ht="16.5">
      <c r="A33" s="222" t="str">
        <f t="shared" si="1"/>
        <v>신동아교통</v>
      </c>
      <c r="B33" s="120" t="str">
        <f t="shared" si="2"/>
        <v>박준순</v>
      </c>
      <c r="C33" s="121" t="str">
        <f t="shared" si="3"/>
        <v>C</v>
      </c>
      <c r="D33" s="122">
        <f t="shared" si="4"/>
        <v>0.86241379310344823</v>
      </c>
      <c r="E33" s="123">
        <f t="shared" si="5"/>
        <v>3323</v>
      </c>
      <c r="F33" s="124" t="str">
        <f t="shared" si="6"/>
        <v>520</v>
      </c>
      <c r="G33" s="125" t="str">
        <f t="shared" si="7"/>
        <v>71바6413</v>
      </c>
      <c r="H33" s="126">
        <f t="shared" si="8"/>
        <v>1</v>
      </c>
      <c r="I33" s="127">
        <f t="shared" si="9"/>
        <v>1668.0540000000001</v>
      </c>
      <c r="J33" s="128">
        <f t="shared" si="10"/>
        <v>4.7855047733913877E-3</v>
      </c>
      <c r="K33" s="128">
        <f t="shared" si="11"/>
        <v>0.35253074559074743</v>
      </c>
      <c r="L33" s="128">
        <f t="shared" si="12"/>
        <v>0.29315597696477452</v>
      </c>
      <c r="M33" s="129">
        <f t="shared" si="13"/>
        <v>6.6020000000000003</v>
      </c>
      <c r="N33" s="130">
        <f t="shared" si="14"/>
        <v>0.11990019507761739</v>
      </c>
      <c r="O33" s="130">
        <f t="shared" si="15"/>
        <v>3.4171555597120955</v>
      </c>
      <c r="P33" s="212">
        <f t="shared" si="16"/>
        <v>4</v>
      </c>
      <c r="Q33" s="213">
        <f t="shared" si="17"/>
        <v>2</v>
      </c>
      <c r="R33" s="213">
        <f t="shared" si="18"/>
        <v>57</v>
      </c>
      <c r="T33">
        <v>523</v>
      </c>
      <c r="U33">
        <v>3323</v>
      </c>
      <c r="V33" t="s">
        <v>247</v>
      </c>
      <c r="W33">
        <v>1668.0540000000001</v>
      </c>
      <c r="X33">
        <v>667.02200000000005</v>
      </c>
      <c r="Y33">
        <v>2.5009999999999999</v>
      </c>
      <c r="Z33">
        <v>6.6020000000000003</v>
      </c>
      <c r="AA33">
        <v>137.327415</v>
      </c>
      <c r="AB33">
        <v>0.65718100000000002</v>
      </c>
      <c r="AC33">
        <v>48.412135999999997</v>
      </c>
      <c r="AD33" s="1">
        <v>489</v>
      </c>
      <c r="AE33">
        <v>2</v>
      </c>
      <c r="AF33">
        <v>57</v>
      </c>
      <c r="AG33">
        <v>78</v>
      </c>
      <c r="AH33">
        <v>12.146547</v>
      </c>
      <c r="AI33">
        <v>33.299999999999997</v>
      </c>
      <c r="AJ33">
        <v>0</v>
      </c>
      <c r="AK33">
        <v>4</v>
      </c>
      <c r="AL33">
        <v>749</v>
      </c>
      <c r="AM33">
        <v>0.86241379310344823</v>
      </c>
      <c r="AN33" t="s">
        <v>69</v>
      </c>
      <c r="AO33">
        <v>1668.0540000000001</v>
      </c>
      <c r="AP33" t="s">
        <v>432</v>
      </c>
      <c r="AQ33" t="s">
        <v>118</v>
      </c>
      <c r="AR33" t="s">
        <v>123</v>
      </c>
      <c r="AS33" t="s">
        <v>118</v>
      </c>
      <c r="AT33" t="s">
        <v>123</v>
      </c>
      <c r="AU33" t="s">
        <v>217</v>
      </c>
      <c r="AV33" t="s">
        <v>247</v>
      </c>
      <c r="AW33" t="s">
        <v>69</v>
      </c>
      <c r="AX33">
        <v>3323</v>
      </c>
      <c r="AY33" t="s">
        <v>329</v>
      </c>
      <c r="AZ33">
        <v>3</v>
      </c>
      <c r="BA33" t="s">
        <v>433</v>
      </c>
      <c r="BB33">
        <v>1</v>
      </c>
      <c r="BC33">
        <v>1</v>
      </c>
      <c r="BE33" t="s">
        <v>67</v>
      </c>
      <c r="BF33">
        <v>1</v>
      </c>
      <c r="BG33" t="s">
        <v>293</v>
      </c>
      <c r="BI33" t="s">
        <v>118</v>
      </c>
      <c r="BJ33" t="s">
        <v>247</v>
      </c>
      <c r="BK33" t="s">
        <v>69</v>
      </c>
      <c r="BL33">
        <v>0.86241379310344823</v>
      </c>
      <c r="BM33">
        <v>3323</v>
      </c>
      <c r="BN33" t="s">
        <v>123</v>
      </c>
      <c r="BO33" t="s">
        <v>217</v>
      </c>
      <c r="BP33">
        <v>1</v>
      </c>
      <c r="BQ33">
        <v>1668.0540000000001</v>
      </c>
      <c r="BR33">
        <v>4.7855047733913877E-3</v>
      </c>
      <c r="BS33">
        <v>0.35253074559074743</v>
      </c>
      <c r="BT33">
        <v>0.29315597696477452</v>
      </c>
      <c r="BU33">
        <v>6.6020000000000003</v>
      </c>
      <c r="BV33">
        <v>0.11990019507761739</v>
      </c>
      <c r="BW33">
        <v>3.4171555597120955</v>
      </c>
      <c r="BX33">
        <v>4</v>
      </c>
      <c r="BY33">
        <v>2</v>
      </c>
      <c r="BZ33">
        <v>57</v>
      </c>
    </row>
    <row r="34" spans="1:78" ht="16.5">
      <c r="A34" s="223" t="str">
        <f t="shared" si="1"/>
        <v>신동아교통</v>
      </c>
      <c r="B34" s="104" t="str">
        <f t="shared" si="2"/>
        <v>박효열</v>
      </c>
      <c r="C34" s="105" t="str">
        <f t="shared" si="3"/>
        <v>D</v>
      </c>
      <c r="D34" s="106">
        <f t="shared" si="4"/>
        <v>0.81864643221520872</v>
      </c>
      <c r="E34" s="107">
        <f t="shared" si="5"/>
        <v>1580</v>
      </c>
      <c r="F34" s="108" t="str">
        <f t="shared" si="6"/>
        <v>1</v>
      </c>
      <c r="G34" s="109" t="str">
        <f t="shared" si="7"/>
        <v>70바2451</v>
      </c>
      <c r="H34" s="110">
        <f t="shared" si="8"/>
        <v>5</v>
      </c>
      <c r="I34" s="111">
        <f t="shared" si="9"/>
        <v>2769.0340000000006</v>
      </c>
      <c r="J34" s="112">
        <f t="shared" si="10"/>
        <v>2.6851000852455866E-2</v>
      </c>
      <c r="K34" s="112">
        <f t="shared" si="11"/>
        <v>0.3560398304997609</v>
      </c>
      <c r="L34" s="112">
        <f t="shared" si="12"/>
        <v>0.15998358994508552</v>
      </c>
      <c r="M34" s="113">
        <f t="shared" si="13"/>
        <v>12.260999999999999</v>
      </c>
      <c r="N34" s="114">
        <f t="shared" si="14"/>
        <v>0.50559148063909642</v>
      </c>
      <c r="O34" s="114">
        <f t="shared" si="15"/>
        <v>17.515133436425842</v>
      </c>
      <c r="P34" s="214">
        <f t="shared" si="16"/>
        <v>24</v>
      </c>
      <c r="Q34" s="215">
        <f t="shared" si="17"/>
        <v>14</v>
      </c>
      <c r="R34" s="215">
        <f t="shared" si="18"/>
        <v>485</v>
      </c>
      <c r="T34">
        <v>523</v>
      </c>
      <c r="U34">
        <v>1580</v>
      </c>
      <c r="V34" t="s">
        <v>248</v>
      </c>
      <c r="W34">
        <v>2769.0340000000001</v>
      </c>
      <c r="X34">
        <v>1472.1</v>
      </c>
      <c r="Y34">
        <v>1.881</v>
      </c>
      <c r="Z34">
        <v>12.260999999999999</v>
      </c>
      <c r="AA34">
        <v>166.30772999999999</v>
      </c>
      <c r="AB34">
        <v>4.4655290000000001</v>
      </c>
      <c r="AC34">
        <v>59.212175999999999</v>
      </c>
      <c r="AD34" s="1">
        <v>443</v>
      </c>
      <c r="AE34">
        <v>14</v>
      </c>
      <c r="AF34">
        <v>485</v>
      </c>
      <c r="AG34">
        <v>76</v>
      </c>
      <c r="AH34">
        <v>16.650061000000001</v>
      </c>
      <c r="AI34">
        <v>1888.1</v>
      </c>
      <c r="AJ34">
        <v>0</v>
      </c>
      <c r="AK34">
        <v>24</v>
      </c>
      <c r="AL34">
        <v>7715</v>
      </c>
      <c r="AM34">
        <v>0.81864643221520872</v>
      </c>
      <c r="AN34" t="s">
        <v>67</v>
      </c>
      <c r="AO34">
        <v>2189.125</v>
      </c>
      <c r="AP34" t="s">
        <v>434</v>
      </c>
      <c r="AQ34" t="s">
        <v>118</v>
      </c>
      <c r="AR34" t="s">
        <v>120</v>
      </c>
      <c r="AS34" t="s">
        <v>118</v>
      </c>
      <c r="AT34" t="s">
        <v>120</v>
      </c>
      <c r="AU34" t="s">
        <v>175</v>
      </c>
      <c r="AV34" t="s">
        <v>248</v>
      </c>
      <c r="AW34" t="s">
        <v>67</v>
      </c>
      <c r="AX34">
        <v>1580</v>
      </c>
      <c r="AY34" t="s">
        <v>320</v>
      </c>
      <c r="AZ34">
        <v>10</v>
      </c>
      <c r="BA34" t="s">
        <v>323</v>
      </c>
      <c r="BB34">
        <v>5</v>
      </c>
      <c r="BC34">
        <v>1</v>
      </c>
      <c r="BE34" t="s">
        <v>69</v>
      </c>
      <c r="BF34">
        <v>-1</v>
      </c>
      <c r="BG34" t="s">
        <v>274</v>
      </c>
      <c r="BI34" t="s">
        <v>118</v>
      </c>
      <c r="BJ34" t="s">
        <v>248</v>
      </c>
      <c r="BK34" t="s">
        <v>67</v>
      </c>
      <c r="BL34">
        <v>0.81864643221520872</v>
      </c>
      <c r="BM34">
        <v>1580</v>
      </c>
      <c r="BN34" t="s">
        <v>120</v>
      </c>
      <c r="BO34" t="s">
        <v>175</v>
      </c>
      <c r="BP34">
        <v>5</v>
      </c>
      <c r="BQ34">
        <v>2769.0340000000006</v>
      </c>
      <c r="BR34">
        <v>2.6851000852455866E-2</v>
      </c>
      <c r="BS34">
        <v>0.3560398304997609</v>
      </c>
      <c r="BT34">
        <v>0.15998358994508555</v>
      </c>
      <c r="BU34">
        <v>12.260999999999999</v>
      </c>
      <c r="BV34">
        <v>0.50559148063909642</v>
      </c>
      <c r="BW34">
        <v>17.515133436425842</v>
      </c>
      <c r="BX34">
        <v>24</v>
      </c>
      <c r="BY34">
        <v>14</v>
      </c>
      <c r="BZ34">
        <v>485</v>
      </c>
    </row>
    <row r="35" spans="1:78" ht="16.5">
      <c r="A35" s="222" t="str">
        <f t="shared" si="1"/>
        <v>신동아교통</v>
      </c>
      <c r="B35" s="120" t="str">
        <f t="shared" si="2"/>
        <v>배시운</v>
      </c>
      <c r="C35" s="121" t="str">
        <f t="shared" si="3"/>
        <v>D</v>
      </c>
      <c r="D35" s="122">
        <f t="shared" si="4"/>
        <v>0.80652173913043479</v>
      </c>
      <c r="E35" s="123">
        <f t="shared" si="5"/>
        <v>931</v>
      </c>
      <c r="F35" s="124" t="str">
        <f t="shared" si="6"/>
        <v>1</v>
      </c>
      <c r="G35" s="125" t="str">
        <f t="shared" si="7"/>
        <v>70바2540</v>
      </c>
      <c r="H35" s="126">
        <f t="shared" si="8"/>
        <v>1</v>
      </c>
      <c r="I35" s="127">
        <f t="shared" si="9"/>
        <v>2425.59</v>
      </c>
      <c r="J35" s="128">
        <f t="shared" si="10"/>
        <v>5.9810738948443597E-2</v>
      </c>
      <c r="K35" s="128">
        <f t="shared" si="11"/>
        <v>0.39184480471962374</v>
      </c>
      <c r="L35" s="128">
        <f t="shared" si="12"/>
        <v>0.19747772706846581</v>
      </c>
      <c r="M35" s="129">
        <f t="shared" si="13"/>
        <v>13.992000000000001</v>
      </c>
      <c r="N35" s="130">
        <f t="shared" si="14"/>
        <v>0.41227082895295575</v>
      </c>
      <c r="O35" s="130">
        <f t="shared" si="15"/>
        <v>30.013316347775177</v>
      </c>
      <c r="P35" s="212">
        <f t="shared" si="16"/>
        <v>40</v>
      </c>
      <c r="Q35" s="213">
        <f t="shared" si="17"/>
        <v>10</v>
      </c>
      <c r="R35" s="213">
        <f t="shared" si="18"/>
        <v>728</v>
      </c>
      <c r="T35">
        <v>523</v>
      </c>
      <c r="U35">
        <v>931</v>
      </c>
      <c r="V35" t="s">
        <v>249</v>
      </c>
      <c r="W35">
        <v>2425.59</v>
      </c>
      <c r="X35">
        <v>1307.575</v>
      </c>
      <c r="Y35">
        <v>1.855</v>
      </c>
      <c r="Z35">
        <v>13.992000000000001</v>
      </c>
      <c r="AA35">
        <v>153.35358099999999</v>
      </c>
      <c r="AB35">
        <v>9.1721909999999998</v>
      </c>
      <c r="AC35">
        <v>60.090803999999999</v>
      </c>
      <c r="AD35" s="1">
        <v>479</v>
      </c>
      <c r="AE35">
        <v>10</v>
      </c>
      <c r="AF35">
        <v>728</v>
      </c>
      <c r="AG35">
        <v>76</v>
      </c>
      <c r="AH35">
        <v>15.816976</v>
      </c>
      <c r="AI35">
        <v>1907.1</v>
      </c>
      <c r="AJ35">
        <v>0</v>
      </c>
      <c r="AK35">
        <v>40</v>
      </c>
      <c r="AL35">
        <v>22546</v>
      </c>
      <c r="AM35">
        <v>0.80652173913043479</v>
      </c>
      <c r="AN35" t="s">
        <v>67</v>
      </c>
      <c r="AO35">
        <v>2425.59</v>
      </c>
      <c r="AP35" t="s">
        <v>435</v>
      </c>
      <c r="AQ35" t="s">
        <v>118</v>
      </c>
      <c r="AR35" t="s">
        <v>120</v>
      </c>
      <c r="AS35" t="s">
        <v>118</v>
      </c>
      <c r="AT35" t="s">
        <v>120</v>
      </c>
      <c r="AU35" t="s">
        <v>189</v>
      </c>
      <c r="AV35" t="s">
        <v>249</v>
      </c>
      <c r="AW35" t="s">
        <v>67</v>
      </c>
      <c r="AX35">
        <v>931</v>
      </c>
      <c r="AY35" t="s">
        <v>320</v>
      </c>
      <c r="AZ35">
        <v>15</v>
      </c>
      <c r="BA35" t="s">
        <v>436</v>
      </c>
      <c r="BB35">
        <v>1</v>
      </c>
      <c r="BC35">
        <v>1</v>
      </c>
      <c r="BE35" t="s">
        <v>70</v>
      </c>
      <c r="BF35">
        <v>1</v>
      </c>
      <c r="BG35" t="s">
        <v>293</v>
      </c>
      <c r="BI35" t="s">
        <v>118</v>
      </c>
      <c r="BJ35" t="s">
        <v>249</v>
      </c>
      <c r="BK35" t="s">
        <v>67</v>
      </c>
      <c r="BL35">
        <v>0.80652173913043479</v>
      </c>
      <c r="BM35">
        <v>931</v>
      </c>
      <c r="BN35" t="s">
        <v>120</v>
      </c>
      <c r="BO35" t="s">
        <v>189</v>
      </c>
      <c r="BP35">
        <v>1</v>
      </c>
      <c r="BQ35">
        <v>2425.59</v>
      </c>
      <c r="BR35">
        <v>5.9810738948443597E-2</v>
      </c>
      <c r="BS35">
        <v>0.39184480471962374</v>
      </c>
      <c r="BT35">
        <v>0.19747772706846581</v>
      </c>
      <c r="BU35">
        <v>13.992000000000001</v>
      </c>
      <c r="BV35">
        <v>0.41227082895295575</v>
      </c>
      <c r="BW35">
        <v>30.013316347775177</v>
      </c>
      <c r="BX35">
        <v>40</v>
      </c>
      <c r="BY35">
        <v>10</v>
      </c>
      <c r="BZ35">
        <v>728</v>
      </c>
    </row>
    <row r="36" spans="1:78" ht="16.5">
      <c r="A36" s="223" t="str">
        <f t="shared" si="1"/>
        <v>신동아교통</v>
      </c>
      <c r="B36" s="104" t="str">
        <f t="shared" si="2"/>
        <v>백경우</v>
      </c>
      <c r="C36" s="105" t="str">
        <f t="shared" si="3"/>
        <v>D</v>
      </c>
      <c r="D36" s="106">
        <f t="shared" si="4"/>
        <v>0.82784543196515581</v>
      </c>
      <c r="E36" s="107">
        <f t="shared" si="5"/>
        <v>245</v>
      </c>
      <c r="F36" s="108" t="str">
        <f t="shared" si="6"/>
        <v>1</v>
      </c>
      <c r="G36" s="109" t="str">
        <f t="shared" si="7"/>
        <v>70바3701</v>
      </c>
      <c r="H36" s="110">
        <f t="shared" si="8"/>
        <v>4</v>
      </c>
      <c r="I36" s="111">
        <f t="shared" si="9"/>
        <v>3321.357</v>
      </c>
      <c r="J36" s="112">
        <f t="shared" si="10"/>
        <v>3.2713781369721411E-2</v>
      </c>
      <c r="K36" s="112">
        <f t="shared" si="11"/>
        <v>0.36258819660909891</v>
      </c>
      <c r="L36" s="112">
        <f t="shared" si="12"/>
        <v>0.2435751411245464</v>
      </c>
      <c r="M36" s="113">
        <f t="shared" si="13"/>
        <v>11.978999999999999</v>
      </c>
      <c r="N36" s="114">
        <f t="shared" si="14"/>
        <v>0.6623798646155773</v>
      </c>
      <c r="O36" s="114">
        <f t="shared" si="15"/>
        <v>16.830470196368534</v>
      </c>
      <c r="P36" s="214">
        <f t="shared" si="16"/>
        <v>29</v>
      </c>
      <c r="Q36" s="215">
        <f t="shared" si="17"/>
        <v>22</v>
      </c>
      <c r="R36" s="215">
        <f t="shared" si="18"/>
        <v>559</v>
      </c>
      <c r="T36">
        <v>523</v>
      </c>
      <c r="U36">
        <v>245</v>
      </c>
      <c r="V36" t="s">
        <v>250</v>
      </c>
      <c r="W36">
        <v>3321.357</v>
      </c>
      <c r="X36">
        <v>1702.2750000000001</v>
      </c>
      <c r="Y36">
        <v>1.9510000000000001</v>
      </c>
      <c r="Z36">
        <v>11.978999999999999</v>
      </c>
      <c r="AA36">
        <v>206.469956</v>
      </c>
      <c r="AB36">
        <v>6.7544129999999996</v>
      </c>
      <c r="AC36">
        <v>74.863568999999998</v>
      </c>
      <c r="AD36" s="1">
        <v>809</v>
      </c>
      <c r="AE36">
        <v>22</v>
      </c>
      <c r="AF36">
        <v>559</v>
      </c>
      <c r="AG36">
        <v>72</v>
      </c>
      <c r="AH36">
        <v>16.086393000000001</v>
      </c>
      <c r="AI36">
        <v>1602.4</v>
      </c>
      <c r="AJ36">
        <v>0</v>
      </c>
      <c r="AK36">
        <v>29</v>
      </c>
      <c r="AL36">
        <v>12238</v>
      </c>
      <c r="AM36">
        <v>0.82784543196515581</v>
      </c>
      <c r="AN36" t="s">
        <v>67</v>
      </c>
      <c r="AO36">
        <v>2638.5709999999999</v>
      </c>
      <c r="AP36" t="s">
        <v>437</v>
      </c>
      <c r="AQ36" t="s">
        <v>118</v>
      </c>
      <c r="AR36" t="s">
        <v>120</v>
      </c>
      <c r="AS36" t="s">
        <v>118</v>
      </c>
      <c r="AT36" t="s">
        <v>120</v>
      </c>
      <c r="AU36" t="s">
        <v>192</v>
      </c>
      <c r="AV36" t="s">
        <v>250</v>
      </c>
      <c r="AW36" t="s">
        <v>67</v>
      </c>
      <c r="AX36">
        <v>245</v>
      </c>
      <c r="AY36" t="s">
        <v>320</v>
      </c>
      <c r="AZ36">
        <v>8</v>
      </c>
      <c r="BA36" t="s">
        <v>344</v>
      </c>
      <c r="BB36">
        <v>4</v>
      </c>
      <c r="BC36">
        <v>1</v>
      </c>
      <c r="BE36" t="s">
        <v>70</v>
      </c>
      <c r="BF36">
        <v>1</v>
      </c>
      <c r="BG36" t="s">
        <v>293</v>
      </c>
      <c r="BI36" t="s">
        <v>118</v>
      </c>
      <c r="BJ36" t="s">
        <v>250</v>
      </c>
      <c r="BK36" t="s">
        <v>67</v>
      </c>
      <c r="BL36">
        <v>0.82784543196515581</v>
      </c>
      <c r="BM36">
        <v>245</v>
      </c>
      <c r="BN36" t="s">
        <v>120</v>
      </c>
      <c r="BO36" t="s">
        <v>192</v>
      </c>
      <c r="BP36">
        <v>4</v>
      </c>
      <c r="BQ36">
        <v>3321.357</v>
      </c>
      <c r="BR36">
        <v>3.2713781369721411E-2</v>
      </c>
      <c r="BS36">
        <v>0.36258819660909891</v>
      </c>
      <c r="BT36">
        <v>0.2435751411245464</v>
      </c>
      <c r="BU36">
        <v>11.978999999999999</v>
      </c>
      <c r="BV36">
        <v>0.6623798646155773</v>
      </c>
      <c r="BW36">
        <v>16.830470196368534</v>
      </c>
      <c r="BX36">
        <v>29</v>
      </c>
      <c r="BY36">
        <v>22</v>
      </c>
      <c r="BZ36">
        <v>559</v>
      </c>
    </row>
    <row r="37" spans="1:78" ht="16.5">
      <c r="A37" s="222" t="str">
        <f t="shared" si="1"/>
        <v>신동아교통</v>
      </c>
      <c r="B37" s="120" t="str">
        <f t="shared" si="2"/>
        <v>백병문</v>
      </c>
      <c r="C37" s="121" t="str">
        <f t="shared" si="3"/>
        <v>D</v>
      </c>
      <c r="D37" s="122">
        <f t="shared" si="4"/>
        <v>0.83832137468510171</v>
      </c>
      <c r="E37" s="123">
        <f t="shared" si="5"/>
        <v>9715</v>
      </c>
      <c r="F37" s="124" t="str">
        <f t="shared" si="6"/>
        <v>1</v>
      </c>
      <c r="G37" s="125" t="str">
        <f t="shared" si="7"/>
        <v>70바3701</v>
      </c>
      <c r="H37" s="126">
        <f t="shared" si="8"/>
        <v>4</v>
      </c>
      <c r="I37" s="127">
        <f t="shared" si="9"/>
        <v>2135.8719999999998</v>
      </c>
      <c r="J37" s="128">
        <f t="shared" si="10"/>
        <v>3.8899200671414731E-2</v>
      </c>
      <c r="K37" s="128">
        <f t="shared" si="11"/>
        <v>0.38668040765299477</v>
      </c>
      <c r="L37" s="128">
        <f t="shared" si="12"/>
        <v>0.13952146945135291</v>
      </c>
      <c r="M37" s="129">
        <f t="shared" si="13"/>
        <v>12.515000000000001</v>
      </c>
      <c r="N37" s="130">
        <f t="shared" si="14"/>
        <v>1.1236628412189495</v>
      </c>
      <c r="O37" s="130">
        <f t="shared" si="15"/>
        <v>20.41320828214425</v>
      </c>
      <c r="P37" s="212">
        <f t="shared" si="16"/>
        <v>47</v>
      </c>
      <c r="Q37" s="213">
        <f t="shared" si="17"/>
        <v>24</v>
      </c>
      <c r="R37" s="213">
        <f t="shared" si="18"/>
        <v>443</v>
      </c>
      <c r="T37">
        <v>523</v>
      </c>
      <c r="U37">
        <v>9715</v>
      </c>
      <c r="V37" t="s">
        <v>251</v>
      </c>
      <c r="W37">
        <v>2148.9740000000002</v>
      </c>
      <c r="X37">
        <v>1068.5999999999999</v>
      </c>
      <c r="Y37">
        <v>2.0110000000000001</v>
      </c>
      <c r="Z37">
        <v>12.515000000000001</v>
      </c>
      <c r="AA37">
        <v>135.699138</v>
      </c>
      <c r="AB37">
        <v>5.2785880000000001</v>
      </c>
      <c r="AC37">
        <v>52.472197999999999</v>
      </c>
      <c r="AD37" s="1">
        <v>298</v>
      </c>
      <c r="AE37">
        <v>24</v>
      </c>
      <c r="AF37">
        <v>443</v>
      </c>
      <c r="AG37">
        <v>76</v>
      </c>
      <c r="AH37">
        <v>15.836312</v>
      </c>
      <c r="AI37">
        <v>2403.3000000000002</v>
      </c>
      <c r="AJ37">
        <v>0</v>
      </c>
      <c r="AK37">
        <v>47</v>
      </c>
      <c r="AL37">
        <v>17012</v>
      </c>
      <c r="AM37">
        <v>0.83832137468510171</v>
      </c>
      <c r="AN37" t="s">
        <v>67</v>
      </c>
      <c r="AO37">
        <v>1428.855</v>
      </c>
      <c r="AP37" t="s">
        <v>438</v>
      </c>
      <c r="AQ37" t="s">
        <v>118</v>
      </c>
      <c r="AR37" t="s">
        <v>120</v>
      </c>
      <c r="AS37" t="s">
        <v>118</v>
      </c>
      <c r="AT37" t="s">
        <v>120</v>
      </c>
      <c r="AU37" t="s">
        <v>192</v>
      </c>
      <c r="AV37" t="s">
        <v>251</v>
      </c>
      <c r="AW37" t="s">
        <v>67</v>
      </c>
      <c r="AX37">
        <v>9715</v>
      </c>
      <c r="AY37" t="s">
        <v>320</v>
      </c>
      <c r="AZ37">
        <v>5</v>
      </c>
      <c r="BA37" t="s">
        <v>183</v>
      </c>
      <c r="BB37">
        <v>4</v>
      </c>
      <c r="BC37">
        <v>1</v>
      </c>
      <c r="BE37" t="s">
        <v>67</v>
      </c>
      <c r="BF37">
        <v>0</v>
      </c>
      <c r="BG37" t="s">
        <v>273</v>
      </c>
      <c r="BI37" t="s">
        <v>118</v>
      </c>
      <c r="BJ37" t="s">
        <v>251</v>
      </c>
      <c r="BK37" t="s">
        <v>67</v>
      </c>
      <c r="BL37">
        <v>0.83832137468510171</v>
      </c>
      <c r="BM37">
        <v>9715</v>
      </c>
      <c r="BN37" t="s">
        <v>120</v>
      </c>
      <c r="BO37" t="s">
        <v>192</v>
      </c>
      <c r="BP37">
        <v>4</v>
      </c>
      <c r="BQ37">
        <v>2135.8719999999998</v>
      </c>
      <c r="BR37">
        <v>3.8899200671414731E-2</v>
      </c>
      <c r="BS37">
        <v>0.38668040765299477</v>
      </c>
      <c r="BT37">
        <v>0.13867082617100066</v>
      </c>
      <c r="BU37">
        <v>12.515000000000001</v>
      </c>
      <c r="BV37">
        <v>1.1236628412189495</v>
      </c>
      <c r="BW37">
        <v>20.41320828214425</v>
      </c>
      <c r="BX37">
        <v>47</v>
      </c>
      <c r="BY37">
        <v>24</v>
      </c>
      <c r="BZ37">
        <v>443</v>
      </c>
    </row>
    <row r="38" spans="1:78" ht="16.5">
      <c r="A38" s="223" t="str">
        <f t="shared" si="1"/>
        <v>신동아교통</v>
      </c>
      <c r="B38" s="104" t="str">
        <f t="shared" si="2"/>
        <v>변우현</v>
      </c>
      <c r="C38" s="105" t="str">
        <f t="shared" si="3"/>
        <v>D</v>
      </c>
      <c r="D38" s="106">
        <f t="shared" si="4"/>
        <v>0.81710697025370693</v>
      </c>
      <c r="E38" s="107">
        <f t="shared" si="5"/>
        <v>9974</v>
      </c>
      <c r="F38" s="108" t="str">
        <f t="shared" si="6"/>
        <v>1</v>
      </c>
      <c r="G38" s="109" t="str">
        <f t="shared" si="7"/>
        <v>70바3727</v>
      </c>
      <c r="H38" s="110">
        <f t="shared" si="8"/>
        <v>14</v>
      </c>
      <c r="I38" s="111">
        <f t="shared" si="9"/>
        <v>2721.6350000000002</v>
      </c>
      <c r="J38" s="112">
        <f t="shared" si="10"/>
        <v>2.1411870905114729E-2</v>
      </c>
      <c r="K38" s="112">
        <f t="shared" si="11"/>
        <v>0.37527476077796967</v>
      </c>
      <c r="L38" s="112">
        <f t="shared" si="12"/>
        <v>0.22633453787888527</v>
      </c>
      <c r="M38" s="113">
        <f t="shared" si="13"/>
        <v>12.79</v>
      </c>
      <c r="N38" s="114">
        <f t="shared" si="14"/>
        <v>0.51439667699746661</v>
      </c>
      <c r="O38" s="114">
        <f t="shared" si="15"/>
        <v>20.943293277753995</v>
      </c>
      <c r="P38" s="214">
        <f t="shared" si="16"/>
        <v>51</v>
      </c>
      <c r="Q38" s="215">
        <f t="shared" si="17"/>
        <v>14</v>
      </c>
      <c r="R38" s="215">
        <f t="shared" si="18"/>
        <v>570</v>
      </c>
      <c r="T38">
        <v>523</v>
      </c>
      <c r="U38">
        <v>9974</v>
      </c>
      <c r="V38" t="s">
        <v>252</v>
      </c>
      <c r="W38">
        <v>2721.6350000000002</v>
      </c>
      <c r="X38">
        <v>1461.0930000000001</v>
      </c>
      <c r="Y38">
        <v>1.863</v>
      </c>
      <c r="Z38">
        <v>12.79</v>
      </c>
      <c r="AA38">
        <v>165.87247400000001</v>
      </c>
      <c r="AB38">
        <v>3.5516399999999999</v>
      </c>
      <c r="AC38">
        <v>62.247753000000003</v>
      </c>
      <c r="AD38" s="1">
        <v>616</v>
      </c>
      <c r="AE38">
        <v>14</v>
      </c>
      <c r="AF38">
        <v>570</v>
      </c>
      <c r="AG38">
        <v>73</v>
      </c>
      <c r="AH38">
        <v>16.407996000000001</v>
      </c>
      <c r="AI38">
        <v>3481.2</v>
      </c>
      <c r="AJ38">
        <v>0</v>
      </c>
      <c r="AK38">
        <v>51</v>
      </c>
      <c r="AL38">
        <v>20773</v>
      </c>
      <c r="AM38">
        <v>0.81710697025370693</v>
      </c>
      <c r="AN38" t="s">
        <v>67</v>
      </c>
      <c r="AO38">
        <v>411.779</v>
      </c>
      <c r="AP38" t="s">
        <v>439</v>
      </c>
      <c r="AQ38" t="s">
        <v>118</v>
      </c>
      <c r="AR38" t="s">
        <v>120</v>
      </c>
      <c r="AS38" t="s">
        <v>118</v>
      </c>
      <c r="AT38" t="s">
        <v>120</v>
      </c>
      <c r="AU38" t="s">
        <v>199</v>
      </c>
      <c r="AV38" t="s">
        <v>252</v>
      </c>
      <c r="AW38" t="s">
        <v>67</v>
      </c>
      <c r="AX38">
        <v>9974</v>
      </c>
      <c r="AY38" t="s">
        <v>320</v>
      </c>
      <c r="AZ38">
        <v>12</v>
      </c>
      <c r="BA38" t="s">
        <v>336</v>
      </c>
      <c r="BB38">
        <v>14</v>
      </c>
      <c r="BC38">
        <v>1</v>
      </c>
      <c r="BE38" t="s">
        <v>67</v>
      </c>
      <c r="BF38">
        <v>0</v>
      </c>
      <c r="BG38" t="s">
        <v>273</v>
      </c>
      <c r="BI38" t="s">
        <v>118</v>
      </c>
      <c r="BJ38" t="s">
        <v>252</v>
      </c>
      <c r="BK38" t="s">
        <v>67</v>
      </c>
      <c r="BL38">
        <v>0.81710697025370693</v>
      </c>
      <c r="BM38">
        <v>9974</v>
      </c>
      <c r="BN38" t="s">
        <v>120</v>
      </c>
      <c r="BO38" t="s">
        <v>199</v>
      </c>
      <c r="BP38">
        <v>14</v>
      </c>
      <c r="BQ38">
        <v>2721.6350000000002</v>
      </c>
      <c r="BR38">
        <v>2.1411870905114729E-2</v>
      </c>
      <c r="BS38">
        <v>0.37527476077796967</v>
      </c>
      <c r="BT38">
        <v>0.22633453787888527</v>
      </c>
      <c r="BU38">
        <v>12.79</v>
      </c>
      <c r="BV38">
        <v>0.51439667699746661</v>
      </c>
      <c r="BW38">
        <v>20.943293277753995</v>
      </c>
      <c r="BX38">
        <v>51</v>
      </c>
      <c r="BY38">
        <v>14</v>
      </c>
      <c r="BZ38">
        <v>570</v>
      </c>
    </row>
    <row r="39" spans="1:78" ht="16.5">
      <c r="A39" s="222" t="str">
        <f t="shared" si="1"/>
        <v>신동아교통</v>
      </c>
      <c r="B39" s="120" t="str">
        <f t="shared" si="2"/>
        <v>서영준</v>
      </c>
      <c r="C39" s="121" t="str">
        <f t="shared" si="3"/>
        <v>F</v>
      </c>
      <c r="D39" s="122">
        <f t="shared" si="4"/>
        <v>0.74687733705173542</v>
      </c>
      <c r="E39" s="123">
        <f t="shared" si="5"/>
        <v>1515</v>
      </c>
      <c r="F39" s="124" t="str">
        <f t="shared" si="6"/>
        <v>518</v>
      </c>
      <c r="G39" s="125" t="str">
        <f t="shared" si="7"/>
        <v>71바6409</v>
      </c>
      <c r="H39" s="126">
        <f t="shared" si="8"/>
        <v>2</v>
      </c>
      <c r="I39" s="127">
        <f t="shared" si="9"/>
        <v>4730.7839999999997</v>
      </c>
      <c r="J39" s="128">
        <f t="shared" si="10"/>
        <v>2.172167388270764E-2</v>
      </c>
      <c r="K39" s="128">
        <f t="shared" si="11"/>
        <v>0.45206642068385955</v>
      </c>
      <c r="L39" s="128">
        <f t="shared" si="12"/>
        <v>0.17312141074291282</v>
      </c>
      <c r="M39" s="129">
        <f t="shared" si="13"/>
        <v>12.656000000000001</v>
      </c>
      <c r="N39" s="130">
        <f t="shared" si="14"/>
        <v>3.0438929361391263</v>
      </c>
      <c r="O39" s="130">
        <f t="shared" si="15"/>
        <v>12.746301670082591</v>
      </c>
      <c r="P39" s="212">
        <f t="shared" si="16"/>
        <v>302</v>
      </c>
      <c r="Q39" s="213">
        <f t="shared" si="17"/>
        <v>144</v>
      </c>
      <c r="R39" s="213">
        <f t="shared" si="18"/>
        <v>603</v>
      </c>
      <c r="T39">
        <v>523</v>
      </c>
      <c r="U39">
        <v>1515</v>
      </c>
      <c r="V39" t="s">
        <v>253</v>
      </c>
      <c r="W39">
        <v>4730.7839999999997</v>
      </c>
      <c r="X39">
        <v>2754.1280000000002</v>
      </c>
      <c r="Y39">
        <v>1.718</v>
      </c>
      <c r="Z39">
        <v>12.656000000000001</v>
      </c>
      <c r="AA39">
        <v>433.726519</v>
      </c>
      <c r="AB39">
        <v>9.4212659999999993</v>
      </c>
      <c r="AC39">
        <v>196.073195</v>
      </c>
      <c r="AD39" s="1">
        <v>819</v>
      </c>
      <c r="AE39">
        <v>144</v>
      </c>
      <c r="AF39">
        <v>603</v>
      </c>
      <c r="AG39">
        <v>78</v>
      </c>
      <c r="AH39">
        <v>10.907297</v>
      </c>
      <c r="AI39">
        <v>516.79999999999995</v>
      </c>
      <c r="AJ39">
        <v>0</v>
      </c>
      <c r="AK39">
        <v>302</v>
      </c>
      <c r="AL39">
        <v>105909</v>
      </c>
      <c r="AM39">
        <v>0.74687733705173542</v>
      </c>
      <c r="AN39" t="s">
        <v>70</v>
      </c>
      <c r="AO39">
        <v>4061.1610000000001</v>
      </c>
      <c r="AP39" t="s">
        <v>440</v>
      </c>
      <c r="AQ39" t="s">
        <v>118</v>
      </c>
      <c r="AR39" t="s">
        <v>122</v>
      </c>
      <c r="AS39" t="s">
        <v>118</v>
      </c>
      <c r="AT39" t="s">
        <v>122</v>
      </c>
      <c r="AU39" t="s">
        <v>214</v>
      </c>
      <c r="AV39" t="s">
        <v>253</v>
      </c>
      <c r="AW39" t="s">
        <v>70</v>
      </c>
      <c r="AX39">
        <v>1515</v>
      </c>
      <c r="AY39" t="s">
        <v>325</v>
      </c>
      <c r="AZ39">
        <v>2</v>
      </c>
      <c r="BA39" t="s">
        <v>308</v>
      </c>
      <c r="BB39">
        <v>2</v>
      </c>
      <c r="BC39">
        <v>1</v>
      </c>
      <c r="BE39" t="s">
        <v>70</v>
      </c>
      <c r="BF39">
        <v>0</v>
      </c>
      <c r="BG39" t="s">
        <v>273</v>
      </c>
      <c r="BI39" t="s">
        <v>118</v>
      </c>
      <c r="BJ39" t="s">
        <v>253</v>
      </c>
      <c r="BK39" t="s">
        <v>70</v>
      </c>
      <c r="BL39">
        <v>0.74687733705173542</v>
      </c>
      <c r="BM39">
        <v>1515</v>
      </c>
      <c r="BN39" t="s">
        <v>122</v>
      </c>
      <c r="BO39" t="s">
        <v>214</v>
      </c>
      <c r="BP39">
        <v>2</v>
      </c>
      <c r="BQ39">
        <v>4730.7839999999997</v>
      </c>
      <c r="BR39">
        <v>2.172167388270764E-2</v>
      </c>
      <c r="BS39">
        <v>0.45206642068385955</v>
      </c>
      <c r="BT39">
        <v>0.17312141074291282</v>
      </c>
      <c r="BU39">
        <v>12.656000000000001</v>
      </c>
      <c r="BV39">
        <v>3.0438929361391263</v>
      </c>
      <c r="BW39">
        <v>12.746301670082591</v>
      </c>
      <c r="BX39">
        <v>302</v>
      </c>
      <c r="BY39">
        <v>144</v>
      </c>
      <c r="BZ39">
        <v>603</v>
      </c>
    </row>
    <row r="40" spans="1:78" ht="16.5">
      <c r="A40" s="223" t="str">
        <f t="shared" si="1"/>
        <v>신동아교통</v>
      </c>
      <c r="B40" s="104" t="str">
        <f t="shared" si="2"/>
        <v>신동혁</v>
      </c>
      <c r="C40" s="105" t="str">
        <f t="shared" si="3"/>
        <v>F</v>
      </c>
      <c r="D40" s="106">
        <f t="shared" si="4"/>
        <v>0.71833333333333338</v>
      </c>
      <c r="E40" s="107">
        <f t="shared" si="5"/>
        <v>2426</v>
      </c>
      <c r="F40" s="108" t="str">
        <f t="shared" si="6"/>
        <v>1</v>
      </c>
      <c r="G40" s="109" t="str">
        <f t="shared" si="7"/>
        <v>70바3728</v>
      </c>
      <c r="H40" s="110">
        <f t="shared" si="8"/>
        <v>1</v>
      </c>
      <c r="I40" s="111">
        <f t="shared" si="9"/>
        <v>2324.402</v>
      </c>
      <c r="J40" s="112">
        <f t="shared" si="10"/>
        <v>5.7853429923334837E-2</v>
      </c>
      <c r="K40" s="112">
        <f t="shared" si="11"/>
        <v>0.38271112455102602</v>
      </c>
      <c r="L40" s="112">
        <f t="shared" si="12"/>
        <v>0.12906545425447061</v>
      </c>
      <c r="M40" s="113">
        <f t="shared" si="13"/>
        <v>14.163</v>
      </c>
      <c r="N40" s="114">
        <f t="shared" si="14"/>
        <v>4.3021818084823533E-2</v>
      </c>
      <c r="O40" s="114">
        <f t="shared" si="15"/>
        <v>40.182378091225182</v>
      </c>
      <c r="P40" s="214">
        <f t="shared" si="16"/>
        <v>48</v>
      </c>
      <c r="Q40" s="215">
        <f t="shared" si="17"/>
        <v>1</v>
      </c>
      <c r="R40" s="215">
        <f t="shared" si="18"/>
        <v>934</v>
      </c>
      <c r="T40">
        <v>523</v>
      </c>
      <c r="U40">
        <v>2426</v>
      </c>
      <c r="V40" t="s">
        <v>275</v>
      </c>
      <c r="W40">
        <v>2324.402</v>
      </c>
      <c r="X40">
        <v>1347.9760000000001</v>
      </c>
      <c r="Y40">
        <v>1.724</v>
      </c>
      <c r="Z40">
        <v>14.163</v>
      </c>
      <c r="AA40">
        <v>150.33163999999999</v>
      </c>
      <c r="AB40">
        <v>8.6972009999999997</v>
      </c>
      <c r="AC40">
        <v>57.533591000000001</v>
      </c>
      <c r="AD40" s="1">
        <v>300</v>
      </c>
      <c r="AE40">
        <v>1</v>
      </c>
      <c r="AF40">
        <v>934</v>
      </c>
      <c r="AG40">
        <v>83</v>
      </c>
      <c r="AH40">
        <v>15.461828000000001</v>
      </c>
      <c r="AI40">
        <v>1735.5</v>
      </c>
      <c r="AJ40">
        <v>9.1999999999999993</v>
      </c>
      <c r="AK40">
        <v>48</v>
      </c>
      <c r="AL40">
        <v>16794</v>
      </c>
      <c r="AM40">
        <v>0.71833333333333338</v>
      </c>
      <c r="AN40" t="s">
        <v>70</v>
      </c>
      <c r="AO40">
        <v>2324.402</v>
      </c>
      <c r="AP40" t="s">
        <v>441</v>
      </c>
      <c r="AQ40" t="s">
        <v>118</v>
      </c>
      <c r="AR40" t="s">
        <v>120</v>
      </c>
      <c r="AS40" t="s">
        <v>118</v>
      </c>
      <c r="AT40" t="s">
        <v>120</v>
      </c>
      <c r="AU40" t="s">
        <v>201</v>
      </c>
      <c r="AV40" t="s">
        <v>275</v>
      </c>
      <c r="AW40" t="s">
        <v>70</v>
      </c>
      <c r="AX40">
        <v>2426</v>
      </c>
      <c r="AY40" t="s">
        <v>324</v>
      </c>
      <c r="AZ40">
        <v>16</v>
      </c>
      <c r="BA40" t="s">
        <v>343</v>
      </c>
      <c r="BB40">
        <v>1</v>
      </c>
      <c r="BC40">
        <v>1</v>
      </c>
      <c r="BE40" t="s">
        <v>70</v>
      </c>
      <c r="BF40">
        <v>0</v>
      </c>
      <c r="BG40" t="s">
        <v>273</v>
      </c>
      <c r="BI40" t="s">
        <v>118</v>
      </c>
      <c r="BJ40" t="s">
        <v>275</v>
      </c>
      <c r="BK40" t="s">
        <v>70</v>
      </c>
      <c r="BL40">
        <v>0.71833333333333338</v>
      </c>
      <c r="BM40">
        <v>2426</v>
      </c>
      <c r="BN40" t="s">
        <v>120</v>
      </c>
      <c r="BO40" t="s">
        <v>201</v>
      </c>
      <c r="BP40">
        <v>1</v>
      </c>
      <c r="BQ40">
        <v>2324.402</v>
      </c>
      <c r="BR40">
        <v>5.7853429923334837E-2</v>
      </c>
      <c r="BS40">
        <v>0.38271112455102602</v>
      </c>
      <c r="BT40">
        <v>0.12906545425447061</v>
      </c>
      <c r="BU40">
        <v>14.163</v>
      </c>
      <c r="BV40">
        <v>4.3021818084823533E-2</v>
      </c>
      <c r="BW40">
        <v>40.182378091225182</v>
      </c>
      <c r="BX40">
        <v>48</v>
      </c>
      <c r="BY40">
        <v>1</v>
      </c>
      <c r="BZ40">
        <v>934</v>
      </c>
    </row>
    <row r="41" spans="1:78" ht="16.5">
      <c r="A41" s="222" t="str">
        <f t="shared" si="1"/>
        <v>신동아교통</v>
      </c>
      <c r="B41" s="120" t="str">
        <f t="shared" si="2"/>
        <v>신영준</v>
      </c>
      <c r="C41" s="121" t="str">
        <f t="shared" si="3"/>
        <v>F</v>
      </c>
      <c r="D41" s="122">
        <f t="shared" si="4"/>
        <v>0.77663029652506232</v>
      </c>
      <c r="E41" s="123">
        <f t="shared" si="5"/>
        <v>1621</v>
      </c>
      <c r="F41" s="124" t="str">
        <f t="shared" si="6"/>
        <v>1</v>
      </c>
      <c r="G41" s="125" t="str">
        <f t="shared" si="7"/>
        <v>70바3703</v>
      </c>
      <c r="H41" s="126">
        <f t="shared" si="8"/>
        <v>2</v>
      </c>
      <c r="I41" s="127">
        <f t="shared" si="9"/>
        <v>2426.0160000000001</v>
      </c>
      <c r="J41" s="128">
        <f t="shared" si="10"/>
        <v>4.6097505991091831E-2</v>
      </c>
      <c r="K41" s="128">
        <f t="shared" si="11"/>
        <v>0.36668625695267826</v>
      </c>
      <c r="L41" s="128">
        <f t="shared" si="12"/>
        <v>0.13149130096421457</v>
      </c>
      <c r="M41" s="129">
        <f t="shared" si="13"/>
        <v>13.382</v>
      </c>
      <c r="N41" s="130">
        <f t="shared" si="14"/>
        <v>0.32975874849959769</v>
      </c>
      <c r="O41" s="130">
        <f t="shared" si="15"/>
        <v>45.630366823631832</v>
      </c>
      <c r="P41" s="212">
        <f t="shared" si="16"/>
        <v>43</v>
      </c>
      <c r="Q41" s="213">
        <f t="shared" si="17"/>
        <v>8</v>
      </c>
      <c r="R41" s="213">
        <f t="shared" si="18"/>
        <v>1107</v>
      </c>
      <c r="T41">
        <v>523</v>
      </c>
      <c r="U41">
        <v>1621</v>
      </c>
      <c r="V41" t="s">
        <v>254</v>
      </c>
      <c r="W41">
        <v>2426.0160000000001</v>
      </c>
      <c r="X41">
        <v>1308.2819999999999</v>
      </c>
      <c r="Y41">
        <v>1.8540000000000001</v>
      </c>
      <c r="Z41">
        <v>13.382</v>
      </c>
      <c r="AA41">
        <v>141.33024900000001</v>
      </c>
      <c r="AB41">
        <v>6.5149720000000002</v>
      </c>
      <c r="AC41">
        <v>51.823860000000003</v>
      </c>
      <c r="AD41" s="1">
        <v>319</v>
      </c>
      <c r="AE41">
        <v>8</v>
      </c>
      <c r="AF41">
        <v>1107</v>
      </c>
      <c r="AG41">
        <v>75</v>
      </c>
      <c r="AH41">
        <v>17.165582000000001</v>
      </c>
      <c r="AI41">
        <v>4140.3999999999996</v>
      </c>
      <c r="AJ41">
        <v>0</v>
      </c>
      <c r="AK41">
        <v>43</v>
      </c>
      <c r="AL41">
        <v>13969</v>
      </c>
      <c r="AM41">
        <v>0.77663029652506232</v>
      </c>
      <c r="AN41" t="s">
        <v>70</v>
      </c>
      <c r="AO41">
        <v>2300.9720000000002</v>
      </c>
      <c r="AP41" t="s">
        <v>442</v>
      </c>
      <c r="AQ41" t="s">
        <v>118</v>
      </c>
      <c r="AR41" t="s">
        <v>120</v>
      </c>
      <c r="AS41" t="s">
        <v>118</v>
      </c>
      <c r="AT41" t="s">
        <v>120</v>
      </c>
      <c r="AU41" t="s">
        <v>193</v>
      </c>
      <c r="AV41" t="s">
        <v>254</v>
      </c>
      <c r="AW41" t="s">
        <v>70</v>
      </c>
      <c r="AX41">
        <v>1621</v>
      </c>
      <c r="AY41" t="s">
        <v>324</v>
      </c>
      <c r="AZ41">
        <v>7</v>
      </c>
      <c r="BA41" t="s">
        <v>300</v>
      </c>
      <c r="BB41">
        <v>2</v>
      </c>
      <c r="BC41">
        <v>1</v>
      </c>
      <c r="BE41" t="s">
        <v>70</v>
      </c>
      <c r="BF41">
        <v>0</v>
      </c>
      <c r="BG41" t="s">
        <v>273</v>
      </c>
      <c r="BI41" t="s">
        <v>118</v>
      </c>
      <c r="BJ41" t="s">
        <v>254</v>
      </c>
      <c r="BK41" t="s">
        <v>70</v>
      </c>
      <c r="BL41">
        <v>0.77663029652506232</v>
      </c>
      <c r="BM41">
        <v>1621</v>
      </c>
      <c r="BN41" t="s">
        <v>120</v>
      </c>
      <c r="BO41" t="s">
        <v>193</v>
      </c>
      <c r="BP41">
        <v>2</v>
      </c>
      <c r="BQ41">
        <v>2426.0160000000001</v>
      </c>
      <c r="BR41">
        <v>4.6097505991091831E-2</v>
      </c>
      <c r="BS41">
        <v>0.36668625695267826</v>
      </c>
      <c r="BT41">
        <v>0.13149130096421457</v>
      </c>
      <c r="BU41">
        <v>13.382</v>
      </c>
      <c r="BV41">
        <v>0.32975874849959769</v>
      </c>
      <c r="BW41">
        <v>45.630366823631832</v>
      </c>
      <c r="BX41">
        <v>43</v>
      </c>
      <c r="BY41">
        <v>8</v>
      </c>
      <c r="BZ41">
        <v>1107</v>
      </c>
    </row>
    <row r="42" spans="1:78" ht="16.5">
      <c r="A42" s="223" t="str">
        <f t="shared" si="1"/>
        <v>신동아교통</v>
      </c>
      <c r="B42" s="104" t="str">
        <f t="shared" si="2"/>
        <v>신정희</v>
      </c>
      <c r="C42" s="105" t="str">
        <f t="shared" si="3"/>
        <v>B</v>
      </c>
      <c r="D42" s="106">
        <f t="shared" si="4"/>
        <v>0.90409090909090906</v>
      </c>
      <c r="E42" s="107">
        <f t="shared" si="5"/>
        <v>5697</v>
      </c>
      <c r="F42" s="108" t="str">
        <f t="shared" si="6"/>
        <v>1</v>
      </c>
      <c r="G42" s="109" t="str">
        <f t="shared" si="7"/>
        <v>70바2538</v>
      </c>
      <c r="H42" s="110">
        <f t="shared" si="8"/>
        <v>1</v>
      </c>
      <c r="I42" s="111">
        <f t="shared" si="9"/>
        <v>3023.1329999999998</v>
      </c>
      <c r="J42" s="112">
        <f t="shared" si="10"/>
        <v>3.9844973961582562E-2</v>
      </c>
      <c r="K42" s="112">
        <f t="shared" si="11"/>
        <v>0.3385818882328101</v>
      </c>
      <c r="L42" s="112">
        <f t="shared" si="12"/>
        <v>0.24477917445246372</v>
      </c>
      <c r="M42" s="113">
        <f t="shared" si="13"/>
        <v>12.031000000000001</v>
      </c>
      <c r="N42" s="114">
        <f t="shared" si="14"/>
        <v>0</v>
      </c>
      <c r="O42" s="114">
        <f t="shared" si="15"/>
        <v>23.353256373437755</v>
      </c>
      <c r="P42" s="214">
        <f t="shared" si="16"/>
        <v>10</v>
      </c>
      <c r="Q42" s="215">
        <f t="shared" si="17"/>
        <v>0</v>
      </c>
      <c r="R42" s="215">
        <f t="shared" si="18"/>
        <v>706</v>
      </c>
      <c r="T42">
        <v>523</v>
      </c>
      <c r="U42">
        <v>5697</v>
      </c>
      <c r="V42" t="s">
        <v>255</v>
      </c>
      <c r="W42">
        <v>3023.1329999999998</v>
      </c>
      <c r="X42">
        <v>1519.8630000000001</v>
      </c>
      <c r="Y42">
        <v>1.9890000000000001</v>
      </c>
      <c r="Z42">
        <v>12.031000000000001</v>
      </c>
      <c r="AA42">
        <v>173.46273099999999</v>
      </c>
      <c r="AB42">
        <v>6.9116179999999998</v>
      </c>
      <c r="AC42">
        <v>58.731338999999998</v>
      </c>
      <c r="AD42" s="1">
        <v>740</v>
      </c>
      <c r="AE42">
        <v>0</v>
      </c>
      <c r="AF42">
        <v>706</v>
      </c>
      <c r="AG42">
        <v>76</v>
      </c>
      <c r="AH42">
        <v>17.428141</v>
      </c>
      <c r="AI42">
        <v>3667.8</v>
      </c>
      <c r="AJ42">
        <v>0</v>
      </c>
      <c r="AK42">
        <v>10</v>
      </c>
      <c r="AL42">
        <v>2171</v>
      </c>
      <c r="AM42">
        <v>0.90409090909090906</v>
      </c>
      <c r="AN42" t="s">
        <v>68</v>
      </c>
      <c r="AO42">
        <v>3023.1329999999998</v>
      </c>
      <c r="AP42" t="s">
        <v>443</v>
      </c>
      <c r="AQ42" t="s">
        <v>118</v>
      </c>
      <c r="AR42" t="s">
        <v>120</v>
      </c>
      <c r="AS42" t="s">
        <v>118</v>
      </c>
      <c r="AT42" t="s">
        <v>120</v>
      </c>
      <c r="AU42" t="s">
        <v>186</v>
      </c>
      <c r="AV42" t="s">
        <v>255</v>
      </c>
      <c r="AW42" t="s">
        <v>68</v>
      </c>
      <c r="AX42">
        <v>5697</v>
      </c>
      <c r="AY42" t="s">
        <v>333</v>
      </c>
      <c r="AZ42">
        <v>7</v>
      </c>
      <c r="BA42" t="s">
        <v>337</v>
      </c>
      <c r="BB42">
        <v>1</v>
      </c>
      <c r="BC42">
        <v>1</v>
      </c>
      <c r="BE42" t="s">
        <v>69</v>
      </c>
      <c r="BF42">
        <v>1</v>
      </c>
      <c r="BG42" t="s">
        <v>293</v>
      </c>
      <c r="BI42" t="s">
        <v>118</v>
      </c>
      <c r="BJ42" t="s">
        <v>255</v>
      </c>
      <c r="BK42" t="s">
        <v>68</v>
      </c>
      <c r="BL42">
        <v>0.90409090909090906</v>
      </c>
      <c r="BM42">
        <v>5697</v>
      </c>
      <c r="BN42" t="s">
        <v>120</v>
      </c>
      <c r="BO42" t="s">
        <v>186</v>
      </c>
      <c r="BP42">
        <v>1</v>
      </c>
      <c r="BQ42">
        <v>3023.1329999999998</v>
      </c>
      <c r="BR42">
        <v>3.9844973961582562E-2</v>
      </c>
      <c r="BS42">
        <v>0.3385818882328101</v>
      </c>
      <c r="BT42">
        <v>0.24477917445246372</v>
      </c>
      <c r="BU42">
        <v>12.031000000000001</v>
      </c>
      <c r="BV42">
        <v>0</v>
      </c>
      <c r="BW42">
        <v>23.353256373437755</v>
      </c>
      <c r="BX42">
        <v>10</v>
      </c>
      <c r="BY42">
        <v>0</v>
      </c>
      <c r="BZ42">
        <v>706</v>
      </c>
    </row>
    <row r="43" spans="1:78" ht="16.5">
      <c r="A43" s="222" t="str">
        <f t="shared" si="1"/>
        <v>신동아교통</v>
      </c>
      <c r="B43" s="120" t="str">
        <f t="shared" si="2"/>
        <v>안경철</v>
      </c>
      <c r="C43" s="121" t="str">
        <f t="shared" si="3"/>
        <v>B</v>
      </c>
      <c r="D43" s="122">
        <f t="shared" si="4"/>
        <v>0.94304347826086965</v>
      </c>
      <c r="E43" s="123">
        <f t="shared" si="5"/>
        <v>8739</v>
      </c>
      <c r="F43" s="124" t="str">
        <f t="shared" si="6"/>
        <v>1</v>
      </c>
      <c r="G43" s="125" t="str">
        <f t="shared" si="7"/>
        <v>70바2537</v>
      </c>
      <c r="H43" s="126">
        <f t="shared" si="8"/>
        <v>1</v>
      </c>
      <c r="I43" s="127">
        <f t="shared" si="9"/>
        <v>3043.2350000000001</v>
      </c>
      <c r="J43" s="128">
        <f t="shared" si="10"/>
        <v>1.4973560601431665E-2</v>
      </c>
      <c r="K43" s="128">
        <f t="shared" si="11"/>
        <v>0.33902291525700368</v>
      </c>
      <c r="L43" s="128">
        <f t="shared" si="12"/>
        <v>0.15411231797741548</v>
      </c>
      <c r="M43" s="129">
        <f t="shared" si="13"/>
        <v>9.98</v>
      </c>
      <c r="N43" s="130">
        <f t="shared" si="14"/>
        <v>3.2859769291559801E-2</v>
      </c>
      <c r="O43" s="130">
        <f t="shared" si="15"/>
        <v>24.90770512300233</v>
      </c>
      <c r="P43" s="212">
        <f t="shared" si="16"/>
        <v>2</v>
      </c>
      <c r="Q43" s="213">
        <f t="shared" si="17"/>
        <v>1</v>
      </c>
      <c r="R43" s="213">
        <f t="shared" si="18"/>
        <v>758</v>
      </c>
      <c r="T43">
        <v>523</v>
      </c>
      <c r="U43">
        <v>8739</v>
      </c>
      <c r="V43" t="s">
        <v>256</v>
      </c>
      <c r="W43">
        <v>3043.2350000000001</v>
      </c>
      <c r="X43">
        <v>1403.33</v>
      </c>
      <c r="Y43">
        <v>2.169</v>
      </c>
      <c r="Z43">
        <v>9.98</v>
      </c>
      <c r="AA43">
        <v>172.72745399999999</v>
      </c>
      <c r="AB43">
        <v>2.5863450000000001</v>
      </c>
      <c r="AC43">
        <v>58.558565000000002</v>
      </c>
      <c r="AD43" s="1">
        <v>469</v>
      </c>
      <c r="AE43">
        <v>1</v>
      </c>
      <c r="AF43">
        <v>758</v>
      </c>
      <c r="AG43">
        <v>82</v>
      </c>
      <c r="AH43">
        <v>17.61871</v>
      </c>
      <c r="AI43">
        <v>461.6</v>
      </c>
      <c r="AJ43">
        <v>0</v>
      </c>
      <c r="AK43">
        <v>2</v>
      </c>
      <c r="AL43">
        <v>676</v>
      </c>
      <c r="AM43">
        <v>0.94304347826086965</v>
      </c>
      <c r="AN43" t="s">
        <v>68</v>
      </c>
      <c r="AO43">
        <v>3043.2350000000001</v>
      </c>
      <c r="AP43" t="s">
        <v>444</v>
      </c>
      <c r="AQ43" t="s">
        <v>118</v>
      </c>
      <c r="AR43" t="s">
        <v>120</v>
      </c>
      <c r="AS43" t="s">
        <v>118</v>
      </c>
      <c r="AT43" t="s">
        <v>120</v>
      </c>
      <c r="AU43" t="s">
        <v>184</v>
      </c>
      <c r="AV43" t="s">
        <v>256</v>
      </c>
      <c r="AW43" t="s">
        <v>68</v>
      </c>
      <c r="AX43">
        <v>8739</v>
      </c>
      <c r="AY43" t="s">
        <v>333</v>
      </c>
      <c r="AZ43">
        <v>1</v>
      </c>
      <c r="BA43" t="s">
        <v>294</v>
      </c>
      <c r="BB43">
        <v>1</v>
      </c>
      <c r="BC43">
        <v>1</v>
      </c>
      <c r="BE43" t="s">
        <v>66</v>
      </c>
      <c r="BF43">
        <v>-1</v>
      </c>
      <c r="BG43" t="s">
        <v>274</v>
      </c>
      <c r="BI43" t="s">
        <v>118</v>
      </c>
      <c r="BJ43" t="s">
        <v>256</v>
      </c>
      <c r="BK43" t="s">
        <v>68</v>
      </c>
      <c r="BL43">
        <v>0.94304347826086965</v>
      </c>
      <c r="BM43">
        <v>8739</v>
      </c>
      <c r="BN43" t="s">
        <v>120</v>
      </c>
      <c r="BO43" t="s">
        <v>184</v>
      </c>
      <c r="BP43">
        <v>1</v>
      </c>
      <c r="BQ43">
        <v>3043.2350000000001</v>
      </c>
      <c r="BR43">
        <v>1.4973560601431665E-2</v>
      </c>
      <c r="BS43">
        <v>0.33902291525700368</v>
      </c>
      <c r="BT43">
        <v>0.15411231797741548</v>
      </c>
      <c r="BU43">
        <v>9.98</v>
      </c>
      <c r="BV43">
        <v>3.2859769291559801E-2</v>
      </c>
      <c r="BW43">
        <v>24.90770512300233</v>
      </c>
      <c r="BX43">
        <v>2</v>
      </c>
      <c r="BY43">
        <v>1</v>
      </c>
      <c r="BZ43">
        <v>758</v>
      </c>
    </row>
    <row r="44" spans="1:78" ht="16.5">
      <c r="A44" s="223" t="str">
        <f t="shared" si="1"/>
        <v>신동아교통</v>
      </c>
      <c r="B44" s="104" t="str">
        <f t="shared" si="2"/>
        <v>안학순</v>
      </c>
      <c r="C44" s="105" t="str">
        <f t="shared" si="3"/>
        <v>D</v>
      </c>
      <c r="D44" s="106">
        <f t="shared" si="4"/>
        <v>0.84545454545454546</v>
      </c>
      <c r="E44" s="107">
        <f t="shared" si="5"/>
        <v>2981</v>
      </c>
      <c r="F44" s="108" t="str">
        <f t="shared" si="6"/>
        <v>1</v>
      </c>
      <c r="G44" s="109" t="str">
        <f t="shared" si="7"/>
        <v>70바3706</v>
      </c>
      <c r="H44" s="110">
        <f t="shared" si="8"/>
        <v>1</v>
      </c>
      <c r="I44" s="111">
        <f t="shared" si="9"/>
        <v>2856.6819999999998</v>
      </c>
      <c r="J44" s="112">
        <f t="shared" si="10"/>
        <v>2.7916016666100992E-2</v>
      </c>
      <c r="K44" s="112">
        <f t="shared" si="11"/>
        <v>0.33314812743345329</v>
      </c>
      <c r="L44" s="112">
        <f t="shared" si="12"/>
        <v>0.18903049061813673</v>
      </c>
      <c r="M44" s="113">
        <f t="shared" si="13"/>
        <v>11.428000000000001</v>
      </c>
      <c r="N44" s="114">
        <f t="shared" si="14"/>
        <v>3.5005646410766061E-2</v>
      </c>
      <c r="O44" s="114">
        <f t="shared" si="15"/>
        <v>6.3710276467594227</v>
      </c>
      <c r="P44" s="214">
        <f t="shared" si="16"/>
        <v>16</v>
      </c>
      <c r="Q44" s="215">
        <f t="shared" si="17"/>
        <v>1</v>
      </c>
      <c r="R44" s="215">
        <f t="shared" si="18"/>
        <v>182</v>
      </c>
      <c r="T44">
        <v>523</v>
      </c>
      <c r="U44">
        <v>2981</v>
      </c>
      <c r="V44" t="s">
        <v>257</v>
      </c>
      <c r="W44">
        <v>2856.6819999999998</v>
      </c>
      <c r="X44">
        <v>1536.037</v>
      </c>
      <c r="Y44">
        <v>1.86</v>
      </c>
      <c r="Z44">
        <v>11.428000000000001</v>
      </c>
      <c r="AA44">
        <v>176.13189800000001</v>
      </c>
      <c r="AB44">
        <v>4.9169010000000002</v>
      </c>
      <c r="AC44">
        <v>58.678012000000003</v>
      </c>
      <c r="AD44" s="1">
        <v>540</v>
      </c>
      <c r="AE44">
        <v>1</v>
      </c>
      <c r="AF44">
        <v>182</v>
      </c>
      <c r="AG44">
        <v>68</v>
      </c>
      <c r="AH44">
        <v>16.218992</v>
      </c>
      <c r="AI44">
        <v>2513.3000000000002</v>
      </c>
      <c r="AJ44">
        <v>0</v>
      </c>
      <c r="AK44">
        <v>16</v>
      </c>
      <c r="AL44">
        <v>3602</v>
      </c>
      <c r="AM44">
        <v>0.84545454545454546</v>
      </c>
      <c r="AN44" t="s">
        <v>67</v>
      </c>
      <c r="AO44">
        <v>2856.6819999999998</v>
      </c>
      <c r="AP44" t="s">
        <v>445</v>
      </c>
      <c r="AQ44" t="s">
        <v>118</v>
      </c>
      <c r="AR44" t="s">
        <v>120</v>
      </c>
      <c r="AS44" t="s">
        <v>118</v>
      </c>
      <c r="AT44" t="s">
        <v>120</v>
      </c>
      <c r="AU44" t="s">
        <v>196</v>
      </c>
      <c r="AV44" t="s">
        <v>257</v>
      </c>
      <c r="AW44" t="s">
        <v>67</v>
      </c>
      <c r="AX44">
        <v>2981</v>
      </c>
      <c r="AY44" t="s">
        <v>320</v>
      </c>
      <c r="AZ44">
        <v>3</v>
      </c>
      <c r="BA44" t="s">
        <v>195</v>
      </c>
      <c r="BB44">
        <v>1</v>
      </c>
      <c r="BC44">
        <v>1</v>
      </c>
      <c r="BE44" t="s">
        <v>69</v>
      </c>
      <c r="BF44">
        <v>-1</v>
      </c>
      <c r="BG44" t="s">
        <v>274</v>
      </c>
      <c r="BI44" t="s">
        <v>118</v>
      </c>
      <c r="BJ44" t="s">
        <v>257</v>
      </c>
      <c r="BK44" t="s">
        <v>67</v>
      </c>
      <c r="BL44">
        <v>0.84545454545454546</v>
      </c>
      <c r="BM44">
        <v>2981</v>
      </c>
      <c r="BN44" t="s">
        <v>120</v>
      </c>
      <c r="BO44" t="s">
        <v>196</v>
      </c>
      <c r="BP44">
        <v>1</v>
      </c>
      <c r="BQ44">
        <v>2856.6819999999998</v>
      </c>
      <c r="BR44">
        <v>2.7916016666100992E-2</v>
      </c>
      <c r="BS44">
        <v>0.33314812743345329</v>
      </c>
      <c r="BT44">
        <v>0.18903049061813673</v>
      </c>
      <c r="BU44">
        <v>11.428000000000001</v>
      </c>
      <c r="BV44">
        <v>3.5005646410766061E-2</v>
      </c>
      <c r="BW44">
        <v>6.3710276467594227</v>
      </c>
      <c r="BX44">
        <v>16</v>
      </c>
      <c r="BY44">
        <v>1</v>
      </c>
      <c r="BZ44">
        <v>182</v>
      </c>
    </row>
    <row r="45" spans="1:78" ht="16.5">
      <c r="A45" s="222" t="str">
        <f t="shared" si="1"/>
        <v>신동아교통</v>
      </c>
      <c r="B45" s="120" t="str">
        <f t="shared" si="2"/>
        <v>양문우</v>
      </c>
      <c r="C45" s="121" t="str">
        <f t="shared" si="3"/>
        <v>D</v>
      </c>
      <c r="D45" s="122">
        <f t="shared" si="4"/>
        <v>0.83167278447984183</v>
      </c>
      <c r="E45" s="123">
        <f t="shared" si="5"/>
        <v>278</v>
      </c>
      <c r="F45" s="124" t="str">
        <f t="shared" si="6"/>
        <v>1</v>
      </c>
      <c r="G45" s="125" t="str">
        <f t="shared" si="7"/>
        <v>70바2451</v>
      </c>
      <c r="H45" s="126">
        <f t="shared" si="8"/>
        <v>3</v>
      </c>
      <c r="I45" s="127">
        <f t="shared" si="9"/>
        <v>2643.0970000000002</v>
      </c>
      <c r="J45" s="128">
        <f t="shared" si="10"/>
        <v>3.2148275908524621E-2</v>
      </c>
      <c r="K45" s="128">
        <f t="shared" si="11"/>
        <v>0.35505481191947524</v>
      </c>
      <c r="L45" s="128">
        <f t="shared" si="12"/>
        <v>0.15663443301551172</v>
      </c>
      <c r="M45" s="129">
        <f t="shared" si="13"/>
        <v>13.206</v>
      </c>
      <c r="N45" s="130">
        <f t="shared" si="14"/>
        <v>7.5668808220053965E-2</v>
      </c>
      <c r="O45" s="130">
        <f t="shared" si="15"/>
        <v>10.971977191907825</v>
      </c>
      <c r="P45" s="212">
        <f t="shared" si="16"/>
        <v>7</v>
      </c>
      <c r="Q45" s="213">
        <f t="shared" si="17"/>
        <v>2</v>
      </c>
      <c r="R45" s="213">
        <f t="shared" si="18"/>
        <v>290</v>
      </c>
      <c r="T45">
        <v>523</v>
      </c>
      <c r="U45">
        <v>278</v>
      </c>
      <c r="V45" t="s">
        <v>258</v>
      </c>
      <c r="W45">
        <v>2643.0970000000002</v>
      </c>
      <c r="X45">
        <v>1385.326</v>
      </c>
      <c r="Y45">
        <v>1.9079999999999999</v>
      </c>
      <c r="Z45">
        <v>13.206</v>
      </c>
      <c r="AA45">
        <v>151.05245500000001</v>
      </c>
      <c r="AB45">
        <v>4.8560759999999998</v>
      </c>
      <c r="AC45">
        <v>53.631900999999999</v>
      </c>
      <c r="AD45" s="1">
        <v>414</v>
      </c>
      <c r="AE45">
        <v>2</v>
      </c>
      <c r="AF45">
        <v>290</v>
      </c>
      <c r="AG45">
        <v>85</v>
      </c>
      <c r="AH45">
        <v>17.497875000000001</v>
      </c>
      <c r="AI45">
        <v>2613.6</v>
      </c>
      <c r="AJ45">
        <v>7.8</v>
      </c>
      <c r="AK45">
        <v>7</v>
      </c>
      <c r="AL45">
        <v>3720</v>
      </c>
      <c r="AM45">
        <v>0.83167278447984183</v>
      </c>
      <c r="AN45" t="s">
        <v>67</v>
      </c>
      <c r="AO45">
        <v>2362.3110000000001</v>
      </c>
      <c r="AP45" t="s">
        <v>446</v>
      </c>
      <c r="AQ45" t="s">
        <v>118</v>
      </c>
      <c r="AR45" t="s">
        <v>120</v>
      </c>
      <c r="AS45" t="s">
        <v>118</v>
      </c>
      <c r="AT45" t="s">
        <v>120</v>
      </c>
      <c r="AU45" t="s">
        <v>175</v>
      </c>
      <c r="AV45" t="s">
        <v>258</v>
      </c>
      <c r="AW45" t="s">
        <v>67</v>
      </c>
      <c r="AX45">
        <v>278</v>
      </c>
      <c r="AY45" t="s">
        <v>320</v>
      </c>
      <c r="AZ45">
        <v>6</v>
      </c>
      <c r="BA45" t="s">
        <v>174</v>
      </c>
      <c r="BB45">
        <v>3</v>
      </c>
      <c r="BC45">
        <v>1</v>
      </c>
      <c r="BE45" t="s">
        <v>69</v>
      </c>
      <c r="BF45">
        <v>-1</v>
      </c>
      <c r="BG45" t="s">
        <v>274</v>
      </c>
      <c r="BI45" t="s">
        <v>118</v>
      </c>
      <c r="BJ45" t="s">
        <v>258</v>
      </c>
      <c r="BK45" t="s">
        <v>67</v>
      </c>
      <c r="BL45">
        <v>0.83167278447984183</v>
      </c>
      <c r="BM45">
        <v>278</v>
      </c>
      <c r="BN45" t="s">
        <v>120</v>
      </c>
      <c r="BO45" t="s">
        <v>175</v>
      </c>
      <c r="BP45">
        <v>3</v>
      </c>
      <c r="BQ45">
        <v>2643.0970000000002</v>
      </c>
      <c r="BR45">
        <v>3.2148275908524621E-2</v>
      </c>
      <c r="BS45">
        <v>0.35505481191947524</v>
      </c>
      <c r="BT45">
        <v>0.15663443301551172</v>
      </c>
      <c r="BU45">
        <v>13.206</v>
      </c>
      <c r="BV45">
        <v>7.5668808220053965E-2</v>
      </c>
      <c r="BW45">
        <v>10.971977191907825</v>
      </c>
      <c r="BX45">
        <v>7</v>
      </c>
      <c r="BY45">
        <v>2</v>
      </c>
      <c r="BZ45">
        <v>290</v>
      </c>
    </row>
    <row r="46" spans="1:78" ht="16.5">
      <c r="A46" s="223" t="str">
        <f t="shared" si="1"/>
        <v>신동아교통</v>
      </c>
      <c r="B46" s="104" t="str">
        <f t="shared" si="2"/>
        <v>양미경</v>
      </c>
      <c r="C46" s="105" t="str">
        <f t="shared" si="3"/>
        <v>C</v>
      </c>
      <c r="D46" s="106">
        <f t="shared" si="4"/>
        <v>0.89896551724137941</v>
      </c>
      <c r="E46" s="107">
        <f t="shared" si="5"/>
        <v>6828</v>
      </c>
      <c r="F46" s="108" t="str">
        <f t="shared" si="6"/>
        <v>520</v>
      </c>
      <c r="G46" s="109" t="str">
        <f t="shared" si="7"/>
        <v>70바3723</v>
      </c>
      <c r="H46" s="110">
        <f t="shared" si="8"/>
        <v>1</v>
      </c>
      <c r="I46" s="111">
        <f t="shared" si="9"/>
        <v>924.58600000000001</v>
      </c>
      <c r="J46" s="112">
        <f t="shared" si="10"/>
        <v>1.741068956182304E-2</v>
      </c>
      <c r="K46" s="112">
        <f t="shared" si="11"/>
        <v>0.31507562686881679</v>
      </c>
      <c r="L46" s="112">
        <f t="shared" si="12"/>
        <v>0.16547946864867086</v>
      </c>
      <c r="M46" s="113">
        <f t="shared" si="13"/>
        <v>5.1390000000000002</v>
      </c>
      <c r="N46" s="114">
        <f t="shared" si="14"/>
        <v>0</v>
      </c>
      <c r="O46" s="114">
        <f t="shared" si="15"/>
        <v>2.920225917329486</v>
      </c>
      <c r="P46" s="214">
        <f t="shared" si="16"/>
        <v>10</v>
      </c>
      <c r="Q46" s="215">
        <f t="shared" si="17"/>
        <v>0</v>
      </c>
      <c r="R46" s="215">
        <f t="shared" si="18"/>
        <v>27</v>
      </c>
      <c r="T46">
        <v>523</v>
      </c>
      <c r="U46">
        <v>6828</v>
      </c>
      <c r="V46" t="s">
        <v>276</v>
      </c>
      <c r="W46">
        <v>924.58600000000001</v>
      </c>
      <c r="X46">
        <v>354.68</v>
      </c>
      <c r="Y46">
        <v>2.6070000000000002</v>
      </c>
      <c r="Z46">
        <v>5.1390000000000002</v>
      </c>
      <c r="AA46">
        <v>78.780797000000007</v>
      </c>
      <c r="AB46">
        <v>1.3716280000000001</v>
      </c>
      <c r="AC46">
        <v>24.821909000000002</v>
      </c>
      <c r="AD46" s="1">
        <v>153</v>
      </c>
      <c r="AE46">
        <v>0</v>
      </c>
      <c r="AF46">
        <v>27</v>
      </c>
      <c r="AG46">
        <v>88</v>
      </c>
      <c r="AH46">
        <v>11.736184</v>
      </c>
      <c r="AI46">
        <v>97.2</v>
      </c>
      <c r="AJ46">
        <v>32.4</v>
      </c>
      <c r="AK46">
        <v>10</v>
      </c>
      <c r="AL46">
        <v>7464</v>
      </c>
      <c r="AM46">
        <v>0.89896551724137941</v>
      </c>
      <c r="AN46" t="s">
        <v>69</v>
      </c>
      <c r="AO46">
        <v>924.58600000000001</v>
      </c>
      <c r="AP46" t="s">
        <v>447</v>
      </c>
      <c r="AQ46" t="s">
        <v>118</v>
      </c>
      <c r="AR46" t="s">
        <v>123</v>
      </c>
      <c r="AS46" t="s">
        <v>118</v>
      </c>
      <c r="AT46" t="s">
        <v>123</v>
      </c>
      <c r="AU46" t="s">
        <v>215</v>
      </c>
      <c r="AV46" t="s">
        <v>276</v>
      </c>
      <c r="AW46" t="s">
        <v>69</v>
      </c>
      <c r="AX46">
        <v>6828</v>
      </c>
      <c r="AY46" t="s">
        <v>329</v>
      </c>
      <c r="AZ46">
        <v>1</v>
      </c>
      <c r="BA46" t="s">
        <v>311</v>
      </c>
      <c r="BB46">
        <v>1</v>
      </c>
      <c r="BC46">
        <v>1</v>
      </c>
      <c r="BE46" t="s">
        <v>70</v>
      </c>
      <c r="BF46">
        <v>2</v>
      </c>
      <c r="BG46" t="s">
        <v>293</v>
      </c>
      <c r="BI46" t="s">
        <v>118</v>
      </c>
      <c r="BJ46" t="s">
        <v>276</v>
      </c>
      <c r="BK46" t="s">
        <v>69</v>
      </c>
      <c r="BL46">
        <v>0.89896551724137941</v>
      </c>
      <c r="BM46">
        <v>6828</v>
      </c>
      <c r="BN46" t="s">
        <v>123</v>
      </c>
      <c r="BO46" t="s">
        <v>215</v>
      </c>
      <c r="BP46">
        <v>1</v>
      </c>
      <c r="BQ46">
        <v>924.58600000000001</v>
      </c>
      <c r="BR46">
        <v>1.741068956182304E-2</v>
      </c>
      <c r="BS46">
        <v>0.31507562686881679</v>
      </c>
      <c r="BT46">
        <v>0.16547946864867086</v>
      </c>
      <c r="BU46">
        <v>5.1390000000000002</v>
      </c>
      <c r="BV46">
        <v>0</v>
      </c>
      <c r="BW46">
        <v>2.920225917329486</v>
      </c>
      <c r="BX46">
        <v>10</v>
      </c>
      <c r="BY46">
        <v>0</v>
      </c>
      <c r="BZ46">
        <v>27</v>
      </c>
    </row>
    <row r="47" spans="1:78" ht="16.5">
      <c r="A47" s="222" t="str">
        <f t="shared" si="1"/>
        <v>신동아교통</v>
      </c>
      <c r="B47" s="120" t="str">
        <f t="shared" si="2"/>
        <v>윤성영</v>
      </c>
      <c r="C47" s="121" t="str">
        <f t="shared" si="3"/>
        <v>D</v>
      </c>
      <c r="D47" s="122">
        <f t="shared" si="4"/>
        <v>0.80636363636363628</v>
      </c>
      <c r="E47" s="123">
        <f t="shared" si="5"/>
        <v>8829</v>
      </c>
      <c r="F47" s="124" t="str">
        <f t="shared" si="6"/>
        <v>1</v>
      </c>
      <c r="G47" s="125" t="str">
        <f t="shared" si="7"/>
        <v>70바3705</v>
      </c>
      <c r="H47" s="126">
        <f t="shared" si="8"/>
        <v>1</v>
      </c>
      <c r="I47" s="127">
        <f t="shared" si="9"/>
        <v>1347.1110000000001</v>
      </c>
      <c r="J47" s="128">
        <f t="shared" si="10"/>
        <v>2.9815859019280168E-2</v>
      </c>
      <c r="K47" s="128">
        <f t="shared" si="11"/>
        <v>0.31462497025660097</v>
      </c>
      <c r="L47" s="128">
        <f t="shared" si="12"/>
        <v>0.15217751172694752</v>
      </c>
      <c r="M47" s="129">
        <f t="shared" si="13"/>
        <v>15.497999999999999</v>
      </c>
      <c r="N47" s="130">
        <f t="shared" si="14"/>
        <v>0</v>
      </c>
      <c r="O47" s="130">
        <f t="shared" si="15"/>
        <v>17.444739149186667</v>
      </c>
      <c r="P47" s="212">
        <f t="shared" si="16"/>
        <v>3</v>
      </c>
      <c r="Q47" s="213">
        <f t="shared" si="17"/>
        <v>0</v>
      </c>
      <c r="R47" s="213">
        <f t="shared" si="18"/>
        <v>235</v>
      </c>
      <c r="T47">
        <v>523</v>
      </c>
      <c r="U47">
        <v>8829</v>
      </c>
      <c r="V47" t="s">
        <v>259</v>
      </c>
      <c r="W47">
        <v>1347.1110000000001</v>
      </c>
      <c r="X47">
        <v>759.51599999999996</v>
      </c>
      <c r="Y47">
        <v>1.774</v>
      </c>
      <c r="Z47">
        <v>15.497999999999999</v>
      </c>
      <c r="AA47">
        <v>69.528031999999996</v>
      </c>
      <c r="AB47">
        <v>2.0730379999999999</v>
      </c>
      <c r="AC47">
        <v>21.875254999999999</v>
      </c>
      <c r="AD47" s="1">
        <v>205</v>
      </c>
      <c r="AE47">
        <v>0</v>
      </c>
      <c r="AF47">
        <v>235</v>
      </c>
      <c r="AG47">
        <v>68</v>
      </c>
      <c r="AH47">
        <v>19.375077000000001</v>
      </c>
      <c r="AI47">
        <v>731.4</v>
      </c>
      <c r="AJ47">
        <v>0</v>
      </c>
      <c r="AK47">
        <v>3</v>
      </c>
      <c r="AL47">
        <v>310</v>
      </c>
      <c r="AM47">
        <v>0.80636363636363628</v>
      </c>
      <c r="AN47" t="s">
        <v>67</v>
      </c>
      <c r="AO47">
        <v>1347.1110000000001</v>
      </c>
      <c r="AP47" t="s">
        <v>448</v>
      </c>
      <c r="AQ47" t="s">
        <v>118</v>
      </c>
      <c r="AR47" t="s">
        <v>120</v>
      </c>
      <c r="AS47" t="s">
        <v>118</v>
      </c>
      <c r="AT47" t="s">
        <v>120</v>
      </c>
      <c r="AU47" t="s">
        <v>194</v>
      </c>
      <c r="AV47" t="s">
        <v>259</v>
      </c>
      <c r="AW47" t="s">
        <v>67</v>
      </c>
      <c r="AX47">
        <v>8829</v>
      </c>
      <c r="AY47" t="s">
        <v>320</v>
      </c>
      <c r="AZ47">
        <v>16</v>
      </c>
      <c r="BA47" t="s">
        <v>361</v>
      </c>
      <c r="BB47">
        <v>1</v>
      </c>
      <c r="BC47">
        <v>1</v>
      </c>
      <c r="BE47" t="s">
        <v>70</v>
      </c>
      <c r="BF47">
        <v>1</v>
      </c>
      <c r="BG47" t="s">
        <v>293</v>
      </c>
      <c r="BI47" t="s">
        <v>118</v>
      </c>
      <c r="BJ47" t="s">
        <v>259</v>
      </c>
      <c r="BK47" t="s">
        <v>67</v>
      </c>
      <c r="BL47">
        <v>0.80636363636363628</v>
      </c>
      <c r="BM47">
        <v>8829</v>
      </c>
      <c r="BN47" t="s">
        <v>120</v>
      </c>
      <c r="BO47" t="s">
        <v>194</v>
      </c>
      <c r="BP47">
        <v>1</v>
      </c>
      <c r="BQ47">
        <v>1347.1110000000001</v>
      </c>
      <c r="BR47">
        <v>2.9815859019280168E-2</v>
      </c>
      <c r="BS47">
        <v>0.31462497025660097</v>
      </c>
      <c r="BT47">
        <v>0.15217751172694752</v>
      </c>
      <c r="BU47">
        <v>15.497999999999999</v>
      </c>
      <c r="BV47">
        <v>0</v>
      </c>
      <c r="BW47">
        <v>17.444739149186667</v>
      </c>
      <c r="BX47">
        <v>3</v>
      </c>
      <c r="BY47">
        <v>0</v>
      </c>
      <c r="BZ47">
        <v>235</v>
      </c>
    </row>
    <row r="48" spans="1:78" ht="16.5">
      <c r="A48" s="223" t="str">
        <f t="shared" si="1"/>
        <v>신동아교통</v>
      </c>
      <c r="B48" s="104" t="str">
        <f t="shared" si="2"/>
        <v>이성림</v>
      </c>
      <c r="C48" s="105" t="str">
        <f t="shared" si="3"/>
        <v>F</v>
      </c>
      <c r="D48" s="106">
        <f t="shared" si="4"/>
        <v>0.79296172670809384</v>
      </c>
      <c r="E48" s="107">
        <f t="shared" si="5"/>
        <v>5286</v>
      </c>
      <c r="F48" s="108" t="str">
        <f t="shared" si="6"/>
        <v>520</v>
      </c>
      <c r="G48" s="109" t="str">
        <f t="shared" si="7"/>
        <v>71바6408</v>
      </c>
      <c r="H48" s="110">
        <f t="shared" si="8"/>
        <v>4</v>
      </c>
      <c r="I48" s="111">
        <f t="shared" si="9"/>
        <v>1321.174</v>
      </c>
      <c r="J48" s="112">
        <f t="shared" si="10"/>
        <v>3.8050768501770034E-2</v>
      </c>
      <c r="K48" s="112">
        <f t="shared" si="11"/>
        <v>0.4021412270692728</v>
      </c>
      <c r="L48" s="112">
        <f t="shared" si="12"/>
        <v>0.24599333622974717</v>
      </c>
      <c r="M48" s="113">
        <f t="shared" si="13"/>
        <v>7.6970000000000001</v>
      </c>
      <c r="N48" s="114">
        <f t="shared" si="14"/>
        <v>0.37845128650730336</v>
      </c>
      <c r="O48" s="114">
        <f t="shared" si="15"/>
        <v>4.6171056953891005</v>
      </c>
      <c r="P48" s="214">
        <f t="shared" si="16"/>
        <v>66</v>
      </c>
      <c r="Q48" s="215">
        <f t="shared" si="17"/>
        <v>5</v>
      </c>
      <c r="R48" s="215">
        <f t="shared" si="18"/>
        <v>61</v>
      </c>
      <c r="T48">
        <v>523</v>
      </c>
      <c r="U48">
        <v>5286</v>
      </c>
      <c r="V48" t="s">
        <v>260</v>
      </c>
      <c r="W48">
        <v>1321.174</v>
      </c>
      <c r="X48">
        <v>611.14499999999998</v>
      </c>
      <c r="Y48">
        <v>2.1619999999999999</v>
      </c>
      <c r="Z48">
        <v>7.6970000000000001</v>
      </c>
      <c r="AA48">
        <v>133.709126</v>
      </c>
      <c r="AB48">
        <v>5.0877350000000003</v>
      </c>
      <c r="AC48">
        <v>53.769952000000004</v>
      </c>
      <c r="AD48" s="1">
        <v>325</v>
      </c>
      <c r="AE48">
        <v>5</v>
      </c>
      <c r="AF48">
        <v>61</v>
      </c>
      <c r="AG48">
        <v>72</v>
      </c>
      <c r="AH48">
        <v>9.8809559999999994</v>
      </c>
      <c r="AI48">
        <v>23.9</v>
      </c>
      <c r="AJ48">
        <v>0</v>
      </c>
      <c r="AK48">
        <v>66</v>
      </c>
      <c r="AL48">
        <v>48633</v>
      </c>
      <c r="AM48">
        <v>0.79296172670809384</v>
      </c>
      <c r="AN48" t="s">
        <v>70</v>
      </c>
      <c r="AO48">
        <v>878.471</v>
      </c>
      <c r="AP48" t="s">
        <v>449</v>
      </c>
      <c r="AQ48" t="s">
        <v>118</v>
      </c>
      <c r="AR48" t="s">
        <v>123</v>
      </c>
      <c r="AS48" t="s">
        <v>118</v>
      </c>
      <c r="AT48" t="s">
        <v>123</v>
      </c>
      <c r="AU48" t="s">
        <v>216</v>
      </c>
      <c r="AV48" t="s">
        <v>260</v>
      </c>
      <c r="AW48" t="s">
        <v>70</v>
      </c>
      <c r="AX48">
        <v>5286</v>
      </c>
      <c r="AY48" t="s">
        <v>326</v>
      </c>
      <c r="AZ48">
        <v>1</v>
      </c>
      <c r="BA48" t="s">
        <v>289</v>
      </c>
      <c r="BB48">
        <v>4</v>
      </c>
      <c r="BC48">
        <v>1</v>
      </c>
      <c r="BE48" t="s">
        <v>67</v>
      </c>
      <c r="BF48">
        <v>-1</v>
      </c>
      <c r="BG48" t="s">
        <v>274</v>
      </c>
      <c r="BI48" t="s">
        <v>118</v>
      </c>
      <c r="BJ48" t="s">
        <v>260</v>
      </c>
      <c r="BK48" t="s">
        <v>70</v>
      </c>
      <c r="BL48">
        <v>0.79296172670809384</v>
      </c>
      <c r="BM48">
        <v>5286</v>
      </c>
      <c r="BN48" t="s">
        <v>123</v>
      </c>
      <c r="BO48" t="s">
        <v>216</v>
      </c>
      <c r="BP48">
        <v>4</v>
      </c>
      <c r="BQ48">
        <v>1321.174</v>
      </c>
      <c r="BR48">
        <v>3.8050768501770034E-2</v>
      </c>
      <c r="BS48">
        <v>0.4021412270692728</v>
      </c>
      <c r="BT48">
        <v>0.24599333622974717</v>
      </c>
      <c r="BU48">
        <v>7.6970000000000001</v>
      </c>
      <c r="BV48">
        <v>0.37845128650730336</v>
      </c>
      <c r="BW48">
        <v>4.6171056953891005</v>
      </c>
      <c r="BX48">
        <v>66</v>
      </c>
      <c r="BY48">
        <v>5</v>
      </c>
      <c r="BZ48">
        <v>61</v>
      </c>
    </row>
    <row r="49" spans="1:78" ht="16.5">
      <c r="A49" s="222" t="str">
        <f t="shared" si="1"/>
        <v>신동아교통</v>
      </c>
      <c r="B49" s="120" t="str">
        <f t="shared" si="2"/>
        <v>이안수</v>
      </c>
      <c r="C49" s="121" t="str">
        <f t="shared" si="3"/>
        <v>S</v>
      </c>
      <c r="D49" s="122">
        <f t="shared" si="4"/>
        <v>1.0008868097933679</v>
      </c>
      <c r="E49" s="123">
        <f t="shared" si="5"/>
        <v>2282</v>
      </c>
      <c r="F49" s="124" t="str">
        <f t="shared" si="6"/>
        <v>1</v>
      </c>
      <c r="G49" s="125" t="str">
        <f t="shared" si="7"/>
        <v>70바2535</v>
      </c>
      <c r="H49" s="126">
        <f t="shared" si="8"/>
        <v>14</v>
      </c>
      <c r="I49" s="127">
        <f t="shared" si="9"/>
        <v>2928.7110000000002</v>
      </c>
      <c r="J49" s="128">
        <f t="shared" si="10"/>
        <v>1.0688972666446576E-2</v>
      </c>
      <c r="K49" s="128">
        <f t="shared" si="11"/>
        <v>0.3089120400786457</v>
      </c>
      <c r="L49" s="128">
        <f t="shared" si="12"/>
        <v>2.3218405639887307E-2</v>
      </c>
      <c r="M49" s="129">
        <f t="shared" si="13"/>
        <v>7.8330000000000002</v>
      </c>
      <c r="N49" s="130">
        <f t="shared" si="14"/>
        <v>0.13657885670521946</v>
      </c>
      <c r="O49" s="130">
        <f t="shared" si="15"/>
        <v>9.628809397717971</v>
      </c>
      <c r="P49" s="212">
        <f t="shared" si="16"/>
        <v>1</v>
      </c>
      <c r="Q49" s="213">
        <f t="shared" si="17"/>
        <v>4</v>
      </c>
      <c r="R49" s="213">
        <f t="shared" si="18"/>
        <v>282</v>
      </c>
      <c r="T49">
        <v>523</v>
      </c>
      <c r="U49">
        <v>2282</v>
      </c>
      <c r="V49" t="s">
        <v>277</v>
      </c>
      <c r="W49">
        <v>2941.223</v>
      </c>
      <c r="X49">
        <v>1274.9449999999999</v>
      </c>
      <c r="Y49">
        <v>2.3069999999999999</v>
      </c>
      <c r="Z49">
        <v>7.8330000000000002</v>
      </c>
      <c r="AA49">
        <v>172.187455</v>
      </c>
      <c r="AB49">
        <v>1.8405069999999999</v>
      </c>
      <c r="AC49">
        <v>53.190778000000002</v>
      </c>
      <c r="AD49" s="1">
        <v>68</v>
      </c>
      <c r="AE49">
        <v>4</v>
      </c>
      <c r="AF49">
        <v>282</v>
      </c>
      <c r="AG49">
        <v>80</v>
      </c>
      <c r="AH49">
        <v>17.081517000000002</v>
      </c>
      <c r="AI49">
        <v>410.8</v>
      </c>
      <c r="AJ49">
        <v>0</v>
      </c>
      <c r="AK49">
        <v>1</v>
      </c>
      <c r="AL49">
        <v>11</v>
      </c>
      <c r="AM49">
        <v>1.0008868097933679</v>
      </c>
      <c r="AN49" t="s">
        <v>71</v>
      </c>
      <c r="AO49">
        <v>434.44</v>
      </c>
      <c r="AP49" t="s">
        <v>450</v>
      </c>
      <c r="AQ49" t="s">
        <v>118</v>
      </c>
      <c r="AR49" t="s">
        <v>120</v>
      </c>
      <c r="AS49" t="s">
        <v>118</v>
      </c>
      <c r="AT49" t="s">
        <v>120</v>
      </c>
      <c r="AU49" t="s">
        <v>181</v>
      </c>
      <c r="AV49" t="s">
        <v>277</v>
      </c>
      <c r="AW49" t="s">
        <v>71</v>
      </c>
      <c r="AX49">
        <v>2282</v>
      </c>
      <c r="AY49" t="s">
        <v>451</v>
      </c>
      <c r="AZ49">
        <v>1</v>
      </c>
      <c r="BA49" t="s">
        <v>452</v>
      </c>
      <c r="BB49">
        <v>14</v>
      </c>
      <c r="BC49">
        <v>1</v>
      </c>
      <c r="BE49" t="s">
        <v>66</v>
      </c>
      <c r="BF49">
        <v>1</v>
      </c>
      <c r="BG49" t="s">
        <v>293</v>
      </c>
      <c r="BI49" t="s">
        <v>118</v>
      </c>
      <c r="BJ49" t="s">
        <v>277</v>
      </c>
      <c r="BK49" t="s">
        <v>71</v>
      </c>
      <c r="BL49">
        <v>1.0008868097933679</v>
      </c>
      <c r="BM49">
        <v>2282</v>
      </c>
      <c r="BN49" t="s">
        <v>120</v>
      </c>
      <c r="BO49" t="s">
        <v>181</v>
      </c>
      <c r="BP49">
        <v>14</v>
      </c>
      <c r="BQ49">
        <v>2928.7110000000002</v>
      </c>
      <c r="BR49">
        <v>1.0688972666446576E-2</v>
      </c>
      <c r="BS49">
        <v>0.3089120400786457</v>
      </c>
      <c r="BT49">
        <v>2.3119634247386205E-2</v>
      </c>
      <c r="BU49">
        <v>7.8330000000000002</v>
      </c>
      <c r="BV49">
        <v>0.13657885670521946</v>
      </c>
      <c r="BW49">
        <v>9.628809397717971</v>
      </c>
      <c r="BX49">
        <v>1</v>
      </c>
      <c r="BY49">
        <v>4</v>
      </c>
      <c r="BZ49">
        <v>282</v>
      </c>
    </row>
    <row r="50" spans="1:78" ht="16.5">
      <c r="A50" s="223" t="str">
        <f t="shared" si="1"/>
        <v>신동아교통</v>
      </c>
      <c r="B50" s="104" t="str">
        <f t="shared" si="2"/>
        <v>이장만</v>
      </c>
      <c r="C50" s="105" t="str">
        <f t="shared" si="3"/>
        <v>F</v>
      </c>
      <c r="D50" s="106">
        <f t="shared" si="4"/>
        <v>0.74584464104883808</v>
      </c>
      <c r="E50" s="107">
        <f t="shared" si="5"/>
        <v>2433</v>
      </c>
      <c r="F50" s="108" t="str">
        <f t="shared" si="6"/>
        <v>1</v>
      </c>
      <c r="G50" s="109" t="str">
        <f t="shared" si="7"/>
        <v>70바3703</v>
      </c>
      <c r="H50" s="110">
        <f t="shared" si="8"/>
        <v>2</v>
      </c>
      <c r="I50" s="111">
        <f t="shared" si="9"/>
        <v>2787.0149999999999</v>
      </c>
      <c r="J50" s="112">
        <f t="shared" si="10"/>
        <v>4.0808267634958699E-2</v>
      </c>
      <c r="K50" s="112">
        <f t="shared" si="11"/>
        <v>0.38405677275111666</v>
      </c>
      <c r="L50" s="112">
        <f t="shared" si="12"/>
        <v>0.10656562666508793</v>
      </c>
      <c r="M50" s="113">
        <f t="shared" si="13"/>
        <v>13.76</v>
      </c>
      <c r="N50" s="114">
        <f t="shared" si="14"/>
        <v>0</v>
      </c>
      <c r="O50" s="114">
        <f t="shared" si="15"/>
        <v>36.957102850182004</v>
      </c>
      <c r="P50" s="214">
        <f t="shared" si="16"/>
        <v>29</v>
      </c>
      <c r="Q50" s="215">
        <f t="shared" si="17"/>
        <v>0</v>
      </c>
      <c r="R50" s="215">
        <f t="shared" si="18"/>
        <v>1030</v>
      </c>
      <c r="T50">
        <v>523</v>
      </c>
      <c r="U50">
        <v>2433</v>
      </c>
      <c r="V50" t="s">
        <v>261</v>
      </c>
      <c r="W50">
        <v>2787.0149999999999</v>
      </c>
      <c r="X50">
        <v>1565.002</v>
      </c>
      <c r="Y50">
        <v>1.7809999999999999</v>
      </c>
      <c r="Z50">
        <v>13.76</v>
      </c>
      <c r="AA50">
        <v>169.48440600000001</v>
      </c>
      <c r="AB50">
        <v>6.9163649999999999</v>
      </c>
      <c r="AC50">
        <v>65.091633999999999</v>
      </c>
      <c r="AD50" s="1">
        <v>297</v>
      </c>
      <c r="AE50">
        <v>0</v>
      </c>
      <c r="AF50">
        <v>1030</v>
      </c>
      <c r="AG50">
        <v>82</v>
      </c>
      <c r="AH50">
        <v>16.444078999999999</v>
      </c>
      <c r="AI50">
        <v>742.9</v>
      </c>
      <c r="AJ50">
        <v>0</v>
      </c>
      <c r="AK50">
        <v>29</v>
      </c>
      <c r="AL50">
        <v>15668</v>
      </c>
      <c r="AM50">
        <v>0.74584464104883808</v>
      </c>
      <c r="AN50" t="s">
        <v>70</v>
      </c>
      <c r="AO50">
        <v>2646.2280000000001</v>
      </c>
      <c r="AP50" t="s">
        <v>453</v>
      </c>
      <c r="AQ50" t="s">
        <v>118</v>
      </c>
      <c r="AR50" t="s">
        <v>120</v>
      </c>
      <c r="AS50" t="s">
        <v>118</v>
      </c>
      <c r="AT50" t="s">
        <v>120</v>
      </c>
      <c r="AU50" t="s">
        <v>193</v>
      </c>
      <c r="AV50" t="s">
        <v>261</v>
      </c>
      <c r="AW50" t="s">
        <v>70</v>
      </c>
      <c r="AX50">
        <v>2433</v>
      </c>
      <c r="AY50" t="s">
        <v>324</v>
      </c>
      <c r="AZ50">
        <v>14</v>
      </c>
      <c r="BA50" t="s">
        <v>454</v>
      </c>
      <c r="BB50">
        <v>2</v>
      </c>
      <c r="BC50">
        <v>1</v>
      </c>
      <c r="BE50" t="s">
        <v>70</v>
      </c>
      <c r="BF50">
        <v>0</v>
      </c>
      <c r="BG50" t="s">
        <v>273</v>
      </c>
      <c r="BI50" t="s">
        <v>118</v>
      </c>
      <c r="BJ50" t="s">
        <v>261</v>
      </c>
      <c r="BK50" t="s">
        <v>70</v>
      </c>
      <c r="BL50">
        <v>0.74584464104883808</v>
      </c>
      <c r="BM50">
        <v>2433</v>
      </c>
      <c r="BN50" t="s">
        <v>120</v>
      </c>
      <c r="BO50" t="s">
        <v>193</v>
      </c>
      <c r="BP50">
        <v>2</v>
      </c>
      <c r="BQ50">
        <v>2787.0149999999999</v>
      </c>
      <c r="BR50">
        <v>4.0808267634958699E-2</v>
      </c>
      <c r="BS50">
        <v>0.38405677275111666</v>
      </c>
      <c r="BT50">
        <v>0.10656562666508793</v>
      </c>
      <c r="BU50">
        <v>13.76</v>
      </c>
      <c r="BV50">
        <v>0</v>
      </c>
      <c r="BW50">
        <v>36.957102850182004</v>
      </c>
      <c r="BX50">
        <v>29</v>
      </c>
      <c r="BY50">
        <v>0</v>
      </c>
      <c r="BZ50">
        <v>1030</v>
      </c>
    </row>
    <row r="51" spans="1:78" ht="16.5">
      <c r="A51" s="222" t="str">
        <f t="shared" si="1"/>
        <v>신동아교통</v>
      </c>
      <c r="B51" s="120" t="str">
        <f t="shared" si="2"/>
        <v>이재오</v>
      </c>
      <c r="C51" s="121" t="str">
        <f t="shared" si="3"/>
        <v>F</v>
      </c>
      <c r="D51" s="122">
        <f t="shared" si="4"/>
        <v>0.76761654432620097</v>
      </c>
      <c r="E51" s="123">
        <f t="shared" si="5"/>
        <v>8612</v>
      </c>
      <c r="F51" s="124" t="str">
        <f t="shared" si="6"/>
        <v>1</v>
      </c>
      <c r="G51" s="125" t="str">
        <f t="shared" si="7"/>
        <v>70바3727</v>
      </c>
      <c r="H51" s="126">
        <f t="shared" si="8"/>
        <v>10</v>
      </c>
      <c r="I51" s="127">
        <f t="shared" si="9"/>
        <v>1958.7749999999999</v>
      </c>
      <c r="J51" s="128">
        <f t="shared" si="10"/>
        <v>2.965824290241309E-2</v>
      </c>
      <c r="K51" s="128">
        <f t="shared" si="11"/>
        <v>0.38496185730802412</v>
      </c>
      <c r="L51" s="128">
        <f t="shared" si="12"/>
        <v>0.25117739403453693</v>
      </c>
      <c r="M51" s="129">
        <f t="shared" si="13"/>
        <v>13.766999999999999</v>
      </c>
      <c r="N51" s="130">
        <f t="shared" si="14"/>
        <v>0.96306022015556636</v>
      </c>
      <c r="O51" s="130">
        <f t="shared" si="15"/>
        <v>42.749173105794306</v>
      </c>
      <c r="P51" s="212">
        <f t="shared" si="16"/>
        <v>31</v>
      </c>
      <c r="Q51" s="213">
        <f t="shared" si="17"/>
        <v>18</v>
      </c>
      <c r="R51" s="213">
        <f t="shared" si="18"/>
        <v>882</v>
      </c>
      <c r="T51">
        <v>523</v>
      </c>
      <c r="U51">
        <v>8612</v>
      </c>
      <c r="V51" t="s">
        <v>262</v>
      </c>
      <c r="W51">
        <v>1959.346</v>
      </c>
      <c r="X51">
        <v>1078.3969999999999</v>
      </c>
      <c r="Y51">
        <v>1.8169999999999999</v>
      </c>
      <c r="Z51">
        <v>13.766999999999999</v>
      </c>
      <c r="AA51">
        <v>122.880813</v>
      </c>
      <c r="AB51">
        <v>3.6444290000000001</v>
      </c>
      <c r="AC51">
        <v>47.304425999999999</v>
      </c>
      <c r="AD51" s="1">
        <v>492</v>
      </c>
      <c r="AE51">
        <v>18</v>
      </c>
      <c r="AF51">
        <v>882</v>
      </c>
      <c r="AG51">
        <v>70</v>
      </c>
      <c r="AH51">
        <v>15.945093</v>
      </c>
      <c r="AI51">
        <v>1379.4</v>
      </c>
      <c r="AJ51">
        <v>0</v>
      </c>
      <c r="AK51">
        <v>31</v>
      </c>
      <c r="AL51">
        <v>8426</v>
      </c>
      <c r="AM51">
        <v>0.76761654432620097</v>
      </c>
      <c r="AN51" t="s">
        <v>70</v>
      </c>
      <c r="AO51">
        <v>392.733</v>
      </c>
      <c r="AP51" t="s">
        <v>455</v>
      </c>
      <c r="AQ51" t="s">
        <v>118</v>
      </c>
      <c r="AR51" t="s">
        <v>120</v>
      </c>
      <c r="AS51" t="s">
        <v>118</v>
      </c>
      <c r="AT51" t="s">
        <v>120</v>
      </c>
      <c r="AU51" t="s">
        <v>199</v>
      </c>
      <c r="AV51" t="s">
        <v>262</v>
      </c>
      <c r="AW51" t="s">
        <v>70</v>
      </c>
      <c r="AX51">
        <v>8612</v>
      </c>
      <c r="AY51" t="s">
        <v>324</v>
      </c>
      <c r="AZ51">
        <v>8</v>
      </c>
      <c r="BA51" t="s">
        <v>342</v>
      </c>
      <c r="BB51">
        <v>10</v>
      </c>
      <c r="BC51">
        <v>1</v>
      </c>
      <c r="BE51" t="s">
        <v>70</v>
      </c>
      <c r="BF51">
        <v>0</v>
      </c>
      <c r="BG51" t="s">
        <v>273</v>
      </c>
      <c r="BI51" t="s">
        <v>118</v>
      </c>
      <c r="BJ51" t="s">
        <v>262</v>
      </c>
      <c r="BK51" t="s">
        <v>70</v>
      </c>
      <c r="BL51">
        <v>0.76761654432620097</v>
      </c>
      <c r="BM51">
        <v>8612</v>
      </c>
      <c r="BN51" t="s">
        <v>120</v>
      </c>
      <c r="BO51" t="s">
        <v>199</v>
      </c>
      <c r="BP51">
        <v>10</v>
      </c>
      <c r="BQ51">
        <v>1958.7749999999999</v>
      </c>
      <c r="BR51">
        <v>2.965824290241309E-2</v>
      </c>
      <c r="BS51">
        <v>0.38496185730802412</v>
      </c>
      <c r="BT51">
        <v>0.25110419497117914</v>
      </c>
      <c r="BU51">
        <v>13.766999999999999</v>
      </c>
      <c r="BV51">
        <v>0.96306022015556636</v>
      </c>
      <c r="BW51">
        <v>42.749173105794306</v>
      </c>
      <c r="BX51">
        <v>31</v>
      </c>
      <c r="BY51">
        <v>18</v>
      </c>
      <c r="BZ51">
        <v>882</v>
      </c>
    </row>
    <row r="52" spans="1:78" ht="16.5">
      <c r="A52" s="223" t="str">
        <f t="shared" si="1"/>
        <v>신동아교통</v>
      </c>
      <c r="B52" s="104" t="str">
        <f t="shared" si="2"/>
        <v>이찬호</v>
      </c>
      <c r="C52" s="105" t="str">
        <f t="shared" si="3"/>
        <v>B</v>
      </c>
      <c r="D52" s="106">
        <f t="shared" si="4"/>
        <v>0.92236890509579372</v>
      </c>
      <c r="E52" s="107">
        <f t="shared" si="5"/>
        <v>8035</v>
      </c>
      <c r="F52" s="108" t="str">
        <f t="shared" si="6"/>
        <v>1</v>
      </c>
      <c r="G52" s="109" t="str">
        <f t="shared" si="7"/>
        <v>70바2503</v>
      </c>
      <c r="H52" s="110">
        <f t="shared" si="8"/>
        <v>3</v>
      </c>
      <c r="I52" s="111">
        <f t="shared" si="9"/>
        <v>2783.1260000000002</v>
      </c>
      <c r="J52" s="112">
        <f t="shared" si="10"/>
        <v>3.4818182843963402E-2</v>
      </c>
      <c r="K52" s="112">
        <f t="shared" si="11"/>
        <v>0.33323824453015766</v>
      </c>
      <c r="L52" s="112">
        <f t="shared" si="12"/>
        <v>0.2331910233313188</v>
      </c>
      <c r="M52" s="113">
        <f t="shared" si="13"/>
        <v>8.4209999999999994</v>
      </c>
      <c r="N52" s="114">
        <f t="shared" si="14"/>
        <v>7.1861640471901009E-2</v>
      </c>
      <c r="O52" s="114">
        <f t="shared" si="15"/>
        <v>2.2995724951008323</v>
      </c>
      <c r="P52" s="214">
        <f t="shared" si="16"/>
        <v>29</v>
      </c>
      <c r="Q52" s="215">
        <f t="shared" si="17"/>
        <v>2</v>
      </c>
      <c r="R52" s="215">
        <f t="shared" si="18"/>
        <v>64</v>
      </c>
      <c r="T52">
        <v>523</v>
      </c>
      <c r="U52">
        <v>8035</v>
      </c>
      <c r="V52" t="s">
        <v>263</v>
      </c>
      <c r="W52">
        <v>2783.1260000000002</v>
      </c>
      <c r="X52">
        <v>1268.079</v>
      </c>
      <c r="Y52">
        <v>2.1949999999999998</v>
      </c>
      <c r="Z52">
        <v>8.4209999999999994</v>
      </c>
      <c r="AA52">
        <v>168.740512</v>
      </c>
      <c r="AB52">
        <v>5.8752380000000004</v>
      </c>
      <c r="AC52">
        <v>56.230792000000001</v>
      </c>
      <c r="AD52" s="1">
        <v>649</v>
      </c>
      <c r="AE52">
        <v>2</v>
      </c>
      <c r="AF52">
        <v>64</v>
      </c>
      <c r="AG52">
        <v>84</v>
      </c>
      <c r="AH52">
        <v>16.493525000000002</v>
      </c>
      <c r="AI52">
        <v>1154.4000000000001</v>
      </c>
      <c r="AJ52">
        <v>2.4</v>
      </c>
      <c r="AK52">
        <v>29</v>
      </c>
      <c r="AL52">
        <v>11900</v>
      </c>
      <c r="AM52">
        <v>0.92236890509579372</v>
      </c>
      <c r="AN52" t="s">
        <v>68</v>
      </c>
      <c r="AO52">
        <v>2474.0160000000001</v>
      </c>
      <c r="AP52" t="s">
        <v>456</v>
      </c>
      <c r="AQ52" t="s">
        <v>118</v>
      </c>
      <c r="AR52" t="s">
        <v>120</v>
      </c>
      <c r="AS52" t="s">
        <v>118</v>
      </c>
      <c r="AT52" t="s">
        <v>120</v>
      </c>
      <c r="AU52" t="s">
        <v>179</v>
      </c>
      <c r="AV52" t="s">
        <v>263</v>
      </c>
      <c r="AW52" t="s">
        <v>68</v>
      </c>
      <c r="AX52">
        <v>8035</v>
      </c>
      <c r="AY52" t="s">
        <v>333</v>
      </c>
      <c r="AZ52">
        <v>2</v>
      </c>
      <c r="BA52" t="s">
        <v>345</v>
      </c>
      <c r="BB52">
        <v>3</v>
      </c>
      <c r="BC52">
        <v>1</v>
      </c>
      <c r="BE52" t="s">
        <v>68</v>
      </c>
      <c r="BF52">
        <v>0</v>
      </c>
      <c r="BG52" t="s">
        <v>273</v>
      </c>
      <c r="BI52" t="s">
        <v>118</v>
      </c>
      <c r="BJ52" t="s">
        <v>263</v>
      </c>
      <c r="BK52" t="s">
        <v>68</v>
      </c>
      <c r="BL52">
        <v>0.92236890509579372</v>
      </c>
      <c r="BM52">
        <v>8035</v>
      </c>
      <c r="BN52" t="s">
        <v>120</v>
      </c>
      <c r="BO52" t="s">
        <v>179</v>
      </c>
      <c r="BP52">
        <v>3</v>
      </c>
      <c r="BQ52">
        <v>2783.1260000000002</v>
      </c>
      <c r="BR52">
        <v>3.4818182843963402E-2</v>
      </c>
      <c r="BS52">
        <v>0.33323824453015766</v>
      </c>
      <c r="BT52">
        <v>0.2331910233313188</v>
      </c>
      <c r="BU52">
        <v>8.4209999999999994</v>
      </c>
      <c r="BV52">
        <v>7.1861640471901009E-2</v>
      </c>
      <c r="BW52">
        <v>2.2995724951008323</v>
      </c>
      <c r="BX52">
        <v>29</v>
      </c>
      <c r="BY52">
        <v>2</v>
      </c>
      <c r="BZ52">
        <v>64</v>
      </c>
    </row>
    <row r="53" spans="1:78" ht="16.5">
      <c r="A53" s="222" t="str">
        <f t="shared" si="1"/>
        <v>신동아교통</v>
      </c>
      <c r="B53" s="120" t="str">
        <f t="shared" si="2"/>
        <v>이철우</v>
      </c>
      <c r="C53" s="121" t="str">
        <f t="shared" si="3"/>
        <v>D</v>
      </c>
      <c r="D53" s="122">
        <f t="shared" si="4"/>
        <v>0.81063030399613412</v>
      </c>
      <c r="E53" s="123">
        <f t="shared" si="5"/>
        <v>7400</v>
      </c>
      <c r="F53" s="124" t="str">
        <f t="shared" si="6"/>
        <v>1</v>
      </c>
      <c r="G53" s="125" t="str">
        <f t="shared" si="7"/>
        <v>70바2415</v>
      </c>
      <c r="H53" s="126">
        <f t="shared" si="8"/>
        <v>10</v>
      </c>
      <c r="I53" s="127">
        <f t="shared" si="9"/>
        <v>1427.1569999999999</v>
      </c>
      <c r="J53" s="128">
        <f t="shared" si="10"/>
        <v>3.5184084992953217E-2</v>
      </c>
      <c r="K53" s="128">
        <f t="shared" si="11"/>
        <v>0.3403773417847325</v>
      </c>
      <c r="L53" s="128">
        <f t="shared" si="12"/>
        <v>0.1877859268461704</v>
      </c>
      <c r="M53" s="129">
        <f t="shared" si="13"/>
        <v>12.669</v>
      </c>
      <c r="N53" s="130">
        <f t="shared" si="14"/>
        <v>0.21020812706660866</v>
      </c>
      <c r="O53" s="130">
        <f t="shared" si="15"/>
        <v>28.518235905369909</v>
      </c>
      <c r="P53" s="212">
        <f t="shared" si="16"/>
        <v>14</v>
      </c>
      <c r="Q53" s="213">
        <f t="shared" si="17"/>
        <v>3</v>
      </c>
      <c r="R53" s="213">
        <f t="shared" si="18"/>
        <v>407</v>
      </c>
      <c r="T53">
        <v>523</v>
      </c>
      <c r="U53">
        <v>7400</v>
      </c>
      <c r="V53" t="s">
        <v>278</v>
      </c>
      <c r="W53">
        <v>1427.1569999999999</v>
      </c>
      <c r="X53">
        <v>768.32299999999998</v>
      </c>
      <c r="Y53">
        <v>1.857</v>
      </c>
      <c r="Z53">
        <v>12.669</v>
      </c>
      <c r="AA53">
        <v>83.441647000000003</v>
      </c>
      <c r="AB53">
        <v>2.9358179999999998</v>
      </c>
      <c r="AC53">
        <v>28.401646</v>
      </c>
      <c r="AD53" s="1">
        <v>268</v>
      </c>
      <c r="AE53">
        <v>3</v>
      </c>
      <c r="AF53">
        <v>407</v>
      </c>
      <c r="AG53">
        <v>76</v>
      </c>
      <c r="AH53">
        <v>17.103653000000001</v>
      </c>
      <c r="AI53">
        <v>912.1</v>
      </c>
      <c r="AJ53">
        <v>0</v>
      </c>
      <c r="AK53">
        <v>14</v>
      </c>
      <c r="AL53">
        <v>4325</v>
      </c>
      <c r="AM53">
        <v>0.81063030399613412</v>
      </c>
      <c r="AN53" t="s">
        <v>67</v>
      </c>
      <c r="AO53">
        <v>319.73899999999998</v>
      </c>
      <c r="AP53" t="s">
        <v>457</v>
      </c>
      <c r="AQ53" t="s">
        <v>118</v>
      </c>
      <c r="AR53" t="s">
        <v>120</v>
      </c>
      <c r="AS53" t="s">
        <v>118</v>
      </c>
      <c r="AT53" t="s">
        <v>120</v>
      </c>
      <c r="AU53" t="s">
        <v>173</v>
      </c>
      <c r="AV53" t="s">
        <v>278</v>
      </c>
      <c r="AW53" t="s">
        <v>67</v>
      </c>
      <c r="AX53">
        <v>7400</v>
      </c>
      <c r="AY53" t="s">
        <v>320</v>
      </c>
      <c r="AZ53">
        <v>13</v>
      </c>
      <c r="BA53" t="s">
        <v>340</v>
      </c>
      <c r="BB53">
        <v>10</v>
      </c>
      <c r="BC53">
        <v>1</v>
      </c>
      <c r="BE53" t="s">
        <v>67</v>
      </c>
      <c r="BF53">
        <v>0</v>
      </c>
      <c r="BG53" t="s">
        <v>273</v>
      </c>
      <c r="BI53" t="s">
        <v>118</v>
      </c>
      <c r="BJ53" t="s">
        <v>278</v>
      </c>
      <c r="BK53" t="s">
        <v>67</v>
      </c>
      <c r="BL53">
        <v>0.81063030399613412</v>
      </c>
      <c r="BM53">
        <v>7400</v>
      </c>
      <c r="BN53" t="s">
        <v>120</v>
      </c>
      <c r="BO53" t="s">
        <v>173</v>
      </c>
      <c r="BP53">
        <v>10</v>
      </c>
      <c r="BQ53">
        <v>1427.1569999999999</v>
      </c>
      <c r="BR53">
        <v>3.5184084992953217E-2</v>
      </c>
      <c r="BS53">
        <v>0.3403773417847325</v>
      </c>
      <c r="BT53">
        <v>0.1877859268461704</v>
      </c>
      <c r="BU53">
        <v>12.669</v>
      </c>
      <c r="BV53">
        <v>0.21020812706660866</v>
      </c>
      <c r="BW53">
        <v>28.518235905369909</v>
      </c>
      <c r="BX53">
        <v>14</v>
      </c>
      <c r="BY53">
        <v>3</v>
      </c>
      <c r="BZ53">
        <v>407</v>
      </c>
    </row>
    <row r="54" spans="1:78" ht="16.5">
      <c r="A54" s="223" t="str">
        <f t="shared" si="1"/>
        <v>신동아교통</v>
      </c>
      <c r="B54" s="104" t="str">
        <f t="shared" si="2"/>
        <v>이춘학</v>
      </c>
      <c r="C54" s="105" t="str">
        <f t="shared" si="3"/>
        <v>D</v>
      </c>
      <c r="D54" s="106">
        <f t="shared" si="4"/>
        <v>0.84</v>
      </c>
      <c r="E54" s="107">
        <f t="shared" si="5"/>
        <v>8014</v>
      </c>
      <c r="F54" s="108" t="str">
        <f t="shared" si="6"/>
        <v>518</v>
      </c>
      <c r="G54" s="109" t="str">
        <f t="shared" si="7"/>
        <v>71바6402</v>
      </c>
      <c r="H54" s="110">
        <f t="shared" si="8"/>
        <v>1</v>
      </c>
      <c r="I54" s="111">
        <f t="shared" si="9"/>
        <v>3588.3670000000002</v>
      </c>
      <c r="J54" s="112">
        <f t="shared" si="10"/>
        <v>3.4253936282372395E-2</v>
      </c>
      <c r="K54" s="112">
        <f t="shared" si="11"/>
        <v>0.45491041944159066</v>
      </c>
      <c r="L54" s="112">
        <f t="shared" si="12"/>
        <v>0.18894388450233768</v>
      </c>
      <c r="M54" s="113">
        <f t="shared" si="13"/>
        <v>12.013999999999999</v>
      </c>
      <c r="N54" s="114">
        <f t="shared" si="14"/>
        <v>2.5917081502533046</v>
      </c>
      <c r="O54" s="114">
        <f t="shared" si="15"/>
        <v>18.30916402920883</v>
      </c>
      <c r="P54" s="214">
        <f t="shared" si="16"/>
        <v>207</v>
      </c>
      <c r="Q54" s="215">
        <f t="shared" si="17"/>
        <v>93</v>
      </c>
      <c r="R54" s="215">
        <f t="shared" si="18"/>
        <v>657</v>
      </c>
      <c r="T54">
        <v>523</v>
      </c>
      <c r="U54">
        <v>8014</v>
      </c>
      <c r="V54" t="s">
        <v>264</v>
      </c>
      <c r="W54">
        <v>3588.3670000000002</v>
      </c>
      <c r="X54">
        <v>1941.7809999999999</v>
      </c>
      <c r="Y54">
        <v>1.8480000000000001</v>
      </c>
      <c r="Z54">
        <v>12.013999999999999</v>
      </c>
      <c r="AA54">
        <v>335.838775</v>
      </c>
      <c r="AB54">
        <v>11.5038</v>
      </c>
      <c r="AC54">
        <v>152.77655799999999</v>
      </c>
      <c r="AD54" s="1">
        <v>678</v>
      </c>
      <c r="AE54">
        <v>93</v>
      </c>
      <c r="AF54">
        <v>657</v>
      </c>
      <c r="AG54">
        <v>83</v>
      </c>
      <c r="AH54">
        <v>10.68479</v>
      </c>
      <c r="AI54">
        <v>529.29999999999995</v>
      </c>
      <c r="AJ54">
        <v>18.3</v>
      </c>
      <c r="AK54">
        <v>207</v>
      </c>
      <c r="AL54">
        <v>74812</v>
      </c>
      <c r="AM54">
        <v>0.84</v>
      </c>
      <c r="AN54" t="s">
        <v>67</v>
      </c>
      <c r="AO54">
        <v>3588.3670000000002</v>
      </c>
      <c r="AP54" t="s">
        <v>458</v>
      </c>
      <c r="AQ54" t="s">
        <v>118</v>
      </c>
      <c r="AR54" t="s">
        <v>122</v>
      </c>
      <c r="AS54" t="s">
        <v>118</v>
      </c>
      <c r="AT54" t="s">
        <v>122</v>
      </c>
      <c r="AU54" t="s">
        <v>210</v>
      </c>
      <c r="AV54" t="s">
        <v>264</v>
      </c>
      <c r="AW54" t="s">
        <v>67</v>
      </c>
      <c r="AX54">
        <v>8014</v>
      </c>
      <c r="AY54" t="s">
        <v>327</v>
      </c>
      <c r="AZ54">
        <v>3</v>
      </c>
      <c r="BA54" t="s">
        <v>395</v>
      </c>
      <c r="BB54">
        <v>1</v>
      </c>
      <c r="BC54">
        <v>1</v>
      </c>
      <c r="BE54" t="s">
        <v>67</v>
      </c>
      <c r="BF54">
        <v>0</v>
      </c>
      <c r="BG54" t="s">
        <v>273</v>
      </c>
      <c r="BI54" t="s">
        <v>118</v>
      </c>
      <c r="BJ54" t="s">
        <v>264</v>
      </c>
      <c r="BK54" t="s">
        <v>67</v>
      </c>
      <c r="BL54">
        <v>0.84</v>
      </c>
      <c r="BM54">
        <v>8014</v>
      </c>
      <c r="BN54" t="s">
        <v>122</v>
      </c>
      <c r="BO54" t="s">
        <v>210</v>
      </c>
      <c r="BP54">
        <v>1</v>
      </c>
      <c r="BQ54">
        <v>3588.3670000000002</v>
      </c>
      <c r="BR54">
        <v>3.4253936282372395E-2</v>
      </c>
      <c r="BS54">
        <v>0.45491041944159066</v>
      </c>
      <c r="BT54">
        <v>0.18894388450233768</v>
      </c>
      <c r="BU54">
        <v>12.013999999999999</v>
      </c>
      <c r="BV54">
        <v>2.5917081502533046</v>
      </c>
      <c r="BW54">
        <v>18.30916402920883</v>
      </c>
      <c r="BX54">
        <v>207</v>
      </c>
      <c r="BY54">
        <v>93</v>
      </c>
      <c r="BZ54">
        <v>657</v>
      </c>
    </row>
    <row r="55" spans="1:78" ht="16.5">
      <c r="A55" s="222" t="str">
        <f t="shared" si="1"/>
        <v>신동아교통</v>
      </c>
      <c r="B55" s="120" t="str">
        <f t="shared" si="2"/>
        <v>이현규</v>
      </c>
      <c r="C55" s="121" t="str">
        <f t="shared" si="3"/>
        <v>F</v>
      </c>
      <c r="D55" s="122">
        <f t="shared" si="4"/>
        <v>0.79636363636363627</v>
      </c>
      <c r="E55" s="123">
        <f t="shared" si="5"/>
        <v>3670</v>
      </c>
      <c r="F55" s="124" t="str">
        <f t="shared" si="6"/>
        <v>1</v>
      </c>
      <c r="G55" s="125" t="str">
        <f t="shared" si="7"/>
        <v>70바3707</v>
      </c>
      <c r="H55" s="126">
        <f t="shared" si="8"/>
        <v>1</v>
      </c>
      <c r="I55" s="127">
        <f t="shared" si="9"/>
        <v>2034.4280000000001</v>
      </c>
      <c r="J55" s="128">
        <f t="shared" si="10"/>
        <v>1.7395621417630454E-3</v>
      </c>
      <c r="K55" s="128">
        <f t="shared" si="11"/>
        <v>0.3733768265771561</v>
      </c>
      <c r="L55" s="128">
        <f t="shared" si="12"/>
        <v>0.28705857371211957</v>
      </c>
      <c r="M55" s="129">
        <f t="shared" si="13"/>
        <v>15.948</v>
      </c>
      <c r="N55" s="130">
        <f t="shared" si="14"/>
        <v>0.9339234418716218</v>
      </c>
      <c r="O55" s="130">
        <f t="shared" si="15"/>
        <v>40.551938923373051</v>
      </c>
      <c r="P55" s="212">
        <f t="shared" si="16"/>
        <v>0</v>
      </c>
      <c r="Q55" s="213">
        <f t="shared" si="17"/>
        <v>19</v>
      </c>
      <c r="R55" s="213">
        <f t="shared" si="18"/>
        <v>825</v>
      </c>
      <c r="T55">
        <v>523</v>
      </c>
      <c r="U55">
        <v>3670</v>
      </c>
      <c r="V55" t="s">
        <v>265</v>
      </c>
      <c r="W55">
        <v>2034.4280000000001</v>
      </c>
      <c r="X55">
        <v>1161.395</v>
      </c>
      <c r="Y55">
        <v>1.752</v>
      </c>
      <c r="Z55">
        <v>15.948</v>
      </c>
      <c r="AA55">
        <v>111.766631</v>
      </c>
      <c r="AB55">
        <v>0.19442499999999999</v>
      </c>
      <c r="AC55">
        <v>41.731070000000003</v>
      </c>
      <c r="AD55" s="1">
        <v>584</v>
      </c>
      <c r="AE55">
        <v>19</v>
      </c>
      <c r="AF55">
        <v>825</v>
      </c>
      <c r="AG55">
        <v>72</v>
      </c>
      <c r="AH55">
        <v>18.202463000000002</v>
      </c>
      <c r="AI55">
        <v>910.5</v>
      </c>
      <c r="AJ55">
        <v>0</v>
      </c>
      <c r="AK55">
        <v>0</v>
      </c>
      <c r="AL55">
        <v>0</v>
      </c>
      <c r="AM55">
        <v>0.79636363636363627</v>
      </c>
      <c r="AN55" t="s">
        <v>70</v>
      </c>
      <c r="AO55">
        <v>2034.4280000000001</v>
      </c>
      <c r="AP55" t="s">
        <v>459</v>
      </c>
      <c r="AQ55" t="s">
        <v>118</v>
      </c>
      <c r="AR55" t="s">
        <v>120</v>
      </c>
      <c r="AS55" t="s">
        <v>118</v>
      </c>
      <c r="AT55" t="s">
        <v>120</v>
      </c>
      <c r="AU55" t="s">
        <v>197</v>
      </c>
      <c r="AV55" t="s">
        <v>265</v>
      </c>
      <c r="AW55" t="s">
        <v>70</v>
      </c>
      <c r="AX55">
        <v>3670</v>
      </c>
      <c r="AY55" t="s">
        <v>324</v>
      </c>
      <c r="AZ55">
        <v>3</v>
      </c>
      <c r="BA55" t="s">
        <v>297</v>
      </c>
      <c r="BB55">
        <v>1</v>
      </c>
      <c r="BC55">
        <v>1</v>
      </c>
      <c r="BE55" t="s">
        <v>67</v>
      </c>
      <c r="BF55">
        <v>-1</v>
      </c>
      <c r="BG55" t="s">
        <v>274</v>
      </c>
      <c r="BI55" t="s">
        <v>118</v>
      </c>
      <c r="BJ55" t="s">
        <v>265</v>
      </c>
      <c r="BK55" t="s">
        <v>70</v>
      </c>
      <c r="BL55">
        <v>0.79636363636363627</v>
      </c>
      <c r="BM55">
        <v>3670</v>
      </c>
      <c r="BN55" t="s">
        <v>120</v>
      </c>
      <c r="BO55" t="s">
        <v>197</v>
      </c>
      <c r="BP55">
        <v>1</v>
      </c>
      <c r="BQ55">
        <v>2034.4280000000001</v>
      </c>
      <c r="BR55">
        <v>1.7395621417630454E-3</v>
      </c>
      <c r="BS55">
        <v>0.3733768265771561</v>
      </c>
      <c r="BT55">
        <v>0.28705857371211957</v>
      </c>
      <c r="BU55">
        <v>15.948</v>
      </c>
      <c r="BV55">
        <v>0.9339234418716218</v>
      </c>
      <c r="BW55">
        <v>40.551938923373051</v>
      </c>
      <c r="BX55">
        <v>0</v>
      </c>
      <c r="BY55">
        <v>19</v>
      </c>
      <c r="BZ55">
        <v>825</v>
      </c>
    </row>
    <row r="56" spans="1:78" ht="16.5">
      <c r="A56" s="223" t="str">
        <f t="shared" si="1"/>
        <v>신동아교통</v>
      </c>
      <c r="B56" s="104" t="str">
        <f t="shared" si="2"/>
        <v>임현철</v>
      </c>
      <c r="C56" s="105" t="str">
        <f t="shared" si="3"/>
        <v>D</v>
      </c>
      <c r="D56" s="106">
        <f t="shared" si="4"/>
        <v>0.842608695652174</v>
      </c>
      <c r="E56" s="107">
        <f t="shared" si="5"/>
        <v>2063</v>
      </c>
      <c r="F56" s="108" t="str">
        <f t="shared" si="6"/>
        <v>518</v>
      </c>
      <c r="G56" s="109" t="str">
        <f t="shared" si="7"/>
        <v>70바3722</v>
      </c>
      <c r="H56" s="110">
        <f t="shared" si="8"/>
        <v>1</v>
      </c>
      <c r="I56" s="111">
        <f t="shared" si="9"/>
        <v>2493.172</v>
      </c>
      <c r="J56" s="112">
        <f t="shared" si="10"/>
        <v>2.3395090093093089E-2</v>
      </c>
      <c r="K56" s="112">
        <f t="shared" si="11"/>
        <v>0.43524615351819229</v>
      </c>
      <c r="L56" s="112">
        <f t="shared" si="12"/>
        <v>0.10308153629192049</v>
      </c>
      <c r="M56" s="113">
        <f t="shared" si="13"/>
        <v>10.385</v>
      </c>
      <c r="N56" s="114">
        <f t="shared" si="14"/>
        <v>0.3609859247576982</v>
      </c>
      <c r="O56" s="114">
        <f t="shared" si="15"/>
        <v>17.88885804910371</v>
      </c>
      <c r="P56" s="214">
        <f t="shared" si="16"/>
        <v>132</v>
      </c>
      <c r="Q56" s="215">
        <f t="shared" si="17"/>
        <v>9</v>
      </c>
      <c r="R56" s="215">
        <f t="shared" si="18"/>
        <v>446</v>
      </c>
      <c r="T56">
        <v>523</v>
      </c>
      <c r="U56">
        <v>2063</v>
      </c>
      <c r="V56" t="s">
        <v>362</v>
      </c>
      <c r="W56">
        <v>2493.172</v>
      </c>
      <c r="X56">
        <v>1286.3630000000001</v>
      </c>
      <c r="Y56">
        <v>1.9379999999999999</v>
      </c>
      <c r="Z56">
        <v>10.385</v>
      </c>
      <c r="AA56">
        <v>225.49547699999999</v>
      </c>
      <c r="AB56">
        <v>5.275487</v>
      </c>
      <c r="AC56">
        <v>98.146039000000002</v>
      </c>
      <c r="AD56" s="1">
        <v>257</v>
      </c>
      <c r="AE56">
        <v>9</v>
      </c>
      <c r="AF56">
        <v>446</v>
      </c>
      <c r="AG56">
        <v>79</v>
      </c>
      <c r="AH56">
        <v>11.056416</v>
      </c>
      <c r="AI56">
        <v>61.3</v>
      </c>
      <c r="AJ56">
        <v>0</v>
      </c>
      <c r="AK56">
        <v>132</v>
      </c>
      <c r="AL56">
        <v>41106</v>
      </c>
      <c r="AM56">
        <v>0.842608695652174</v>
      </c>
      <c r="AN56" t="s">
        <v>67</v>
      </c>
      <c r="AO56">
        <v>2493.172</v>
      </c>
      <c r="AP56" t="s">
        <v>460</v>
      </c>
      <c r="AQ56" t="s">
        <v>118</v>
      </c>
      <c r="AR56" t="s">
        <v>122</v>
      </c>
      <c r="AS56" t="s">
        <v>118</v>
      </c>
      <c r="AT56" t="s">
        <v>122</v>
      </c>
      <c r="AU56" t="s">
        <v>209</v>
      </c>
      <c r="AV56" t="s">
        <v>362</v>
      </c>
      <c r="AW56" t="s">
        <v>67</v>
      </c>
      <c r="AX56">
        <v>2063</v>
      </c>
      <c r="AY56" t="s">
        <v>327</v>
      </c>
      <c r="AZ56">
        <v>2</v>
      </c>
      <c r="BA56" t="s">
        <v>328</v>
      </c>
      <c r="BB56">
        <v>1</v>
      </c>
      <c r="BC56">
        <v>1</v>
      </c>
      <c r="BE56" t="s">
        <v>68</v>
      </c>
      <c r="BF56">
        <v>-2</v>
      </c>
      <c r="BG56" t="s">
        <v>274</v>
      </c>
      <c r="BI56" t="s">
        <v>118</v>
      </c>
      <c r="BJ56" t="s">
        <v>362</v>
      </c>
      <c r="BK56" t="s">
        <v>67</v>
      </c>
      <c r="BL56">
        <v>0.842608695652174</v>
      </c>
      <c r="BM56">
        <v>2063</v>
      </c>
      <c r="BN56" t="s">
        <v>122</v>
      </c>
      <c r="BO56" t="s">
        <v>209</v>
      </c>
      <c r="BP56">
        <v>1</v>
      </c>
      <c r="BQ56">
        <v>2493.172</v>
      </c>
      <c r="BR56">
        <v>2.3395090093093089E-2</v>
      </c>
      <c r="BS56">
        <v>0.43524615351819229</v>
      </c>
      <c r="BT56">
        <v>0.10308153629192049</v>
      </c>
      <c r="BU56">
        <v>10.385</v>
      </c>
      <c r="BV56">
        <v>0.3609859247576982</v>
      </c>
      <c r="BW56">
        <v>17.88885804910371</v>
      </c>
      <c r="BX56">
        <v>132</v>
      </c>
      <c r="BY56">
        <v>9</v>
      </c>
      <c r="BZ56">
        <v>446</v>
      </c>
    </row>
    <row r="57" spans="1:78" ht="16.5">
      <c r="A57" s="222" t="str">
        <f t="shared" si="1"/>
        <v>신동아교통</v>
      </c>
      <c r="B57" s="120" t="str">
        <f t="shared" si="2"/>
        <v>장경화</v>
      </c>
      <c r="C57" s="121" t="str">
        <f t="shared" si="3"/>
        <v>D</v>
      </c>
      <c r="D57" s="122">
        <f t="shared" si="4"/>
        <v>0.81009291454631138</v>
      </c>
      <c r="E57" s="123">
        <f t="shared" si="5"/>
        <v>6148</v>
      </c>
      <c r="F57" s="124" t="str">
        <f t="shared" si="6"/>
        <v>520</v>
      </c>
      <c r="G57" s="125" t="str">
        <f t="shared" si="7"/>
        <v>71바6413</v>
      </c>
      <c r="H57" s="126">
        <f t="shared" si="8"/>
        <v>4</v>
      </c>
      <c r="I57" s="127">
        <f t="shared" si="9"/>
        <v>1033.491</v>
      </c>
      <c r="J57" s="128">
        <f t="shared" si="10"/>
        <v>9.1463083487675883E-3</v>
      </c>
      <c r="K57" s="128">
        <f t="shared" si="11"/>
        <v>0.43378360777136793</v>
      </c>
      <c r="L57" s="128">
        <f t="shared" si="12"/>
        <v>0.34639875915707058</v>
      </c>
      <c r="M57" s="129">
        <f t="shared" si="13"/>
        <v>6.306</v>
      </c>
      <c r="N57" s="130">
        <f t="shared" si="14"/>
        <v>0</v>
      </c>
      <c r="O57" s="130">
        <f t="shared" si="15"/>
        <v>2.6125046081678507</v>
      </c>
      <c r="P57" s="212">
        <f t="shared" si="16"/>
        <v>98</v>
      </c>
      <c r="Q57" s="213">
        <f t="shared" si="17"/>
        <v>0</v>
      </c>
      <c r="R57" s="213">
        <f t="shared" si="18"/>
        <v>27</v>
      </c>
      <c r="T57">
        <v>523</v>
      </c>
      <c r="U57">
        <v>6148</v>
      </c>
      <c r="V57" t="s">
        <v>355</v>
      </c>
      <c r="W57">
        <v>1033.491</v>
      </c>
      <c r="X57">
        <v>457.20400000000001</v>
      </c>
      <c r="Y57">
        <v>2.2599999999999998</v>
      </c>
      <c r="Z57">
        <v>6.306</v>
      </c>
      <c r="AA57">
        <v>111.033322</v>
      </c>
      <c r="AB57">
        <v>1.0155449999999999</v>
      </c>
      <c r="AC57">
        <v>48.164434999999997</v>
      </c>
      <c r="AD57" s="1">
        <v>358</v>
      </c>
      <c r="AE57">
        <v>0</v>
      </c>
      <c r="AF57">
        <v>27</v>
      </c>
      <c r="AG57">
        <v>79</v>
      </c>
      <c r="AH57">
        <v>9.3079350000000005</v>
      </c>
      <c r="AI57">
        <v>51.2</v>
      </c>
      <c r="AJ57">
        <v>0</v>
      </c>
      <c r="AK57">
        <v>98</v>
      </c>
      <c r="AL57">
        <v>53021</v>
      </c>
      <c r="AM57">
        <v>0.81009291454631138</v>
      </c>
      <c r="AN57" t="s">
        <v>67</v>
      </c>
      <c r="AO57">
        <v>343.21</v>
      </c>
      <c r="AP57" t="s">
        <v>461</v>
      </c>
      <c r="AQ57" t="s">
        <v>118</v>
      </c>
      <c r="AR57" t="s">
        <v>123</v>
      </c>
      <c r="AS57" t="s">
        <v>118</v>
      </c>
      <c r="AT57" t="s">
        <v>123</v>
      </c>
      <c r="AU57" t="s">
        <v>217</v>
      </c>
      <c r="AV57" t="s">
        <v>355</v>
      </c>
      <c r="AW57" t="s">
        <v>67</v>
      </c>
      <c r="AX57">
        <v>6148</v>
      </c>
      <c r="AY57" t="s">
        <v>322</v>
      </c>
      <c r="AZ57">
        <v>3</v>
      </c>
      <c r="BA57" t="s">
        <v>396</v>
      </c>
      <c r="BB57">
        <v>4</v>
      </c>
      <c r="BC57">
        <v>1</v>
      </c>
      <c r="BE57" t="s">
        <v>70</v>
      </c>
      <c r="BF57">
        <v>1</v>
      </c>
      <c r="BG57" t="s">
        <v>293</v>
      </c>
      <c r="BI57" t="s">
        <v>118</v>
      </c>
      <c r="BJ57" t="s">
        <v>355</v>
      </c>
      <c r="BK57" t="s">
        <v>67</v>
      </c>
      <c r="BL57">
        <v>0.81009291454631138</v>
      </c>
      <c r="BM57">
        <v>6148</v>
      </c>
      <c r="BN57" t="s">
        <v>123</v>
      </c>
      <c r="BO57" t="s">
        <v>217</v>
      </c>
      <c r="BP57">
        <v>4</v>
      </c>
      <c r="BQ57">
        <v>1033.491</v>
      </c>
      <c r="BR57">
        <v>9.1463083487675883E-3</v>
      </c>
      <c r="BS57">
        <v>0.43378360777136793</v>
      </c>
      <c r="BT57">
        <v>0.34639875915707058</v>
      </c>
      <c r="BU57">
        <v>6.306</v>
      </c>
      <c r="BV57">
        <v>0</v>
      </c>
      <c r="BW57">
        <v>2.6125046081678507</v>
      </c>
      <c r="BX57">
        <v>98</v>
      </c>
      <c r="BY57">
        <v>0</v>
      </c>
      <c r="BZ57">
        <v>27</v>
      </c>
    </row>
    <row r="58" spans="1:78" ht="16.5">
      <c r="A58" s="223" t="str">
        <f t="shared" si="1"/>
        <v>신동아교통</v>
      </c>
      <c r="B58" s="104" t="str">
        <f t="shared" si="2"/>
        <v>장귀덕</v>
      </c>
      <c r="C58" s="105" t="str">
        <f t="shared" si="3"/>
        <v>C</v>
      </c>
      <c r="D58" s="106">
        <f t="shared" si="4"/>
        <v>0.86884264591113314</v>
      </c>
      <c r="E58" s="107">
        <f t="shared" si="5"/>
        <v>6217</v>
      </c>
      <c r="F58" s="108" t="str">
        <f t="shared" si="6"/>
        <v>1</v>
      </c>
      <c r="G58" s="109" t="str">
        <f t="shared" si="7"/>
        <v>70바2535</v>
      </c>
      <c r="H58" s="110">
        <f t="shared" si="8"/>
        <v>2</v>
      </c>
      <c r="I58" s="111">
        <f t="shared" si="9"/>
        <v>2915.1730000000002</v>
      </c>
      <c r="J58" s="112">
        <f t="shared" si="10"/>
        <v>3.1780736196049743E-2</v>
      </c>
      <c r="K58" s="112">
        <f t="shared" si="11"/>
        <v>0.39331356270652934</v>
      </c>
      <c r="L58" s="112">
        <f t="shared" si="12"/>
        <v>0.18558075284039746</v>
      </c>
      <c r="M58" s="113">
        <f t="shared" si="13"/>
        <v>10.875</v>
      </c>
      <c r="N58" s="114">
        <f t="shared" si="14"/>
        <v>0</v>
      </c>
      <c r="O58" s="114">
        <f t="shared" si="15"/>
        <v>6.5519267638661578</v>
      </c>
      <c r="P58" s="214">
        <f t="shared" si="16"/>
        <v>76</v>
      </c>
      <c r="Q58" s="215">
        <f t="shared" si="17"/>
        <v>0</v>
      </c>
      <c r="R58" s="215">
        <f t="shared" si="18"/>
        <v>191</v>
      </c>
      <c r="T58">
        <v>523</v>
      </c>
      <c r="U58">
        <v>6217</v>
      </c>
      <c r="V58" t="s">
        <v>266</v>
      </c>
      <c r="W58">
        <v>2915.1729999999998</v>
      </c>
      <c r="X58">
        <v>1449.0160000000001</v>
      </c>
      <c r="Y58">
        <v>2.012</v>
      </c>
      <c r="Z58">
        <v>10.875</v>
      </c>
      <c r="AA58">
        <v>191.834417</v>
      </c>
      <c r="AB58">
        <v>6.0966389999999997</v>
      </c>
      <c r="AC58">
        <v>75.451077999999995</v>
      </c>
      <c r="AD58" s="1">
        <v>541</v>
      </c>
      <c r="AE58">
        <v>0</v>
      </c>
      <c r="AF58">
        <v>191</v>
      </c>
      <c r="AG58">
        <v>75</v>
      </c>
      <c r="AH58">
        <v>15.196298000000001</v>
      </c>
      <c r="AI58">
        <v>476.4</v>
      </c>
      <c r="AJ58">
        <v>0</v>
      </c>
      <c r="AK58">
        <v>76</v>
      </c>
      <c r="AL58">
        <v>29876</v>
      </c>
      <c r="AM58">
        <v>0.86884264591113314</v>
      </c>
      <c r="AN58" t="s">
        <v>69</v>
      </c>
      <c r="AO58">
        <v>2793.009</v>
      </c>
      <c r="AP58" t="s">
        <v>462</v>
      </c>
      <c r="AQ58" t="s">
        <v>118</v>
      </c>
      <c r="AR58" t="s">
        <v>120</v>
      </c>
      <c r="AS58" t="s">
        <v>118</v>
      </c>
      <c r="AT58" t="s">
        <v>120</v>
      </c>
      <c r="AU58" t="s">
        <v>181</v>
      </c>
      <c r="AV58" t="s">
        <v>266</v>
      </c>
      <c r="AW58" t="s">
        <v>69</v>
      </c>
      <c r="AX58">
        <v>6217</v>
      </c>
      <c r="AY58" t="s">
        <v>330</v>
      </c>
      <c r="AZ58">
        <v>6</v>
      </c>
      <c r="BA58" t="s">
        <v>303</v>
      </c>
      <c r="BB58">
        <v>2</v>
      </c>
      <c r="BC58">
        <v>1</v>
      </c>
      <c r="BE58" t="s">
        <v>69</v>
      </c>
      <c r="BF58">
        <v>0</v>
      </c>
      <c r="BG58" t="s">
        <v>273</v>
      </c>
      <c r="BI58" t="s">
        <v>118</v>
      </c>
      <c r="BJ58" t="s">
        <v>266</v>
      </c>
      <c r="BK58" t="s">
        <v>69</v>
      </c>
      <c r="BL58">
        <v>0.86884264591113314</v>
      </c>
      <c r="BM58">
        <v>6217</v>
      </c>
      <c r="BN58" t="s">
        <v>120</v>
      </c>
      <c r="BO58" t="s">
        <v>181</v>
      </c>
      <c r="BP58">
        <v>2</v>
      </c>
      <c r="BQ58">
        <v>2915.1730000000002</v>
      </c>
      <c r="BR58">
        <v>3.1780736196049743E-2</v>
      </c>
      <c r="BS58">
        <v>0.39331356270652934</v>
      </c>
      <c r="BT58">
        <v>0.18558075284039749</v>
      </c>
      <c r="BU58">
        <v>10.875</v>
      </c>
      <c r="BV58">
        <v>0</v>
      </c>
      <c r="BW58">
        <v>6.5519267638661578</v>
      </c>
      <c r="BX58">
        <v>76</v>
      </c>
      <c r="BY58">
        <v>0</v>
      </c>
      <c r="BZ58">
        <v>191</v>
      </c>
    </row>
    <row r="59" spans="1:78" ht="16.5">
      <c r="A59" s="222" t="str">
        <f t="shared" si="1"/>
        <v>신동아교통</v>
      </c>
      <c r="B59" s="120" t="str">
        <f t="shared" si="2"/>
        <v>전기하</v>
      </c>
      <c r="C59" s="121" t="str">
        <f t="shared" si="3"/>
        <v>F</v>
      </c>
      <c r="D59" s="122">
        <f t="shared" si="4"/>
        <v>0.76681818181818173</v>
      </c>
      <c r="E59" s="123">
        <f t="shared" si="5"/>
        <v>6371</v>
      </c>
      <c r="F59" s="124" t="str">
        <f t="shared" si="6"/>
        <v>518</v>
      </c>
      <c r="G59" s="125" t="str">
        <f t="shared" si="7"/>
        <v>71바6404</v>
      </c>
      <c r="H59" s="126">
        <f t="shared" si="8"/>
        <v>1</v>
      </c>
      <c r="I59" s="127">
        <f t="shared" si="9"/>
        <v>2918.4209999999998</v>
      </c>
      <c r="J59" s="128">
        <f t="shared" si="10"/>
        <v>2.3281753440483475E-2</v>
      </c>
      <c r="K59" s="128">
        <f t="shared" si="11"/>
        <v>0.41981173425394513</v>
      </c>
      <c r="L59" s="128">
        <f t="shared" si="12"/>
        <v>0.11273219319625237</v>
      </c>
      <c r="M59" s="129">
        <f t="shared" si="13"/>
        <v>13.673999999999999</v>
      </c>
      <c r="N59" s="130">
        <f t="shared" si="14"/>
        <v>1.4391343812287536</v>
      </c>
      <c r="O59" s="130">
        <f t="shared" si="15"/>
        <v>27.172227721771467</v>
      </c>
      <c r="P59" s="212">
        <f t="shared" si="16"/>
        <v>82</v>
      </c>
      <c r="Q59" s="213">
        <f t="shared" si="17"/>
        <v>42</v>
      </c>
      <c r="R59" s="213">
        <f t="shared" si="18"/>
        <v>793</v>
      </c>
      <c r="T59">
        <v>523</v>
      </c>
      <c r="U59">
        <v>6371</v>
      </c>
      <c r="V59" t="s">
        <v>356</v>
      </c>
      <c r="W59">
        <v>2918.4209999999998</v>
      </c>
      <c r="X59">
        <v>1729.848</v>
      </c>
      <c r="Y59">
        <v>1.6870000000000001</v>
      </c>
      <c r="Z59">
        <v>13.673999999999999</v>
      </c>
      <c r="AA59">
        <v>252.458777</v>
      </c>
      <c r="AB59">
        <v>5.8776830000000002</v>
      </c>
      <c r="AC59">
        <v>105.985157</v>
      </c>
      <c r="AD59" s="1">
        <v>329</v>
      </c>
      <c r="AE59">
        <v>42</v>
      </c>
      <c r="AF59">
        <v>793</v>
      </c>
      <c r="AG59">
        <v>78</v>
      </c>
      <c r="AH59">
        <v>11.559990000000001</v>
      </c>
      <c r="AI59">
        <v>126.1</v>
      </c>
      <c r="AJ59">
        <v>0</v>
      </c>
      <c r="AK59">
        <v>82</v>
      </c>
      <c r="AL59">
        <v>25978</v>
      </c>
      <c r="AM59">
        <v>0.76681818181818173</v>
      </c>
      <c r="AN59" t="s">
        <v>70</v>
      </c>
      <c r="AO59">
        <v>2918.4209999999998</v>
      </c>
      <c r="AP59" t="s">
        <v>463</v>
      </c>
      <c r="AQ59" t="s">
        <v>118</v>
      </c>
      <c r="AR59" t="s">
        <v>122</v>
      </c>
      <c r="AS59" t="s">
        <v>118</v>
      </c>
      <c r="AT59" t="s">
        <v>122</v>
      </c>
      <c r="AU59" t="s">
        <v>211</v>
      </c>
      <c r="AV59" t="s">
        <v>356</v>
      </c>
      <c r="AW59" t="s">
        <v>70</v>
      </c>
      <c r="AX59">
        <v>6371</v>
      </c>
      <c r="AY59" t="s">
        <v>325</v>
      </c>
      <c r="AZ59">
        <v>1</v>
      </c>
      <c r="BA59" t="s">
        <v>287</v>
      </c>
      <c r="BB59">
        <v>1</v>
      </c>
      <c r="BC59">
        <v>1</v>
      </c>
      <c r="BE59" t="s">
        <v>70</v>
      </c>
      <c r="BF59">
        <v>0</v>
      </c>
      <c r="BG59" t="s">
        <v>273</v>
      </c>
      <c r="BI59" t="s">
        <v>118</v>
      </c>
      <c r="BJ59" t="s">
        <v>356</v>
      </c>
      <c r="BK59" t="s">
        <v>70</v>
      </c>
      <c r="BL59">
        <v>0.76681818181818173</v>
      </c>
      <c r="BM59">
        <v>6371</v>
      </c>
      <c r="BN59" t="s">
        <v>122</v>
      </c>
      <c r="BO59" t="s">
        <v>211</v>
      </c>
      <c r="BP59">
        <v>1</v>
      </c>
      <c r="BQ59">
        <v>2918.4209999999998</v>
      </c>
      <c r="BR59">
        <v>2.3281753440483475E-2</v>
      </c>
      <c r="BS59">
        <v>0.41981173425394513</v>
      </c>
      <c r="BT59">
        <v>0.11273219319625237</v>
      </c>
      <c r="BU59">
        <v>13.673999999999999</v>
      </c>
      <c r="BV59">
        <v>1.4391343812287536</v>
      </c>
      <c r="BW59">
        <v>27.172227721771467</v>
      </c>
      <c r="BX59">
        <v>82</v>
      </c>
      <c r="BY59">
        <v>42</v>
      </c>
      <c r="BZ59">
        <v>793</v>
      </c>
    </row>
    <row r="60" spans="1:78" ht="16.5">
      <c r="A60" s="223" t="str">
        <f t="shared" si="1"/>
        <v>신동아교통</v>
      </c>
      <c r="B60" s="104" t="str">
        <f t="shared" si="2"/>
        <v>전희재</v>
      </c>
      <c r="C60" s="105" t="str">
        <f t="shared" si="3"/>
        <v>S</v>
      </c>
      <c r="D60" s="106">
        <f t="shared" si="4"/>
        <v>1.0553128488816932</v>
      </c>
      <c r="E60" s="107">
        <f t="shared" si="5"/>
        <v>4152</v>
      </c>
      <c r="F60" s="108" t="str">
        <f t="shared" si="6"/>
        <v>520</v>
      </c>
      <c r="G60" s="109" t="str">
        <f t="shared" si="7"/>
        <v>71바6780</v>
      </c>
      <c r="H60" s="110">
        <f t="shared" si="8"/>
        <v>2</v>
      </c>
      <c r="I60" s="111">
        <f t="shared" si="9"/>
        <v>1859.347</v>
      </c>
      <c r="J60" s="112">
        <f t="shared" si="10"/>
        <v>5.033803993738456E-3</v>
      </c>
      <c r="K60" s="112">
        <f t="shared" si="11"/>
        <v>0.26960194397497894</v>
      </c>
      <c r="L60" s="112">
        <f t="shared" si="12"/>
        <v>0.29902971311971355</v>
      </c>
      <c r="M60" s="113">
        <f t="shared" si="13"/>
        <v>3.6440000000000001</v>
      </c>
      <c r="N60" s="114">
        <f t="shared" si="14"/>
        <v>5.3782322503545602E-2</v>
      </c>
      <c r="O60" s="114">
        <f t="shared" si="15"/>
        <v>1.1832110950780033</v>
      </c>
      <c r="P60" s="214">
        <f t="shared" si="16"/>
        <v>0</v>
      </c>
      <c r="Q60" s="215">
        <f t="shared" si="17"/>
        <v>1</v>
      </c>
      <c r="R60" s="215">
        <f t="shared" si="18"/>
        <v>22</v>
      </c>
      <c r="T60">
        <v>523</v>
      </c>
      <c r="U60">
        <v>4152</v>
      </c>
      <c r="V60" t="s">
        <v>267</v>
      </c>
      <c r="W60">
        <v>1859.347</v>
      </c>
      <c r="X60">
        <v>650.14700000000005</v>
      </c>
      <c r="Y60">
        <v>2.86</v>
      </c>
      <c r="Z60">
        <v>3.6440000000000001</v>
      </c>
      <c r="AA60">
        <v>151.57602499999999</v>
      </c>
      <c r="AB60">
        <v>0.76300400000000002</v>
      </c>
      <c r="AC60">
        <v>40.865191000000003</v>
      </c>
      <c r="AD60" s="1">
        <v>556</v>
      </c>
      <c r="AE60">
        <v>1</v>
      </c>
      <c r="AF60">
        <v>22</v>
      </c>
      <c r="AG60">
        <v>68</v>
      </c>
      <c r="AH60">
        <v>12.266761000000001</v>
      </c>
      <c r="AI60">
        <v>4.2</v>
      </c>
      <c r="AJ60">
        <v>0</v>
      </c>
      <c r="AK60">
        <v>0</v>
      </c>
      <c r="AL60">
        <v>0</v>
      </c>
      <c r="AM60">
        <v>1.0553128488816932</v>
      </c>
      <c r="AN60" t="s">
        <v>71</v>
      </c>
      <c r="AO60">
        <v>1763.212</v>
      </c>
      <c r="AP60" t="s">
        <v>464</v>
      </c>
      <c r="AQ60" t="s">
        <v>118</v>
      </c>
      <c r="AR60" t="s">
        <v>123</v>
      </c>
      <c r="AS60" t="s">
        <v>118</v>
      </c>
      <c r="AT60" t="s">
        <v>123</v>
      </c>
      <c r="AU60" t="s">
        <v>219</v>
      </c>
      <c r="AV60" t="s">
        <v>267</v>
      </c>
      <c r="AW60" t="s">
        <v>71</v>
      </c>
      <c r="AX60">
        <v>4152</v>
      </c>
      <c r="AY60" t="s">
        <v>349</v>
      </c>
      <c r="AZ60">
        <v>1</v>
      </c>
      <c r="BA60" t="s">
        <v>350</v>
      </c>
      <c r="BB60">
        <v>2</v>
      </c>
      <c r="BC60">
        <v>1</v>
      </c>
      <c r="BE60" t="s">
        <v>71</v>
      </c>
      <c r="BF60">
        <v>0</v>
      </c>
      <c r="BG60" t="s">
        <v>273</v>
      </c>
      <c r="BI60" t="s">
        <v>118</v>
      </c>
      <c r="BJ60" t="s">
        <v>267</v>
      </c>
      <c r="BK60" t="s">
        <v>71</v>
      </c>
      <c r="BL60">
        <v>1.0553128488816932</v>
      </c>
      <c r="BM60">
        <v>4152</v>
      </c>
      <c r="BN60" t="s">
        <v>123</v>
      </c>
      <c r="BO60" t="s">
        <v>219</v>
      </c>
      <c r="BP60">
        <v>2</v>
      </c>
      <c r="BQ60">
        <v>1859.347</v>
      </c>
      <c r="BR60">
        <v>5.033803993738456E-3</v>
      </c>
      <c r="BS60">
        <v>0.26960194397497894</v>
      </c>
      <c r="BT60">
        <v>0.29902971311971355</v>
      </c>
      <c r="BU60">
        <v>3.6440000000000001</v>
      </c>
      <c r="BV60">
        <v>5.3782322503545602E-2</v>
      </c>
      <c r="BW60">
        <v>1.1832110950780033</v>
      </c>
      <c r="BX60">
        <v>0</v>
      </c>
      <c r="BY60">
        <v>1</v>
      </c>
      <c r="BZ60">
        <v>22</v>
      </c>
    </row>
    <row r="61" spans="1:78" ht="16.5">
      <c r="A61" s="222" t="str">
        <f t="shared" si="1"/>
        <v>신동아교통</v>
      </c>
      <c r="B61" s="120" t="str">
        <f t="shared" si="2"/>
        <v>조완석</v>
      </c>
      <c r="C61" s="121" t="str">
        <f t="shared" si="3"/>
        <v>D</v>
      </c>
      <c r="D61" s="122">
        <f t="shared" si="4"/>
        <v>0.81874589220390359</v>
      </c>
      <c r="E61" s="123">
        <f t="shared" si="5"/>
        <v>1</v>
      </c>
      <c r="F61" s="124" t="str">
        <f t="shared" si="6"/>
        <v>1</v>
      </c>
      <c r="G61" s="125" t="str">
        <f t="shared" si="7"/>
        <v>70바2539</v>
      </c>
      <c r="H61" s="126">
        <f t="shared" si="8"/>
        <v>10</v>
      </c>
      <c r="I61" s="127">
        <f t="shared" si="9"/>
        <v>1424.877</v>
      </c>
      <c r="J61" s="128">
        <f t="shared" si="10"/>
        <v>1.7125315543297576E-2</v>
      </c>
      <c r="K61" s="128">
        <f t="shared" si="11"/>
        <v>0.3479675981771686</v>
      </c>
      <c r="L61" s="128">
        <f t="shared" si="12"/>
        <v>0.11158857922473309</v>
      </c>
      <c r="M61" s="129">
        <f t="shared" si="13"/>
        <v>11.25</v>
      </c>
      <c r="N61" s="130">
        <f t="shared" si="14"/>
        <v>0.84217795641307991</v>
      </c>
      <c r="O61" s="130">
        <f t="shared" si="15"/>
        <v>20.633359932120456</v>
      </c>
      <c r="P61" s="212">
        <f t="shared" si="16"/>
        <v>30</v>
      </c>
      <c r="Q61" s="213">
        <f t="shared" si="17"/>
        <v>12</v>
      </c>
      <c r="R61" s="213">
        <f t="shared" si="18"/>
        <v>294</v>
      </c>
      <c r="T61">
        <v>523</v>
      </c>
      <c r="U61">
        <v>1</v>
      </c>
      <c r="V61" t="s">
        <v>268</v>
      </c>
      <c r="W61">
        <v>1424.877</v>
      </c>
      <c r="X61">
        <v>740.39</v>
      </c>
      <c r="Y61">
        <v>1.9239999999999999</v>
      </c>
      <c r="Z61">
        <v>11.25</v>
      </c>
      <c r="AA61">
        <v>86.307490000000001</v>
      </c>
      <c r="AB61">
        <v>1.478043</v>
      </c>
      <c r="AC61">
        <v>30.032209999999999</v>
      </c>
      <c r="AD61" s="1">
        <v>159</v>
      </c>
      <c r="AE61">
        <v>12</v>
      </c>
      <c r="AF61">
        <v>294</v>
      </c>
      <c r="AG61">
        <v>71</v>
      </c>
      <c r="AH61">
        <v>16.509308000000001</v>
      </c>
      <c r="AI61">
        <v>1085.3</v>
      </c>
      <c r="AJ61">
        <v>0</v>
      </c>
      <c r="AK61">
        <v>30</v>
      </c>
      <c r="AL61">
        <v>10665</v>
      </c>
      <c r="AM61">
        <v>0.81874589220390359</v>
      </c>
      <c r="AN61" t="s">
        <v>67</v>
      </c>
      <c r="AO61">
        <v>231.78899999999999</v>
      </c>
      <c r="AP61" t="s">
        <v>465</v>
      </c>
      <c r="AQ61" t="s">
        <v>118</v>
      </c>
      <c r="AR61" t="s">
        <v>120</v>
      </c>
      <c r="AS61" t="s">
        <v>118</v>
      </c>
      <c r="AT61" t="s">
        <v>120</v>
      </c>
      <c r="AU61" t="s">
        <v>188</v>
      </c>
      <c r="AV61" t="s">
        <v>268</v>
      </c>
      <c r="AW61" t="s">
        <v>67</v>
      </c>
      <c r="AX61">
        <v>1</v>
      </c>
      <c r="AY61" t="s">
        <v>320</v>
      </c>
      <c r="AZ61">
        <v>9</v>
      </c>
      <c r="BA61" t="s">
        <v>321</v>
      </c>
      <c r="BB61">
        <v>10</v>
      </c>
      <c r="BC61">
        <v>1</v>
      </c>
      <c r="BE61" t="s">
        <v>67</v>
      </c>
      <c r="BF61">
        <v>0</v>
      </c>
      <c r="BG61" t="s">
        <v>273</v>
      </c>
      <c r="BI61" t="s">
        <v>118</v>
      </c>
      <c r="BJ61" t="s">
        <v>268</v>
      </c>
      <c r="BK61" t="s">
        <v>67</v>
      </c>
      <c r="BL61">
        <v>0.81874589220390359</v>
      </c>
      <c r="BM61">
        <v>1</v>
      </c>
      <c r="BN61" t="s">
        <v>120</v>
      </c>
      <c r="BO61" t="s">
        <v>188</v>
      </c>
      <c r="BP61">
        <v>10</v>
      </c>
      <c r="BQ61">
        <v>1424.877</v>
      </c>
      <c r="BR61">
        <v>1.7125315543297576E-2</v>
      </c>
      <c r="BS61">
        <v>0.3479675981771686</v>
      </c>
      <c r="BT61">
        <v>0.11158857922473309</v>
      </c>
      <c r="BU61">
        <v>11.25</v>
      </c>
      <c r="BV61">
        <v>0.84217795641307991</v>
      </c>
      <c r="BW61">
        <v>20.633359932120456</v>
      </c>
      <c r="BX61">
        <v>30</v>
      </c>
      <c r="BY61">
        <v>12</v>
      </c>
      <c r="BZ61">
        <v>294</v>
      </c>
    </row>
    <row r="62" spans="1:78" ht="16.5">
      <c r="A62" s="223" t="str">
        <f t="shared" si="1"/>
        <v>신동아교통</v>
      </c>
      <c r="B62" s="104" t="str">
        <f t="shared" si="2"/>
        <v>조운제</v>
      </c>
      <c r="C62" s="105" t="str">
        <f t="shared" si="3"/>
        <v>F</v>
      </c>
      <c r="D62" s="106">
        <f t="shared" si="4"/>
        <v>0.77747133312745242</v>
      </c>
      <c r="E62" s="107">
        <f t="shared" si="5"/>
        <v>29</v>
      </c>
      <c r="F62" s="108" t="str">
        <f t="shared" si="6"/>
        <v>1</v>
      </c>
      <c r="G62" s="109" t="str">
        <f t="shared" si="7"/>
        <v>70바2542</v>
      </c>
      <c r="H62" s="110">
        <f t="shared" si="8"/>
        <v>2</v>
      </c>
      <c r="I62" s="111">
        <f t="shared" si="9"/>
        <v>2322.2950000000001</v>
      </c>
      <c r="J62" s="112">
        <f t="shared" si="10"/>
        <v>3.7163434095103795E-2</v>
      </c>
      <c r="K62" s="112">
        <f t="shared" si="11"/>
        <v>0.3970165231558242</v>
      </c>
      <c r="L62" s="112">
        <f t="shared" si="12"/>
        <v>0.26396301934078142</v>
      </c>
      <c r="M62" s="113">
        <f t="shared" si="13"/>
        <v>16.321000000000002</v>
      </c>
      <c r="N62" s="114">
        <f t="shared" si="14"/>
        <v>0.98354264909165368</v>
      </c>
      <c r="O62" s="114">
        <f t="shared" si="15"/>
        <v>76.40338124080165</v>
      </c>
      <c r="P62" s="214">
        <f t="shared" si="16"/>
        <v>54</v>
      </c>
      <c r="Q62" s="215">
        <f t="shared" si="17"/>
        <v>24</v>
      </c>
      <c r="R62" s="215">
        <f t="shared" si="18"/>
        <v>1804</v>
      </c>
      <c r="T62">
        <v>523</v>
      </c>
      <c r="U62">
        <v>29</v>
      </c>
      <c r="V62" t="s">
        <v>269</v>
      </c>
      <c r="W62">
        <v>2322.2950000000001</v>
      </c>
      <c r="X62">
        <v>1355.8530000000001</v>
      </c>
      <c r="Y62">
        <v>1.7130000000000001</v>
      </c>
      <c r="Z62">
        <v>16.321000000000002</v>
      </c>
      <c r="AA62">
        <v>138.733304</v>
      </c>
      <c r="AB62">
        <v>5.1558060000000001</v>
      </c>
      <c r="AC62">
        <v>55.079414</v>
      </c>
      <c r="AD62" s="1">
        <v>613</v>
      </c>
      <c r="AE62">
        <v>24</v>
      </c>
      <c r="AF62">
        <v>1804</v>
      </c>
      <c r="AG62">
        <v>73</v>
      </c>
      <c r="AH62">
        <v>16.739274999999999</v>
      </c>
      <c r="AI62">
        <v>3960.5</v>
      </c>
      <c r="AJ62">
        <v>0</v>
      </c>
      <c r="AK62">
        <v>54</v>
      </c>
      <c r="AL62">
        <v>25223</v>
      </c>
      <c r="AM62">
        <v>0.77747133312745242</v>
      </c>
      <c r="AN62" t="s">
        <v>70</v>
      </c>
      <c r="AO62">
        <v>2236.8119999999999</v>
      </c>
      <c r="AP62" t="s">
        <v>466</v>
      </c>
      <c r="AQ62" t="s">
        <v>118</v>
      </c>
      <c r="AR62" t="s">
        <v>120</v>
      </c>
      <c r="AS62" t="s">
        <v>118</v>
      </c>
      <c r="AT62" t="s">
        <v>120</v>
      </c>
      <c r="AU62" t="s">
        <v>190</v>
      </c>
      <c r="AV62" t="s">
        <v>269</v>
      </c>
      <c r="AW62" t="s">
        <v>70</v>
      </c>
      <c r="AX62">
        <v>29</v>
      </c>
      <c r="AY62" t="s">
        <v>324</v>
      </c>
      <c r="AZ62">
        <v>6</v>
      </c>
      <c r="BA62" t="s">
        <v>301</v>
      </c>
      <c r="BB62">
        <v>2</v>
      </c>
      <c r="BC62">
        <v>1</v>
      </c>
      <c r="BE62" t="s">
        <v>67</v>
      </c>
      <c r="BF62">
        <v>-1</v>
      </c>
      <c r="BG62" t="s">
        <v>274</v>
      </c>
      <c r="BI62" t="s">
        <v>118</v>
      </c>
      <c r="BJ62" t="s">
        <v>269</v>
      </c>
      <c r="BK62" t="s">
        <v>70</v>
      </c>
      <c r="BL62">
        <v>0.77747133312745242</v>
      </c>
      <c r="BM62">
        <v>29</v>
      </c>
      <c r="BN62" t="s">
        <v>120</v>
      </c>
      <c r="BO62" t="s">
        <v>190</v>
      </c>
      <c r="BP62">
        <v>2</v>
      </c>
      <c r="BQ62">
        <v>2322.2950000000001</v>
      </c>
      <c r="BR62">
        <v>3.7163434095103795E-2</v>
      </c>
      <c r="BS62">
        <v>0.3970165231558242</v>
      </c>
      <c r="BT62">
        <v>0.26396301934078142</v>
      </c>
      <c r="BU62">
        <v>16.321000000000002</v>
      </c>
      <c r="BV62">
        <v>0.98354264909165368</v>
      </c>
      <c r="BW62">
        <v>76.40338124080165</v>
      </c>
      <c r="BX62">
        <v>54</v>
      </c>
      <c r="BY62">
        <v>24</v>
      </c>
      <c r="BZ62">
        <v>1804</v>
      </c>
    </row>
    <row r="63" spans="1:78" ht="16.5">
      <c r="A63" s="222" t="str">
        <f t="shared" si="1"/>
        <v>신동아교통</v>
      </c>
      <c r="B63" s="120" t="str">
        <f t="shared" si="2"/>
        <v>조학철</v>
      </c>
      <c r="C63" s="121" t="str">
        <f t="shared" si="3"/>
        <v>F</v>
      </c>
      <c r="D63" s="122">
        <f t="shared" si="4"/>
        <v>0.73318987759406051</v>
      </c>
      <c r="E63" s="123">
        <f t="shared" si="5"/>
        <v>5002</v>
      </c>
      <c r="F63" s="124" t="str">
        <f t="shared" si="6"/>
        <v>1</v>
      </c>
      <c r="G63" s="125" t="str">
        <f t="shared" si="7"/>
        <v>70바2415</v>
      </c>
      <c r="H63" s="126">
        <f t="shared" si="8"/>
        <v>3</v>
      </c>
      <c r="I63" s="127">
        <f t="shared" si="9"/>
        <v>2711.2829999999999</v>
      </c>
      <c r="J63" s="128">
        <f t="shared" si="10"/>
        <v>2.7806012591626614E-2</v>
      </c>
      <c r="K63" s="128">
        <f t="shared" si="11"/>
        <v>0.36870971551944959</v>
      </c>
      <c r="L63" s="128">
        <f t="shared" si="12"/>
        <v>0.22498573553553797</v>
      </c>
      <c r="M63" s="129">
        <f t="shared" si="13"/>
        <v>13.519</v>
      </c>
      <c r="N63" s="130">
        <f t="shared" si="14"/>
        <v>3.5776420240897022</v>
      </c>
      <c r="O63" s="130">
        <f t="shared" si="15"/>
        <v>14.347451003823652</v>
      </c>
      <c r="P63" s="212">
        <f t="shared" si="16"/>
        <v>52</v>
      </c>
      <c r="Q63" s="213">
        <f t="shared" si="17"/>
        <v>97</v>
      </c>
      <c r="R63" s="213">
        <f t="shared" si="18"/>
        <v>389</v>
      </c>
      <c r="T63">
        <v>523</v>
      </c>
      <c r="U63">
        <v>5002</v>
      </c>
      <c r="V63" t="s">
        <v>270</v>
      </c>
      <c r="W63">
        <v>2711.2829999999999</v>
      </c>
      <c r="X63">
        <v>1533.616</v>
      </c>
      <c r="Y63">
        <v>1.768</v>
      </c>
      <c r="Z63">
        <v>13.519</v>
      </c>
      <c r="AA63">
        <v>164.59191999999999</v>
      </c>
      <c r="AB63">
        <v>4.5766450000000001</v>
      </c>
      <c r="AC63">
        <v>60.686639999999997</v>
      </c>
      <c r="AD63" s="1">
        <v>610</v>
      </c>
      <c r="AE63">
        <v>97</v>
      </c>
      <c r="AF63">
        <v>389</v>
      </c>
      <c r="AG63">
        <v>73</v>
      </c>
      <c r="AH63">
        <v>16.472757999999999</v>
      </c>
      <c r="AI63">
        <v>2186.1999999999998</v>
      </c>
      <c r="AJ63">
        <v>0</v>
      </c>
      <c r="AK63">
        <v>52</v>
      </c>
      <c r="AL63">
        <v>20637</v>
      </c>
      <c r="AM63">
        <v>0.73318987759406051</v>
      </c>
      <c r="AN63" t="s">
        <v>70</v>
      </c>
      <c r="AO63">
        <v>2531.5140000000001</v>
      </c>
      <c r="AP63" t="s">
        <v>467</v>
      </c>
      <c r="AQ63" t="s">
        <v>118</v>
      </c>
      <c r="AR63" t="s">
        <v>120</v>
      </c>
      <c r="AS63" t="s">
        <v>118</v>
      </c>
      <c r="AT63" t="s">
        <v>120</v>
      </c>
      <c r="AU63" t="s">
        <v>173</v>
      </c>
      <c r="AV63" t="s">
        <v>270</v>
      </c>
      <c r="AW63" t="s">
        <v>70</v>
      </c>
      <c r="AX63">
        <v>5002</v>
      </c>
      <c r="AY63" t="s">
        <v>324</v>
      </c>
      <c r="AZ63">
        <v>15</v>
      </c>
      <c r="BA63" t="s">
        <v>332</v>
      </c>
      <c r="BB63">
        <v>3</v>
      </c>
      <c r="BC63">
        <v>1</v>
      </c>
      <c r="BE63" t="s">
        <v>70</v>
      </c>
      <c r="BF63">
        <v>0</v>
      </c>
      <c r="BG63" t="s">
        <v>273</v>
      </c>
      <c r="BI63" t="s">
        <v>118</v>
      </c>
      <c r="BJ63" t="s">
        <v>270</v>
      </c>
      <c r="BK63" t="s">
        <v>70</v>
      </c>
      <c r="BL63">
        <v>0.73318987759406051</v>
      </c>
      <c r="BM63">
        <v>5002</v>
      </c>
      <c r="BN63" t="s">
        <v>120</v>
      </c>
      <c r="BO63" t="s">
        <v>173</v>
      </c>
      <c r="BP63">
        <v>3</v>
      </c>
      <c r="BQ63">
        <v>2711.2829999999999</v>
      </c>
      <c r="BR63">
        <v>2.7806012591626614E-2</v>
      </c>
      <c r="BS63">
        <v>0.36870971551944959</v>
      </c>
      <c r="BT63">
        <v>0.22498573553553797</v>
      </c>
      <c r="BU63">
        <v>13.519</v>
      </c>
      <c r="BV63">
        <v>3.5776420240897022</v>
      </c>
      <c r="BW63">
        <v>14.347451003823652</v>
      </c>
      <c r="BX63">
        <v>52</v>
      </c>
      <c r="BY63">
        <v>97</v>
      </c>
      <c r="BZ63">
        <v>389</v>
      </c>
    </row>
    <row r="64" spans="1:78" ht="16.5">
      <c r="A64" s="223" t="str">
        <f t="shared" si="1"/>
        <v>신동아교통</v>
      </c>
      <c r="B64" s="104" t="str">
        <f t="shared" si="2"/>
        <v>최상락</v>
      </c>
      <c r="C64" s="105" t="str">
        <f t="shared" si="3"/>
        <v>F</v>
      </c>
      <c r="D64" s="106">
        <f t="shared" si="4"/>
        <v>0.76458333333333339</v>
      </c>
      <c r="E64" s="107">
        <f t="shared" si="5"/>
        <v>1065</v>
      </c>
      <c r="F64" s="108" t="str">
        <f t="shared" si="6"/>
        <v>1</v>
      </c>
      <c r="G64" s="109" t="str">
        <f t="shared" si="7"/>
        <v>70바3728</v>
      </c>
      <c r="H64" s="110">
        <f t="shared" si="8"/>
        <v>1</v>
      </c>
      <c r="I64" s="111">
        <f t="shared" si="9"/>
        <v>2366.1570000000002</v>
      </c>
      <c r="J64" s="112">
        <f t="shared" si="10"/>
        <v>2.4821949562708515E-2</v>
      </c>
      <c r="K64" s="112">
        <f t="shared" si="11"/>
        <v>0.33787060196958585</v>
      </c>
      <c r="L64" s="112">
        <f t="shared" si="12"/>
        <v>0.15087756222431561</v>
      </c>
      <c r="M64" s="113">
        <f t="shared" si="13"/>
        <v>11.673</v>
      </c>
      <c r="N64" s="114">
        <f t="shared" si="14"/>
        <v>8.4525244943594188E-2</v>
      </c>
      <c r="O64" s="114">
        <f t="shared" si="15"/>
        <v>20.666422388708778</v>
      </c>
      <c r="P64" s="214">
        <f t="shared" si="16"/>
        <v>15</v>
      </c>
      <c r="Q64" s="215">
        <f t="shared" si="17"/>
        <v>2</v>
      </c>
      <c r="R64" s="215">
        <f t="shared" si="18"/>
        <v>489</v>
      </c>
      <c r="T64">
        <v>523</v>
      </c>
      <c r="U64">
        <v>1065</v>
      </c>
      <c r="V64" t="s">
        <v>271</v>
      </c>
      <c r="W64">
        <v>2366.1570000000002</v>
      </c>
      <c r="X64">
        <v>1289.5319999999999</v>
      </c>
      <c r="Y64">
        <v>1.835</v>
      </c>
      <c r="Z64">
        <v>11.673</v>
      </c>
      <c r="AA64">
        <v>143.028854</v>
      </c>
      <c r="AB64">
        <v>3.5502549999999999</v>
      </c>
      <c r="AC64">
        <v>48.325245000000002</v>
      </c>
      <c r="AD64" s="1">
        <v>357</v>
      </c>
      <c r="AE64">
        <v>2</v>
      </c>
      <c r="AF64">
        <v>489</v>
      </c>
      <c r="AG64">
        <v>79</v>
      </c>
      <c r="AH64">
        <v>16.543213999999999</v>
      </c>
      <c r="AI64">
        <v>866.4</v>
      </c>
      <c r="AJ64">
        <v>0</v>
      </c>
      <c r="AK64">
        <v>15</v>
      </c>
      <c r="AL64">
        <v>3274</v>
      </c>
      <c r="AM64">
        <v>0.76458333333333339</v>
      </c>
      <c r="AN64" t="s">
        <v>70</v>
      </c>
      <c r="AO64">
        <v>2366.1570000000002</v>
      </c>
      <c r="AP64" t="s">
        <v>468</v>
      </c>
      <c r="AQ64" t="s">
        <v>118</v>
      </c>
      <c r="AR64" t="s">
        <v>120</v>
      </c>
      <c r="AS64" t="s">
        <v>118</v>
      </c>
      <c r="AT64" t="s">
        <v>120</v>
      </c>
      <c r="AU64" t="s">
        <v>201</v>
      </c>
      <c r="AV64" t="s">
        <v>271</v>
      </c>
      <c r="AW64" t="s">
        <v>70</v>
      </c>
      <c r="AX64">
        <v>1065</v>
      </c>
      <c r="AY64" t="s">
        <v>324</v>
      </c>
      <c r="AZ64">
        <v>9</v>
      </c>
      <c r="BA64" t="s">
        <v>348</v>
      </c>
      <c r="BB64">
        <v>1</v>
      </c>
      <c r="BC64">
        <v>1</v>
      </c>
      <c r="BE64" t="s">
        <v>70</v>
      </c>
      <c r="BF64">
        <v>0</v>
      </c>
      <c r="BG64" t="s">
        <v>273</v>
      </c>
      <c r="BI64" t="s">
        <v>118</v>
      </c>
      <c r="BJ64" t="s">
        <v>271</v>
      </c>
      <c r="BK64" t="s">
        <v>70</v>
      </c>
      <c r="BL64">
        <v>0.76458333333333339</v>
      </c>
      <c r="BM64">
        <v>1065</v>
      </c>
      <c r="BN64" t="s">
        <v>120</v>
      </c>
      <c r="BO64" t="s">
        <v>201</v>
      </c>
      <c r="BP64">
        <v>1</v>
      </c>
      <c r="BQ64">
        <v>2366.1570000000002</v>
      </c>
      <c r="BR64">
        <v>2.4821949562708515E-2</v>
      </c>
      <c r="BS64">
        <v>0.33787060196958585</v>
      </c>
      <c r="BT64">
        <v>0.15087756222431561</v>
      </c>
      <c r="BU64">
        <v>11.673</v>
      </c>
      <c r="BV64">
        <v>8.4525244943594188E-2</v>
      </c>
      <c r="BW64">
        <v>20.666422388708778</v>
      </c>
      <c r="BX64">
        <v>15</v>
      </c>
      <c r="BY64">
        <v>2</v>
      </c>
      <c r="BZ64">
        <v>489</v>
      </c>
    </row>
    <row r="65" spans="1:78" ht="16.5">
      <c r="A65" s="222" t="str">
        <f t="shared" si="1"/>
        <v>신동아교통</v>
      </c>
      <c r="B65" s="120" t="str">
        <f t="shared" si="2"/>
        <v>최재욱</v>
      </c>
      <c r="C65" s="121" t="str">
        <f t="shared" si="3"/>
        <v>F</v>
      </c>
      <c r="D65" s="122">
        <f t="shared" si="4"/>
        <v>0.76124999999999998</v>
      </c>
      <c r="E65" s="123">
        <f t="shared" si="5"/>
        <v>6048</v>
      </c>
      <c r="F65" s="124" t="str">
        <f t="shared" si="6"/>
        <v>1</v>
      </c>
      <c r="G65" s="125" t="str">
        <f t="shared" si="7"/>
        <v>70바2411</v>
      </c>
      <c r="H65" s="126">
        <f t="shared" si="8"/>
        <v>1</v>
      </c>
      <c r="I65" s="127">
        <f t="shared" si="9"/>
        <v>2638.3829999999998</v>
      </c>
      <c r="J65" s="128">
        <f t="shared" si="10"/>
        <v>4.9307994233212957E-2</v>
      </c>
      <c r="K65" s="128">
        <f t="shared" si="11"/>
        <v>0.35198812719271155</v>
      </c>
      <c r="L65" s="128">
        <f t="shared" si="12"/>
        <v>0.20201767522001166</v>
      </c>
      <c r="M65" s="129">
        <f t="shared" si="13"/>
        <v>13.632</v>
      </c>
      <c r="N65" s="130">
        <f t="shared" si="14"/>
        <v>0.34111802569983207</v>
      </c>
      <c r="O65" s="130">
        <f t="shared" si="15"/>
        <v>27.024128035997808</v>
      </c>
      <c r="P65" s="212">
        <f t="shared" si="16"/>
        <v>25</v>
      </c>
      <c r="Q65" s="213">
        <f t="shared" si="17"/>
        <v>9</v>
      </c>
      <c r="R65" s="213">
        <f t="shared" si="18"/>
        <v>713</v>
      </c>
      <c r="T65">
        <v>523</v>
      </c>
      <c r="U65">
        <v>6048</v>
      </c>
      <c r="V65" t="s">
        <v>292</v>
      </c>
      <c r="W65">
        <v>2638.3829999999998</v>
      </c>
      <c r="X65">
        <v>1444.1510000000001</v>
      </c>
      <c r="Y65">
        <v>1.827</v>
      </c>
      <c r="Z65">
        <v>13.632</v>
      </c>
      <c r="AA65">
        <v>157.861907</v>
      </c>
      <c r="AB65">
        <v>7.7838539999999998</v>
      </c>
      <c r="AC65">
        <v>55.565517</v>
      </c>
      <c r="AD65" s="1">
        <v>533</v>
      </c>
      <c r="AE65">
        <v>9</v>
      </c>
      <c r="AF65">
        <v>713</v>
      </c>
      <c r="AG65">
        <v>82</v>
      </c>
      <c r="AH65">
        <v>16.713234</v>
      </c>
      <c r="AI65">
        <v>2056</v>
      </c>
      <c r="AJ65">
        <v>0</v>
      </c>
      <c r="AK65">
        <v>25</v>
      </c>
      <c r="AL65">
        <v>15387</v>
      </c>
      <c r="AM65">
        <v>0.76124999999999998</v>
      </c>
      <c r="AN65" t="s">
        <v>70</v>
      </c>
      <c r="AO65">
        <v>2638.3829999999998</v>
      </c>
      <c r="AP65" t="s">
        <v>469</v>
      </c>
      <c r="AQ65" t="s">
        <v>118</v>
      </c>
      <c r="AR65" t="s">
        <v>120</v>
      </c>
      <c r="AS65" t="s">
        <v>118</v>
      </c>
      <c r="AT65" t="s">
        <v>120</v>
      </c>
      <c r="AU65" t="s">
        <v>171</v>
      </c>
      <c r="AV65" t="s">
        <v>292</v>
      </c>
      <c r="AW65" t="s">
        <v>70</v>
      </c>
      <c r="AX65">
        <v>6048</v>
      </c>
      <c r="AY65" t="s">
        <v>324</v>
      </c>
      <c r="AZ65">
        <v>12</v>
      </c>
      <c r="BA65" t="s">
        <v>331</v>
      </c>
      <c r="BB65">
        <v>1</v>
      </c>
      <c r="BC65">
        <v>1</v>
      </c>
      <c r="BE65" t="s">
        <v>70</v>
      </c>
      <c r="BF65">
        <v>0</v>
      </c>
      <c r="BG65" t="s">
        <v>273</v>
      </c>
      <c r="BI65" t="s">
        <v>118</v>
      </c>
      <c r="BJ65" t="s">
        <v>292</v>
      </c>
      <c r="BK65" t="s">
        <v>70</v>
      </c>
      <c r="BL65">
        <v>0.76124999999999998</v>
      </c>
      <c r="BM65">
        <v>6048</v>
      </c>
      <c r="BN65" t="s">
        <v>120</v>
      </c>
      <c r="BO65" t="s">
        <v>171</v>
      </c>
      <c r="BP65">
        <v>1</v>
      </c>
      <c r="BQ65">
        <v>2638.3829999999998</v>
      </c>
      <c r="BR65">
        <v>4.9307994233212957E-2</v>
      </c>
      <c r="BS65">
        <v>0.35198812719271155</v>
      </c>
      <c r="BT65">
        <v>0.20201767522001166</v>
      </c>
      <c r="BU65">
        <v>13.632</v>
      </c>
      <c r="BV65">
        <v>0.34111802569983207</v>
      </c>
      <c r="BW65">
        <v>27.024128035997808</v>
      </c>
      <c r="BX65">
        <v>25</v>
      </c>
      <c r="BY65">
        <v>9</v>
      </c>
      <c r="BZ65">
        <v>713</v>
      </c>
    </row>
    <row r="66" spans="1:78" ht="16.5">
      <c r="A66" s="223" t="str">
        <f t="shared" si="1"/>
        <v>신동아교통</v>
      </c>
      <c r="B66" s="104" t="str">
        <f t="shared" si="2"/>
        <v>허상근</v>
      </c>
      <c r="C66" s="105" t="str">
        <f t="shared" si="3"/>
        <v>B</v>
      </c>
      <c r="D66" s="106">
        <f t="shared" si="4"/>
        <v>0.9462962962962963</v>
      </c>
      <c r="E66" s="107">
        <f t="shared" si="5"/>
        <v>3608</v>
      </c>
      <c r="F66" s="108" t="str">
        <f t="shared" si="6"/>
        <v>520</v>
      </c>
      <c r="G66" s="109" t="str">
        <f t="shared" si="7"/>
        <v>71바6780</v>
      </c>
      <c r="H66" s="110">
        <f t="shared" si="8"/>
        <v>1</v>
      </c>
      <c r="I66" s="111">
        <f t="shared" si="9"/>
        <v>1821.3779999999999</v>
      </c>
      <c r="J66" s="112">
        <f t="shared" si="10"/>
        <v>1.873900120270117E-2</v>
      </c>
      <c r="K66" s="112">
        <f t="shared" si="11"/>
        <v>0.30522207212979513</v>
      </c>
      <c r="L66" s="112">
        <f t="shared" si="12"/>
        <v>0.23333981194458261</v>
      </c>
      <c r="M66" s="113">
        <f t="shared" si="13"/>
        <v>5.4240000000000004</v>
      </c>
      <c r="N66" s="114">
        <f t="shared" si="14"/>
        <v>0</v>
      </c>
      <c r="O66" s="114">
        <f t="shared" si="15"/>
        <v>0.27451742581715605</v>
      </c>
      <c r="P66" s="214">
        <f t="shared" si="16"/>
        <v>3</v>
      </c>
      <c r="Q66" s="215">
        <f t="shared" si="17"/>
        <v>0</v>
      </c>
      <c r="R66" s="215">
        <f t="shared" si="18"/>
        <v>5</v>
      </c>
      <c r="T66">
        <v>523</v>
      </c>
      <c r="U66">
        <v>3608</v>
      </c>
      <c r="V66" t="s">
        <v>272</v>
      </c>
      <c r="W66">
        <v>1821.3779999999999</v>
      </c>
      <c r="X66">
        <v>712.98599999999999</v>
      </c>
      <c r="Y66">
        <v>2.5550000000000002</v>
      </c>
      <c r="Z66">
        <v>5.4240000000000004</v>
      </c>
      <c r="AA66">
        <v>152.811026</v>
      </c>
      <c r="AB66">
        <v>2.8635259999999998</v>
      </c>
      <c r="AC66">
        <v>46.641297999999999</v>
      </c>
      <c r="AD66" s="1">
        <v>425</v>
      </c>
      <c r="AE66">
        <v>0</v>
      </c>
      <c r="AF66">
        <v>5</v>
      </c>
      <c r="AG66">
        <v>63</v>
      </c>
      <c r="AH66">
        <v>11.919153</v>
      </c>
      <c r="AI66">
        <v>0</v>
      </c>
      <c r="AJ66">
        <v>0</v>
      </c>
      <c r="AK66">
        <v>3</v>
      </c>
      <c r="AL66">
        <v>922</v>
      </c>
      <c r="AM66">
        <v>0.9462962962962963</v>
      </c>
      <c r="AN66" t="s">
        <v>68</v>
      </c>
      <c r="AO66">
        <v>1821.3779999999999</v>
      </c>
      <c r="AP66" t="s">
        <v>470</v>
      </c>
      <c r="AQ66" t="s">
        <v>118</v>
      </c>
      <c r="AR66" t="s">
        <v>123</v>
      </c>
      <c r="AS66" t="s">
        <v>118</v>
      </c>
      <c r="AT66" t="s">
        <v>123</v>
      </c>
      <c r="AU66" t="s">
        <v>219</v>
      </c>
      <c r="AV66" t="s">
        <v>272</v>
      </c>
      <c r="AW66" t="s">
        <v>68</v>
      </c>
      <c r="AX66">
        <v>3608</v>
      </c>
      <c r="AY66" t="s">
        <v>359</v>
      </c>
      <c r="AZ66">
        <v>1</v>
      </c>
      <c r="BA66" t="s">
        <v>302</v>
      </c>
      <c r="BB66">
        <v>1</v>
      </c>
      <c r="BC66">
        <v>1</v>
      </c>
      <c r="BE66" t="s">
        <v>68</v>
      </c>
      <c r="BF66">
        <v>0</v>
      </c>
      <c r="BG66" t="s">
        <v>273</v>
      </c>
      <c r="BI66" t="s">
        <v>118</v>
      </c>
      <c r="BJ66" t="s">
        <v>272</v>
      </c>
      <c r="BK66" t="s">
        <v>68</v>
      </c>
      <c r="BL66">
        <v>0.9462962962962963</v>
      </c>
      <c r="BM66">
        <v>3608</v>
      </c>
      <c r="BN66" t="s">
        <v>123</v>
      </c>
      <c r="BO66" t="s">
        <v>219</v>
      </c>
      <c r="BP66">
        <v>1</v>
      </c>
      <c r="BQ66">
        <v>1821.3779999999999</v>
      </c>
      <c r="BR66">
        <v>1.873900120270117E-2</v>
      </c>
      <c r="BS66">
        <v>0.30522207212979513</v>
      </c>
      <c r="BT66">
        <v>0.23333981194458261</v>
      </c>
      <c r="BU66">
        <v>5.4240000000000004</v>
      </c>
      <c r="BV66">
        <v>0</v>
      </c>
      <c r="BW66">
        <v>0.27451742581715605</v>
      </c>
      <c r="BX66">
        <v>3</v>
      </c>
      <c r="BY66">
        <v>0</v>
      </c>
      <c r="BZ66">
        <v>5</v>
      </c>
    </row>
    <row r="67" spans="1:78" ht="16.5">
      <c r="A67" s="222" t="str">
        <f t="shared" si="1"/>
        <v>신동아교통</v>
      </c>
      <c r="B67" s="120" t="str">
        <f t="shared" si="2"/>
        <v>황태범</v>
      </c>
      <c r="C67" s="121" t="str">
        <f t="shared" si="3"/>
        <v>A</v>
      </c>
      <c r="D67" s="122">
        <f t="shared" si="4"/>
        <v>0.95166227034206408</v>
      </c>
      <c r="E67" s="123">
        <f t="shared" si="5"/>
        <v>5557</v>
      </c>
      <c r="F67" s="124" t="str">
        <f t="shared" si="6"/>
        <v>520</v>
      </c>
      <c r="G67" s="125" t="str">
        <f t="shared" si="7"/>
        <v>71바6414</v>
      </c>
      <c r="H67" s="126">
        <f t="shared" si="8"/>
        <v>4</v>
      </c>
      <c r="I67" s="127">
        <f t="shared" si="9"/>
        <v>1032.537</v>
      </c>
      <c r="J67" s="128">
        <f t="shared" si="10"/>
        <v>9.6008224245538697E-3</v>
      </c>
      <c r="K67" s="128">
        <f t="shared" si="11"/>
        <v>0.35386434414002971</v>
      </c>
      <c r="L67" s="128">
        <f t="shared" si="12"/>
        <v>0.35059276326175237</v>
      </c>
      <c r="M67" s="129">
        <f t="shared" si="13"/>
        <v>6.3890000000000002</v>
      </c>
      <c r="N67" s="130">
        <f t="shared" si="14"/>
        <v>9.6848829630318323E-2</v>
      </c>
      <c r="O67" s="130">
        <f t="shared" si="15"/>
        <v>3.7771043555824146</v>
      </c>
      <c r="P67" s="212">
        <f t="shared" si="16"/>
        <v>2</v>
      </c>
      <c r="Q67" s="213">
        <f t="shared" si="17"/>
        <v>1</v>
      </c>
      <c r="R67" s="213">
        <f t="shared" si="18"/>
        <v>39</v>
      </c>
      <c r="T67">
        <v>523</v>
      </c>
      <c r="U67">
        <v>5557</v>
      </c>
      <c r="V67" t="s">
        <v>363</v>
      </c>
      <c r="W67">
        <v>1032.537</v>
      </c>
      <c r="X67">
        <v>399.84399999999999</v>
      </c>
      <c r="Y67">
        <v>2.5819999999999999</v>
      </c>
      <c r="Z67">
        <v>6.3890000000000002</v>
      </c>
      <c r="AA67">
        <v>84.450785999999994</v>
      </c>
      <c r="AB67">
        <v>0.81079699999999999</v>
      </c>
      <c r="AC67">
        <v>29.884122000000001</v>
      </c>
      <c r="AD67" s="1">
        <v>362</v>
      </c>
      <c r="AE67">
        <v>1</v>
      </c>
      <c r="AF67">
        <v>39</v>
      </c>
      <c r="AG67">
        <v>78</v>
      </c>
      <c r="AH67">
        <v>12.226493</v>
      </c>
      <c r="AI67">
        <v>37</v>
      </c>
      <c r="AJ67">
        <v>0</v>
      </c>
      <c r="AK67">
        <v>2</v>
      </c>
      <c r="AL67">
        <v>1529</v>
      </c>
      <c r="AM67">
        <v>0.95166227034206408</v>
      </c>
      <c r="AN67" t="s">
        <v>66</v>
      </c>
      <c r="AO67">
        <v>738.85199999999998</v>
      </c>
      <c r="AP67" t="s">
        <v>471</v>
      </c>
      <c r="AQ67" t="s">
        <v>118</v>
      </c>
      <c r="AR67" t="s">
        <v>123</v>
      </c>
      <c r="AS67" t="s">
        <v>118</v>
      </c>
      <c r="AT67" t="s">
        <v>123</v>
      </c>
      <c r="AU67" t="s">
        <v>218</v>
      </c>
      <c r="AV67" t="s">
        <v>363</v>
      </c>
      <c r="AW67" t="s">
        <v>66</v>
      </c>
      <c r="AX67">
        <v>5557</v>
      </c>
      <c r="AY67" t="s">
        <v>472</v>
      </c>
      <c r="AZ67">
        <v>1</v>
      </c>
      <c r="BA67" t="s">
        <v>473</v>
      </c>
      <c r="BB67">
        <v>4</v>
      </c>
      <c r="BC67">
        <v>1</v>
      </c>
      <c r="BE67" t="s">
        <v>68</v>
      </c>
      <c r="BF67">
        <v>1</v>
      </c>
      <c r="BG67" t="s">
        <v>293</v>
      </c>
      <c r="BI67" t="s">
        <v>118</v>
      </c>
      <c r="BJ67" t="s">
        <v>363</v>
      </c>
      <c r="BK67" t="s">
        <v>66</v>
      </c>
      <c r="BL67">
        <v>0.95166227034206408</v>
      </c>
      <c r="BM67">
        <v>5557</v>
      </c>
      <c r="BN67" t="s">
        <v>123</v>
      </c>
      <c r="BO67" t="s">
        <v>218</v>
      </c>
      <c r="BP67">
        <v>4</v>
      </c>
      <c r="BQ67">
        <v>1032.537</v>
      </c>
      <c r="BR67">
        <v>9.6008224245538697E-3</v>
      </c>
      <c r="BS67">
        <v>0.35386434414002971</v>
      </c>
      <c r="BT67">
        <v>0.35059276326175237</v>
      </c>
      <c r="BU67">
        <v>6.3890000000000002</v>
      </c>
      <c r="BV67">
        <v>9.6848829630318323E-2</v>
      </c>
      <c r="BW67">
        <v>3.7771043555824146</v>
      </c>
      <c r="BX67">
        <v>2</v>
      </c>
      <c r="BY67">
        <v>1</v>
      </c>
      <c r="BZ67">
        <v>39</v>
      </c>
    </row>
  </sheetData>
  <sortState xmlns:xlrd2="http://schemas.microsoft.com/office/spreadsheetml/2017/richdata2" ref="T4:AN67">
    <sortCondition ref="AB4:AB67"/>
    <sortCondition descending="1" ref="AD4:AD67"/>
  </sortState>
  <phoneticPr fontId="2" type="noConversion"/>
  <conditionalFormatting sqref="C5:D67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2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2"/>
      <c r="B1" s="33"/>
      <c r="C1" s="96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46" t="s">
        <v>474</v>
      </c>
      <c r="B2" s="247"/>
      <c r="C2" s="248"/>
      <c r="D2" s="248"/>
      <c r="E2" s="246"/>
      <c r="F2" s="249"/>
      <c r="G2" s="246"/>
      <c r="H2" s="246"/>
      <c r="I2" s="246"/>
      <c r="J2" s="246"/>
      <c r="K2" s="250"/>
      <c r="L2" s="250"/>
      <c r="M2" s="250"/>
      <c r="N2" s="250"/>
      <c r="O2" s="250"/>
      <c r="P2" s="250"/>
      <c r="Q2" s="250"/>
      <c r="R2" s="250"/>
    </row>
    <row r="3" spans="1:18">
      <c r="A3" s="250"/>
      <c r="B3" s="250"/>
      <c r="C3" s="250"/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  <c r="O3" s="250"/>
      <c r="P3" s="250"/>
      <c r="Q3" s="250"/>
      <c r="R3" s="250"/>
    </row>
    <row r="4" spans="1:18" ht="26.25">
      <c r="A4" s="251" t="s">
        <v>475</v>
      </c>
      <c r="B4" s="252"/>
      <c r="C4" s="253"/>
      <c r="D4" s="254"/>
      <c r="E4" s="255"/>
      <c r="F4" s="256"/>
      <c r="G4" s="250"/>
      <c r="H4" s="255"/>
      <c r="I4" s="250"/>
      <c r="J4" s="250"/>
      <c r="K4" s="250"/>
      <c r="L4" s="250"/>
      <c r="M4" s="250"/>
      <c r="N4" s="250"/>
      <c r="O4" s="250"/>
      <c r="P4" s="250"/>
      <c r="Q4" s="250"/>
      <c r="R4" s="250"/>
    </row>
    <row r="5" spans="1:18" ht="26.25">
      <c r="A5" s="257"/>
      <c r="B5" s="250"/>
      <c r="C5" s="250"/>
      <c r="D5" s="250"/>
      <c r="E5" s="250"/>
      <c r="F5" s="250"/>
      <c r="G5" s="250"/>
      <c r="H5" s="250"/>
      <c r="I5" s="250"/>
      <c r="J5" s="250"/>
      <c r="K5" s="257"/>
      <c r="L5" s="250"/>
      <c r="M5" s="250"/>
      <c r="N5" s="250"/>
      <c r="O5" s="250"/>
      <c r="P5" s="250"/>
      <c r="Q5" s="250"/>
      <c r="R5" s="250"/>
    </row>
    <row r="6" spans="1:18" ht="17.25">
      <c r="A6" s="258" t="s">
        <v>476</v>
      </c>
      <c r="B6" s="250"/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</row>
    <row r="7" spans="1:18" ht="17.25">
      <c r="A7" s="258"/>
      <c r="B7" s="250"/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</row>
    <row r="8" spans="1:18" ht="17.25">
      <c r="A8" s="259" t="s">
        <v>167</v>
      </c>
      <c r="B8" s="260"/>
      <c r="C8" s="260"/>
      <c r="D8" s="260"/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  <c r="R8" s="260"/>
    </row>
    <row r="9" spans="1:18">
      <c r="A9" s="260"/>
      <c r="B9" s="260"/>
      <c r="C9" s="260"/>
      <c r="D9" s="260"/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60"/>
      <c r="Q9" s="260"/>
      <c r="R9" s="260"/>
    </row>
    <row r="10" spans="1:18">
      <c r="A10" s="260" t="s">
        <v>477</v>
      </c>
      <c r="B10" s="260"/>
      <c r="C10" s="260"/>
      <c r="D10" s="260"/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60"/>
      <c r="Q10" s="260"/>
      <c r="R10" s="260"/>
    </row>
    <row r="11" spans="1:18">
      <c r="A11" s="260"/>
      <c r="B11" s="260"/>
      <c r="C11" s="260"/>
      <c r="D11" s="260"/>
      <c r="E11" s="260"/>
      <c r="F11" s="260"/>
      <c r="G11" s="260"/>
      <c r="H11" s="260"/>
      <c r="I11" s="260"/>
      <c r="J11" s="260"/>
      <c r="K11" s="260"/>
      <c r="L11" s="260"/>
      <c r="M11" s="260"/>
      <c r="N11" s="260"/>
      <c r="O11" s="260"/>
      <c r="P11" s="260"/>
      <c r="Q11" s="260"/>
      <c r="R11" s="260"/>
    </row>
    <row r="12" spans="1:18">
      <c r="A12" s="250"/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</row>
    <row r="13" spans="1:18" ht="37.5" customHeight="1">
      <c r="A13" s="261" t="s">
        <v>0</v>
      </c>
      <c r="B13" s="262" t="s">
        <v>74</v>
      </c>
      <c r="C13" s="263" t="s">
        <v>65</v>
      </c>
      <c r="D13" s="263" t="s">
        <v>157</v>
      </c>
      <c r="E13" s="264" t="s">
        <v>143</v>
      </c>
      <c r="F13" s="262" t="s">
        <v>148</v>
      </c>
      <c r="G13" s="264" t="s">
        <v>146</v>
      </c>
      <c r="H13" s="264" t="s">
        <v>150</v>
      </c>
      <c r="I13" s="219" t="s">
        <v>152</v>
      </c>
      <c r="J13" s="264" t="s">
        <v>11</v>
      </c>
      <c r="K13" s="264" t="s">
        <v>12</v>
      </c>
      <c r="L13" s="264" t="s">
        <v>13</v>
      </c>
      <c r="M13" s="264" t="s">
        <v>106</v>
      </c>
      <c r="N13" s="264" t="s">
        <v>6</v>
      </c>
      <c r="O13" s="264" t="s">
        <v>7</v>
      </c>
      <c r="P13" s="264" t="s">
        <v>161</v>
      </c>
      <c r="Q13" s="265" t="s">
        <v>163</v>
      </c>
      <c r="R13" s="265" t="s">
        <v>164</v>
      </c>
    </row>
    <row r="14" spans="1:18" ht="16.5">
      <c r="A14" s="266" t="s">
        <v>118</v>
      </c>
      <c r="B14" s="267" t="s">
        <v>223</v>
      </c>
      <c r="C14" s="268" t="s">
        <v>70</v>
      </c>
      <c r="D14" s="269">
        <v>0.78304347826086962</v>
      </c>
      <c r="E14" s="270">
        <v>1954</v>
      </c>
      <c r="F14" s="220" t="s">
        <v>121</v>
      </c>
      <c r="G14" s="271" t="s">
        <v>208</v>
      </c>
      <c r="H14" s="272">
        <v>1</v>
      </c>
      <c r="I14" s="221">
        <v>5414.0940000000001</v>
      </c>
      <c r="J14" s="273">
        <v>2.8695880807680214E-2</v>
      </c>
      <c r="K14" s="273">
        <v>0.45831069954673082</v>
      </c>
      <c r="L14" s="273">
        <v>0.23623527777685427</v>
      </c>
      <c r="M14" s="274">
        <v>13.848000000000001</v>
      </c>
      <c r="N14" s="275">
        <v>4.8207511727723977</v>
      </c>
      <c r="O14" s="275">
        <v>28.536630505491779</v>
      </c>
      <c r="P14" s="276">
        <v>283</v>
      </c>
      <c r="Q14" s="277">
        <v>261</v>
      </c>
      <c r="R14" s="277">
        <v>1545</v>
      </c>
    </row>
    <row r="15" spans="1:18" ht="16.5">
      <c r="A15" s="266" t="s">
        <v>118</v>
      </c>
      <c r="B15" s="267" t="s">
        <v>224</v>
      </c>
      <c r="C15" s="268" t="s">
        <v>67</v>
      </c>
      <c r="D15" s="269">
        <v>0.84913043478260875</v>
      </c>
      <c r="E15" s="270">
        <v>1452</v>
      </c>
      <c r="F15" s="220" t="s">
        <v>122</v>
      </c>
      <c r="G15" s="271" t="s">
        <v>213</v>
      </c>
      <c r="H15" s="272">
        <v>1</v>
      </c>
      <c r="I15" s="221">
        <v>4558.7659999999996</v>
      </c>
      <c r="J15" s="273">
        <v>1.8443824751834287E-2</v>
      </c>
      <c r="K15" s="273">
        <v>0.44484459841821805</v>
      </c>
      <c r="L15" s="273">
        <v>0.1145046707815229</v>
      </c>
      <c r="M15" s="274">
        <v>10.72</v>
      </c>
      <c r="N15" s="275">
        <v>4.8039315902592943</v>
      </c>
      <c r="O15" s="275">
        <v>24.633859250507705</v>
      </c>
      <c r="P15" s="276">
        <v>229</v>
      </c>
      <c r="Q15" s="277">
        <v>219</v>
      </c>
      <c r="R15" s="277">
        <v>1123</v>
      </c>
    </row>
    <row r="16" spans="1:18" ht="16.5">
      <c r="A16" s="266" t="s">
        <v>118</v>
      </c>
      <c r="B16" s="267" t="s">
        <v>225</v>
      </c>
      <c r="C16" s="268" t="s">
        <v>70</v>
      </c>
      <c r="D16" s="269">
        <v>0.75318181818181817</v>
      </c>
      <c r="E16" s="270">
        <v>2621</v>
      </c>
      <c r="F16" s="220" t="s">
        <v>120</v>
      </c>
      <c r="G16" s="271" t="s">
        <v>197</v>
      </c>
      <c r="H16" s="272">
        <v>1</v>
      </c>
      <c r="I16" s="221">
        <v>1872.6859999999999</v>
      </c>
      <c r="J16" s="273">
        <v>2.2314729815817506E-2</v>
      </c>
      <c r="K16" s="273">
        <v>0.40242918275847434</v>
      </c>
      <c r="L16" s="273">
        <v>0.16500363648791094</v>
      </c>
      <c r="M16" s="274">
        <v>15.868</v>
      </c>
      <c r="N16" s="275">
        <v>1.7087755234994015</v>
      </c>
      <c r="O16" s="275">
        <v>47.899113893092597</v>
      </c>
      <c r="P16" s="276">
        <v>36</v>
      </c>
      <c r="Q16" s="277">
        <v>32</v>
      </c>
      <c r="R16" s="277">
        <v>897</v>
      </c>
    </row>
    <row r="17" spans="1:18" ht="16.5">
      <c r="A17" s="266" t="s">
        <v>118</v>
      </c>
      <c r="B17" s="267" t="s">
        <v>354</v>
      </c>
      <c r="C17" s="268" t="s">
        <v>70</v>
      </c>
      <c r="D17" s="269">
        <v>0.78575714437033994</v>
      </c>
      <c r="E17" s="270">
        <v>8281</v>
      </c>
      <c r="F17" s="220" t="s">
        <v>123</v>
      </c>
      <c r="G17" s="271" t="s">
        <v>215</v>
      </c>
      <c r="H17" s="272">
        <v>2</v>
      </c>
      <c r="I17" s="221">
        <v>4066.6840000000002</v>
      </c>
      <c r="J17" s="273">
        <v>2.5007905076220482E-2</v>
      </c>
      <c r="K17" s="273">
        <v>0.398370584505579</v>
      </c>
      <c r="L17" s="273">
        <v>0.23999897705354042</v>
      </c>
      <c r="M17" s="274">
        <v>7.4379999999999997</v>
      </c>
      <c r="N17" s="275">
        <v>0.39344094598941054</v>
      </c>
      <c r="O17" s="275">
        <v>9.4179926446215134</v>
      </c>
      <c r="P17" s="276">
        <v>198</v>
      </c>
      <c r="Q17" s="277">
        <v>16</v>
      </c>
      <c r="R17" s="277">
        <v>383</v>
      </c>
    </row>
    <row r="18" spans="1:18" ht="16.5">
      <c r="A18" s="266" t="s">
        <v>118</v>
      </c>
      <c r="B18" s="267" t="s">
        <v>228</v>
      </c>
      <c r="C18" s="268" t="s">
        <v>70</v>
      </c>
      <c r="D18" s="269">
        <v>0.76318181818181818</v>
      </c>
      <c r="E18" s="270">
        <v>4000</v>
      </c>
      <c r="F18" s="220" t="s">
        <v>120</v>
      </c>
      <c r="G18" s="271" t="s">
        <v>194</v>
      </c>
      <c r="H18" s="272">
        <v>1</v>
      </c>
      <c r="I18" s="221">
        <v>2221.6779999999999</v>
      </c>
      <c r="J18" s="273">
        <v>4.7448729423544792E-2</v>
      </c>
      <c r="K18" s="273">
        <v>0.33629100928061728</v>
      </c>
      <c r="L18" s="273">
        <v>0.14583571516664431</v>
      </c>
      <c r="M18" s="274">
        <v>14.88</v>
      </c>
      <c r="N18" s="275">
        <v>0</v>
      </c>
      <c r="O18" s="275">
        <v>12.55807547268326</v>
      </c>
      <c r="P18" s="276">
        <v>19</v>
      </c>
      <c r="Q18" s="277">
        <v>0</v>
      </c>
      <c r="R18" s="277">
        <v>279</v>
      </c>
    </row>
    <row r="19" spans="1:18" ht="16.5">
      <c r="A19" s="266" t="s">
        <v>118</v>
      </c>
      <c r="B19" s="267" t="s">
        <v>229</v>
      </c>
      <c r="C19" s="268" t="s">
        <v>70</v>
      </c>
      <c r="D19" s="269">
        <v>0.71666666666666667</v>
      </c>
      <c r="E19" s="270">
        <v>4692</v>
      </c>
      <c r="F19" s="220" t="s">
        <v>120</v>
      </c>
      <c r="G19" s="271" t="s">
        <v>188</v>
      </c>
      <c r="H19" s="272">
        <v>1</v>
      </c>
      <c r="I19" s="221">
        <v>1893.7339999999999</v>
      </c>
      <c r="J19" s="273">
        <v>4.1795384473094499E-2</v>
      </c>
      <c r="K19" s="273">
        <v>0.38236024573447724</v>
      </c>
      <c r="L19" s="273">
        <v>0.24818691537459855</v>
      </c>
      <c r="M19" s="274">
        <v>14.164</v>
      </c>
      <c r="N19" s="275">
        <v>1.1089202601843766</v>
      </c>
      <c r="O19" s="275">
        <v>47.472348281226402</v>
      </c>
      <c r="P19" s="276">
        <v>25</v>
      </c>
      <c r="Q19" s="277">
        <v>21</v>
      </c>
      <c r="R19" s="277">
        <v>899</v>
      </c>
    </row>
    <row r="20" spans="1:18" ht="16.5">
      <c r="A20" s="266" t="s">
        <v>118</v>
      </c>
      <c r="B20" s="267" t="s">
        <v>230</v>
      </c>
      <c r="C20" s="268" t="s">
        <v>70</v>
      </c>
      <c r="D20" s="269">
        <v>0.78826086956521746</v>
      </c>
      <c r="E20" s="270">
        <v>3855</v>
      </c>
      <c r="F20" s="220" t="s">
        <v>120</v>
      </c>
      <c r="G20" s="271" t="s">
        <v>202</v>
      </c>
      <c r="H20" s="272">
        <v>1</v>
      </c>
      <c r="I20" s="221">
        <v>2629.4949999999999</v>
      </c>
      <c r="J20" s="273">
        <v>3.6633305809886427E-2</v>
      </c>
      <c r="K20" s="273">
        <v>0.36049094393632602</v>
      </c>
      <c r="L20" s="273">
        <v>0.19699600113329746</v>
      </c>
      <c r="M20" s="274">
        <v>13.571999999999999</v>
      </c>
      <c r="N20" s="275">
        <v>0.11409034814669737</v>
      </c>
      <c r="O20" s="275">
        <v>38.752688253828211</v>
      </c>
      <c r="P20" s="276">
        <v>22</v>
      </c>
      <c r="Q20" s="277">
        <v>3</v>
      </c>
      <c r="R20" s="277">
        <v>1019</v>
      </c>
    </row>
    <row r="21" spans="1:18" ht="16.5">
      <c r="A21" s="266" t="s">
        <v>118</v>
      </c>
      <c r="B21" s="267" t="s">
        <v>237</v>
      </c>
      <c r="C21" s="268" t="s">
        <v>67</v>
      </c>
      <c r="D21" s="269">
        <v>0.83839696815404219</v>
      </c>
      <c r="E21" s="270">
        <v>5062</v>
      </c>
      <c r="F21" s="220" t="s">
        <v>120</v>
      </c>
      <c r="G21" s="271" t="s">
        <v>181</v>
      </c>
      <c r="H21" s="272">
        <v>8</v>
      </c>
      <c r="I21" s="221">
        <v>1316.06</v>
      </c>
      <c r="J21" s="273">
        <v>1.9029667954424762E-2</v>
      </c>
      <c r="K21" s="273">
        <v>0.37383110865757391</v>
      </c>
      <c r="L21" s="273">
        <v>0.27582329073142564</v>
      </c>
      <c r="M21" s="274">
        <v>11.827999999999999</v>
      </c>
      <c r="N21" s="275">
        <v>7.5984377611962986E-2</v>
      </c>
      <c r="O21" s="275">
        <v>27.202407185082748</v>
      </c>
      <c r="P21" s="276">
        <v>19</v>
      </c>
      <c r="Q21" s="277">
        <v>1</v>
      </c>
      <c r="R21" s="277">
        <v>358</v>
      </c>
    </row>
    <row r="22" spans="1:18" ht="16.5">
      <c r="A22" s="266" t="s">
        <v>118</v>
      </c>
      <c r="B22" s="267" t="s">
        <v>238</v>
      </c>
      <c r="C22" s="268" t="s">
        <v>70</v>
      </c>
      <c r="D22" s="269">
        <v>0.79739130434782624</v>
      </c>
      <c r="E22" s="270">
        <v>2003</v>
      </c>
      <c r="F22" s="220" t="s">
        <v>120</v>
      </c>
      <c r="G22" s="271" t="s">
        <v>189</v>
      </c>
      <c r="H22" s="272">
        <v>1</v>
      </c>
      <c r="I22" s="221">
        <v>2707.1170000000002</v>
      </c>
      <c r="J22" s="273">
        <v>6.1836423001863206E-2</v>
      </c>
      <c r="K22" s="273">
        <v>0.3201247249038312</v>
      </c>
      <c r="L22" s="273">
        <v>0.25045094098260251</v>
      </c>
      <c r="M22" s="274">
        <v>13.468</v>
      </c>
      <c r="N22" s="275">
        <v>7.3879333623186577E-2</v>
      </c>
      <c r="O22" s="275">
        <v>26.116344435796456</v>
      </c>
      <c r="P22" s="276">
        <v>27</v>
      </c>
      <c r="Q22" s="277">
        <v>2</v>
      </c>
      <c r="R22" s="277">
        <v>707</v>
      </c>
    </row>
    <row r="23" spans="1:18" ht="16.5">
      <c r="A23" s="266" t="s">
        <v>118</v>
      </c>
      <c r="B23" s="267" t="s">
        <v>283</v>
      </c>
      <c r="C23" s="268" t="s">
        <v>67</v>
      </c>
      <c r="D23" s="269">
        <v>0.84949648086487528</v>
      </c>
      <c r="E23" s="270">
        <v>5569</v>
      </c>
      <c r="F23" s="220" t="s">
        <v>120</v>
      </c>
      <c r="G23" s="271" t="s">
        <v>196</v>
      </c>
      <c r="H23" s="272">
        <v>8</v>
      </c>
      <c r="I23" s="221">
        <v>1260.4929999999997</v>
      </c>
      <c r="J23" s="273">
        <v>2.1213983512157066E-2</v>
      </c>
      <c r="K23" s="273">
        <v>0.37223949870745687</v>
      </c>
      <c r="L23" s="273">
        <v>0.15311469401258079</v>
      </c>
      <c r="M23" s="274">
        <v>13.712</v>
      </c>
      <c r="N23" s="275">
        <v>0.79334038348487479</v>
      </c>
      <c r="O23" s="275">
        <v>15.39080343960657</v>
      </c>
      <c r="P23" s="276">
        <v>10</v>
      </c>
      <c r="Q23" s="277">
        <v>10</v>
      </c>
      <c r="R23" s="277">
        <v>194</v>
      </c>
    </row>
    <row r="24" spans="1:18" ht="16.5">
      <c r="A24" s="266" t="s">
        <v>118</v>
      </c>
      <c r="B24" s="267" t="s">
        <v>242</v>
      </c>
      <c r="C24" s="268" t="s">
        <v>70</v>
      </c>
      <c r="D24" s="269">
        <v>0.7052704138718956</v>
      </c>
      <c r="E24" s="270">
        <v>8729</v>
      </c>
      <c r="F24" s="220" t="s">
        <v>120</v>
      </c>
      <c r="G24" s="271" t="s">
        <v>198</v>
      </c>
      <c r="H24" s="272">
        <v>2</v>
      </c>
      <c r="I24" s="221">
        <v>2034.454</v>
      </c>
      <c r="J24" s="273">
        <v>3.9734899232068459E-2</v>
      </c>
      <c r="K24" s="273">
        <v>0.36381741715855814</v>
      </c>
      <c r="L24" s="273">
        <v>0.24625771828706866</v>
      </c>
      <c r="M24" s="274">
        <v>14.821</v>
      </c>
      <c r="N24" s="275">
        <v>0.14745971154914292</v>
      </c>
      <c r="O24" s="275">
        <v>43.009082535166684</v>
      </c>
      <c r="P24" s="276">
        <v>36</v>
      </c>
      <c r="Q24" s="277">
        <v>3</v>
      </c>
      <c r="R24" s="277">
        <v>875</v>
      </c>
    </row>
    <row r="25" spans="1:18" ht="16.5">
      <c r="A25" s="266" t="s">
        <v>118</v>
      </c>
      <c r="B25" s="267" t="s">
        <v>243</v>
      </c>
      <c r="C25" s="268" t="s">
        <v>70</v>
      </c>
      <c r="D25" s="269">
        <v>0.78957574911236073</v>
      </c>
      <c r="E25" s="270">
        <v>1346</v>
      </c>
      <c r="F25" s="220" t="s">
        <v>120</v>
      </c>
      <c r="G25" s="271" t="s">
        <v>177</v>
      </c>
      <c r="H25" s="272">
        <v>2</v>
      </c>
      <c r="I25" s="221">
        <v>2241.3809999999999</v>
      </c>
      <c r="J25" s="273">
        <v>1.0505852747885526E-2</v>
      </c>
      <c r="K25" s="273">
        <v>0.31502527203631764</v>
      </c>
      <c r="L25" s="273">
        <v>0.16730756618352705</v>
      </c>
      <c r="M25" s="274">
        <v>13.11</v>
      </c>
      <c r="N25" s="275">
        <v>0.22307675491136938</v>
      </c>
      <c r="O25" s="275">
        <v>6.6030719453765343</v>
      </c>
      <c r="P25" s="276">
        <v>8</v>
      </c>
      <c r="Q25" s="277">
        <v>5</v>
      </c>
      <c r="R25" s="277">
        <v>148</v>
      </c>
    </row>
    <row r="26" spans="1:18" ht="16.5">
      <c r="A26" s="266" t="s">
        <v>118</v>
      </c>
      <c r="B26" s="267" t="s">
        <v>245</v>
      </c>
      <c r="C26" s="268" t="s">
        <v>67</v>
      </c>
      <c r="D26" s="269">
        <v>0.8180998999580178</v>
      </c>
      <c r="E26" s="270">
        <v>7600</v>
      </c>
      <c r="F26" s="220" t="s">
        <v>120</v>
      </c>
      <c r="G26" s="271" t="s">
        <v>199</v>
      </c>
      <c r="H26" s="272">
        <v>13</v>
      </c>
      <c r="I26" s="221">
        <v>2142.7780000000002</v>
      </c>
      <c r="J26" s="273">
        <v>1.6038691750413371E-2</v>
      </c>
      <c r="K26" s="273">
        <v>0.37167085332200656</v>
      </c>
      <c r="L26" s="273">
        <v>0.20347418164644215</v>
      </c>
      <c r="M26" s="274">
        <v>12.786</v>
      </c>
      <c r="N26" s="275">
        <v>0.42001551257293096</v>
      </c>
      <c r="O26" s="275">
        <v>27.487681878384038</v>
      </c>
      <c r="P26" s="276">
        <v>23</v>
      </c>
      <c r="Q26" s="277">
        <v>9</v>
      </c>
      <c r="R26" s="277">
        <v>589</v>
      </c>
    </row>
    <row r="27" spans="1:18" ht="16.5">
      <c r="A27" s="266" t="s">
        <v>118</v>
      </c>
      <c r="B27" s="267" t="s">
        <v>246</v>
      </c>
      <c r="C27" s="268" t="s">
        <v>70</v>
      </c>
      <c r="D27" s="269">
        <v>0.70018787496329793</v>
      </c>
      <c r="E27" s="270">
        <v>2322</v>
      </c>
      <c r="F27" s="220" t="s">
        <v>120</v>
      </c>
      <c r="G27" s="271" t="s">
        <v>198</v>
      </c>
      <c r="H27" s="272">
        <v>2</v>
      </c>
      <c r="I27" s="221">
        <v>1521.26</v>
      </c>
      <c r="J27" s="273">
        <v>4.5229603805101798E-2</v>
      </c>
      <c r="K27" s="273">
        <v>0.3733668366434727</v>
      </c>
      <c r="L27" s="273">
        <v>0.1899741004167598</v>
      </c>
      <c r="M27" s="274">
        <v>16.635999999999999</v>
      </c>
      <c r="N27" s="275">
        <v>1.3146996568633895</v>
      </c>
      <c r="O27" s="275">
        <v>22.349894166677622</v>
      </c>
      <c r="P27" s="276">
        <v>30</v>
      </c>
      <c r="Q27" s="277">
        <v>20</v>
      </c>
      <c r="R27" s="277">
        <v>340</v>
      </c>
    </row>
    <row r="28" spans="1:18" ht="16.5">
      <c r="A28" s="266" t="s">
        <v>118</v>
      </c>
      <c r="B28" s="267" t="s">
        <v>248</v>
      </c>
      <c r="C28" s="268" t="s">
        <v>67</v>
      </c>
      <c r="D28" s="269">
        <v>0.81864643221520872</v>
      </c>
      <c r="E28" s="270">
        <v>1580</v>
      </c>
      <c r="F28" s="220" t="s">
        <v>120</v>
      </c>
      <c r="G28" s="271" t="s">
        <v>175</v>
      </c>
      <c r="H28" s="272">
        <v>5</v>
      </c>
      <c r="I28" s="221">
        <v>2769.0340000000006</v>
      </c>
      <c r="J28" s="273">
        <v>2.6851000852455866E-2</v>
      </c>
      <c r="K28" s="273">
        <v>0.3560398304997609</v>
      </c>
      <c r="L28" s="273">
        <v>0.15998358994508555</v>
      </c>
      <c r="M28" s="274">
        <v>12.260999999999999</v>
      </c>
      <c r="N28" s="275">
        <v>0.50559148063909642</v>
      </c>
      <c r="O28" s="275">
        <v>17.515133436425842</v>
      </c>
      <c r="P28" s="276">
        <v>24</v>
      </c>
      <c r="Q28" s="277">
        <v>14</v>
      </c>
      <c r="R28" s="277">
        <v>485</v>
      </c>
    </row>
    <row r="29" spans="1:18" ht="16.5">
      <c r="A29" s="266" t="s">
        <v>118</v>
      </c>
      <c r="B29" s="267" t="s">
        <v>249</v>
      </c>
      <c r="C29" s="268" t="s">
        <v>67</v>
      </c>
      <c r="D29" s="269">
        <v>0.80652173913043479</v>
      </c>
      <c r="E29" s="270">
        <v>931</v>
      </c>
      <c r="F29" s="220" t="s">
        <v>120</v>
      </c>
      <c r="G29" s="271" t="s">
        <v>189</v>
      </c>
      <c r="H29" s="272">
        <v>1</v>
      </c>
      <c r="I29" s="221">
        <v>2425.59</v>
      </c>
      <c r="J29" s="273">
        <v>5.9810738948443597E-2</v>
      </c>
      <c r="K29" s="273">
        <v>0.39184480471962374</v>
      </c>
      <c r="L29" s="273">
        <v>0.19747772706846581</v>
      </c>
      <c r="M29" s="274">
        <v>13.992000000000001</v>
      </c>
      <c r="N29" s="275">
        <v>0.41227082895295575</v>
      </c>
      <c r="O29" s="275">
        <v>30.013316347775177</v>
      </c>
      <c r="P29" s="276">
        <v>40</v>
      </c>
      <c r="Q29" s="277">
        <v>10</v>
      </c>
      <c r="R29" s="277">
        <v>728</v>
      </c>
    </row>
    <row r="30" spans="1:18" ht="16.5">
      <c r="A30" s="266" t="s">
        <v>118</v>
      </c>
      <c r="B30" s="267" t="s">
        <v>250</v>
      </c>
      <c r="C30" s="268" t="s">
        <v>67</v>
      </c>
      <c r="D30" s="269">
        <v>0.82784543196515581</v>
      </c>
      <c r="E30" s="270">
        <v>245</v>
      </c>
      <c r="F30" s="220" t="s">
        <v>120</v>
      </c>
      <c r="G30" s="271" t="s">
        <v>192</v>
      </c>
      <c r="H30" s="272">
        <v>4</v>
      </c>
      <c r="I30" s="221">
        <v>3321.357</v>
      </c>
      <c r="J30" s="273">
        <v>3.2713781369721411E-2</v>
      </c>
      <c r="K30" s="273">
        <v>0.36258819660909891</v>
      </c>
      <c r="L30" s="273">
        <v>0.2435751411245464</v>
      </c>
      <c r="M30" s="274">
        <v>11.978999999999999</v>
      </c>
      <c r="N30" s="275">
        <v>0.6623798646155773</v>
      </c>
      <c r="O30" s="275">
        <v>16.830470196368534</v>
      </c>
      <c r="P30" s="276">
        <v>29</v>
      </c>
      <c r="Q30" s="277">
        <v>22</v>
      </c>
      <c r="R30" s="277">
        <v>559</v>
      </c>
    </row>
    <row r="31" spans="1:18" ht="16.5">
      <c r="A31" s="266" t="s">
        <v>118</v>
      </c>
      <c r="B31" s="267" t="s">
        <v>251</v>
      </c>
      <c r="C31" s="268" t="s">
        <v>67</v>
      </c>
      <c r="D31" s="269">
        <v>0.83832137468510171</v>
      </c>
      <c r="E31" s="270">
        <v>9715</v>
      </c>
      <c r="F31" s="220" t="s">
        <v>120</v>
      </c>
      <c r="G31" s="271" t="s">
        <v>192</v>
      </c>
      <c r="H31" s="272">
        <v>4</v>
      </c>
      <c r="I31" s="221">
        <v>2135.8719999999998</v>
      </c>
      <c r="J31" s="273">
        <v>3.8899200671414731E-2</v>
      </c>
      <c r="K31" s="273">
        <v>0.38668040765299477</v>
      </c>
      <c r="L31" s="273">
        <v>0.13867082617100066</v>
      </c>
      <c r="M31" s="274">
        <v>12.515000000000001</v>
      </c>
      <c r="N31" s="275">
        <v>1.1236628412189495</v>
      </c>
      <c r="O31" s="275">
        <v>20.41320828214425</v>
      </c>
      <c r="P31" s="276">
        <v>47</v>
      </c>
      <c r="Q31" s="277">
        <v>24</v>
      </c>
      <c r="R31" s="277">
        <v>443</v>
      </c>
    </row>
    <row r="32" spans="1:18" ht="16.5">
      <c r="A32" s="266" t="s">
        <v>118</v>
      </c>
      <c r="B32" s="267" t="s">
        <v>252</v>
      </c>
      <c r="C32" s="268" t="s">
        <v>67</v>
      </c>
      <c r="D32" s="269">
        <v>0.81710697025370693</v>
      </c>
      <c r="E32" s="270">
        <v>9974</v>
      </c>
      <c r="F32" s="220" t="s">
        <v>120</v>
      </c>
      <c r="G32" s="271" t="s">
        <v>199</v>
      </c>
      <c r="H32" s="272">
        <v>14</v>
      </c>
      <c r="I32" s="221">
        <v>2721.6350000000002</v>
      </c>
      <c r="J32" s="273">
        <v>2.1411870905114729E-2</v>
      </c>
      <c r="K32" s="273">
        <v>0.37527476077796967</v>
      </c>
      <c r="L32" s="273">
        <v>0.22633453787888527</v>
      </c>
      <c r="M32" s="274">
        <v>12.79</v>
      </c>
      <c r="N32" s="275">
        <v>0.51439667699746661</v>
      </c>
      <c r="O32" s="275">
        <v>20.943293277753995</v>
      </c>
      <c r="P32" s="276">
        <v>51</v>
      </c>
      <c r="Q32" s="277">
        <v>14</v>
      </c>
      <c r="R32" s="277">
        <v>570</v>
      </c>
    </row>
    <row r="33" spans="1:18" ht="16.5">
      <c r="A33" s="266" t="s">
        <v>118</v>
      </c>
      <c r="B33" s="267" t="s">
        <v>253</v>
      </c>
      <c r="C33" s="268" t="s">
        <v>70</v>
      </c>
      <c r="D33" s="269">
        <v>0.74687733705173542</v>
      </c>
      <c r="E33" s="270">
        <v>1515</v>
      </c>
      <c r="F33" s="220" t="s">
        <v>122</v>
      </c>
      <c r="G33" s="271" t="s">
        <v>214</v>
      </c>
      <c r="H33" s="272">
        <v>2</v>
      </c>
      <c r="I33" s="221">
        <v>4730.7839999999997</v>
      </c>
      <c r="J33" s="273">
        <v>2.172167388270764E-2</v>
      </c>
      <c r="K33" s="273">
        <v>0.45206642068385955</v>
      </c>
      <c r="L33" s="273">
        <v>0.17312141074291282</v>
      </c>
      <c r="M33" s="274">
        <v>12.656000000000001</v>
      </c>
      <c r="N33" s="275">
        <v>3.0438929361391263</v>
      </c>
      <c r="O33" s="275">
        <v>12.746301670082591</v>
      </c>
      <c r="P33" s="276">
        <v>302</v>
      </c>
      <c r="Q33" s="277">
        <v>144</v>
      </c>
      <c r="R33" s="277">
        <v>603</v>
      </c>
    </row>
    <row r="34" spans="1:18" ht="16.5">
      <c r="A34" s="266" t="s">
        <v>118</v>
      </c>
      <c r="B34" s="267" t="s">
        <v>275</v>
      </c>
      <c r="C34" s="268" t="s">
        <v>70</v>
      </c>
      <c r="D34" s="269">
        <v>0.71833333333333338</v>
      </c>
      <c r="E34" s="270">
        <v>2426</v>
      </c>
      <c r="F34" s="220" t="s">
        <v>120</v>
      </c>
      <c r="G34" s="271" t="s">
        <v>201</v>
      </c>
      <c r="H34" s="272">
        <v>1</v>
      </c>
      <c r="I34" s="221">
        <v>2324.402</v>
      </c>
      <c r="J34" s="273">
        <v>5.7853429923334837E-2</v>
      </c>
      <c r="K34" s="273">
        <v>0.38271112455102602</v>
      </c>
      <c r="L34" s="273">
        <v>0.12906545425447061</v>
      </c>
      <c r="M34" s="274">
        <v>14.163</v>
      </c>
      <c r="N34" s="275">
        <v>4.3021818084823533E-2</v>
      </c>
      <c r="O34" s="275">
        <v>40.182378091225182</v>
      </c>
      <c r="P34" s="276">
        <v>48</v>
      </c>
      <c r="Q34" s="277">
        <v>1</v>
      </c>
      <c r="R34" s="277">
        <v>934</v>
      </c>
    </row>
    <row r="35" spans="1:18" ht="16.5">
      <c r="A35" s="266" t="s">
        <v>118</v>
      </c>
      <c r="B35" s="267" t="s">
        <v>254</v>
      </c>
      <c r="C35" s="268" t="s">
        <v>70</v>
      </c>
      <c r="D35" s="269">
        <v>0.77663029652506232</v>
      </c>
      <c r="E35" s="270">
        <v>1621</v>
      </c>
      <c r="F35" s="220" t="s">
        <v>120</v>
      </c>
      <c r="G35" s="271" t="s">
        <v>193</v>
      </c>
      <c r="H35" s="272">
        <v>2</v>
      </c>
      <c r="I35" s="221">
        <v>2426.0160000000001</v>
      </c>
      <c r="J35" s="273">
        <v>4.6097505991091831E-2</v>
      </c>
      <c r="K35" s="273">
        <v>0.36668625695267826</v>
      </c>
      <c r="L35" s="273">
        <v>0.13149130096421457</v>
      </c>
      <c r="M35" s="274">
        <v>13.382</v>
      </c>
      <c r="N35" s="275">
        <v>0.32975874849959769</v>
      </c>
      <c r="O35" s="275">
        <v>45.630366823631832</v>
      </c>
      <c r="P35" s="276">
        <v>43</v>
      </c>
      <c r="Q35" s="277">
        <v>8</v>
      </c>
      <c r="R35" s="277">
        <v>1107</v>
      </c>
    </row>
    <row r="36" spans="1:18" ht="16.5">
      <c r="A36" s="266" t="s">
        <v>118</v>
      </c>
      <c r="B36" s="267" t="s">
        <v>257</v>
      </c>
      <c r="C36" s="268" t="s">
        <v>67</v>
      </c>
      <c r="D36" s="269">
        <v>0.84545454545454546</v>
      </c>
      <c r="E36" s="270">
        <v>2981</v>
      </c>
      <c r="F36" s="220" t="s">
        <v>120</v>
      </c>
      <c r="G36" s="271" t="s">
        <v>196</v>
      </c>
      <c r="H36" s="272">
        <v>1</v>
      </c>
      <c r="I36" s="221">
        <v>2856.6819999999998</v>
      </c>
      <c r="J36" s="273">
        <v>2.7916016666100992E-2</v>
      </c>
      <c r="K36" s="273">
        <v>0.33314812743345329</v>
      </c>
      <c r="L36" s="273">
        <v>0.18903049061813673</v>
      </c>
      <c r="M36" s="274">
        <v>11.428000000000001</v>
      </c>
      <c r="N36" s="275">
        <v>3.5005646410766061E-2</v>
      </c>
      <c r="O36" s="275">
        <v>6.3710276467594227</v>
      </c>
      <c r="P36" s="276">
        <v>16</v>
      </c>
      <c r="Q36" s="277">
        <v>1</v>
      </c>
      <c r="R36" s="277">
        <v>182</v>
      </c>
    </row>
    <row r="37" spans="1:18" ht="16.5">
      <c r="A37" s="266" t="s">
        <v>118</v>
      </c>
      <c r="B37" s="267" t="s">
        <v>258</v>
      </c>
      <c r="C37" s="268" t="s">
        <v>67</v>
      </c>
      <c r="D37" s="269">
        <v>0.83167278447984183</v>
      </c>
      <c r="E37" s="270">
        <v>278</v>
      </c>
      <c r="F37" s="220" t="s">
        <v>120</v>
      </c>
      <c r="G37" s="271" t="s">
        <v>175</v>
      </c>
      <c r="H37" s="272">
        <v>3</v>
      </c>
      <c r="I37" s="221">
        <v>2643.0970000000002</v>
      </c>
      <c r="J37" s="273">
        <v>3.2148275908524621E-2</v>
      </c>
      <c r="K37" s="273">
        <v>0.35505481191947524</v>
      </c>
      <c r="L37" s="273">
        <v>0.15663443301551172</v>
      </c>
      <c r="M37" s="274">
        <v>13.206</v>
      </c>
      <c r="N37" s="275">
        <v>7.5668808220053965E-2</v>
      </c>
      <c r="O37" s="275">
        <v>10.971977191907825</v>
      </c>
      <c r="P37" s="276">
        <v>7</v>
      </c>
      <c r="Q37" s="277">
        <v>2</v>
      </c>
      <c r="R37" s="277">
        <v>290</v>
      </c>
    </row>
    <row r="38" spans="1:18" ht="16.5">
      <c r="A38" s="266" t="s">
        <v>118</v>
      </c>
      <c r="B38" s="267" t="s">
        <v>259</v>
      </c>
      <c r="C38" s="268" t="s">
        <v>67</v>
      </c>
      <c r="D38" s="269">
        <v>0.80636363636363628</v>
      </c>
      <c r="E38" s="270">
        <v>8829</v>
      </c>
      <c r="F38" s="220" t="s">
        <v>120</v>
      </c>
      <c r="G38" s="271" t="s">
        <v>194</v>
      </c>
      <c r="H38" s="272">
        <v>1</v>
      </c>
      <c r="I38" s="221">
        <v>1347.1110000000001</v>
      </c>
      <c r="J38" s="273">
        <v>2.9815859019280168E-2</v>
      </c>
      <c r="K38" s="273">
        <v>0.31462497025660097</v>
      </c>
      <c r="L38" s="273">
        <v>0.15217751172694752</v>
      </c>
      <c r="M38" s="274">
        <v>15.497999999999999</v>
      </c>
      <c r="N38" s="275">
        <v>0</v>
      </c>
      <c r="O38" s="275">
        <v>17.444739149186667</v>
      </c>
      <c r="P38" s="276">
        <v>3</v>
      </c>
      <c r="Q38" s="277">
        <v>0</v>
      </c>
      <c r="R38" s="277">
        <v>235</v>
      </c>
    </row>
    <row r="39" spans="1:18" ht="16.5">
      <c r="A39" s="266" t="s">
        <v>118</v>
      </c>
      <c r="B39" s="267" t="s">
        <v>260</v>
      </c>
      <c r="C39" s="268" t="s">
        <v>70</v>
      </c>
      <c r="D39" s="269">
        <v>0.79296172670809384</v>
      </c>
      <c r="E39" s="270">
        <v>5286</v>
      </c>
      <c r="F39" s="220" t="s">
        <v>123</v>
      </c>
      <c r="G39" s="271" t="s">
        <v>216</v>
      </c>
      <c r="H39" s="272">
        <v>4</v>
      </c>
      <c r="I39" s="221">
        <v>1321.174</v>
      </c>
      <c r="J39" s="273">
        <v>3.8050768501770034E-2</v>
      </c>
      <c r="K39" s="273">
        <v>0.4021412270692728</v>
      </c>
      <c r="L39" s="273">
        <v>0.24599333622974717</v>
      </c>
      <c r="M39" s="274">
        <v>7.6970000000000001</v>
      </c>
      <c r="N39" s="275">
        <v>0.37845128650730336</v>
      </c>
      <c r="O39" s="275">
        <v>4.6171056953891005</v>
      </c>
      <c r="P39" s="276">
        <v>66</v>
      </c>
      <c r="Q39" s="277">
        <v>5</v>
      </c>
      <c r="R39" s="277">
        <v>61</v>
      </c>
    </row>
    <row r="40" spans="1:18" ht="16.5">
      <c r="A40" s="266" t="s">
        <v>118</v>
      </c>
      <c r="B40" s="267" t="s">
        <v>261</v>
      </c>
      <c r="C40" s="268" t="s">
        <v>70</v>
      </c>
      <c r="D40" s="269">
        <v>0.74584464104883808</v>
      </c>
      <c r="E40" s="270">
        <v>2433</v>
      </c>
      <c r="F40" s="220" t="s">
        <v>120</v>
      </c>
      <c r="G40" s="271" t="s">
        <v>193</v>
      </c>
      <c r="H40" s="272">
        <v>2</v>
      </c>
      <c r="I40" s="221">
        <v>2787.0149999999999</v>
      </c>
      <c r="J40" s="273">
        <v>4.0808267634958699E-2</v>
      </c>
      <c r="K40" s="273">
        <v>0.38405677275111666</v>
      </c>
      <c r="L40" s="273">
        <v>0.10656562666508793</v>
      </c>
      <c r="M40" s="274">
        <v>13.76</v>
      </c>
      <c r="N40" s="275">
        <v>0</v>
      </c>
      <c r="O40" s="275">
        <v>36.957102850182004</v>
      </c>
      <c r="P40" s="276">
        <v>29</v>
      </c>
      <c r="Q40" s="277">
        <v>0</v>
      </c>
      <c r="R40" s="277">
        <v>1030</v>
      </c>
    </row>
    <row r="41" spans="1:18" ht="16.5">
      <c r="A41" s="266" t="s">
        <v>118</v>
      </c>
      <c r="B41" s="267" t="s">
        <v>262</v>
      </c>
      <c r="C41" s="268" t="s">
        <v>70</v>
      </c>
      <c r="D41" s="269">
        <v>0.76761654432620097</v>
      </c>
      <c r="E41" s="270">
        <v>8612</v>
      </c>
      <c r="F41" s="220" t="s">
        <v>120</v>
      </c>
      <c r="G41" s="271" t="s">
        <v>199</v>
      </c>
      <c r="H41" s="272">
        <v>10</v>
      </c>
      <c r="I41" s="221">
        <v>1958.7749999999999</v>
      </c>
      <c r="J41" s="273">
        <v>2.965824290241309E-2</v>
      </c>
      <c r="K41" s="273">
        <v>0.38496185730802412</v>
      </c>
      <c r="L41" s="273">
        <v>0.25110419497117914</v>
      </c>
      <c r="M41" s="274">
        <v>13.766999999999999</v>
      </c>
      <c r="N41" s="275">
        <v>0.96306022015556636</v>
      </c>
      <c r="O41" s="275">
        <v>42.749173105794306</v>
      </c>
      <c r="P41" s="276">
        <v>31</v>
      </c>
      <c r="Q41" s="277">
        <v>18</v>
      </c>
      <c r="R41" s="277">
        <v>882</v>
      </c>
    </row>
    <row r="42" spans="1:18" ht="16.5">
      <c r="A42" s="266" t="s">
        <v>118</v>
      </c>
      <c r="B42" s="267" t="s">
        <v>278</v>
      </c>
      <c r="C42" s="268" t="s">
        <v>67</v>
      </c>
      <c r="D42" s="269">
        <v>0.81063030399613412</v>
      </c>
      <c r="E42" s="270">
        <v>7400</v>
      </c>
      <c r="F42" s="220" t="s">
        <v>120</v>
      </c>
      <c r="G42" s="271" t="s">
        <v>173</v>
      </c>
      <c r="H42" s="272">
        <v>10</v>
      </c>
      <c r="I42" s="221">
        <v>1427.1569999999999</v>
      </c>
      <c r="J42" s="273">
        <v>3.5184084992953217E-2</v>
      </c>
      <c r="K42" s="273">
        <v>0.3403773417847325</v>
      </c>
      <c r="L42" s="273">
        <v>0.1877859268461704</v>
      </c>
      <c r="M42" s="274">
        <v>12.669</v>
      </c>
      <c r="N42" s="275">
        <v>0.21020812706660866</v>
      </c>
      <c r="O42" s="275">
        <v>28.518235905369909</v>
      </c>
      <c r="P42" s="276">
        <v>14</v>
      </c>
      <c r="Q42" s="277">
        <v>3</v>
      </c>
      <c r="R42" s="277">
        <v>407</v>
      </c>
    </row>
    <row r="43" spans="1:18" ht="16.5">
      <c r="A43" s="266" t="s">
        <v>118</v>
      </c>
      <c r="B43" s="267" t="s">
        <v>264</v>
      </c>
      <c r="C43" s="268" t="s">
        <v>67</v>
      </c>
      <c r="D43" s="269">
        <v>0.84</v>
      </c>
      <c r="E43" s="270">
        <v>8014</v>
      </c>
      <c r="F43" s="220" t="s">
        <v>122</v>
      </c>
      <c r="G43" s="271" t="s">
        <v>210</v>
      </c>
      <c r="H43" s="272">
        <v>1</v>
      </c>
      <c r="I43" s="221">
        <v>3588.3670000000002</v>
      </c>
      <c r="J43" s="273">
        <v>3.4253936282372395E-2</v>
      </c>
      <c r="K43" s="273">
        <v>0.45491041944159066</v>
      </c>
      <c r="L43" s="273">
        <v>0.18894388450233768</v>
      </c>
      <c r="M43" s="274">
        <v>12.013999999999999</v>
      </c>
      <c r="N43" s="275">
        <v>2.5917081502533046</v>
      </c>
      <c r="O43" s="275">
        <v>18.30916402920883</v>
      </c>
      <c r="P43" s="276">
        <v>207</v>
      </c>
      <c r="Q43" s="277">
        <v>93</v>
      </c>
      <c r="R43" s="277">
        <v>657</v>
      </c>
    </row>
    <row r="44" spans="1:18" ht="16.5">
      <c r="A44" s="266" t="s">
        <v>118</v>
      </c>
      <c r="B44" s="267" t="s">
        <v>265</v>
      </c>
      <c r="C44" s="268" t="s">
        <v>70</v>
      </c>
      <c r="D44" s="269">
        <v>0.79636363636363627</v>
      </c>
      <c r="E44" s="270">
        <v>3670</v>
      </c>
      <c r="F44" s="220" t="s">
        <v>120</v>
      </c>
      <c r="G44" s="271" t="s">
        <v>197</v>
      </c>
      <c r="H44" s="272">
        <v>1</v>
      </c>
      <c r="I44" s="221">
        <v>2034.4280000000001</v>
      </c>
      <c r="J44" s="273">
        <v>1.7395621417630454E-3</v>
      </c>
      <c r="K44" s="273">
        <v>0.3733768265771561</v>
      </c>
      <c r="L44" s="273">
        <v>0.28705857371211957</v>
      </c>
      <c r="M44" s="274">
        <v>15.948</v>
      </c>
      <c r="N44" s="275">
        <v>0.9339234418716218</v>
      </c>
      <c r="O44" s="275">
        <v>40.551938923373051</v>
      </c>
      <c r="P44" s="276">
        <v>0</v>
      </c>
      <c r="Q44" s="277">
        <v>19</v>
      </c>
      <c r="R44" s="277">
        <v>825</v>
      </c>
    </row>
    <row r="45" spans="1:18" ht="16.5">
      <c r="A45" s="266" t="s">
        <v>118</v>
      </c>
      <c r="B45" s="267" t="s">
        <v>362</v>
      </c>
      <c r="C45" s="268" t="s">
        <v>67</v>
      </c>
      <c r="D45" s="269">
        <v>0.842608695652174</v>
      </c>
      <c r="E45" s="270">
        <v>2063</v>
      </c>
      <c r="F45" s="220" t="s">
        <v>122</v>
      </c>
      <c r="G45" s="271" t="s">
        <v>209</v>
      </c>
      <c r="H45" s="272">
        <v>1</v>
      </c>
      <c r="I45" s="221">
        <v>2493.172</v>
      </c>
      <c r="J45" s="273">
        <v>2.3395090093093089E-2</v>
      </c>
      <c r="K45" s="273">
        <v>0.43524615351819229</v>
      </c>
      <c r="L45" s="273">
        <v>0.10308153629192049</v>
      </c>
      <c r="M45" s="274">
        <v>10.385</v>
      </c>
      <c r="N45" s="275">
        <v>0.3609859247576982</v>
      </c>
      <c r="O45" s="275">
        <v>17.88885804910371</v>
      </c>
      <c r="P45" s="276">
        <v>132</v>
      </c>
      <c r="Q45" s="277">
        <v>9</v>
      </c>
      <c r="R45" s="277">
        <v>446</v>
      </c>
    </row>
    <row r="46" spans="1:18" ht="16.5">
      <c r="A46" s="266" t="s">
        <v>118</v>
      </c>
      <c r="B46" s="267" t="s">
        <v>355</v>
      </c>
      <c r="C46" s="268" t="s">
        <v>67</v>
      </c>
      <c r="D46" s="269">
        <v>0.81009291454631138</v>
      </c>
      <c r="E46" s="270">
        <v>6148</v>
      </c>
      <c r="F46" s="220" t="s">
        <v>123</v>
      </c>
      <c r="G46" s="271" t="s">
        <v>217</v>
      </c>
      <c r="H46" s="272">
        <v>4</v>
      </c>
      <c r="I46" s="221">
        <v>1033.491</v>
      </c>
      <c r="J46" s="273">
        <v>9.1463083487675883E-3</v>
      </c>
      <c r="K46" s="273">
        <v>0.43378360777136793</v>
      </c>
      <c r="L46" s="273">
        <v>0.34639875915707058</v>
      </c>
      <c r="M46" s="274">
        <v>6.306</v>
      </c>
      <c r="N46" s="275">
        <v>0</v>
      </c>
      <c r="O46" s="275">
        <v>2.6125046081678507</v>
      </c>
      <c r="P46" s="276">
        <v>98</v>
      </c>
      <c r="Q46" s="277">
        <v>0</v>
      </c>
      <c r="R46" s="277">
        <v>27</v>
      </c>
    </row>
    <row r="47" spans="1:18" ht="16.5">
      <c r="A47" s="266" t="s">
        <v>118</v>
      </c>
      <c r="B47" s="267" t="s">
        <v>356</v>
      </c>
      <c r="C47" s="268" t="s">
        <v>70</v>
      </c>
      <c r="D47" s="269">
        <v>0.76681818181818173</v>
      </c>
      <c r="E47" s="270">
        <v>6371</v>
      </c>
      <c r="F47" s="220" t="s">
        <v>122</v>
      </c>
      <c r="G47" s="271" t="s">
        <v>211</v>
      </c>
      <c r="H47" s="272">
        <v>1</v>
      </c>
      <c r="I47" s="221">
        <v>2918.4209999999998</v>
      </c>
      <c r="J47" s="273">
        <v>2.3281753440483475E-2</v>
      </c>
      <c r="K47" s="273">
        <v>0.41981173425394513</v>
      </c>
      <c r="L47" s="273">
        <v>0.11273219319625237</v>
      </c>
      <c r="M47" s="274">
        <v>13.673999999999999</v>
      </c>
      <c r="N47" s="275">
        <v>1.4391343812287536</v>
      </c>
      <c r="O47" s="275">
        <v>27.172227721771467</v>
      </c>
      <c r="P47" s="276">
        <v>82</v>
      </c>
      <c r="Q47" s="277">
        <v>42</v>
      </c>
      <c r="R47" s="277">
        <v>793</v>
      </c>
    </row>
    <row r="48" spans="1:18" ht="16.5">
      <c r="A48" s="266" t="s">
        <v>118</v>
      </c>
      <c r="B48" s="267" t="s">
        <v>268</v>
      </c>
      <c r="C48" s="268" t="s">
        <v>67</v>
      </c>
      <c r="D48" s="269">
        <v>0.81874589220390359</v>
      </c>
      <c r="E48" s="270">
        <v>1</v>
      </c>
      <c r="F48" s="220" t="s">
        <v>120</v>
      </c>
      <c r="G48" s="271" t="s">
        <v>188</v>
      </c>
      <c r="H48" s="272">
        <v>10</v>
      </c>
      <c r="I48" s="221">
        <v>1424.877</v>
      </c>
      <c r="J48" s="273">
        <v>1.7125315543297576E-2</v>
      </c>
      <c r="K48" s="273">
        <v>0.3479675981771686</v>
      </c>
      <c r="L48" s="273">
        <v>0.11158857922473309</v>
      </c>
      <c r="M48" s="274">
        <v>11.25</v>
      </c>
      <c r="N48" s="275">
        <v>0.84217795641307991</v>
      </c>
      <c r="O48" s="275">
        <v>20.633359932120456</v>
      </c>
      <c r="P48" s="276">
        <v>30</v>
      </c>
      <c r="Q48" s="277">
        <v>12</v>
      </c>
      <c r="R48" s="277">
        <v>294</v>
      </c>
    </row>
    <row r="49" spans="1:18" ht="16.5">
      <c r="A49" s="266" t="s">
        <v>118</v>
      </c>
      <c r="B49" s="267" t="s">
        <v>269</v>
      </c>
      <c r="C49" s="268" t="s">
        <v>70</v>
      </c>
      <c r="D49" s="269">
        <v>0.77747133312745242</v>
      </c>
      <c r="E49" s="270">
        <v>29</v>
      </c>
      <c r="F49" s="220" t="s">
        <v>120</v>
      </c>
      <c r="G49" s="271" t="s">
        <v>190</v>
      </c>
      <c r="H49" s="272">
        <v>2</v>
      </c>
      <c r="I49" s="221">
        <v>2322.2950000000001</v>
      </c>
      <c r="J49" s="273">
        <v>3.7163434095103795E-2</v>
      </c>
      <c r="K49" s="273">
        <v>0.3970165231558242</v>
      </c>
      <c r="L49" s="273">
        <v>0.26396301934078142</v>
      </c>
      <c r="M49" s="274">
        <v>16.321000000000002</v>
      </c>
      <c r="N49" s="275">
        <v>0.98354264909165368</v>
      </c>
      <c r="O49" s="275">
        <v>76.40338124080165</v>
      </c>
      <c r="P49" s="276">
        <v>54</v>
      </c>
      <c r="Q49" s="277">
        <v>24</v>
      </c>
      <c r="R49" s="277">
        <v>1804</v>
      </c>
    </row>
    <row r="50" spans="1:18" ht="16.5">
      <c r="A50" s="266" t="s">
        <v>118</v>
      </c>
      <c r="B50" s="267" t="s">
        <v>270</v>
      </c>
      <c r="C50" s="268" t="s">
        <v>70</v>
      </c>
      <c r="D50" s="269">
        <v>0.73318987759406051</v>
      </c>
      <c r="E50" s="270">
        <v>5002</v>
      </c>
      <c r="F50" s="220" t="s">
        <v>120</v>
      </c>
      <c r="G50" s="271" t="s">
        <v>173</v>
      </c>
      <c r="H50" s="272">
        <v>3</v>
      </c>
      <c r="I50" s="221">
        <v>2711.2829999999999</v>
      </c>
      <c r="J50" s="273">
        <v>2.7806012591626614E-2</v>
      </c>
      <c r="K50" s="273">
        <v>0.36870971551944959</v>
      </c>
      <c r="L50" s="273">
        <v>0.22498573553553797</v>
      </c>
      <c r="M50" s="274">
        <v>13.519</v>
      </c>
      <c r="N50" s="275">
        <v>3.5776420240897022</v>
      </c>
      <c r="O50" s="275">
        <v>14.347451003823652</v>
      </c>
      <c r="P50" s="276">
        <v>52</v>
      </c>
      <c r="Q50" s="277">
        <v>97</v>
      </c>
      <c r="R50" s="277">
        <v>389</v>
      </c>
    </row>
    <row r="51" spans="1:18" ht="16.5">
      <c r="A51" s="266" t="s">
        <v>118</v>
      </c>
      <c r="B51" s="267" t="s">
        <v>271</v>
      </c>
      <c r="C51" s="268" t="s">
        <v>70</v>
      </c>
      <c r="D51" s="269">
        <v>0.76458333333333339</v>
      </c>
      <c r="E51" s="270">
        <v>1065</v>
      </c>
      <c r="F51" s="220" t="s">
        <v>120</v>
      </c>
      <c r="G51" s="271" t="s">
        <v>201</v>
      </c>
      <c r="H51" s="272">
        <v>1</v>
      </c>
      <c r="I51" s="221">
        <v>2366.1570000000002</v>
      </c>
      <c r="J51" s="273">
        <v>2.4821949562708515E-2</v>
      </c>
      <c r="K51" s="273">
        <v>0.33787060196958585</v>
      </c>
      <c r="L51" s="273">
        <v>0.15087756222431561</v>
      </c>
      <c r="M51" s="274">
        <v>11.673</v>
      </c>
      <c r="N51" s="275">
        <v>8.4525244943594188E-2</v>
      </c>
      <c r="O51" s="275">
        <v>20.666422388708778</v>
      </c>
      <c r="P51" s="276">
        <v>15</v>
      </c>
      <c r="Q51" s="277">
        <v>2</v>
      </c>
      <c r="R51" s="277">
        <v>489</v>
      </c>
    </row>
    <row r="52" spans="1:18" ht="16.5">
      <c r="A52" s="266" t="s">
        <v>118</v>
      </c>
      <c r="B52" s="267" t="s">
        <v>292</v>
      </c>
      <c r="C52" s="268" t="s">
        <v>70</v>
      </c>
      <c r="D52" s="269">
        <v>0.76124999999999998</v>
      </c>
      <c r="E52" s="270">
        <v>6048</v>
      </c>
      <c r="F52" s="220" t="s">
        <v>120</v>
      </c>
      <c r="G52" s="271" t="s">
        <v>171</v>
      </c>
      <c r="H52" s="272">
        <v>1</v>
      </c>
      <c r="I52" s="221">
        <v>2638.3829999999998</v>
      </c>
      <c r="J52" s="273">
        <v>4.9307994233212957E-2</v>
      </c>
      <c r="K52" s="273">
        <v>0.35198812719271155</v>
      </c>
      <c r="L52" s="273">
        <v>0.20201767522001166</v>
      </c>
      <c r="M52" s="274">
        <v>13.632</v>
      </c>
      <c r="N52" s="275">
        <v>0.34111802569983207</v>
      </c>
      <c r="O52" s="275">
        <v>27.024128035997808</v>
      </c>
      <c r="P52" s="276">
        <v>25</v>
      </c>
      <c r="Q52" s="277">
        <v>9</v>
      </c>
      <c r="R52" s="277">
        <v>713</v>
      </c>
    </row>
  </sheetData>
  <phoneticPr fontId="2" type="noConversion"/>
  <conditionalFormatting sqref="C14:D5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2025-02-04T01:52:39Z</dcterms:modified>
</cp:coreProperties>
</file>