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01월\"/>
    </mc:Choice>
  </mc:AlternateContent>
  <xr:revisionPtr revIDLastSave="0" documentId="13_ncr:1_{608B898A-BBE8-4DBD-878F-2D260D88F262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공회전과다 명단" sheetId="68" r:id="rId8"/>
  </sheets>
  <definedNames>
    <definedName name="_xlnm._FilterDatabase" localSheetId="6" hidden="1">'D,F등급 명단'!$A$13:$R$30</definedName>
    <definedName name="_xlnm._FilterDatabase" localSheetId="7" hidden="1">'공회전과다 명단'!$A$9:$M$32</definedName>
    <definedName name="_xlnm._FilterDatabase" localSheetId="4" hidden="1">운전자별!$A$4:$BR$59</definedName>
    <definedName name="_xlnm._FilterDatabase" localSheetId="3" hidden="1">차량별!$A$4:$AY$4</definedName>
    <definedName name="_xlnm.Print_Area" localSheetId="4">운전자별!$A$1:$R$83</definedName>
    <definedName name="_xlnm.Print_Area" localSheetId="1">종합!$A$1:$L$174</definedName>
    <definedName name="_xlnm.Print_Area" localSheetId="3">차량별!$A$1:$T$39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0" i="7" l="1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J62" i="7"/>
  <c r="K62" i="7"/>
  <c r="L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J64" i="7"/>
  <c r="K64" i="7"/>
  <c r="L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J65" i="7"/>
  <c r="K65" i="7"/>
  <c r="L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J66" i="7"/>
  <c r="K66" i="7"/>
  <c r="L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J68" i="7"/>
  <c r="K68" i="7"/>
  <c r="L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J69" i="7"/>
  <c r="K69" i="7"/>
  <c r="L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J70" i="7"/>
  <c r="K70" i="7"/>
  <c r="L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J72" i="7"/>
  <c r="K72" i="7"/>
  <c r="L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J73" i="7"/>
  <c r="K73" i="7"/>
  <c r="L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J74" i="7"/>
  <c r="K74" i="7"/>
  <c r="L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J76" i="7"/>
  <c r="K76" i="7"/>
  <c r="L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J77" i="7"/>
  <c r="K77" i="7"/>
  <c r="L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J78" i="7"/>
  <c r="K78" i="7"/>
  <c r="L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J80" i="7"/>
  <c r="K80" i="7"/>
  <c r="L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J81" i="7"/>
  <c r="K81" i="7"/>
  <c r="L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J82" i="7"/>
  <c r="K82" i="7"/>
  <c r="L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34" i="60"/>
  <c r="B34" i="60"/>
  <c r="C34" i="60"/>
  <c r="D34" i="60"/>
  <c r="E34" i="60"/>
  <c r="G34" i="60"/>
  <c r="F34" i="60" s="1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F35" i="60" s="1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F36" i="60" s="1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F37" i="60" s="1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F38" i="60" s="1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F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D162" i="12"/>
  <c r="J165" i="12"/>
  <c r="I165" i="12"/>
  <c r="H165" i="12"/>
  <c r="G165" i="12"/>
  <c r="F165" i="12"/>
  <c r="E165" i="12"/>
  <c r="D165" i="12"/>
  <c r="J164" i="12"/>
  <c r="I164" i="12"/>
  <c r="H164" i="12"/>
  <c r="G164" i="12"/>
  <c r="F164" i="12"/>
  <c r="E164" i="12"/>
  <c r="D164" i="12"/>
  <c r="J163" i="12"/>
  <c r="I163" i="12"/>
  <c r="H163" i="12"/>
  <c r="G163" i="12"/>
  <c r="F163" i="12"/>
  <c r="E163" i="12"/>
  <c r="D163" i="12"/>
  <c r="J162" i="12"/>
  <c r="I162" i="12"/>
  <c r="H162" i="12"/>
  <c r="G162" i="12"/>
  <c r="F162" i="12"/>
  <c r="E162" i="12"/>
  <c r="J161" i="12"/>
  <c r="I161" i="12"/>
  <c r="H161" i="12"/>
  <c r="G161" i="12"/>
  <c r="F161" i="12"/>
  <c r="E161" i="12"/>
  <c r="D161" i="12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R6" i="7"/>
  <c r="Q6" i="7"/>
  <c r="P6" i="7"/>
  <c r="O6" i="7"/>
  <c r="N6" i="7"/>
  <c r="M6" i="7"/>
  <c r="K6" i="7"/>
  <c r="J6" i="7"/>
  <c r="I6" i="7"/>
  <c r="L6" i="7" s="1"/>
  <c r="H6" i="7"/>
  <c r="G6" i="7"/>
  <c r="F6" i="7"/>
  <c r="E6" i="7"/>
  <c r="D6" i="7"/>
  <c r="C6" i="7"/>
  <c r="B6" i="7"/>
  <c r="A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A5" i="7"/>
  <c r="B166" i="12"/>
  <c r="H166" i="12" l="1"/>
  <c r="B6" i="60"/>
  <c r="B7" i="60"/>
  <c r="B8" i="60"/>
  <c r="B9" i="60"/>
  <c r="B10" i="60"/>
  <c r="B11" i="60"/>
  <c r="B12" i="60"/>
  <c r="B13" i="60"/>
  <c r="B14" i="60"/>
  <c r="B15" i="60"/>
  <c r="B16" i="60"/>
  <c r="B17" i="60"/>
  <c r="B18" i="60"/>
  <c r="B19" i="60"/>
  <c r="B20" i="60"/>
  <c r="B21" i="60"/>
  <c r="B22" i="60"/>
  <c r="B23" i="60"/>
  <c r="B24" i="60"/>
  <c r="B25" i="60"/>
  <c r="B26" i="60"/>
  <c r="B27" i="60"/>
  <c r="B28" i="60"/>
  <c r="B29" i="60"/>
  <c r="B30" i="60"/>
  <c r="B31" i="60"/>
  <c r="B32" i="60"/>
  <c r="B33" i="60"/>
  <c r="B5" i="60"/>
  <c r="J59" i="12" a="1"/>
  <c r="J59" i="12" l="1"/>
  <c r="B165" i="12" l="1"/>
  <c r="A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F24" i="60" l="1"/>
  <c r="F16" i="60"/>
  <c r="F21" i="60"/>
  <c r="F26" i="60"/>
  <c r="F14" i="60"/>
  <c r="F19" i="60"/>
  <c r="F11" i="60"/>
  <c r="F13" i="60"/>
  <c r="F12" i="60"/>
  <c r="F28" i="60"/>
  <c r="F22" i="60"/>
  <c r="F18" i="60"/>
  <c r="F10" i="60"/>
  <c r="F32" i="60"/>
  <c r="F33" i="60"/>
  <c r="F30" i="60"/>
  <c r="F8" i="60"/>
  <c r="F23" i="60"/>
  <c r="F27" i="60"/>
  <c r="F29" i="60"/>
  <c r="F17" i="60"/>
  <c r="F9" i="60"/>
  <c r="F25" i="60"/>
  <c r="F15" i="60"/>
  <c r="F20" i="60"/>
  <c r="F31" i="60"/>
  <c r="F7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61" i="12" l="1"/>
  <c r="B162" i="12" l="1"/>
  <c r="B163" i="12"/>
  <c r="B164" i="12"/>
  <c r="U73" i="12"/>
  <c r="F166" i="12" l="1"/>
  <c r="D166" i="12"/>
  <c r="E166" i="12"/>
  <c r="G166" i="12"/>
  <c r="J10" i="12"/>
  <c r="J35" i="12" s="1"/>
  <c r="J166" i="12" l="1"/>
  <c r="I166" i="12"/>
  <c r="D59" i="12" a="1"/>
  <c r="E59" i="12" a="1"/>
  <c r="N59" i="12" a="1"/>
  <c r="H59" i="12" a="1"/>
  <c r="G59" i="12" a="1"/>
  <c r="F59" i="12" a="1"/>
  <c r="I59" i="12" a="1"/>
  <c r="N59" i="12" l="1"/>
  <c r="K59" i="12" s="1" a="1"/>
  <c r="K59" i="12" s="1"/>
  <c r="E59" i="12"/>
  <c r="F59" i="12"/>
  <c r="G59" i="12"/>
  <c r="D59" i="12"/>
  <c r="I59" i="12"/>
  <c r="H59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<sst xmlns="http://schemas.openxmlformats.org/spreadsheetml/2006/main" count="2701" uniqueCount="540">
  <si>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</si>
  <si>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</si>
  <si>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</si>
  <si>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</si>
  <si>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</si>
  <si>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</si>
  <si>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</si>
  <si>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</si>
  <si>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</si>
  <si>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</si>
  <si>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</si>
  <si>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</si>
  <si>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</si>
  <si>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</si>
  <si>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</si>
  <si>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</si>
  <si>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</si>
  <si>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</si>
  <si>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</si>
  <si>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</si>
  <si>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</si>
  <si>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</si>
  <si>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</si>
  <si>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</si>
  <si>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</si>
  <si>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</si>
  <si>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</si>
  <si>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</si>
  <si>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</si>
  <si>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</si>
  <si>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</si>
  <si>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</si>
  <si>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</si>
  <si>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</si>
  <si>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</si>
  <si>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</si>
  <si>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</si>
  <si>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</si>
  <si>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</si>
  <si>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</si>
  <si>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</si>
  <si>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</si>
  <si>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</si>
  <si>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</si>
  <si>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</si>
  <si>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</si>
  <si>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</si>
  <si>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</si>
  <si>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</si>
  <si>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</si>
  <si>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</si>
  <si>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</si>
  <si>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</si>
  <si>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</si>
  <si>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</si>
  <si>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</si>
  <si>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</si>
  <si>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</si>
  <si>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</si>
  <si>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</si>
  <si>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</si>
  <si>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</si>
  <si>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</si>
  <si>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</si>
  <si>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</si>
  <si>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</si>
  <si>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</si>
  <si>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</si>
  <si>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</si>
  <si>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</si>
  <si>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</si>
  <si>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</si>
  <si>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</si>
  <si>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</si>
  <si>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</si>
  <si>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</si>
  <si>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</si>
  <si>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</si>
  <si>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</si>
  <si>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</si>
  <si>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</si>
  <si>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</si>
  <si>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</si>
  <si>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</si>
  <si>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</si>
  <si>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</si>
  <si>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</si>
  <si>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</si>
  <si>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</si>
  <si>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</si>
  <si>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</si>
  <si>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</si>
  <si>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</si>
  <si>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</si>
  <si>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</si>
  <si>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</si>
  <si>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</si>
  <si>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</si>
  <si>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</si>
  <si>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</si>
  <si>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</si>
  <si>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</si>
  <si>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</si>
  <si>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</si>
  <si>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</si>
  <si>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</si>
  <si>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</si>
  <si>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</si>
  <si>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</si>
  <si>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</si>
  <si>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</si>
  <si>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</si>
  <si>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</si>
  <si>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</si>
  <si>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</si>
  <si>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0" type="noConversion"/>
  </si>
  <si>
    <t>신흥교통</t>
  </si>
  <si>
    <t>13</t>
  </si>
  <si>
    <t>330</t>
  </si>
  <si>
    <t>46</t>
  </si>
  <si>
    <t>82</t>
  </si>
  <si>
    <t>93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</si>
  <si>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</si>
  <si>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</si>
  <si>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</si>
  <si>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</si>
  <si>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</si>
  <si>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</si>
  <si>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</si>
  <si>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</si>
  <si>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</si>
  <si>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</si>
  <si>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</si>
  <si>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</si>
  <si>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</si>
  <si>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</si>
  <si>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</si>
  <si>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</si>
  <si>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</si>
  <si>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</si>
  <si>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</si>
  <si>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</si>
  <si>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</si>
  <si>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</si>
  <si>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</si>
  <si>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</si>
  <si>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</si>
  <si>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</si>
  <si>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</si>
  <si>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</si>
  <si>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</si>
  <si>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</si>
  <si>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</si>
  <si>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</si>
  <si>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</si>
  <si>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</si>
  <si>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</si>
  <si>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</si>
  <si>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</si>
  <si>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</si>
  <si>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</si>
  <si>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</si>
  <si>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A</t>
    <phoneticPr fontId="2" type="noConversion"/>
  </si>
  <si>
    <t>D</t>
    <phoneticPr fontId="2" type="noConversion"/>
  </si>
  <si>
    <t>최대주행거리</t>
  </si>
  <si>
    <t>[TIP!!] 특별관리 운행사원 관리하려면?</t>
  </si>
  <si>
    <t>저상</t>
  </si>
  <si>
    <t>EC</t>
  </si>
  <si>
    <t>신흥교통</t>
    <phoneticPr fontId="2" type="noConversion"/>
  </si>
  <si>
    <t>대형</t>
  </si>
  <si>
    <t>1313</t>
  </si>
  <si>
    <t>70바4007</t>
  </si>
  <si>
    <t>71바6251</t>
  </si>
  <si>
    <t>71바6261</t>
  </si>
  <si>
    <t>신흥교통13C1</t>
  </si>
  <si>
    <t>71바6262</t>
  </si>
  <si>
    <t>71바6275</t>
  </si>
  <si>
    <t>71바6277</t>
  </si>
  <si>
    <t>70바4003</t>
  </si>
  <si>
    <t>330330</t>
  </si>
  <si>
    <t>70바4013</t>
  </si>
  <si>
    <t>70바4014</t>
  </si>
  <si>
    <t>71바6253</t>
  </si>
  <si>
    <t>71바6255</t>
  </si>
  <si>
    <t>신흥교통330C1</t>
  </si>
  <si>
    <t>71바6295</t>
  </si>
  <si>
    <t>71바6297</t>
  </si>
  <si>
    <t>71바6298</t>
  </si>
  <si>
    <t>4646</t>
  </si>
  <si>
    <t>신흥교통46B1</t>
  </si>
  <si>
    <t>71바6284</t>
  </si>
  <si>
    <t>71바6287</t>
  </si>
  <si>
    <t>71바6289</t>
  </si>
  <si>
    <t>71바6292</t>
  </si>
  <si>
    <t>70바4005</t>
  </si>
  <si>
    <t>70바4017</t>
  </si>
  <si>
    <t>71바6296</t>
  </si>
  <si>
    <t>권영준</t>
  </si>
  <si>
    <t>김락규</t>
  </si>
  <si>
    <t>김범수</t>
  </si>
  <si>
    <t>김용진</t>
  </si>
  <si>
    <t>김정열</t>
  </si>
  <si>
    <t>김정훈</t>
  </si>
  <si>
    <t>김철민</t>
  </si>
  <si>
    <t>김태산</t>
  </si>
  <si>
    <t>박경배</t>
  </si>
  <si>
    <t>박명대</t>
  </si>
  <si>
    <t>배정현</t>
  </si>
  <si>
    <t>변성만</t>
  </si>
  <si>
    <t>손영준</t>
  </si>
  <si>
    <t>양계호</t>
  </si>
  <si>
    <t>양정목</t>
  </si>
  <si>
    <t>오성균</t>
  </si>
  <si>
    <t>용석국</t>
  </si>
  <si>
    <t>윤철희</t>
  </si>
  <si>
    <t>은병철</t>
  </si>
  <si>
    <t>이광호</t>
  </si>
  <si>
    <t>이기하</t>
  </si>
  <si>
    <t>이상은</t>
  </si>
  <si>
    <t>이상호B</t>
  </si>
  <si>
    <t>이성희</t>
  </si>
  <si>
    <t>이영재</t>
  </si>
  <si>
    <t>이준영</t>
  </si>
  <si>
    <t>이충열</t>
  </si>
  <si>
    <t>이한길</t>
  </si>
  <si>
    <t>이호종</t>
  </si>
  <si>
    <t>장철수</t>
  </si>
  <si>
    <t>정승용</t>
  </si>
  <si>
    <t>정해원</t>
  </si>
  <si>
    <t>조태현</t>
  </si>
  <si>
    <t>주영인</t>
  </si>
  <si>
    <t>최우성</t>
  </si>
  <si>
    <t>하현자</t>
  </si>
  <si>
    <t>홍찬기</t>
  </si>
  <si>
    <t>황인석</t>
  </si>
  <si>
    <t>신흥교통330C2</t>
  </si>
  <si>
    <t>▽</t>
  </si>
  <si>
    <t>70바4010</t>
  </si>
  <si>
    <t>70바4015</t>
  </si>
  <si>
    <t>=</t>
  </si>
  <si>
    <t>71바6256</t>
  </si>
  <si>
    <t>▲</t>
  </si>
  <si>
    <t>김화윤</t>
  </si>
  <si>
    <t>조남희</t>
  </si>
  <si>
    <t>인천전체</t>
  </si>
  <si>
    <t>11%(1명)</t>
  </si>
  <si>
    <t>0%(0명)</t>
  </si>
  <si>
    <t>신흥교통13D1</t>
  </si>
  <si>
    <t>신흥교통330D2</t>
  </si>
  <si>
    <t>신흥교통330D3</t>
  </si>
  <si>
    <t>신흥교통330D1</t>
  </si>
  <si>
    <t>신흥교통46B2</t>
  </si>
  <si>
    <t>8282</t>
  </si>
  <si>
    <t>신흥교통82F1</t>
  </si>
  <si>
    <t>9393</t>
  </si>
  <si>
    <t>신흥교통93A2</t>
  </si>
  <si>
    <t>신흥교통93S1</t>
  </si>
  <si>
    <t>신흥교통93A1</t>
  </si>
  <si>
    <t>예비</t>
  </si>
  <si>
    <t>예비예비</t>
  </si>
  <si>
    <t>개선율(유카전)</t>
  </si>
  <si>
    <t>순위</t>
  </si>
  <si>
    <t>신흥교통13B1</t>
  </si>
  <si>
    <t>14%(1명)</t>
  </si>
  <si>
    <t>신흥교통13F1</t>
  </si>
  <si>
    <t>신흥교통13B2</t>
  </si>
  <si>
    <t>신흥교통330B2</t>
  </si>
  <si>
    <t>신흥교통330B1</t>
  </si>
  <si>
    <t>신흥교통46C2</t>
  </si>
  <si>
    <t>신흥교통46C1</t>
  </si>
  <si>
    <t>신흥교통46F1</t>
  </si>
  <si>
    <t>71바6293</t>
  </si>
  <si>
    <t>NEW</t>
  </si>
  <si>
    <t>new</t>
  </si>
  <si>
    <t>김정근</t>
  </si>
  <si>
    <t>김효영</t>
  </si>
  <si>
    <t>나정훈</t>
  </si>
  <si>
    <t>방선혁</t>
  </si>
  <si>
    <t>이충식</t>
  </si>
  <si>
    <t>신흥교통13F2</t>
  </si>
  <si>
    <t>신흥교통330C3</t>
  </si>
  <si>
    <t>신흥교통330A1</t>
  </si>
  <si>
    <t>71바6291</t>
  </si>
  <si>
    <t>71바6288</t>
  </si>
  <si>
    <t>신흥교통46D1</t>
  </si>
  <si>
    <t>신흥교통82C1</t>
  </si>
  <si>
    <t>신흥교통93B1</t>
  </si>
  <si>
    <t>71바6300</t>
  </si>
  <si>
    <t>권병헌</t>
  </si>
  <si>
    <t>김우겸</t>
  </si>
  <si>
    <t>양동민</t>
  </si>
  <si>
    <t>오태호</t>
  </si>
  <si>
    <t>이영현</t>
  </si>
  <si>
    <t>정종훈</t>
  </si>
  <si>
    <t>조경화</t>
  </si>
  <si>
    <t>가중달성율</t>
  </si>
  <si>
    <t>맥스거리</t>
  </si>
  <si>
    <t>동명이인검산용ID</t>
  </si>
  <si>
    <t>노선배열</t>
  </si>
  <si>
    <t>영업소_운전자랭킹</t>
  </si>
  <si>
    <t>운전차의 주행차량대수</t>
  </si>
  <si>
    <t>배열중복값 순위안됨검산(영업소용)</t>
  </si>
  <si>
    <t>9393B</t>
  </si>
  <si>
    <t>330330B</t>
  </si>
  <si>
    <t>330330D</t>
  </si>
  <si>
    <t>신흥교통330D4</t>
  </si>
  <si>
    <t>1313C</t>
  </si>
  <si>
    <t>330330F</t>
  </si>
  <si>
    <t>신흥교통330F2</t>
  </si>
  <si>
    <t>4646C</t>
  </si>
  <si>
    <t>8282F</t>
  </si>
  <si>
    <t>330330C</t>
  </si>
  <si>
    <t>330330A</t>
  </si>
  <si>
    <t>1313F</t>
  </si>
  <si>
    <t>신흥교통13F3</t>
  </si>
  <si>
    <t>-</t>
  </si>
  <si>
    <t>1313B</t>
  </si>
  <si>
    <t>1313D</t>
  </si>
  <si>
    <t>신흥교통13D2</t>
  </si>
  <si>
    <t>9393S</t>
  </si>
  <si>
    <t>신흥교통93S2</t>
  </si>
  <si>
    <t>신흥교통13A1</t>
  </si>
  <si>
    <t>4646B</t>
  </si>
  <si>
    <t>신흥교통330B3</t>
  </si>
  <si>
    <t>1313S</t>
  </si>
  <si>
    <t>신흥교통330B4</t>
  </si>
  <si>
    <t>8282C</t>
  </si>
  <si>
    <t>신흥교통330A2</t>
  </si>
  <si>
    <t>신흥교통82F2</t>
  </si>
  <si>
    <t>9393A</t>
  </si>
  <si>
    <t>신흥교통93A3</t>
  </si>
  <si>
    <t>신흥교통330F1</t>
  </si>
  <si>
    <t>330330S</t>
  </si>
  <si>
    <t>신흥교통330S1</t>
  </si>
  <si>
    <t>신흥교통13S1</t>
  </si>
  <si>
    <t>4646D</t>
  </si>
  <si>
    <t>신흥교통330A3</t>
  </si>
  <si>
    <t>신흥교통330C4</t>
  </si>
  <si>
    <t>8282B</t>
  </si>
  <si>
    <t>신흥교통82B1</t>
  </si>
  <si>
    <t>신흥교통93A4</t>
  </si>
  <si>
    <t>4646F</t>
  </si>
  <si>
    <t>신흥교통330S2</t>
  </si>
  <si>
    <t>50%(2명)</t>
  </si>
  <si>
    <t>33%(3명)</t>
  </si>
  <si>
    <t>대비</t>
  </si>
  <si>
    <t>3위/(32개사)</t>
  </si>
  <si>
    <t>71바6276</t>
  </si>
  <si>
    <t>신흥교통46C3</t>
  </si>
  <si>
    <t>김영찬</t>
  </si>
  <si>
    <t>박성남</t>
  </si>
  <si>
    <t>신흥교통330F3</t>
  </si>
  <si>
    <t>신흥교통93S3</t>
  </si>
  <si>
    <t>25'01</t>
  </si>
  <si>
    <t>분석기간: 25.01.01~25.01.31</t>
  </si>
  <si>
    <t>유카후(24년3월)</t>
  </si>
  <si>
    <t>유카후(24년4월)</t>
  </si>
  <si>
    <t>유카후(24년5월)</t>
  </si>
  <si>
    <t>유카후(24년6월)</t>
  </si>
  <si>
    <t>유카후(24년7월)</t>
  </si>
  <si>
    <t>유카후(24년8월)</t>
  </si>
  <si>
    <t>유카후(24년9월)</t>
  </si>
  <si>
    <t>유카후(24년10월)</t>
  </si>
  <si>
    <t>유카후(24년11월)</t>
  </si>
  <si>
    <t>유카후(24년12월)</t>
  </si>
  <si>
    <t>유카전(24년1월)</t>
  </si>
  <si>
    <t>유카후(24년2월)</t>
  </si>
  <si>
    <t>유카후(25년1월)</t>
  </si>
  <si>
    <t>16%(13명)</t>
  </si>
  <si>
    <t>8%(7명)</t>
  </si>
  <si>
    <t>18%(15명)</t>
  </si>
  <si>
    <t>14%(12명)</t>
  </si>
  <si>
    <t>18%(14명)</t>
  </si>
  <si>
    <t>25%(18명)</t>
  </si>
  <si>
    <t>20%(2명)</t>
  </si>
  <si>
    <t>22%(2명)</t>
  </si>
  <si>
    <t>30%(3명)</t>
  </si>
  <si>
    <t>43%(3명)</t>
  </si>
  <si>
    <t>29%(2명)</t>
  </si>
  <si>
    <t>75%(3명)</t>
  </si>
  <si>
    <t>10%(1명)</t>
  </si>
  <si>
    <t>25%(1명)</t>
  </si>
  <si>
    <t>70바4016</t>
  </si>
  <si>
    <t>71바6254</t>
  </si>
  <si>
    <t>71바6286</t>
  </si>
  <si>
    <t>70바4011</t>
  </si>
  <si>
    <t>신흥교통46D2</t>
  </si>
  <si>
    <t>70바4006</t>
  </si>
  <si>
    <t>신흥교통82D1</t>
  </si>
  <si>
    <t>70바4008</t>
  </si>
  <si>
    <t>신흥교통82D3</t>
  </si>
  <si>
    <t>신흥교통82D2</t>
  </si>
  <si>
    <t>신흥교통예비A2</t>
  </si>
  <si>
    <t>52511001142.689</t>
  </si>
  <si>
    <t>52583681096.582</t>
  </si>
  <si>
    <t>신흥교통330S6</t>
  </si>
  <si>
    <t>김대선</t>
  </si>
  <si>
    <t>5251028954.656</t>
  </si>
  <si>
    <t>신흥교통46D3</t>
  </si>
  <si>
    <t>525508511200.87</t>
  </si>
  <si>
    <t>신흥교통330D6</t>
  </si>
  <si>
    <t>52566513562.729</t>
  </si>
  <si>
    <t>김상용</t>
  </si>
  <si>
    <t>5254211252.398</t>
  </si>
  <si>
    <t>5255885240.944</t>
  </si>
  <si>
    <t>신흥교통13F5</t>
  </si>
  <si>
    <t>김용만</t>
  </si>
  <si>
    <t>525865477.964</t>
  </si>
  <si>
    <t>신흥교통13C2</t>
  </si>
  <si>
    <t>5254554856.518</t>
  </si>
  <si>
    <t>52519521651.17</t>
  </si>
  <si>
    <t>525854355.166</t>
  </si>
  <si>
    <t>신흥교통330F5</t>
  </si>
  <si>
    <t>5255000978.417</t>
  </si>
  <si>
    <t>신흥교통330S5</t>
  </si>
  <si>
    <t>52546273791.497</t>
  </si>
  <si>
    <t>김종관</t>
  </si>
  <si>
    <t>52593801068.396</t>
  </si>
  <si>
    <t>신흥교통13F4</t>
  </si>
  <si>
    <t>52517341998.383</t>
  </si>
  <si>
    <t>김철수</t>
  </si>
  <si>
    <t>5259546852.08</t>
  </si>
  <si>
    <t>52578072279.712</t>
  </si>
  <si>
    <t>신흥교통82F4</t>
  </si>
  <si>
    <t>52556582151.833</t>
  </si>
  <si>
    <t>52571712432.565</t>
  </si>
  <si>
    <t>신흥교통93S5</t>
  </si>
  <si>
    <t>52557843665.893</t>
  </si>
  <si>
    <t>노경록</t>
  </si>
  <si>
    <t>525310289.777</t>
  </si>
  <si>
    <t>류경학</t>
  </si>
  <si>
    <t>525869275.929</t>
  </si>
  <si>
    <t>신흥교통46B3</t>
  </si>
  <si>
    <t>52565392294.294</t>
  </si>
  <si>
    <t>52520861924.896</t>
  </si>
  <si>
    <t>52588741152.471</t>
  </si>
  <si>
    <t>박용도</t>
  </si>
  <si>
    <t>52533242237.406</t>
  </si>
  <si>
    <t>반윤환</t>
  </si>
  <si>
    <t>52567541113.482</t>
  </si>
  <si>
    <t>신흥교통13D4</t>
  </si>
  <si>
    <t>52542553746.134</t>
  </si>
  <si>
    <t>신흥교통330F4</t>
  </si>
  <si>
    <t>5259972616.112</t>
  </si>
  <si>
    <t>5253204577.492</t>
  </si>
  <si>
    <t>서정식</t>
  </si>
  <si>
    <t>5258049333.749</t>
  </si>
  <si>
    <t>52596421489.135</t>
  </si>
  <si>
    <t>신소연</t>
  </si>
  <si>
    <t>52560342244.029</t>
  </si>
  <si>
    <t>예비예비B</t>
  </si>
  <si>
    <t>신흥교통예비B5</t>
  </si>
  <si>
    <t>안재연</t>
  </si>
  <si>
    <t>5257504459.555</t>
  </si>
  <si>
    <t>8282D</t>
  </si>
  <si>
    <t>52573572211.081</t>
  </si>
  <si>
    <t>52536732166.671</t>
  </si>
  <si>
    <t>52526063917.495</t>
  </si>
  <si>
    <t>양혁진</t>
  </si>
  <si>
    <t>5256001415.152</t>
  </si>
  <si>
    <t>엄주홍</t>
  </si>
  <si>
    <t>5253015905.784</t>
  </si>
  <si>
    <t>52527841327.229</t>
  </si>
  <si>
    <t>52588981616.128</t>
  </si>
  <si>
    <t>신흥교통13F8</t>
  </si>
  <si>
    <t>52544874170.449</t>
  </si>
  <si>
    <t>52551465516.523</t>
  </si>
  <si>
    <t>52571783010.635</t>
  </si>
  <si>
    <t>신흥교통82F5</t>
  </si>
  <si>
    <t>52591823797.667</t>
  </si>
  <si>
    <t>5257554423.786</t>
  </si>
  <si>
    <t>신흥교통330S3</t>
  </si>
  <si>
    <t>이병수</t>
  </si>
  <si>
    <t>52599431279.52</t>
  </si>
  <si>
    <t>이상</t>
  </si>
  <si>
    <t>이상돈</t>
  </si>
  <si>
    <t>525906246.969</t>
  </si>
  <si>
    <t>52526991095.634</t>
  </si>
  <si>
    <t>52575082384.379</t>
  </si>
  <si>
    <t>52550031120.788</t>
  </si>
  <si>
    <t>9393C</t>
  </si>
  <si>
    <t>신흥교통93C1</t>
  </si>
  <si>
    <t>52566845118.629</t>
  </si>
  <si>
    <t>525785909.526</t>
  </si>
  <si>
    <t>신흥교통82C3</t>
  </si>
  <si>
    <t>이정환</t>
  </si>
  <si>
    <t>52576151286.123</t>
  </si>
  <si>
    <t>52581252268.683</t>
  </si>
  <si>
    <t>52510134046.579</t>
  </si>
  <si>
    <t>5252761615.917</t>
  </si>
  <si>
    <t>신흥교통46B5</t>
  </si>
  <si>
    <t>5257870577.839</t>
  </si>
  <si>
    <t>52555674631.163</t>
  </si>
  <si>
    <t>이흥모</t>
  </si>
  <si>
    <t>5259931731.887</t>
  </si>
  <si>
    <t>임성호</t>
  </si>
  <si>
    <t>525475610622.18</t>
  </si>
  <si>
    <t>52510954754.298</t>
  </si>
  <si>
    <t>장현</t>
  </si>
  <si>
    <t>525886796.857</t>
  </si>
  <si>
    <t>정경준</t>
  </si>
  <si>
    <t>5256445796.166</t>
  </si>
  <si>
    <t>신흥교통46B6</t>
  </si>
  <si>
    <t>정상원</t>
  </si>
  <si>
    <t>5257025941.061</t>
  </si>
  <si>
    <t>52564841670.058</t>
  </si>
  <si>
    <t>신흥교통46B4</t>
  </si>
  <si>
    <t>52523611141.216</t>
  </si>
  <si>
    <t>신흥교통82C2</t>
  </si>
  <si>
    <t>52566354980.816</t>
  </si>
  <si>
    <t>정회철</t>
  </si>
  <si>
    <t>5251035271.963</t>
  </si>
  <si>
    <t>신흥교통13F6</t>
  </si>
  <si>
    <t>5255432856.901</t>
  </si>
  <si>
    <t>신흥교통93S4</t>
  </si>
  <si>
    <t>52574702334.033</t>
  </si>
  <si>
    <t>신흥교통13S2</t>
  </si>
  <si>
    <t>52513882579.877</t>
  </si>
  <si>
    <t>52579354893.779</t>
  </si>
  <si>
    <t>신흥교통46F2</t>
  </si>
  <si>
    <t>진영호</t>
  </si>
  <si>
    <t>52596193133.513</t>
  </si>
  <si>
    <t>신흥교통13D3</t>
  </si>
  <si>
    <t>5254050965.366</t>
  </si>
  <si>
    <t>신흥교통330S4</t>
  </si>
  <si>
    <t>5253881282.871</t>
  </si>
  <si>
    <t>한영길</t>
  </si>
  <si>
    <t>525771584.387</t>
  </si>
  <si>
    <t>신흥교통13D5</t>
  </si>
  <si>
    <t>52575731212.667</t>
  </si>
  <si>
    <t>52567494770.211</t>
  </si>
  <si>
    <t>[25년 02월] 특별관리 운행사원 명단</t>
  </si>
  <si>
    <t>사원님, 2월에는 꼭 "C등급" 이상 달성 바랍니다.</t>
  </si>
  <si>
    <t>[25.01월 D,F 등급 운행사원]</t>
  </si>
  <si>
    <t>2월 한달간, 연비등급관리 대장에 서명할 수 있도록 적극 활용하십시오.</t>
  </si>
  <si>
    <t>[25년 2월] 공회전관리 명단</t>
    <phoneticPr fontId="2" type="noConversion"/>
  </si>
  <si>
    <t>[TIP!!] 공회전 과다 운행사원 관리하려면?</t>
    <phoneticPr fontId="2" type="noConversion"/>
  </si>
  <si>
    <t>▶▶▶ 5분이상 연속 공회전시 회당 카운트 됩니다.</t>
    <phoneticPr fontId="2" type="noConversion"/>
  </si>
  <si>
    <t>차고지, 회차지에서는 시동을 끄고 업무를 봅시다.</t>
    <phoneticPr fontId="2" type="noConversion"/>
  </si>
  <si>
    <t>[5분이상 공회전 30회 이상 과다 운행사원]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</si>
</sst>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  <numFmt numFmtId="195" formatCode="00&quot;년&quot;00&quot;월&quot;"/>
  </numFmts>
  <fonts count="102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8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22"/>
      <name val="맑은 고딕"/>
      <family val="3"/>
      <charset val="129"/>
    </font>
    <font>
      <sz val="10"/>
      <color rgb="FFFF0000"/>
      <name val="맑은 고딕"/>
      <family val="3"/>
      <charset val="129"/>
    </font>
    <font>
      <b/>
      <sz val="10"/>
      <color rgb="FF9C0006"/>
      <name val="맑은 고딕"/>
      <family val="3"/>
      <charset val="129"/>
    </font>
    <font>
      <b/>
      <sz val="11"/>
      <color rgb="FFFF0000"/>
      <name val="맑은 고딕"/>
      <family val="3"/>
      <charset val="129"/>
    </font>
    <font>
      <sz val="10"/>
      <color rgb="FFFFFFFF"/>
      <name val="맑은 고딕"/>
      <family val="2"/>
      <charset val="129"/>
    </font>
    <font>
      <b/>
      <sz val="20"/>
      <color rgb="FFFFFF00"/>
      <name val="맑은 고딕"/>
      <family val="3"/>
      <charset val="129"/>
    </font>
    <font>
      <sz val="10"/>
      <color rgb="FFFFFFFF"/>
      <name val="맑은 고딕"/>
      <family val="3"/>
      <charset val="129"/>
    </font>
    <font>
      <sz val="11"/>
      <color theme="1"/>
      <name val="맑은 고딕"/>
      <family val="2"/>
      <charset val="129"/>
    </font>
    <font>
      <b/>
      <sz val="28"/>
      <color rgb="FF00418E"/>
      <name val="맑은 고딕"/>
      <family val="3"/>
      <charset val="129"/>
    </font>
    <font>
      <b/>
      <sz val="28"/>
      <color rgb="FFFF0000"/>
      <name val="맑은 고딕"/>
      <family val="3"/>
      <charset val="129"/>
    </font>
    <font>
      <sz val="28"/>
      <name val="맑은 고딕"/>
      <family val="3"/>
      <charset val="129"/>
    </font>
    <font>
      <b/>
      <sz val="16"/>
      <color rgb="FFC00000"/>
      <name val="맑은 고딕"/>
      <family val="3"/>
      <charset val="129"/>
    </font>
    <font>
      <b/>
      <sz val="18"/>
      <color rgb="FFFF0000"/>
      <name val="맑은 고딕"/>
      <family val="3"/>
      <charset val="129"/>
    </font>
    <font>
      <b/>
      <sz val="18"/>
      <color rgb="FFCA0063"/>
      <name val="맑은 고딕"/>
      <family val="3"/>
      <charset val="129"/>
    </font>
    <font>
      <sz val="18"/>
      <name val="맑은 고딕"/>
      <family val="3"/>
      <charset val="129"/>
    </font>
    <font>
      <b/>
      <sz val="18"/>
      <color rgb="FFC00000"/>
      <name val="맑은 고딕"/>
      <family val="3"/>
      <charset val="129"/>
    </font>
    <font>
      <sz val="11"/>
      <name val="맑은 고딕"/>
      <family val="3"/>
      <charset val="129"/>
      <scheme val="minor"/>
    </font>
    <font>
      <b/>
      <sz val="12"/>
      <color rgb="FFC00000"/>
      <name val="맑은 고딕"/>
      <family val="3"/>
      <charset val="129"/>
      <scheme val="minor"/>
    </font>
    <font>
      <sz val="12"/>
      <name val="맑은 고딕"/>
      <family val="3"/>
      <charset val="129"/>
    </font>
    <font>
      <b/>
      <sz val="12"/>
      <color rgb="FF0070C0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FFC7CE"/>
        <bgColor rgb="FFFFFFFF"/>
      </patternFill>
    </fill>
    <fill>
      <patternFill patternType="solid">
        <fgColor rgb="FFD0CECE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FF00"/>
        <bgColor indexed="64"/>
      </patternFill>
    </fill>
  </fills>
  <borders count="52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thin">
        <color rgb="FFD0D0D0"/>
      </top>
      <bottom style="double">
        <color rgb="FFD0D0D0"/>
      </bottom>
      <diagonal/>
    </border>
    <border>
      <left style="hair">
        <color rgb="FFD0D0D0"/>
      </left>
      <right style="hair">
        <color rgb="FFD0D0D0"/>
      </right>
      <top style="double">
        <color rgb="FFD0D0D0"/>
      </top>
      <bottom style="dotted">
        <color rgb="FFD0D0D0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</cellStyleXfs>
  <cellXfs count="370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3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5" borderId="0" xfId="0" applyFont="1" applyFill="1">
      <alignment vertical="center"/>
    </xf>
    <xf numFmtId="0" fontId="10" fillId="6" borderId="0" xfId="0" applyFont="1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27" fillId="0" borderId="0" xfId="0" applyFont="1">
      <alignment vertical="center"/>
    </xf>
    <xf numFmtId="186" fontId="28" fillId="2" borderId="1" xfId="562" applyFont="1" applyFill="1" applyBorder="1">
      <alignment vertical="center"/>
    </xf>
    <xf numFmtId="186" fontId="14" fillId="2" borderId="2" xfId="562" applyFont="1" applyFill="1" applyBorder="1">
      <alignment vertical="center"/>
    </xf>
    <xf numFmtId="186" fontId="14" fillId="2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6" borderId="0" xfId="0" applyFont="1" applyFill="1">
      <alignment vertical="center"/>
    </xf>
    <xf numFmtId="0" fontId="33" fillId="6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0" fontId="39" fillId="0" borderId="0" xfId="0" applyFont="1">
      <alignment vertical="center"/>
    </xf>
    <xf numFmtId="0" fontId="13" fillId="4" borderId="0" xfId="0" applyFont="1" applyFill="1" applyAlignment="1">
      <alignment horizontal="center" vertical="center"/>
    </xf>
    <xf numFmtId="186" fontId="28" fillId="2" borderId="1" xfId="562" applyFont="1" applyFill="1" applyBorder="1" applyAlignment="1">
      <alignment horizontal="center" vertical="center"/>
    </xf>
    <xf numFmtId="186" fontId="7" fillId="2" borderId="2" xfId="562" applyFont="1" applyFill="1" applyBorder="1" applyAlignment="1">
      <alignment horizontal="center" vertical="center"/>
    </xf>
    <xf numFmtId="186" fontId="7" fillId="2" borderId="3" xfId="562" applyFont="1" applyFill="1" applyBorder="1" applyAlignment="1">
      <alignment horizontal="center" vertical="center"/>
    </xf>
    <xf numFmtId="186" fontId="14" fillId="2" borderId="2" xfId="562" applyFont="1" applyFill="1" applyBorder="1" applyAlignment="1">
      <alignment horizontal="left" vertical="center"/>
    </xf>
    <xf numFmtId="186" fontId="14" fillId="2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0" borderId="0" xfId="0" applyFont="1" applyFill="1">
      <alignment vertical="center"/>
    </xf>
    <xf numFmtId="0" fontId="17" fillId="10" borderId="0" xfId="0" applyFont="1" applyFill="1">
      <alignment vertical="center"/>
    </xf>
    <xf numFmtId="0" fontId="10" fillId="4" borderId="0" xfId="0" applyFont="1" applyFill="1">
      <alignment vertical="center"/>
    </xf>
    <xf numFmtId="0" fontId="22" fillId="4" borderId="0" xfId="0" applyFont="1" applyFill="1" applyAlignment="1">
      <alignment horizontal="center" vertical="center"/>
    </xf>
    <xf numFmtId="178" fontId="22" fillId="4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189" fontId="10" fillId="0" borderId="0" xfId="0" applyNumberFormat="1" applyFont="1" applyAlignment="1">
      <alignment horizontal="center" vertical="center"/>
    </xf>
    <xf numFmtId="9" fontId="54" fillId="4" borderId="0" xfId="2" applyFont="1" applyFill="1" applyAlignment="1">
      <alignment horizontal="center" vertical="center"/>
    </xf>
    <xf numFmtId="187" fontId="13" fillId="4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4" borderId="0" xfId="0" applyNumberFormat="1" applyFont="1" applyFill="1" applyAlignment="1">
      <alignment horizontal="center" vertical="center"/>
    </xf>
    <xf numFmtId="0" fontId="11" fillId="4" borderId="0" xfId="0" applyFont="1" applyFill="1">
      <alignment vertical="center"/>
    </xf>
    <xf numFmtId="189" fontId="11" fillId="4" borderId="0" xfId="0" applyNumberFormat="1" applyFont="1" applyFill="1" applyAlignment="1">
      <alignment horizontal="left" vertical="center"/>
    </xf>
    <xf numFmtId="10" fontId="11" fillId="4" borderId="0" xfId="2" applyNumberFormat="1" applyFont="1" applyFill="1">
      <alignment vertical="center"/>
    </xf>
    <xf numFmtId="179" fontId="11" fillId="4" borderId="0" xfId="1" applyNumberFormat="1" applyFont="1" applyFill="1">
      <alignment vertical="center"/>
    </xf>
    <xf numFmtId="181" fontId="11" fillId="4" borderId="0" xfId="1" applyNumberFormat="1" applyFont="1" applyFill="1">
      <alignment vertical="center"/>
    </xf>
    <xf numFmtId="177" fontId="46" fillId="4" borderId="0" xfId="1" applyNumberFormat="1" applyFont="1" applyFill="1">
      <alignment vertical="center"/>
    </xf>
    <xf numFmtId="177" fontId="16" fillId="4" borderId="0" xfId="0" applyNumberFormat="1" applyFont="1" applyFill="1" applyAlignment="1">
      <alignment horizontal="center" vertical="center"/>
    </xf>
    <xf numFmtId="187" fontId="16" fillId="4" borderId="0" xfId="0" applyNumberFormat="1" applyFont="1" applyFill="1" applyAlignment="1">
      <alignment horizontal="center" vertical="center"/>
    </xf>
    <xf numFmtId="0" fontId="10" fillId="4" borderId="6" xfId="0" applyFont="1" applyFill="1" applyBorder="1">
      <alignment vertical="center"/>
    </xf>
    <xf numFmtId="0" fontId="10" fillId="4" borderId="6" xfId="0" applyFont="1" applyFill="1" applyBorder="1" applyAlignment="1">
      <alignment horizontal="center" vertical="center"/>
    </xf>
    <xf numFmtId="178" fontId="54" fillId="4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7" fillId="2" borderId="8" xfId="562" applyFont="1" applyFill="1" applyBorder="1" applyAlignment="1">
      <alignment horizontal="center" vertical="center"/>
    </xf>
    <xf numFmtId="186" fontId="7" fillId="2" borderId="9" xfId="562" applyFont="1" applyFill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58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6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0" fillId="6" borderId="0" xfId="0" applyFont="1" applyFill="1">
      <alignment vertical="center"/>
    </xf>
    <xf numFmtId="0" fontId="61" fillId="0" borderId="0" xfId="0" applyFont="1">
      <alignment vertical="center"/>
    </xf>
    <xf numFmtId="0" fontId="60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4" fillId="6" borderId="0" xfId="0" applyFont="1" applyFill="1">
      <alignment vertical="center"/>
    </xf>
    <xf numFmtId="180" fontId="59" fillId="4" borderId="0" xfId="0" applyNumberFormat="1" applyFont="1" applyFill="1" applyAlignment="1">
      <alignment horizontal="center" vertical="center"/>
    </xf>
    <xf numFmtId="183" fontId="32" fillId="4" borderId="0" xfId="0" applyNumberFormat="1" applyFont="1" applyFill="1" applyAlignment="1">
      <alignment horizontal="center" vertical="center"/>
    </xf>
    <xf numFmtId="9" fontId="31" fillId="4" borderId="0" xfId="2" applyFont="1" applyFill="1" applyBorder="1" applyAlignment="1">
      <alignment horizontal="center" vertical="center"/>
    </xf>
    <xf numFmtId="9" fontId="6" fillId="4" borderId="0" xfId="2" applyFont="1" applyFill="1" applyBorder="1" applyAlignment="1">
      <alignment horizontal="center" vertical="center"/>
    </xf>
    <xf numFmtId="190" fontId="6" fillId="4" borderId="0" xfId="0" applyNumberFormat="1" applyFont="1" applyFill="1" applyAlignment="1">
      <alignment horizontal="center" vertical="center"/>
    </xf>
    <xf numFmtId="185" fontId="38" fillId="4" borderId="0" xfId="1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185" fontId="6" fillId="4" borderId="0" xfId="0" applyNumberFormat="1" applyFont="1" applyFill="1" applyAlignment="1">
      <alignment horizontal="center" vertical="center"/>
    </xf>
    <xf numFmtId="41" fontId="6" fillId="4" borderId="0" xfId="1" applyFont="1" applyFill="1" applyBorder="1" applyAlignment="1">
      <alignment horizontal="right" vertical="center"/>
    </xf>
    <xf numFmtId="10" fontId="6" fillId="4" borderId="0" xfId="2" applyNumberFormat="1" applyFont="1" applyFill="1" applyBorder="1" applyAlignment="1">
      <alignment horizontal="right" vertical="center"/>
    </xf>
    <xf numFmtId="179" fontId="6" fillId="4" borderId="0" xfId="0" applyNumberFormat="1" applyFont="1" applyFill="1" applyAlignment="1">
      <alignment horizontal="right" vertical="center"/>
    </xf>
    <xf numFmtId="191" fontId="6" fillId="4" borderId="0" xfId="0" applyNumberFormat="1" applyFont="1" applyFill="1" applyAlignment="1">
      <alignment horizontal="right" vertical="center"/>
    </xf>
    <xf numFmtId="49" fontId="59" fillId="12" borderId="0" xfId="0" applyNumberFormat="1" applyFont="1" applyFill="1" applyAlignment="1">
      <alignment horizontal="center" vertical="center" wrapText="1"/>
    </xf>
    <xf numFmtId="49" fontId="38" fillId="12" borderId="0" xfId="0" applyNumberFormat="1" applyFont="1" applyFill="1" applyAlignment="1">
      <alignment horizontal="center" vertical="center" wrapText="1"/>
    </xf>
    <xf numFmtId="9" fontId="64" fillId="12" borderId="0" xfId="2" applyFont="1" applyFill="1" applyBorder="1" applyAlignment="1">
      <alignment horizontal="center" vertical="center" wrapText="1"/>
    </xf>
    <xf numFmtId="49" fontId="64" fillId="12" borderId="0" xfId="0" applyNumberFormat="1" applyFont="1" applyFill="1" applyAlignment="1">
      <alignment horizontal="center" vertical="center" wrapText="1"/>
    </xf>
    <xf numFmtId="41" fontId="64" fillId="12" borderId="0" xfId="1" applyFont="1" applyFill="1" applyBorder="1" applyAlignment="1">
      <alignment horizontal="center" vertical="center" wrapText="1"/>
    </xf>
    <xf numFmtId="180" fontId="59" fillId="11" borderId="0" xfId="0" applyNumberFormat="1" applyFont="1" applyFill="1" applyAlignment="1">
      <alignment horizontal="center" vertical="center"/>
    </xf>
    <xf numFmtId="183" fontId="32" fillId="11" borderId="0" xfId="0" applyNumberFormat="1" applyFont="1" applyFill="1" applyAlignment="1">
      <alignment horizontal="center" vertical="center"/>
    </xf>
    <xf numFmtId="9" fontId="31" fillId="11" borderId="0" xfId="2" applyFont="1" applyFill="1" applyBorder="1" applyAlignment="1">
      <alignment horizontal="center" vertical="center"/>
    </xf>
    <xf numFmtId="9" fontId="6" fillId="11" borderId="0" xfId="2" applyFont="1" applyFill="1" applyBorder="1" applyAlignment="1">
      <alignment horizontal="center" vertical="center"/>
    </xf>
    <xf numFmtId="190" fontId="6" fillId="11" borderId="0" xfId="0" applyNumberFormat="1" applyFont="1" applyFill="1" applyAlignment="1">
      <alignment horizontal="center" vertical="center"/>
    </xf>
    <xf numFmtId="185" fontId="38" fillId="11" borderId="0" xfId="1" applyNumberFormat="1" applyFont="1" applyFill="1" applyBorder="1" applyAlignment="1">
      <alignment horizontal="center" vertical="center"/>
    </xf>
    <xf numFmtId="0" fontId="6" fillId="11" borderId="0" xfId="0" applyFont="1" applyFill="1" applyAlignment="1">
      <alignment horizontal="center" vertical="center"/>
    </xf>
    <xf numFmtId="185" fontId="6" fillId="11" borderId="0" xfId="0" applyNumberFormat="1" applyFont="1" applyFill="1" applyAlignment="1">
      <alignment horizontal="center" vertical="center"/>
    </xf>
    <xf numFmtId="41" fontId="6" fillId="11" borderId="0" xfId="1" applyFont="1" applyFill="1" applyBorder="1" applyAlignment="1">
      <alignment horizontal="right" vertical="center"/>
    </xf>
    <xf numFmtId="10" fontId="6" fillId="11" borderId="0" xfId="2" applyNumberFormat="1" applyFont="1" applyFill="1" applyBorder="1" applyAlignment="1">
      <alignment horizontal="right" vertical="center"/>
    </xf>
    <xf numFmtId="179" fontId="6" fillId="11" borderId="0" xfId="0" applyNumberFormat="1" applyFont="1" applyFill="1" applyAlignment="1">
      <alignment horizontal="right" vertical="center"/>
    </xf>
    <xf numFmtId="191" fontId="6" fillId="11" borderId="0" xfId="0" applyNumberFormat="1" applyFont="1" applyFill="1" applyAlignment="1">
      <alignment horizontal="right" vertical="center"/>
    </xf>
    <xf numFmtId="49" fontId="63" fillId="12" borderId="0" xfId="0" applyNumberFormat="1" applyFont="1" applyFill="1" applyAlignment="1">
      <alignment horizontal="center" vertical="center" wrapText="1"/>
    </xf>
    <xf numFmtId="176" fontId="62" fillId="12" borderId="0" xfId="1" applyNumberFormat="1" applyFont="1" applyFill="1" applyBorder="1" applyAlignment="1">
      <alignment horizontal="center" vertical="center" wrapText="1"/>
    </xf>
    <xf numFmtId="180" fontId="6" fillId="4" borderId="0" xfId="0" applyNumberFormat="1" applyFont="1" applyFill="1" applyAlignment="1">
      <alignment horizontal="center" vertical="center"/>
    </xf>
    <xf numFmtId="180" fontId="4" fillId="4" borderId="0" xfId="0" applyNumberFormat="1" applyFont="1" applyFill="1" applyAlignment="1">
      <alignment horizontal="center" vertical="center"/>
    </xf>
    <xf numFmtId="180" fontId="24" fillId="4" borderId="0" xfId="0" applyNumberFormat="1" applyFont="1" applyFill="1" applyAlignment="1">
      <alignment horizontal="center" vertical="center"/>
    </xf>
    <xf numFmtId="180" fontId="6" fillId="11" borderId="0" xfId="0" applyNumberFormat="1" applyFont="1" applyFill="1" applyAlignment="1">
      <alignment horizontal="center" vertical="center"/>
    </xf>
    <xf numFmtId="180" fontId="4" fillId="11" borderId="0" xfId="0" applyNumberFormat="1" applyFont="1" applyFill="1" applyAlignment="1">
      <alignment horizontal="center" vertical="center"/>
    </xf>
    <xf numFmtId="180" fontId="24" fillId="11" borderId="0" xfId="0" applyNumberFormat="1" applyFont="1" applyFill="1" applyAlignment="1">
      <alignment horizontal="center" vertical="center"/>
    </xf>
    <xf numFmtId="0" fontId="65" fillId="0" borderId="0" xfId="0" applyFont="1">
      <alignment vertical="center"/>
    </xf>
    <xf numFmtId="0" fontId="66" fillId="0" borderId="0" xfId="0" applyFont="1">
      <alignment vertical="center"/>
    </xf>
    <xf numFmtId="0" fontId="66" fillId="0" borderId="0" xfId="0" applyFont="1" applyAlignment="1">
      <alignment horizontal="right" vertical="center"/>
    </xf>
    <xf numFmtId="41" fontId="38" fillId="12" borderId="0" xfId="1" applyFont="1" applyFill="1" applyBorder="1" applyAlignment="1">
      <alignment horizontal="center" vertical="center" wrapText="1"/>
    </xf>
    <xf numFmtId="0" fontId="24" fillId="12" borderId="0" xfId="0" applyFont="1" applyFill="1" applyAlignment="1">
      <alignment horizontal="center" vertical="center" wrapText="1"/>
    </xf>
    <xf numFmtId="9" fontId="38" fillId="11" borderId="0" xfId="2" applyFont="1" applyFill="1" applyBorder="1" applyAlignment="1">
      <alignment horizontal="center" vertical="center"/>
    </xf>
    <xf numFmtId="177" fontId="38" fillId="11" borderId="0" xfId="1" applyNumberFormat="1" applyFont="1" applyFill="1" applyBorder="1" applyAlignment="1">
      <alignment horizontal="right" vertical="center"/>
    </xf>
    <xf numFmtId="176" fontId="38" fillId="11" borderId="0" xfId="1" applyNumberFormat="1" applyFont="1" applyFill="1" applyBorder="1" applyAlignment="1">
      <alignment horizontal="center" vertical="center"/>
    </xf>
    <xf numFmtId="41" fontId="64" fillId="11" borderId="0" xfId="1" applyFont="1" applyFill="1" applyBorder="1" applyAlignment="1">
      <alignment horizontal="right" vertical="center"/>
    </xf>
    <xf numFmtId="10" fontId="64" fillId="11" borderId="0" xfId="2" applyNumberFormat="1" applyFont="1" applyFill="1" applyBorder="1" applyAlignment="1">
      <alignment horizontal="right" vertical="center"/>
    </xf>
    <xf numFmtId="179" fontId="64" fillId="11" borderId="0" xfId="0" applyNumberFormat="1" applyFont="1" applyFill="1" applyAlignment="1">
      <alignment horizontal="right" vertical="center"/>
    </xf>
    <xf numFmtId="181" fontId="64" fillId="11" borderId="0" xfId="0" applyNumberFormat="1" applyFont="1" applyFill="1" applyAlignment="1">
      <alignment horizontal="right" vertical="center"/>
    </xf>
    <xf numFmtId="182" fontId="64" fillId="11" borderId="0" xfId="0" applyNumberFormat="1" applyFont="1" applyFill="1" applyAlignment="1">
      <alignment horizontal="right" vertical="center"/>
    </xf>
    <xf numFmtId="0" fontId="64" fillId="11" borderId="0" xfId="0" applyFont="1" applyFill="1" applyAlignment="1">
      <alignment horizontal="right" vertical="center"/>
    </xf>
    <xf numFmtId="177" fontId="64" fillId="11" borderId="0" xfId="1" applyNumberFormat="1" applyFont="1" applyFill="1" applyBorder="1" applyAlignment="1">
      <alignment horizontal="right" vertical="center"/>
    </xf>
    <xf numFmtId="9" fontId="38" fillId="4" borderId="0" xfId="2" applyFont="1" applyFill="1" applyBorder="1" applyAlignment="1">
      <alignment horizontal="center" vertical="center"/>
    </xf>
    <xf numFmtId="177" fontId="38" fillId="4" borderId="0" xfId="1" applyNumberFormat="1" applyFont="1" applyFill="1" applyBorder="1" applyAlignment="1">
      <alignment horizontal="right" vertical="center"/>
    </xf>
    <xf numFmtId="176" fontId="38" fillId="4" borderId="0" xfId="1" applyNumberFormat="1" applyFont="1" applyFill="1" applyBorder="1" applyAlignment="1">
      <alignment horizontal="center" vertical="center"/>
    </xf>
    <xf numFmtId="41" fontId="64" fillId="4" borderId="0" xfId="1" applyFont="1" applyFill="1" applyBorder="1" applyAlignment="1">
      <alignment horizontal="right" vertical="center"/>
    </xf>
    <xf numFmtId="10" fontId="64" fillId="4" borderId="0" xfId="2" applyNumberFormat="1" applyFont="1" applyFill="1" applyBorder="1" applyAlignment="1">
      <alignment horizontal="right" vertical="center"/>
    </xf>
    <xf numFmtId="179" fontId="64" fillId="4" borderId="0" xfId="0" applyNumberFormat="1" applyFont="1" applyFill="1" applyAlignment="1">
      <alignment horizontal="right" vertical="center"/>
    </xf>
    <xf numFmtId="181" fontId="64" fillId="4" borderId="0" xfId="0" applyNumberFormat="1" applyFont="1" applyFill="1" applyAlignment="1">
      <alignment horizontal="right" vertical="center"/>
    </xf>
    <xf numFmtId="182" fontId="64" fillId="4" borderId="0" xfId="0" applyNumberFormat="1" applyFont="1" applyFill="1" applyAlignment="1">
      <alignment horizontal="right" vertical="center"/>
    </xf>
    <xf numFmtId="0" fontId="64" fillId="4" borderId="0" xfId="0" applyFont="1" applyFill="1" applyAlignment="1">
      <alignment horizontal="right" vertical="center"/>
    </xf>
    <xf numFmtId="177" fontId="64" fillId="4" borderId="0" xfId="1" applyNumberFormat="1" applyFont="1" applyFill="1" applyBorder="1" applyAlignment="1">
      <alignment horizontal="right" vertical="center"/>
    </xf>
    <xf numFmtId="0" fontId="54" fillId="0" borderId="0" xfId="0" applyFont="1">
      <alignment vertical="center"/>
    </xf>
    <xf numFmtId="186" fontId="28" fillId="2" borderId="7" xfId="562" applyFont="1" applyFill="1" applyBorder="1" applyAlignment="1">
      <alignment horizontal="left" vertical="center"/>
    </xf>
    <xf numFmtId="0" fontId="41" fillId="7" borderId="11" xfId="0" applyFont="1" applyFill="1" applyBorder="1" applyAlignment="1">
      <alignment horizontal="center" vertical="center"/>
    </xf>
    <xf numFmtId="0" fontId="56" fillId="7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5" fillId="7" borderId="11" xfId="0" applyFont="1" applyFill="1" applyBorder="1" applyAlignment="1">
      <alignment horizontal="center" vertical="center"/>
    </xf>
    <xf numFmtId="0" fontId="55" fillId="7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7" borderId="17" xfId="0" applyFont="1" applyFill="1" applyBorder="1" applyAlignment="1">
      <alignment horizontal="center" vertical="center"/>
    </xf>
    <xf numFmtId="0" fontId="56" fillId="7" borderId="17" xfId="0" applyFont="1" applyFill="1" applyBorder="1" applyAlignment="1">
      <alignment horizontal="center" vertical="center"/>
    </xf>
    <xf numFmtId="9" fontId="43" fillId="8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7" fillId="7" borderId="17" xfId="0" applyFont="1" applyFill="1" applyBorder="1" applyAlignment="1">
      <alignment horizontal="center" vertical="center"/>
    </xf>
    <xf numFmtId="0" fontId="57" fillId="7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8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0" fontId="41" fillId="7" borderId="22" xfId="0" applyFont="1" applyFill="1" applyBorder="1" applyAlignment="1">
      <alignment horizontal="center" vertical="center"/>
    </xf>
    <xf numFmtId="0" fontId="41" fillId="0" borderId="23" xfId="0" applyFont="1" applyBorder="1" applyAlignment="1">
      <alignment horizontal="center" vertical="center" wrapText="1"/>
    </xf>
    <xf numFmtId="185" fontId="41" fillId="8" borderId="23" xfId="0" applyNumberFormat="1" applyFont="1" applyFill="1" applyBorder="1" applyAlignment="1">
      <alignment horizontal="center" vertical="center" wrapText="1"/>
    </xf>
    <xf numFmtId="0" fontId="41" fillId="0" borderId="24" xfId="0" applyFont="1" applyBorder="1" applyAlignment="1">
      <alignment horizontal="center" vertical="center" wrapText="1"/>
    </xf>
    <xf numFmtId="0" fontId="41" fillId="7" borderId="28" xfId="0" applyFont="1" applyFill="1" applyBorder="1" applyAlignment="1">
      <alignment horizontal="center" vertical="center"/>
    </xf>
    <xf numFmtId="0" fontId="41" fillId="0" borderId="29" xfId="0" applyFont="1" applyBorder="1" applyAlignment="1">
      <alignment horizontal="center" vertical="center" wrapText="1"/>
    </xf>
    <xf numFmtId="185" fontId="41" fillId="8" borderId="29" xfId="0" applyNumberFormat="1" applyFont="1" applyFill="1" applyBorder="1" applyAlignment="1">
      <alignment horizontal="center" vertical="center" wrapText="1"/>
    </xf>
    <xf numFmtId="0" fontId="41" fillId="0" borderId="30" xfId="0" applyFont="1" applyBorder="1" applyAlignment="1">
      <alignment horizontal="center" vertical="center" wrapText="1"/>
    </xf>
    <xf numFmtId="0" fontId="56" fillId="7" borderId="25" xfId="0" applyFont="1" applyFill="1" applyBorder="1" applyAlignment="1">
      <alignment horizontal="center" vertical="center"/>
    </xf>
    <xf numFmtId="9" fontId="42" fillId="0" borderId="26" xfId="2" applyFont="1" applyBorder="1" applyAlignment="1">
      <alignment horizontal="center" vertical="center" wrapText="1"/>
    </xf>
    <xf numFmtId="9" fontId="43" fillId="8" borderId="26" xfId="2" applyFont="1" applyFill="1" applyBorder="1" applyAlignment="1">
      <alignment horizontal="center" vertical="center" wrapText="1"/>
    </xf>
    <xf numFmtId="9" fontId="43" fillId="0" borderId="27" xfId="2" applyFont="1" applyBorder="1" applyAlignment="1">
      <alignment horizontal="center" vertical="center"/>
    </xf>
    <xf numFmtId="0" fontId="41" fillId="7" borderId="31" xfId="0" applyFont="1" applyFill="1" applyBorder="1" applyAlignment="1">
      <alignment horizontal="center" vertical="center"/>
    </xf>
    <xf numFmtId="177" fontId="45" fillId="4" borderId="32" xfId="1" applyNumberFormat="1" applyFont="1" applyFill="1" applyBorder="1" applyAlignment="1">
      <alignment horizontal="center" vertical="center" wrapText="1"/>
    </xf>
    <xf numFmtId="177" fontId="45" fillId="8" borderId="32" xfId="1" applyNumberFormat="1" applyFont="1" applyFill="1" applyBorder="1" applyAlignment="1">
      <alignment horizontal="center" vertical="center" wrapText="1"/>
    </xf>
    <xf numFmtId="0" fontId="41" fillId="4" borderId="33" xfId="0" applyFont="1" applyFill="1" applyBorder="1" applyAlignment="1">
      <alignment horizontal="center" vertical="center"/>
    </xf>
    <xf numFmtId="0" fontId="41" fillId="7" borderId="36" xfId="0" applyFont="1" applyFill="1" applyBorder="1" applyAlignment="1">
      <alignment horizontal="center" vertical="center"/>
    </xf>
    <xf numFmtId="0" fontId="41" fillId="8" borderId="37" xfId="0" applyFont="1" applyFill="1" applyBorder="1" applyAlignment="1">
      <alignment horizontal="center" vertical="center" wrapText="1"/>
    </xf>
    <xf numFmtId="0" fontId="41" fillId="8" borderId="38" xfId="0" applyFont="1" applyFill="1" applyBorder="1" applyAlignment="1">
      <alignment horizontal="center" vertical="center" wrapText="1"/>
    </xf>
    <xf numFmtId="0" fontId="56" fillId="7" borderId="34" xfId="0" applyFont="1" applyFill="1" applyBorder="1" applyAlignment="1">
      <alignment horizontal="center" vertical="center"/>
    </xf>
    <xf numFmtId="9" fontId="42" fillId="0" borderId="35" xfId="2" applyFont="1" applyBorder="1" applyAlignment="1">
      <alignment horizontal="center" vertical="center" wrapText="1"/>
    </xf>
    <xf numFmtId="0" fontId="41" fillId="7" borderId="39" xfId="0" applyFont="1" applyFill="1" applyBorder="1" applyAlignment="1">
      <alignment horizontal="center" vertical="center"/>
    </xf>
    <xf numFmtId="185" fontId="67" fillId="0" borderId="40" xfId="0" applyNumberFormat="1" applyFont="1" applyBorder="1" applyAlignment="1">
      <alignment horizontal="center" vertical="center"/>
    </xf>
    <xf numFmtId="0" fontId="68" fillId="6" borderId="0" xfId="0" applyFont="1" applyFill="1">
      <alignment vertical="center"/>
    </xf>
    <xf numFmtId="0" fontId="69" fillId="0" borderId="0" xfId="0" applyFont="1">
      <alignment vertical="center"/>
    </xf>
    <xf numFmtId="0" fontId="68" fillId="0" borderId="0" xfId="0" applyFont="1">
      <alignment vertical="center"/>
    </xf>
    <xf numFmtId="49" fontId="24" fillId="12" borderId="0" xfId="0" applyNumberFormat="1" applyFont="1" applyFill="1" applyAlignment="1">
      <alignment horizontal="center" vertical="center" wrapText="1"/>
    </xf>
    <xf numFmtId="192" fontId="6" fillId="11" borderId="0" xfId="0" applyNumberFormat="1" applyFont="1" applyFill="1" applyAlignment="1">
      <alignment horizontal="right" vertical="center"/>
    </xf>
    <xf numFmtId="192" fontId="24" fillId="11" borderId="0" xfId="0" applyNumberFormat="1" applyFont="1" applyFill="1" applyAlignment="1">
      <alignment horizontal="right" vertical="center"/>
    </xf>
    <xf numFmtId="192" fontId="6" fillId="4" borderId="0" xfId="0" applyNumberFormat="1" applyFont="1" applyFill="1" applyAlignment="1">
      <alignment horizontal="right" vertical="center"/>
    </xf>
    <xf numFmtId="192" fontId="24" fillId="4" borderId="0" xfId="0" applyNumberFormat="1" applyFont="1" applyFill="1" applyAlignment="1">
      <alignment horizontal="right" vertical="center"/>
    </xf>
    <xf numFmtId="185" fontId="11" fillId="0" borderId="0" xfId="0" applyNumberFormat="1" applyFont="1">
      <alignment vertical="center"/>
    </xf>
    <xf numFmtId="41" fontId="13" fillId="4" borderId="0" xfId="0" applyNumberFormat="1" applyFont="1" applyFill="1" applyAlignment="1">
      <alignment horizontal="center" vertical="center"/>
    </xf>
    <xf numFmtId="49" fontId="72" fillId="12" borderId="0" xfId="0" applyNumberFormat="1" applyFont="1" applyFill="1" applyAlignment="1">
      <alignment horizontal="center" vertical="center" wrapText="1"/>
    </xf>
    <xf numFmtId="0" fontId="29" fillId="0" borderId="0" xfId="0" quotePrefix="1" applyFont="1">
      <alignment vertical="center"/>
    </xf>
    <xf numFmtId="41" fontId="64" fillId="13" borderId="0" xfId="4" applyFont="1" applyFill="1" applyBorder="1" applyAlignment="1">
      <alignment horizontal="center" vertical="center" wrapText="1"/>
    </xf>
    <xf numFmtId="185" fontId="38" fillId="14" borderId="0" xfId="4" applyNumberFormat="1" applyFont="1" applyFill="1" applyBorder="1" applyAlignment="1">
      <alignment horizontal="center" vertical="center"/>
    </xf>
    <xf numFmtId="41" fontId="6" fillId="14" borderId="0" xfId="4" applyFont="1" applyFill="1" applyBorder="1" applyAlignment="1">
      <alignment horizontal="right" vertical="center"/>
    </xf>
    <xf numFmtId="185" fontId="36" fillId="0" borderId="0" xfId="0" applyNumberFormat="1" applyFont="1" applyAlignment="1">
      <alignment horizontal="center" vertical="center"/>
    </xf>
    <xf numFmtId="0" fontId="50" fillId="11" borderId="0" xfId="0" applyFont="1" applyFill="1" applyAlignment="1">
      <alignment horizontal="center" vertical="center"/>
    </xf>
    <xf numFmtId="177" fontId="75" fillId="0" borderId="42" xfId="4" applyNumberFormat="1" applyFont="1" applyFill="1" applyBorder="1" applyAlignment="1">
      <alignment horizontal="center" vertical="center" wrapText="1"/>
    </xf>
    <xf numFmtId="177" fontId="73" fillId="16" borderId="42" xfId="4" applyNumberFormat="1" applyFont="1" applyFill="1" applyBorder="1" applyAlignment="1">
      <alignment horizontal="center" vertical="center" wrapText="1"/>
    </xf>
    <xf numFmtId="9" fontId="73" fillId="0" borderId="43" xfId="563" applyFont="1" applyFill="1" applyBorder="1" applyAlignment="1">
      <alignment horizontal="center" vertical="center"/>
    </xf>
    <xf numFmtId="9" fontId="76" fillId="0" borderId="45" xfId="563" applyFont="1" applyFill="1" applyBorder="1" applyAlignment="1">
      <alignment horizontal="center" vertical="center"/>
    </xf>
    <xf numFmtId="178" fontId="76" fillId="0" borderId="45" xfId="563" applyNumberFormat="1" applyFont="1" applyFill="1" applyBorder="1" applyAlignment="1">
      <alignment horizontal="center" vertical="center"/>
    </xf>
    <xf numFmtId="0" fontId="77" fillId="15" borderId="44" xfId="562" applyNumberFormat="1" applyFont="1" applyFill="1" applyBorder="1" applyAlignment="1">
      <alignment horizontal="center" vertical="center"/>
    </xf>
    <xf numFmtId="178" fontId="75" fillId="0" borderId="46" xfId="563" applyNumberFormat="1" applyFont="1" applyFill="1" applyBorder="1" applyAlignment="1">
      <alignment horizontal="right" vertical="center" wrapText="1"/>
    </xf>
    <xf numFmtId="10" fontId="73" fillId="16" borderId="46" xfId="563" applyNumberFormat="1" applyFont="1" applyFill="1" applyBorder="1" applyAlignment="1">
      <alignment horizontal="center" vertical="center" wrapText="1"/>
    </xf>
    <xf numFmtId="178" fontId="73" fillId="0" borderId="45" xfId="563" applyNumberFormat="1" applyFont="1" applyFill="1" applyBorder="1" applyAlignment="1">
      <alignment horizontal="right" vertical="center"/>
    </xf>
    <xf numFmtId="0" fontId="74" fillId="15" borderId="47" xfId="562" applyNumberFormat="1" applyFont="1" applyFill="1" applyBorder="1" applyAlignment="1">
      <alignment horizontal="center" vertical="center"/>
    </xf>
    <xf numFmtId="10" fontId="75" fillId="0" borderId="48" xfId="563" applyNumberFormat="1" applyFont="1" applyFill="1" applyBorder="1" applyAlignment="1">
      <alignment horizontal="center" vertical="center" wrapText="1"/>
    </xf>
    <xf numFmtId="187" fontId="78" fillId="16" borderId="48" xfId="563" applyNumberFormat="1" applyFont="1" applyFill="1" applyBorder="1" applyAlignment="1">
      <alignment horizontal="centerContinuous" vertical="center"/>
    </xf>
    <xf numFmtId="187" fontId="78" fillId="16" borderId="49" xfId="563" applyNumberFormat="1" applyFont="1" applyFill="1" applyBorder="1" applyAlignment="1">
      <alignment horizontal="centerContinuous" vertical="center"/>
    </xf>
    <xf numFmtId="0" fontId="74" fillId="16" borderId="50" xfId="562" applyNumberFormat="1" applyFont="1" applyFill="1" applyBorder="1" applyAlignment="1">
      <alignment horizontal="center" vertical="center" wrapText="1"/>
    </xf>
    <xf numFmtId="185" fontId="79" fillId="0" borderId="51" xfId="562" applyNumberFormat="1" applyFont="1" applyBorder="1" applyAlignment="1">
      <alignment horizontal="center" vertical="center"/>
    </xf>
    <xf numFmtId="177" fontId="75" fillId="0" borderId="46" xfId="4" applyNumberFormat="1" applyFont="1" applyFill="1" applyBorder="1" applyAlignment="1">
      <alignment horizontal="center" vertical="center" wrapText="1"/>
    </xf>
    <xf numFmtId="177" fontId="75" fillId="0" borderId="48" xfId="4" applyNumberFormat="1" applyFont="1" applyFill="1" applyBorder="1" applyAlignment="1">
      <alignment horizontal="center" vertical="center" wrapText="1"/>
    </xf>
    <xf numFmtId="41" fontId="29" fillId="0" borderId="0" xfId="1" applyFont="1" applyFill="1" applyBorder="1">
      <alignment vertical="center"/>
    </xf>
    <xf numFmtId="188" fontId="29" fillId="0" borderId="0" xfId="2" applyNumberFormat="1" applyFont="1">
      <alignment vertical="center"/>
    </xf>
    <xf numFmtId="9" fontId="29" fillId="0" borderId="0" xfId="2" applyFont="1" applyFill="1" applyBorder="1">
      <alignment vertical="center"/>
    </xf>
    <xf numFmtId="9" fontId="29" fillId="0" borderId="0" xfId="0" applyNumberFormat="1" applyFont="1" applyAlignment="1">
      <alignment horizontal="left" vertical="center"/>
    </xf>
    <xf numFmtId="0" fontId="53" fillId="0" borderId="0" xfId="568" applyFont="1" applyAlignment="1">
      <alignment horizontal="right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 applyFill="1" applyBorder="1" applyAlignment="1">
      <alignment vertical="center" wrapText="1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 applyAlignment="1">
      <alignment horizontal="center" vertical="center"/>
    </xf>
    <xf numFmtId="41" fontId="29" fillId="0" borderId="0" xfId="1" applyFont="1">
      <alignment vertical="center"/>
    </xf>
    <xf numFmtId="9" fontId="29" fillId="0" borderId="0" xfId="2" applyFont="1" applyFill="1" applyBorder="1" applyAlignment="1">
      <alignment vertical="center" wrapText="1"/>
    </xf>
    <xf numFmtId="0" fontId="4" fillId="18" borderId="0" xfId="0" applyFont="1" applyFill="1" applyAlignment="1">
      <alignment horizontal="center" vertical="center"/>
    </xf>
    <xf numFmtId="9" fontId="5" fillId="0" borderId="0" xfId="566" applyFont="1" applyFill="1" applyBorder="1">
      <alignment vertical="center"/>
    </xf>
    <xf numFmtId="0" fontId="64" fillId="19" borderId="0" xfId="0" applyFont="1" applyFill="1" applyAlignment="1">
      <alignment vertical="center" wrapText="1"/>
    </xf>
    <xf numFmtId="41" fontId="5" fillId="19" borderId="0" xfId="5" applyFont="1" applyFill="1" applyBorder="1" applyAlignment="1">
      <alignment vertical="center" wrapText="1"/>
    </xf>
    <xf numFmtId="41" fontId="4" fillId="19" borderId="0" xfId="5" applyFont="1" applyFill="1" applyBorder="1" applyAlignment="1">
      <alignment vertical="center" wrapText="1"/>
    </xf>
    <xf numFmtId="0" fontId="81" fillId="20" borderId="0" xfId="570" applyFont="1" applyFill="1" applyBorder="1" applyAlignment="1">
      <alignment vertical="center" wrapText="1"/>
    </xf>
    <xf numFmtId="0" fontId="44" fillId="20" borderId="0" xfId="570" applyFill="1" applyBorder="1" applyAlignment="1">
      <alignment horizontal="center" vertical="center" wrapText="1"/>
    </xf>
    <xf numFmtId="0" fontId="44" fillId="20" borderId="0" xfId="570" applyFill="1" applyBorder="1" applyAlignment="1">
      <alignment vertical="center" wrapText="1"/>
    </xf>
    <xf numFmtId="0" fontId="5" fillId="23" borderId="0" xfId="0" applyFont="1" applyFill="1">
      <alignment vertical="center"/>
    </xf>
    <xf numFmtId="0" fontId="82" fillId="23" borderId="0" xfId="0" applyFont="1" applyFill="1">
      <alignment vertical="center"/>
    </xf>
    <xf numFmtId="0" fontId="83" fillId="24" borderId="0" xfId="0" applyFont="1" applyFill="1" applyAlignment="1">
      <alignment vertical="center" wrapText="1"/>
    </xf>
    <xf numFmtId="0" fontId="84" fillId="25" borderId="0" xfId="0" applyFont="1" applyFill="1" applyAlignment="1">
      <alignment horizontal="center" vertical="center"/>
    </xf>
    <xf numFmtId="0" fontId="80" fillId="23" borderId="0" xfId="0" applyFont="1" applyFill="1">
      <alignment vertical="center"/>
    </xf>
    <xf numFmtId="49" fontId="59" fillId="13" borderId="0" xfId="0" applyNumberFormat="1" applyFont="1" applyFill="1" applyAlignment="1">
      <alignment horizontal="center" vertical="center" wrapText="1"/>
    </xf>
    <xf numFmtId="49" fontId="38" fillId="13" borderId="0" xfId="0" applyNumberFormat="1" applyFont="1" applyFill="1" applyAlignment="1">
      <alignment horizontal="center" vertical="center" wrapText="1"/>
    </xf>
    <xf numFmtId="9" fontId="64" fillId="13" borderId="0" xfId="566" applyFont="1" applyFill="1" applyBorder="1" applyAlignment="1">
      <alignment horizontal="center" vertical="center" wrapText="1"/>
    </xf>
    <xf numFmtId="49" fontId="64" fillId="13" borderId="0" xfId="0" applyNumberFormat="1" applyFont="1" applyFill="1" applyAlignment="1">
      <alignment horizontal="center" vertical="center" wrapText="1"/>
    </xf>
    <xf numFmtId="41" fontId="64" fillId="13" borderId="0" xfId="5" applyFont="1" applyFill="1" applyBorder="1" applyAlignment="1">
      <alignment horizontal="center" vertical="center" wrapText="1"/>
    </xf>
    <xf numFmtId="49" fontId="70" fillId="13" borderId="0" xfId="0" applyNumberFormat="1" applyFont="1" applyFill="1" applyAlignment="1">
      <alignment horizontal="center" vertical="center" wrapText="1"/>
    </xf>
    <xf numFmtId="0" fontId="64" fillId="0" borderId="0" xfId="0" applyFont="1">
      <alignment vertical="center"/>
    </xf>
    <xf numFmtId="0" fontId="80" fillId="0" borderId="0" xfId="0" applyFont="1">
      <alignment vertical="center"/>
    </xf>
    <xf numFmtId="0" fontId="82" fillId="0" borderId="0" xfId="0" applyFont="1">
      <alignment vertical="center"/>
    </xf>
    <xf numFmtId="0" fontId="85" fillId="24" borderId="0" xfId="0" applyFont="1" applyFill="1">
      <alignment vertical="center"/>
    </xf>
    <xf numFmtId="0" fontId="5" fillId="23" borderId="0" xfId="0" applyFont="1" applyFill="1" applyAlignment="1">
      <alignment horizontal="center" vertical="center"/>
    </xf>
    <xf numFmtId="0" fontId="86" fillId="21" borderId="0" xfId="0" applyFont="1" applyFill="1" applyAlignment="1">
      <alignment vertical="center" wrapText="1"/>
    </xf>
    <xf numFmtId="0" fontId="86" fillId="21" borderId="0" xfId="0" applyFont="1" applyFill="1" applyAlignment="1">
      <alignment horizontal="center" vertical="center" wrapText="1"/>
    </xf>
    <xf numFmtId="0" fontId="86" fillId="22" borderId="0" xfId="0" applyFont="1" applyFill="1" applyAlignment="1">
      <alignment vertical="center" wrapText="1"/>
    </xf>
    <xf numFmtId="0" fontId="86" fillId="23" borderId="0" xfId="0" applyFont="1" applyFill="1">
      <alignment vertical="center"/>
    </xf>
    <xf numFmtId="0" fontId="86" fillId="17" borderId="0" xfId="0" applyFont="1" applyFill="1" applyAlignment="1">
      <alignment horizontal="center" vertical="center"/>
    </xf>
    <xf numFmtId="0" fontId="86" fillId="17" borderId="0" xfId="0" applyFont="1" applyFill="1">
      <alignment vertical="center"/>
    </xf>
    <xf numFmtId="0" fontId="86" fillId="0" borderId="0" xfId="0" applyFont="1">
      <alignment vertical="center"/>
    </xf>
    <xf numFmtId="41" fontId="86" fillId="0" borderId="0" xfId="5" applyFont="1" applyFill="1" applyBorder="1">
      <alignment vertical="center"/>
    </xf>
    <xf numFmtId="0" fontId="86" fillId="0" borderId="0" xfId="0" applyFont="1" applyAlignment="1">
      <alignment horizontal="center" vertical="center"/>
    </xf>
    <xf numFmtId="0" fontId="86" fillId="23" borderId="0" xfId="0" applyFont="1" applyFill="1" applyAlignment="1">
      <alignment horizontal="center" vertical="center"/>
    </xf>
    <xf numFmtId="9" fontId="86" fillId="0" borderId="0" xfId="0" applyNumberFormat="1" applyFont="1">
      <alignment vertical="center"/>
    </xf>
    <xf numFmtId="10" fontId="86" fillId="0" borderId="0" xfId="566" applyNumberFormat="1" applyFont="1" applyFill="1" applyBorder="1">
      <alignment vertical="center"/>
    </xf>
    <xf numFmtId="177" fontId="86" fillId="0" borderId="0" xfId="5" applyNumberFormat="1" applyFont="1" applyFill="1" applyBorder="1">
      <alignment vertical="center"/>
    </xf>
    <xf numFmtId="0" fontId="87" fillId="0" borderId="0" xfId="562" applyNumberFormat="1" applyFont="1">
      <alignment vertical="center"/>
    </xf>
    <xf numFmtId="0" fontId="88" fillId="0" borderId="0" xfId="562" applyNumberFormat="1" applyFont="1">
      <alignment vertical="center"/>
    </xf>
    <xf numFmtId="9" fontId="87" fillId="0" borderId="0" xfId="563" applyFont="1" applyFill="1" applyBorder="1" applyAlignment="1">
      <alignment horizontal="center" vertical="center"/>
    </xf>
    <xf numFmtId="0" fontId="89" fillId="0" borderId="0" xfId="562" applyNumberFormat="1" applyFont="1">
      <alignment vertical="center"/>
    </xf>
    <xf numFmtId="0" fontId="6" fillId="0" borderId="0" xfId="562" applyNumberFormat="1" applyFont="1">
      <alignment vertical="center"/>
    </xf>
    <xf numFmtId="0" fontId="90" fillId="0" borderId="0" xfId="562" applyNumberFormat="1" applyFont="1">
      <alignment vertical="center"/>
    </xf>
    <xf numFmtId="0" fontId="91" fillId="0" borderId="0" xfId="562" applyNumberFormat="1" applyFont="1">
      <alignment vertical="center"/>
    </xf>
    <xf numFmtId="9" fontId="4" fillId="0" borderId="0" xfId="563" applyFont="1" applyFill="1" applyBorder="1" applyAlignment="1">
      <alignment horizontal="center" vertical="center"/>
    </xf>
    <xf numFmtId="9" fontId="86" fillId="0" borderId="0" xfId="563" applyFont="1" applyFill="1" applyBorder="1" applyAlignment="1">
      <alignment horizontal="center" vertical="center"/>
    </xf>
    <xf numFmtId="0" fontId="92" fillId="0" borderId="0" xfId="562" applyNumberFormat="1" applyFont="1">
      <alignment vertical="center"/>
    </xf>
    <xf numFmtId="0" fontId="93" fillId="0" borderId="0" xfId="562" applyNumberFormat="1" applyFont="1">
      <alignment vertical="center"/>
    </xf>
    <xf numFmtId="0" fontId="94" fillId="0" borderId="0" xfId="562" applyNumberFormat="1" applyFont="1">
      <alignment vertical="center"/>
    </xf>
    <xf numFmtId="0" fontId="73" fillId="0" borderId="0" xfId="562" applyNumberFormat="1" applyFont="1">
      <alignment vertical="center"/>
    </xf>
    <xf numFmtId="0" fontId="57" fillId="23" borderId="0" xfId="562" applyNumberFormat="1" applyFont="1" applyFill="1">
      <alignment vertical="center"/>
    </xf>
    <xf numFmtId="0" fontId="6" fillId="23" borderId="0" xfId="562" applyNumberFormat="1" applyFont="1" applyFill="1">
      <alignment vertical="center"/>
    </xf>
    <xf numFmtId="49" fontId="59" fillId="13" borderId="0" xfId="562" applyNumberFormat="1" applyFont="1" applyFill="1" applyAlignment="1">
      <alignment horizontal="center" vertical="center" wrapText="1"/>
    </xf>
    <xf numFmtId="49" fontId="38" fillId="13" borderId="0" xfId="562" applyNumberFormat="1" applyFont="1" applyFill="1" applyAlignment="1">
      <alignment horizontal="center" vertical="center" wrapText="1"/>
    </xf>
    <xf numFmtId="9" fontId="64" fillId="13" borderId="0" xfId="563" applyFont="1" applyFill="1" applyBorder="1" applyAlignment="1">
      <alignment horizontal="center" vertical="center" wrapText="1"/>
    </xf>
    <xf numFmtId="49" fontId="64" fillId="13" borderId="0" xfId="562" applyNumberFormat="1" applyFont="1" applyFill="1" applyAlignment="1">
      <alignment horizontal="center" vertical="center" wrapText="1"/>
    </xf>
    <xf numFmtId="49" fontId="70" fillId="13" borderId="0" xfId="562" applyNumberFormat="1" applyFont="1" applyFill="1" applyAlignment="1">
      <alignment horizontal="center" vertical="center" wrapText="1"/>
    </xf>
    <xf numFmtId="180" fontId="59" fillId="14" borderId="0" xfId="562" applyNumberFormat="1" applyFont="1" applyFill="1" applyAlignment="1">
      <alignment horizontal="center" vertical="center"/>
    </xf>
    <xf numFmtId="183" fontId="32" fillId="14" borderId="0" xfId="562" applyNumberFormat="1" applyFont="1" applyFill="1" applyAlignment="1">
      <alignment horizontal="center" vertical="center"/>
    </xf>
    <xf numFmtId="9" fontId="71" fillId="14" borderId="0" xfId="563" applyFont="1" applyFill="1" applyBorder="1" applyAlignment="1">
      <alignment horizontal="center" vertical="center"/>
    </xf>
    <xf numFmtId="9" fontId="6" fillId="14" borderId="0" xfId="563" applyFont="1" applyFill="1" applyBorder="1" applyAlignment="1">
      <alignment horizontal="center" vertical="center"/>
    </xf>
    <xf numFmtId="190" fontId="6" fillId="14" borderId="0" xfId="562" applyNumberFormat="1" applyFont="1" applyFill="1" applyAlignment="1">
      <alignment horizontal="center" vertical="center"/>
    </xf>
    <xf numFmtId="0" fontId="6" fillId="14" borderId="0" xfId="562" applyNumberFormat="1" applyFont="1" applyFill="1" applyAlignment="1">
      <alignment horizontal="center" vertical="center"/>
    </xf>
    <xf numFmtId="185" fontId="6" fillId="14" borderId="0" xfId="562" applyNumberFormat="1" applyFont="1" applyFill="1" applyAlignment="1">
      <alignment horizontal="center" vertical="center"/>
    </xf>
    <xf numFmtId="10" fontId="6" fillId="14" borderId="0" xfId="563" applyNumberFormat="1" applyFont="1" applyFill="1" applyBorder="1" applyAlignment="1">
      <alignment horizontal="right" vertical="center"/>
    </xf>
    <xf numFmtId="179" fontId="6" fillId="14" borderId="0" xfId="562" applyNumberFormat="1" applyFont="1" applyFill="1" applyAlignment="1">
      <alignment horizontal="right" vertical="center"/>
    </xf>
    <xf numFmtId="191" fontId="6" fillId="14" borderId="0" xfId="562" applyNumberFormat="1" applyFont="1" applyFill="1" applyAlignment="1">
      <alignment horizontal="right" vertical="center"/>
    </xf>
    <xf numFmtId="192" fontId="6" fillId="14" borderId="0" xfId="562" applyNumberFormat="1" applyFont="1" applyFill="1" applyAlignment="1">
      <alignment horizontal="right" vertical="center"/>
    </xf>
    <xf numFmtId="192" fontId="70" fillId="14" borderId="0" xfId="562" applyNumberFormat="1" applyFont="1" applyFill="1" applyAlignment="1">
      <alignment horizontal="right" vertical="center"/>
    </xf>
    <xf numFmtId="0" fontId="29" fillId="0" borderId="0" xfId="0" applyFont="1" applyAlignment="1">
      <alignment horizontal="center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0" fontId="95" fillId="0" borderId="0" xfId="0" applyFont="1">
      <alignment vertical="center"/>
    </xf>
    <xf numFmtId="177" fontId="95" fillId="0" borderId="0" xfId="1" applyNumberFormat="1" applyFont="1" applyFill="1" applyBorder="1">
      <alignment vertical="center"/>
    </xf>
    <xf numFmtId="9" fontId="95" fillId="0" borderId="0" xfId="2" applyFont="1" applyFill="1" applyBorder="1">
      <alignment vertical="center"/>
    </xf>
    <xf numFmtId="0" fontId="95" fillId="0" borderId="0" xfId="0" quotePrefix="1" applyFont="1">
      <alignment vertical="center"/>
    </xf>
    <xf numFmtId="184" fontId="10" fillId="0" borderId="0" xfId="1" applyNumberFormat="1" applyFont="1" applyFill="1" applyBorder="1">
      <alignment vertical="center"/>
    </xf>
    <xf numFmtId="193" fontId="77" fillId="15" borderId="41" xfId="562" applyNumberFormat="1" applyFont="1" applyFill="1" applyBorder="1" applyAlignment="1">
      <alignment horizontal="center" vertical="center"/>
    </xf>
    <xf numFmtId="194" fontId="77" fillId="15" borderId="44" xfId="562" applyNumberFormat="1" applyFont="1" applyFill="1" applyBorder="1" applyAlignment="1">
      <alignment horizontal="center" vertical="center"/>
    </xf>
    <xf numFmtId="185" fontId="97" fillId="14" borderId="0" xfId="562" applyNumberFormat="1" applyFont="1" applyFill="1">
      <alignment vertical="center"/>
    </xf>
    <xf numFmtId="195" fontId="97" fillId="14" borderId="0" xfId="562" applyNumberFormat="1" applyFont="1" applyFill="1" applyAlignment="1">
      <alignment horizontal="left" vertical="center"/>
    </xf>
    <xf numFmtId="10" fontId="97" fillId="14" borderId="0" xfId="563" applyNumberFormat="1" applyFont="1" applyFill="1" applyBorder="1">
      <alignment vertical="center"/>
    </xf>
    <xf numFmtId="179" fontId="97" fillId="14" borderId="0" xfId="4" applyNumberFormat="1" applyFont="1" applyFill="1" applyBorder="1">
      <alignment vertical="center"/>
    </xf>
    <xf numFmtId="181" fontId="97" fillId="14" borderId="0" xfId="4" applyNumberFormat="1" applyFont="1" applyFill="1" applyBorder="1">
      <alignment vertical="center"/>
    </xf>
    <xf numFmtId="177" fontId="98" fillId="14" borderId="0" xfId="4" applyNumberFormat="1" applyFont="1" applyFill="1" applyBorder="1">
      <alignment vertical="center"/>
    </xf>
    <xf numFmtId="185" fontId="97" fillId="0" borderId="0" xfId="562" applyNumberFormat="1" applyFont="1">
      <alignment vertical="center"/>
    </xf>
    <xf numFmtId="195" fontId="97" fillId="0" borderId="0" xfId="562" applyNumberFormat="1" applyFont="1" applyAlignment="1">
      <alignment horizontal="left" vertical="center"/>
    </xf>
    <xf numFmtId="10" fontId="97" fillId="0" borderId="0" xfId="563" applyNumberFormat="1" applyFont="1" applyFill="1" applyBorder="1">
      <alignment vertical="center"/>
    </xf>
    <xf numFmtId="179" fontId="97" fillId="0" borderId="0" xfId="4" applyNumberFormat="1" applyFont="1" applyFill="1" applyBorder="1">
      <alignment vertical="center"/>
    </xf>
    <xf numFmtId="181" fontId="97" fillId="0" borderId="0" xfId="4" applyNumberFormat="1" applyFont="1" applyFill="1" applyBorder="1">
      <alignment vertical="center"/>
    </xf>
    <xf numFmtId="177" fontId="98" fillId="0" borderId="0" xfId="4" applyNumberFormat="1" applyFont="1" applyFill="1" applyBorder="1">
      <alignment vertical="center"/>
    </xf>
    <xf numFmtId="195" fontId="10" fillId="0" borderId="0" xfId="0" applyNumberFormat="1" applyFont="1" applyAlignment="1">
      <alignment horizontal="center" vertical="center"/>
    </xf>
    <xf numFmtId="49" fontId="59" fillId="13" borderId="0" xfId="568" applyNumberFormat="1" applyFont="1" applyFill="1" applyAlignment="1">
      <alignment horizontal="center" vertical="center" wrapText="1"/>
    </xf>
    <xf numFmtId="49" fontId="38" fillId="13" borderId="0" xfId="568" applyNumberFormat="1" applyFont="1" applyFill="1" applyAlignment="1">
      <alignment horizontal="center" vertical="center" wrapText="1"/>
    </xf>
    <xf numFmtId="9" fontId="64" fillId="13" borderId="0" xfId="569" applyFont="1" applyFill="1" applyBorder="1" applyAlignment="1">
      <alignment horizontal="center" vertical="center" wrapText="1"/>
    </xf>
    <xf numFmtId="49" fontId="64" fillId="13" borderId="0" xfId="568" applyNumberFormat="1" applyFont="1" applyFill="1" applyAlignment="1">
      <alignment horizontal="center" vertical="center" wrapText="1"/>
    </xf>
    <xf numFmtId="180" fontId="59" fillId="14" borderId="0" xfId="568" applyNumberFormat="1" applyFont="1" applyFill="1" applyAlignment="1">
      <alignment horizontal="center" vertical="center"/>
    </xf>
    <xf numFmtId="183" fontId="32" fillId="14" borderId="0" xfId="568" applyNumberFormat="1" applyFont="1" applyFill="1" applyAlignment="1">
      <alignment horizontal="center" vertical="center"/>
    </xf>
    <xf numFmtId="9" fontId="71" fillId="14" borderId="0" xfId="569" applyFont="1" applyFill="1" applyBorder="1" applyAlignment="1">
      <alignment horizontal="center" vertical="center"/>
    </xf>
    <xf numFmtId="9" fontId="6" fillId="14" borderId="0" xfId="569" applyFont="1" applyFill="1" applyBorder="1" applyAlignment="1">
      <alignment horizontal="center" vertical="center"/>
    </xf>
    <xf numFmtId="190" fontId="6" fillId="14" borderId="0" xfId="568" applyNumberFormat="1" applyFont="1" applyFill="1" applyAlignment="1">
      <alignment horizontal="center" vertical="center"/>
    </xf>
    <xf numFmtId="0" fontId="6" fillId="14" borderId="0" xfId="568" applyFont="1" applyFill="1" applyAlignment="1">
      <alignment horizontal="center" vertical="center"/>
    </xf>
    <xf numFmtId="185" fontId="6" fillId="14" borderId="0" xfId="568" applyNumberFormat="1" applyFont="1" applyFill="1" applyAlignment="1">
      <alignment horizontal="center" vertical="center"/>
    </xf>
    <xf numFmtId="10" fontId="6" fillId="14" borderId="0" xfId="569" applyNumberFormat="1" applyFont="1" applyFill="1" applyBorder="1" applyAlignment="1">
      <alignment horizontal="right" vertical="center"/>
    </xf>
    <xf numFmtId="0" fontId="3" fillId="0" borderId="0" xfId="568">
      <alignment vertical="center"/>
    </xf>
    <xf numFmtId="0" fontId="100" fillId="0" borderId="0" xfId="568" applyFont="1">
      <alignment vertical="center"/>
    </xf>
    <xf numFmtId="0" fontId="101" fillId="0" borderId="0" xfId="568" applyFont="1">
      <alignment vertical="center"/>
    </xf>
    <xf numFmtId="0" fontId="96" fillId="26" borderId="0" xfId="568" applyFont="1" applyFill="1">
      <alignment vertical="center"/>
    </xf>
    <xf numFmtId="0" fontId="3" fillId="26" borderId="0" xfId="568" applyFill="1">
      <alignment vertical="center"/>
    </xf>
    <xf numFmtId="0" fontId="3" fillId="5" borderId="0" xfId="568" applyFill="1">
      <alignment vertical="center"/>
    </xf>
    <xf numFmtId="0" fontId="33" fillId="6" borderId="0" xfId="568" applyFont="1" applyFill="1">
      <alignment vertical="center"/>
    </xf>
    <xf numFmtId="9" fontId="7" fillId="6" borderId="0" xfId="569" applyFont="1" applyFill="1" applyAlignment="1">
      <alignment horizontal="center" vertical="center"/>
    </xf>
    <xf numFmtId="0" fontId="3" fillId="6" borderId="0" xfId="568" applyFill="1">
      <alignment vertical="center"/>
    </xf>
    <xf numFmtId="0" fontId="10" fillId="6" borderId="0" xfId="568" applyFont="1" applyFill="1">
      <alignment vertical="center"/>
    </xf>
    <xf numFmtId="0" fontId="19" fillId="0" borderId="0" xfId="568" applyFont="1" applyAlignment="1">
      <alignment horizontal="center" vertical="center"/>
    </xf>
    <xf numFmtId="192" fontId="99" fillId="14" borderId="0" xfId="568" applyNumberFormat="1" applyFont="1" applyFill="1" applyAlignment="1">
      <alignment horizontal="right" vertical="center"/>
    </xf>
  </cellXfs>
  <cellStyles count="571">
    <cellStyle name="나쁨 2" xfId="570" xr:uid="{0D5026C7-B975-4377-89A7-292DF76021F6}"/>
    <cellStyle name="백분율" xfId="2" builtinId="5"/>
    <cellStyle name="백분율 2" xfId="563" xr:uid="{D6A3D204-8C70-4A7D-BF58-53F115410276}"/>
    <cellStyle name="백분율 2 2" xfId="569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608D4EFA-0BF3-482F-BC2D-14766166B48B}"/>
    <cellStyle name="표준 2 4" xfId="3" xr:uid="{F025CCA9-607F-40C4-B9F4-A4606A80B63C}"/>
    <cellStyle name="표준 3" xfId="565" xr:uid="{60C4FBB4-F171-472B-9713-681973E66964}"/>
  </cellStyles>
  <dxfs count="54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FF"/>
      </font>
      <fill>
        <patternFill>
          <bgColor rgb="FFC00000"/>
        </patternFill>
      </fill>
    </dxf>
    <dxf>
      <font>
        <color rgb="FFFFFFFF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신흥교통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E222-4C74-89DC-A9926A37F305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3876-4C80-ADB2-1BF3058895DA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AB7D-48EF-A00E-46FF0A2BB08B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603E-41DB-8B24-F6E8B5501704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BA00-4AC5-88B3-FCEDE2BEFEFC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A25F-45C9-BB9D-94F83C3F0567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8904-4FFD-83E4-31CDA3EA9998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DF79-47EF-808F-DA4131F42B58}"/>
              </c:ext>
            </c:extLst>
          </c:dPt>
          <c:dPt>
            <c:idx val="1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F2A6-4784-A09C-F2CFC34A954D}"/>
              </c:ext>
            </c:extLst>
          </c:dPt>
          <c:dPt>
            <c:idx val="12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F2A6-4784-A09C-F2CFC34A954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종합!$H$11:$H$23</c:f>
              <c:strCache>
                <c:ptCount val="13"/>
                <c:pt idx="0">
                  <c:v>유카전(24년1월)</c:v>
                </c:pt>
                <c:pt idx="1">
                  <c:v>유카후(24년2월)</c:v>
                </c:pt>
                <c:pt idx="2">
                  <c:v>유카후(24년3월)</c:v>
                </c:pt>
                <c:pt idx="3">
                  <c:v>유카후(24년4월)</c:v>
                </c:pt>
                <c:pt idx="4">
                  <c:v>유카후(24년5월)</c:v>
                </c:pt>
                <c:pt idx="5">
                  <c:v>유카후(24년6월)</c:v>
                </c:pt>
                <c:pt idx="6">
                  <c:v>유카후(24년7월)</c:v>
                </c:pt>
                <c:pt idx="7">
                  <c:v>유카후(24년8월)</c:v>
                </c:pt>
                <c:pt idx="8">
                  <c:v>유카후(24년9월)</c:v>
                </c:pt>
                <c:pt idx="9">
                  <c:v>유카후(24년10월)</c:v>
                </c:pt>
                <c:pt idx="10">
                  <c:v>유카후(24년11월)</c:v>
                </c:pt>
                <c:pt idx="11">
                  <c:v>유카후(24년12월)</c:v>
                </c:pt>
                <c:pt idx="12">
                  <c:v>유카후(25년1월)</c:v>
                </c:pt>
              </c:strCache>
            </c:strRef>
          </c:cat>
          <c:val>
            <c:numRef>
              <c:f>종합!$J$11:$J$23</c:f>
              <c:numCache>
                <c:formatCode>_-* #,##0.00_-;\-* #,##0.00_-;_-* "-"_-;_-@_-</c:formatCode>
                <c:ptCount val="13"/>
                <c:pt idx="0">
                  <c:v>1.9709564947031954</c:v>
                </c:pt>
                <c:pt idx="1">
                  <c:v>2.3403345213712372</c:v>
                </c:pt>
                <c:pt idx="2">
                  <c:v>2.4003290301484261</c:v>
                </c:pt>
                <c:pt idx="3">
                  <c:v>2.4114147134200561</c:v>
                </c:pt>
                <c:pt idx="4">
                  <c:v>2.3762011212583198</c:v>
                </c:pt>
                <c:pt idx="5">
                  <c:v>2.3101426486420067</c:v>
                </c:pt>
                <c:pt idx="6">
                  <c:v>2.2244606859986944</c:v>
                </c:pt>
                <c:pt idx="7">
                  <c:v>2.2155067827754045</c:v>
                </c:pt>
                <c:pt idx="8">
                  <c:v>2.2635578763197111</c:v>
                </c:pt>
                <c:pt idx="9">
                  <c:v>2.3829560583751874</c:v>
                </c:pt>
                <c:pt idx="10">
                  <c:v>2.3359125744873479</c:v>
                </c:pt>
                <c:pt idx="11">
                  <c:v>2.3475595911918674</c:v>
                </c:pt>
                <c:pt idx="12">
                  <c:v>2.3270396586040523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4499999999999997"/>
          <c:min val="1.95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종합!$H$37:$H$42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종합!$N$31:$N$36</c:f>
              <c:numCache>
                <c:formatCode>0%</c:formatCode>
                <c:ptCount val="6"/>
                <c:pt idx="0">
                  <c:v>0.15662650602409639</c:v>
                </c:pt>
                <c:pt idx="1">
                  <c:v>8.4337349397590355E-2</c:v>
                </c:pt>
                <c:pt idx="2">
                  <c:v>0.18072289156626506</c:v>
                </c:pt>
                <c:pt idx="3">
                  <c:v>0.14457831325301204</c:v>
                </c:pt>
                <c:pt idx="4">
                  <c:v>0.18072289156626506</c:v>
                </c:pt>
                <c:pt idx="5">
                  <c:v>0.25301204819277107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종합!$M$73:$R$73</c:f>
              <c:strCache>
                <c:ptCount val="5"/>
                <c:pt idx="0">
                  <c:v> 93 </c:v>
                </c:pt>
                <c:pt idx="1">
                  <c:v> 330 </c:v>
                </c:pt>
                <c:pt idx="2">
                  <c:v> 13 </c:v>
                </c:pt>
                <c:pt idx="3">
                  <c:v> 46 </c:v>
                </c:pt>
                <c:pt idx="4">
                  <c:v> 82 </c:v>
                </c:pt>
              </c:strCache>
            </c:strRef>
          </c:cat>
          <c:val>
            <c:numRef>
              <c:f>종합!$M$80:$R$80</c:f>
              <c:numCache>
                <c:formatCode>0%</c:formatCode>
                <c:ptCount val="6"/>
                <c:pt idx="0">
                  <c:v>0</c:v>
                </c:pt>
                <c:pt idx="1">
                  <c:v>0.1</c:v>
                </c:pt>
                <c:pt idx="2">
                  <c:v>0.33333333333333331</c:v>
                </c:pt>
                <c:pt idx="3">
                  <c:v>0.14285714285714285</c:v>
                </c:pt>
                <c:pt idx="4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종합!$M$73:$R$73</c:f>
              <c:strCache>
                <c:ptCount val="5"/>
                <c:pt idx="0">
                  <c:v> 93 </c:v>
                </c:pt>
                <c:pt idx="1">
                  <c:v> 330 </c:v>
                </c:pt>
                <c:pt idx="2">
                  <c:v> 13 </c:v>
                </c:pt>
                <c:pt idx="3">
                  <c:v> 46 </c:v>
                </c:pt>
                <c:pt idx="4">
                  <c:v> 82 </c:v>
                </c:pt>
              </c:strCache>
            </c:strRef>
          </c:cat>
          <c:val>
            <c:numRef>
              <c:f>종합!$M$79:$R$79</c:f>
              <c:numCache>
                <c:formatCode>0%</c:formatCode>
                <c:ptCount val="6"/>
                <c:pt idx="0">
                  <c:v>0</c:v>
                </c:pt>
                <c:pt idx="1">
                  <c:v>0.2</c:v>
                </c:pt>
                <c:pt idx="2">
                  <c:v>0.22222222222222221</c:v>
                </c:pt>
                <c:pt idx="3">
                  <c:v>0.2857142857142857</c:v>
                </c:pt>
                <c:pt idx="4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종합!$M$73:$R$73</c:f>
              <c:strCache>
                <c:ptCount val="5"/>
                <c:pt idx="0">
                  <c:v> 93 </c:v>
                </c:pt>
                <c:pt idx="1">
                  <c:v> 330 </c:v>
                </c:pt>
                <c:pt idx="2">
                  <c:v> 13 </c:v>
                </c:pt>
                <c:pt idx="3">
                  <c:v> 46 </c:v>
                </c:pt>
                <c:pt idx="4">
                  <c:v> 82 </c:v>
                </c:pt>
              </c:strCache>
            </c:strRef>
          </c:cat>
          <c:val>
            <c:numRef>
              <c:f>종합!$M$78:$R$78</c:f>
              <c:numCache>
                <c:formatCode>0%</c:formatCode>
                <c:ptCount val="6"/>
                <c:pt idx="0">
                  <c:v>0</c:v>
                </c:pt>
                <c:pt idx="1">
                  <c:v>0.3</c:v>
                </c:pt>
                <c:pt idx="2">
                  <c:v>0.1111111111111111</c:v>
                </c:pt>
                <c:pt idx="3">
                  <c:v>0.42857142857142855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종합!$M$73:$R$73</c:f>
              <c:strCache>
                <c:ptCount val="5"/>
                <c:pt idx="0">
                  <c:v> 93 </c:v>
                </c:pt>
                <c:pt idx="1">
                  <c:v> 330 </c:v>
                </c:pt>
                <c:pt idx="2">
                  <c:v> 13 </c:v>
                </c:pt>
                <c:pt idx="3">
                  <c:v> 46 </c:v>
                </c:pt>
                <c:pt idx="4">
                  <c:v> 82 </c:v>
                </c:pt>
              </c:strCache>
            </c:strRef>
          </c:cat>
          <c:val>
            <c:numRef>
              <c:f>종합!$M$77:$R$77</c:f>
              <c:numCache>
                <c:formatCode>0%</c:formatCode>
                <c:ptCount val="6"/>
                <c:pt idx="0">
                  <c:v>0</c:v>
                </c:pt>
                <c:pt idx="1">
                  <c:v>0.2</c:v>
                </c:pt>
                <c:pt idx="2">
                  <c:v>0.22222222222222221</c:v>
                </c:pt>
                <c:pt idx="3">
                  <c:v>0.14285714285714285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종합!$M$73:$R$73</c:f>
              <c:strCache>
                <c:ptCount val="5"/>
                <c:pt idx="0">
                  <c:v> 93 </c:v>
                </c:pt>
                <c:pt idx="1">
                  <c:v> 330 </c:v>
                </c:pt>
                <c:pt idx="2">
                  <c:v> 13 </c:v>
                </c:pt>
                <c:pt idx="3">
                  <c:v> 46 </c:v>
                </c:pt>
                <c:pt idx="4">
                  <c:v> 82 </c:v>
                </c:pt>
              </c:strCache>
            </c:strRef>
          </c:cat>
          <c:val>
            <c:numRef>
              <c:f>종합!$M$76:$R$76</c:f>
              <c:numCache>
                <c:formatCode>0%</c:formatCode>
                <c:ptCount val="6"/>
                <c:pt idx="0">
                  <c:v>0.5</c:v>
                </c:pt>
                <c:pt idx="1">
                  <c:v>0</c:v>
                </c:pt>
                <c:pt idx="2">
                  <c:v>0.1111111111111111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종합!$M$73:$R$73</c:f>
              <c:strCache>
                <c:ptCount val="5"/>
                <c:pt idx="0">
                  <c:v> 93 </c:v>
                </c:pt>
                <c:pt idx="1">
                  <c:v> 330 </c:v>
                </c:pt>
                <c:pt idx="2">
                  <c:v> 13 </c:v>
                </c:pt>
                <c:pt idx="3">
                  <c:v> 46 </c:v>
                </c:pt>
                <c:pt idx="4">
                  <c:v> 82 </c:v>
                </c:pt>
              </c:strCache>
            </c:strRef>
          </c:cat>
          <c:val>
            <c:numRef>
              <c:f>종합!$M$75:$R$75</c:f>
              <c:numCache>
                <c:formatCode>0%</c:formatCode>
                <c:ptCount val="6"/>
                <c:pt idx="0">
                  <c:v>0.5</c:v>
                </c:pt>
                <c:pt idx="1">
                  <c:v>0.2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종합!$M$73:$R$73</c:f>
              <c:strCache>
                <c:ptCount val="5"/>
                <c:pt idx="0">
                  <c:v> 93 </c:v>
                </c:pt>
                <c:pt idx="1">
                  <c:v> 330 </c:v>
                </c:pt>
                <c:pt idx="2">
                  <c:v> 13 </c:v>
                </c:pt>
                <c:pt idx="3">
                  <c:v> 46 </c:v>
                </c:pt>
                <c:pt idx="4">
                  <c:v> 82 </c:v>
                </c:pt>
              </c:strCache>
            </c:strRef>
          </c:cat>
          <c:val>
            <c:numRef>
              <c:f>종합!$M$74:$P$74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172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1042148</xdr:colOff>
      <xdr:row>24</xdr:row>
      <xdr:rowOff>280147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34</xdr:row>
      <xdr:rowOff>0</xdr:rowOff>
    </xdr:from>
    <xdr:to>
      <xdr:col>6</xdr:col>
      <xdr:colOff>790016</xdr:colOff>
      <xdr:row>42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61</xdr:row>
      <xdr:rowOff>303679</xdr:rowOff>
    </xdr:from>
    <xdr:to>
      <xdr:col>10</xdr:col>
      <xdr:colOff>829235</xdr:colOff>
      <xdr:row>70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63</xdr:row>
      <xdr:rowOff>145773</xdr:rowOff>
    </xdr:from>
    <xdr:to>
      <xdr:col>10</xdr:col>
      <xdr:colOff>794931</xdr:colOff>
      <xdr:row>68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34</xdr:row>
      <xdr:rowOff>33618</xdr:rowOff>
    </xdr:from>
    <xdr:to>
      <xdr:col>6</xdr:col>
      <xdr:colOff>761218</xdr:colOff>
      <xdr:row>34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11206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13179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172569</xdr:colOff>
      <xdr:row>8</xdr:row>
      <xdr:rowOff>452722</xdr:rowOff>
    </xdr:from>
    <xdr:to>
      <xdr:col>7</xdr:col>
      <xdr:colOff>82925</xdr:colOff>
      <xdr:row>9</xdr:row>
      <xdr:rowOff>60517</xdr:rowOff>
    </xdr:to>
    <xdr:sp macro="" textlink="$K$23">
      <xdr:nvSpPr>
        <xdr:cNvPr id="14" name="TextBox 13">
          <a:extLst>
            <a:ext uri="{FF2B5EF4-FFF2-40B4-BE49-F238E27FC236}">
              <a16:creationId xmlns:a16="http://schemas.microsoft.com/office/drawing/2014/main" id="{1C5C3242-9361-481E-8373-C0F826243B09}"/>
            </a:ext>
          </a:extLst>
        </xdr:cNvPr>
        <xdr:cNvSpPr txBox="1"/>
      </xdr:nvSpPr>
      <xdr:spPr>
        <a:xfrm>
          <a:off x="4699745" y="2637869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A13B6B5-7900-4DCB-8B18-4A500FB35DA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-0.9%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537883</xdr:colOff>
      <xdr:row>9</xdr:row>
      <xdr:rowOff>0</xdr:rowOff>
    </xdr:from>
    <xdr:to>
      <xdr:col>6</xdr:col>
      <xdr:colOff>694765</xdr:colOff>
      <xdr:row>9</xdr:row>
      <xdr:rowOff>100853</xdr:rowOff>
    </xdr:to>
    <xdr:cxnSp macro="">
      <xdr:nvCxnSpPr>
        <xdr:cNvPr id="15" name="직선 화살표 연결선 14">
          <a:extLst>
            <a:ext uri="{FF2B5EF4-FFF2-40B4-BE49-F238E27FC236}">
              <a16:creationId xmlns:a16="http://schemas.microsoft.com/office/drawing/2014/main" id="{2CD4106C-2A37-4307-A0EB-9900E7A959E7}"/>
            </a:ext>
          </a:extLst>
        </xdr:cNvPr>
        <xdr:cNvCxnSpPr/>
      </xdr:nvCxnSpPr>
      <xdr:spPr>
        <a:xfrm>
          <a:off x="5065059" y="3059206"/>
          <a:ext cx="156882" cy="100853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76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6" width="13.140625" style="4" customWidth="1"/>
    <col min="7" max="7" width="16.85546875" style="4" customWidth="1"/>
    <col min="8" max="8" width="18.140625" style="4" bestFit="1" customWidth="1"/>
    <col min="9" max="11" width="13.140625" style="4" customWidth="1"/>
    <col min="12" max="12" width="2.5703125" style="36" customWidth="1"/>
    <col min="13" max="23" width="11.5703125" style="36" customWidth="1"/>
    <col min="24" max="25" width="9.140625" style="36"/>
    <col min="26" max="26" width="9.42578125" style="4" bestFit="1" customWidth="1"/>
    <col min="27" max="27" width="9.140625" style="4"/>
    <col min="28" max="30" width="9.140625" style="2"/>
    <col min="31" max="34" width="9.140625" style="28"/>
    <col min="35" max="16384" width="9.140625" style="4"/>
  </cols>
  <sheetData>
    <row r="1" spans="1:28" ht="9.75" customHeight="1">
      <c r="A1" s="17"/>
      <c r="B1" s="17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28" ht="38.25" customHeight="1">
      <c r="B2" s="55" t="s">
        <v>110</v>
      </c>
      <c r="C2" s="53"/>
      <c r="D2" s="53"/>
      <c r="E2" s="53"/>
      <c r="F2" s="53"/>
      <c r="G2" s="53"/>
      <c r="H2" s="53"/>
      <c r="I2" s="53"/>
      <c r="J2" s="53"/>
      <c r="K2" s="246" t="s">
        <v>354</v>
      </c>
      <c r="L2" s="54"/>
    </row>
    <row r="3" spans="1:28" ht="15.75" customHeight="1">
      <c r="B3" s="57"/>
      <c r="C3" s="57"/>
      <c r="D3" s="57"/>
      <c r="E3" s="57"/>
      <c r="F3" s="57"/>
      <c r="G3" s="57"/>
    </row>
    <row r="4" spans="1:28" ht="16.5" customHeight="1">
      <c r="B4" s="58" t="s">
        <v>112</v>
      </c>
      <c r="C4" s="324" t="s">
        <v>38</v>
      </c>
      <c r="D4" s="324"/>
      <c r="E4" s="58" t="s">
        <v>111</v>
      </c>
      <c r="F4" s="58" t="s">
        <v>64</v>
      </c>
      <c r="G4" s="224" t="s">
        <v>114</v>
      </c>
      <c r="H4" s="35"/>
      <c r="I4" s="35"/>
      <c r="J4" s="91" t="s">
        <v>35</v>
      </c>
      <c r="K4" s="91" t="s">
        <v>36</v>
      </c>
    </row>
    <row r="5" spans="1:28" ht="48.75" customHeight="1">
      <c r="B5" s="60" t="s">
        <v>353</v>
      </c>
      <c r="C5" s="325" t="s">
        <v>168</v>
      </c>
      <c r="D5" s="325"/>
      <c r="E5" s="59">
        <v>6</v>
      </c>
      <c r="F5" s="60">
        <v>43</v>
      </c>
      <c r="G5" s="223" t="s">
        <v>69</v>
      </c>
      <c r="H5" s="35"/>
      <c r="I5" s="35"/>
      <c r="J5" s="90" t="s">
        <v>50</v>
      </c>
      <c r="K5" s="89"/>
    </row>
    <row r="6" spans="1:28" ht="15.75" customHeight="1">
      <c r="B6" s="46"/>
      <c r="C6" s="46"/>
      <c r="D6" s="46"/>
      <c r="E6" s="46"/>
      <c r="F6" s="46"/>
      <c r="G6" s="46"/>
      <c r="H6" s="46"/>
      <c r="I6" s="46"/>
      <c r="M6" s="242"/>
    </row>
    <row r="7" spans="1:28" ht="16.5" customHeight="1">
      <c r="B7" s="48" t="s">
        <v>126</v>
      </c>
      <c r="C7" s="48"/>
      <c r="D7" s="47"/>
      <c r="E7" s="47"/>
      <c r="F7" s="47"/>
      <c r="G7" s="47"/>
      <c r="H7" s="47"/>
      <c r="I7" s="47"/>
      <c r="J7" s="47"/>
      <c r="K7" s="47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23"/>
      <c r="P9" s="323"/>
    </row>
    <row r="10" spans="1:28" ht="23.25" customHeight="1" thickBot="1">
      <c r="G10" s="6"/>
      <c r="H10" s="185" t="s">
        <v>91</v>
      </c>
      <c r="I10" s="186" t="s">
        <v>92</v>
      </c>
      <c r="J10" s="187" t="str">
        <f>C5</f>
        <v>신흥교통</v>
      </c>
      <c r="K10" s="188" t="s">
        <v>93</v>
      </c>
      <c r="X10" s="242"/>
      <c r="Z10" s="326"/>
      <c r="AA10" s="326"/>
      <c r="AB10" s="36"/>
    </row>
    <row r="11" spans="1:28" ht="23.25" customHeight="1" thickTop="1">
      <c r="G11" s="6"/>
      <c r="H11" s="331" t="s">
        <v>365</v>
      </c>
      <c r="I11" s="225">
        <v>2.0099999999999998</v>
      </c>
      <c r="J11" s="226">
        <v>1.9709564947031954</v>
      </c>
      <c r="K11" s="227"/>
      <c r="M11" s="2"/>
      <c r="Y11" s="243"/>
      <c r="Z11" s="327"/>
      <c r="AA11" s="328"/>
      <c r="AB11" s="36"/>
    </row>
    <row r="12" spans="1:28" ht="23.25" customHeight="1">
      <c r="G12" s="6"/>
      <c r="H12" s="332" t="s">
        <v>366</v>
      </c>
      <c r="I12" s="225">
        <v>2.3662575846193561</v>
      </c>
      <c r="J12" s="226">
        <v>2.3403345213712372</v>
      </c>
      <c r="K12" s="228">
        <v>0.18741054288144809</v>
      </c>
      <c r="M12" s="244"/>
      <c r="Y12" s="243"/>
      <c r="Z12" s="327"/>
      <c r="AA12" s="328"/>
      <c r="AB12" s="36"/>
    </row>
    <row r="13" spans="1:28" ht="23.25" customHeight="1">
      <c r="G13" s="6"/>
      <c r="H13" s="332" t="s">
        <v>355</v>
      </c>
      <c r="I13" s="225">
        <v>2.37</v>
      </c>
      <c r="J13" s="226">
        <v>2.4003290301484261</v>
      </c>
      <c r="K13" s="229">
        <v>2.5635014238065912E-2</v>
      </c>
      <c r="M13" s="244"/>
      <c r="Y13" s="243"/>
      <c r="Z13" s="327"/>
      <c r="AA13" s="328"/>
      <c r="AB13" s="36"/>
    </row>
    <row r="14" spans="1:28" ht="23.25" customHeight="1">
      <c r="G14" s="6"/>
      <c r="H14" s="332" t="s">
        <v>356</v>
      </c>
      <c r="I14" s="225">
        <v>2.33</v>
      </c>
      <c r="J14" s="226">
        <v>2.4114147134200561</v>
      </c>
      <c r="K14" s="229">
        <v>4.6184015326200534E-3</v>
      </c>
      <c r="M14" s="244"/>
      <c r="Y14" s="243"/>
      <c r="Z14" s="327"/>
      <c r="AA14" s="328"/>
      <c r="AB14" s="36"/>
    </row>
    <row r="15" spans="1:28" ht="23.25" customHeight="1">
      <c r="G15" s="6"/>
      <c r="H15" s="332" t="s">
        <v>357</v>
      </c>
      <c r="I15" s="225">
        <v>2.2850259626150282</v>
      </c>
      <c r="J15" s="226">
        <v>2.3762011212583198</v>
      </c>
      <c r="K15" s="229">
        <v>-1.460287687794426E-2</v>
      </c>
      <c r="M15" s="244"/>
      <c r="Y15" s="243"/>
      <c r="Z15" s="327"/>
      <c r="AA15" s="328"/>
      <c r="AB15" s="36"/>
    </row>
    <row r="16" spans="1:28" ht="23.25" customHeight="1">
      <c r="G16" s="6"/>
      <c r="H16" s="332" t="s">
        <v>358</v>
      </c>
      <c r="I16" s="225">
        <v>2.0664933427553414</v>
      </c>
      <c r="J16" s="226">
        <v>2.3101426486420067</v>
      </c>
      <c r="K16" s="229">
        <v>-2.780003427543698E-2</v>
      </c>
      <c r="M16" s="244"/>
      <c r="Y16" s="243"/>
      <c r="Z16" s="327"/>
      <c r="AA16" s="328"/>
      <c r="AB16" s="36"/>
    </row>
    <row r="17" spans="2:28" ht="23.25" customHeight="1">
      <c r="G17" s="6"/>
      <c r="H17" s="332" t="s">
        <v>359</v>
      </c>
      <c r="I17" s="225">
        <v>2.13</v>
      </c>
      <c r="J17" s="226">
        <v>2.2244606859986944</v>
      </c>
      <c r="K17" s="229">
        <v>-3.7089468346761856E-2</v>
      </c>
      <c r="M17" s="244"/>
      <c r="Y17" s="243"/>
      <c r="Z17" s="327"/>
      <c r="AA17" s="328"/>
      <c r="AB17" s="36"/>
    </row>
    <row r="18" spans="2:28" ht="23.25" customHeight="1">
      <c r="G18" s="6"/>
      <c r="H18" s="332" t="s">
        <v>360</v>
      </c>
      <c r="I18" s="225">
        <v>2.08</v>
      </c>
      <c r="J18" s="226">
        <v>2.2155067827754045</v>
      </c>
      <c r="K18" s="229">
        <v>-4.0252018296605963E-3</v>
      </c>
      <c r="M18" s="244"/>
      <c r="Y18" s="243"/>
      <c r="Z18" s="327"/>
      <c r="AA18" s="328"/>
      <c r="AB18" s="36"/>
    </row>
    <row r="19" spans="2:28" ht="23.25" customHeight="1">
      <c r="G19" s="6"/>
      <c r="H19" s="332" t="s">
        <v>361</v>
      </c>
      <c r="I19" s="225">
        <v>2.13</v>
      </c>
      <c r="J19" s="226">
        <v>2.2635578763197111</v>
      </c>
      <c r="K19" s="229">
        <v>2.1688533710608748E-2</v>
      </c>
      <c r="M19" s="244"/>
      <c r="Y19" s="243"/>
      <c r="Z19" s="327"/>
      <c r="AA19" s="328"/>
      <c r="AB19" s="36"/>
    </row>
    <row r="20" spans="2:28" ht="23.25" customHeight="1">
      <c r="G20" s="6"/>
      <c r="H20" s="332" t="s">
        <v>362</v>
      </c>
      <c r="I20" s="225">
        <v>2.25</v>
      </c>
      <c r="J20" s="226">
        <v>2.3829560583751874</v>
      </c>
      <c r="K20" s="229">
        <v>5.2748013781562353E-2</v>
      </c>
      <c r="M20" s="244"/>
      <c r="Y20" s="243"/>
      <c r="Z20" s="327"/>
      <c r="AA20" s="328"/>
      <c r="AB20" s="36"/>
    </row>
    <row r="21" spans="2:28" ht="23.25" customHeight="1">
      <c r="G21" s="6"/>
      <c r="H21" s="332" t="s">
        <v>363</v>
      </c>
      <c r="I21" s="225">
        <v>2.17</v>
      </c>
      <c r="J21" s="226">
        <v>2.3359125744873479</v>
      </c>
      <c r="K21" s="229">
        <v>-1.9741649755772639E-2</v>
      </c>
      <c r="M21" s="244"/>
      <c r="Y21" s="243"/>
      <c r="Z21" s="327"/>
      <c r="AA21" s="328"/>
      <c r="AB21" s="36"/>
    </row>
    <row r="22" spans="2:28" ht="23.25" customHeight="1">
      <c r="G22" s="6"/>
      <c r="H22" s="332" t="s">
        <v>364</v>
      </c>
      <c r="I22" s="225">
        <v>2.25</v>
      </c>
      <c r="J22" s="226">
        <v>2.3475595911918674</v>
      </c>
      <c r="K22" s="229">
        <v>4.9860670436587817E-3</v>
      </c>
      <c r="M22" s="244"/>
      <c r="Y22" s="243"/>
      <c r="Z22" s="327"/>
      <c r="AA22" s="328"/>
      <c r="AB22" s="36"/>
    </row>
    <row r="23" spans="2:28" ht="23.25" customHeight="1">
      <c r="G23" s="6"/>
      <c r="H23" s="332" t="s">
        <v>367</v>
      </c>
      <c r="I23" s="225">
        <v>2.27</v>
      </c>
      <c r="J23" s="226">
        <v>2.3270396586040523</v>
      </c>
      <c r="K23" s="229">
        <v>-8.7409634519212132E-3</v>
      </c>
      <c r="M23" s="244"/>
      <c r="Y23" s="243"/>
      <c r="Z23" s="327"/>
      <c r="AA23" s="328"/>
      <c r="AB23" s="36"/>
    </row>
    <row r="24" spans="2:28" ht="23.25" customHeight="1">
      <c r="G24" s="6"/>
      <c r="H24" s="230" t="s">
        <v>260</v>
      </c>
      <c r="I24" s="231">
        <v>0.12935323383084585</v>
      </c>
      <c r="J24" s="232">
        <v>0.18066515666774219</v>
      </c>
      <c r="K24" s="233">
        <v>5.131192283689634E-2</v>
      </c>
      <c r="M24" s="244"/>
      <c r="Y24" s="243"/>
      <c r="Z24" s="327"/>
      <c r="AA24" s="328"/>
      <c r="AB24" s="36"/>
    </row>
    <row r="25" spans="2:28" ht="23.25" customHeight="1">
      <c r="H25" s="234" t="s">
        <v>261</v>
      </c>
      <c r="I25" s="235"/>
      <c r="J25" s="236" t="s">
        <v>346</v>
      </c>
      <c r="K25" s="237"/>
      <c r="M25" s="244"/>
      <c r="X25" s="2"/>
      <c r="Y25" s="2"/>
      <c r="AB25" s="36"/>
    </row>
    <row r="26" spans="2:28" ht="9" customHeight="1">
      <c r="M26" s="244"/>
      <c r="X26" s="2"/>
      <c r="Y26" s="2"/>
      <c r="AB26" s="244"/>
    </row>
    <row r="27" spans="2:28" ht="16.5" customHeight="1">
      <c r="B27" s="48" t="s">
        <v>127</v>
      </c>
      <c r="C27" s="48"/>
      <c r="D27" s="47"/>
      <c r="E27" s="47"/>
      <c r="F27" s="47"/>
      <c r="G27" s="47"/>
      <c r="H27" s="47"/>
      <c r="I27" s="47"/>
      <c r="J27" s="47"/>
      <c r="K27" s="47"/>
      <c r="M27" s="244"/>
      <c r="X27" s="2"/>
      <c r="Y27" s="2"/>
      <c r="AB27" s="244"/>
    </row>
    <row r="28" spans="2:28" ht="27.75" customHeight="1">
      <c r="B28" s="52" t="s">
        <v>62</v>
      </c>
      <c r="C28" s="52" t="s">
        <v>100</v>
      </c>
      <c r="D28" s="52" t="s">
        <v>102</v>
      </c>
      <c r="E28" s="52" t="s">
        <v>103</v>
      </c>
      <c r="F28" s="52" t="s">
        <v>104</v>
      </c>
      <c r="G28" s="52" t="s">
        <v>105</v>
      </c>
      <c r="H28" s="52" t="s">
        <v>6</v>
      </c>
      <c r="I28" s="52" t="s">
        <v>7</v>
      </c>
      <c r="J28" s="52" t="s">
        <v>106</v>
      </c>
      <c r="K28" s="52" t="s">
        <v>72</v>
      </c>
      <c r="M28" s="244"/>
      <c r="X28" s="2"/>
      <c r="Y28" s="2"/>
      <c r="AB28" s="244"/>
    </row>
    <row r="29" spans="2:28" ht="23.25" customHeight="1">
      <c r="B29" s="71" t="s">
        <v>244</v>
      </c>
      <c r="C29" s="72">
        <v>1</v>
      </c>
      <c r="D29" s="73">
        <v>2.7141302047497939E-2</v>
      </c>
      <c r="E29" s="73">
        <v>0.36921068093599246</v>
      </c>
      <c r="F29" s="73">
        <v>0.19409383497212296</v>
      </c>
      <c r="G29" s="74">
        <v>12.720179029808511</v>
      </c>
      <c r="H29" s="75">
        <v>0.62339539245615694</v>
      </c>
      <c r="I29" s="75">
        <v>18.374625794725723</v>
      </c>
      <c r="J29" s="76">
        <v>2.2727792222557248</v>
      </c>
      <c r="K29" s="77" t="s">
        <v>69</v>
      </c>
      <c r="M29" s="244"/>
      <c r="N29" s="247" t="s">
        <v>116</v>
      </c>
      <c r="Y29" s="2"/>
    </row>
    <row r="30" spans="2:28" ht="22.5" customHeight="1">
      <c r="B30" s="216" t="s">
        <v>116</v>
      </c>
      <c r="C30" s="64">
        <v>1</v>
      </c>
      <c r="D30" s="65">
        <v>2.2728260081233825E-2</v>
      </c>
      <c r="E30" s="65">
        <v>0.40730430222871833</v>
      </c>
      <c r="F30" s="65">
        <v>0.15433476709719832</v>
      </c>
      <c r="G30" s="66">
        <v>18.621205882352935</v>
      </c>
      <c r="H30" s="67">
        <v>0.74868470383151808</v>
      </c>
      <c r="I30" s="67">
        <v>22.371683222524879</v>
      </c>
      <c r="J30" s="68">
        <v>2.3260434468826467</v>
      </c>
      <c r="K30" s="69" t="s">
        <v>69</v>
      </c>
      <c r="M30" s="244"/>
      <c r="N30" s="36" t="s">
        <v>69</v>
      </c>
      <c r="O30" s="36">
        <v>79</v>
      </c>
      <c r="Y30" s="2"/>
    </row>
    <row r="31" spans="2:28" ht="22.5" customHeight="1">
      <c r="B31" s="49" t="s">
        <v>345</v>
      </c>
      <c r="C31" s="49"/>
      <c r="D31" s="62">
        <v>-0.16259507220918079</v>
      </c>
      <c r="E31" s="62">
        <v>0.10317583769828675</v>
      </c>
      <c r="F31" s="62">
        <v>-0.20484456850798538</v>
      </c>
      <c r="G31" s="62">
        <v>0.46391067599881564</v>
      </c>
      <c r="H31" s="62">
        <v>0.20097888577861545</v>
      </c>
      <c r="I31" s="62">
        <v>0.21753136485350777</v>
      </c>
      <c r="J31" s="62">
        <v>2.3435723146948417E-2</v>
      </c>
      <c r="K31" s="63" t="s">
        <v>346</v>
      </c>
      <c r="M31" s="2" t="s">
        <v>71</v>
      </c>
      <c r="N31" s="248">
        <v>0.15662650602409639</v>
      </c>
      <c r="O31" s="36">
        <v>13</v>
      </c>
      <c r="X31" s="2"/>
      <c r="Y31" s="2"/>
    </row>
    <row r="32" spans="2:28" ht="22.5" customHeight="1">
      <c r="M32" s="2" t="s">
        <v>66</v>
      </c>
      <c r="N32" s="248">
        <v>8.4337349397590355E-2</v>
      </c>
      <c r="O32" s="36">
        <v>7</v>
      </c>
      <c r="X32" s="2"/>
      <c r="Y32" s="2"/>
    </row>
    <row r="33" spans="2:28" ht="17.25" customHeight="1">
      <c r="B33" s="48" t="s">
        <v>128</v>
      </c>
      <c r="C33" s="48"/>
      <c r="D33" s="47"/>
      <c r="E33" s="47"/>
      <c r="F33" s="47"/>
      <c r="G33" s="47"/>
      <c r="H33" s="47"/>
      <c r="I33" s="47"/>
      <c r="J33" s="47"/>
      <c r="K33" s="47"/>
      <c r="M33" s="2" t="s">
        <v>68</v>
      </c>
      <c r="N33" s="248">
        <v>0.18072289156626506</v>
      </c>
      <c r="O33" s="36">
        <v>15</v>
      </c>
      <c r="X33" s="2"/>
      <c r="Y33" s="2"/>
    </row>
    <row r="34" spans="2:28" ht="22.5" customHeight="1">
      <c r="B34" s="56"/>
      <c r="C34" s="56"/>
      <c r="M34" s="2" t="s">
        <v>69</v>
      </c>
      <c r="N34" s="248">
        <v>0.14457831325301204</v>
      </c>
      <c r="O34" s="36">
        <v>12</v>
      </c>
      <c r="X34" s="2"/>
      <c r="Y34" s="2"/>
    </row>
    <row r="35" spans="2:28" ht="22.5" customHeight="1" thickBot="1">
      <c r="H35" s="189" t="s">
        <v>91</v>
      </c>
      <c r="I35" s="190" t="s">
        <v>92</v>
      </c>
      <c r="J35" s="191" t="str">
        <f>J10</f>
        <v>신흥교통</v>
      </c>
      <c r="K35" s="192" t="s">
        <v>115</v>
      </c>
      <c r="M35" s="2" t="s">
        <v>67</v>
      </c>
      <c r="N35" s="248">
        <v>0.18072289156626506</v>
      </c>
      <c r="O35" s="36">
        <v>14</v>
      </c>
      <c r="X35" s="2"/>
      <c r="Y35" s="2"/>
    </row>
    <row r="36" spans="2:28" ht="22.5" customHeight="1" thickTop="1">
      <c r="H36" s="197" t="s">
        <v>109</v>
      </c>
      <c r="I36" s="198" t="s">
        <v>69</v>
      </c>
      <c r="J36" s="199" t="s">
        <v>69</v>
      </c>
      <c r="K36" s="200"/>
      <c r="M36" s="2" t="s">
        <v>70</v>
      </c>
      <c r="N36" s="248">
        <v>0.25301204819277107</v>
      </c>
      <c r="O36" s="36">
        <v>18</v>
      </c>
      <c r="X36" s="2"/>
      <c r="Z36" s="326"/>
      <c r="AA36" s="326"/>
      <c r="AB36" s="36"/>
    </row>
    <row r="37" spans="2:28" ht="21" customHeight="1">
      <c r="H37" s="193" t="s">
        <v>94</v>
      </c>
      <c r="I37" s="194">
        <v>0.11199754525928199</v>
      </c>
      <c r="J37" s="195" t="s">
        <v>368</v>
      </c>
      <c r="K37" s="196">
        <v>4.4628960764814402E-2</v>
      </c>
      <c r="M37" s="2"/>
      <c r="X37" s="2"/>
      <c r="Z37" s="326"/>
      <c r="AA37" s="326"/>
      <c r="AB37" s="36"/>
    </row>
    <row r="38" spans="2:28" ht="21" customHeight="1">
      <c r="H38" s="177" t="s">
        <v>95</v>
      </c>
      <c r="I38" s="169">
        <v>0.11383860079779073</v>
      </c>
      <c r="J38" s="178" t="s">
        <v>369</v>
      </c>
      <c r="K38" s="179">
        <v>-2.9501251400200379E-2</v>
      </c>
      <c r="L38" s="4"/>
      <c r="M38" s="2"/>
      <c r="X38" s="2"/>
      <c r="Z38" s="326"/>
      <c r="AA38" s="326"/>
      <c r="AB38" s="36"/>
    </row>
    <row r="39" spans="2:28" ht="21" customHeight="1">
      <c r="H39" s="176" t="s">
        <v>96</v>
      </c>
      <c r="I39" s="169">
        <v>0.18103712795335994</v>
      </c>
      <c r="J39" s="178" t="s">
        <v>370</v>
      </c>
      <c r="K39" s="179">
        <v>-3.1423638709487944E-4</v>
      </c>
      <c r="L39" s="4"/>
      <c r="M39" s="2"/>
      <c r="X39" s="2"/>
      <c r="Z39" s="326"/>
      <c r="AA39" s="326"/>
      <c r="AB39" s="36"/>
    </row>
    <row r="40" spans="2:28" ht="21" customHeight="1">
      <c r="H40" s="176" t="s">
        <v>99</v>
      </c>
      <c r="I40" s="169">
        <v>0.23289352562135623</v>
      </c>
      <c r="J40" s="178" t="s">
        <v>371</v>
      </c>
      <c r="K40" s="179">
        <v>-8.8315212368344193E-2</v>
      </c>
      <c r="L40" s="4"/>
      <c r="M40" s="2"/>
      <c r="X40" s="2"/>
      <c r="Z40" s="326"/>
      <c r="AA40" s="326"/>
      <c r="AB40" s="36"/>
    </row>
    <row r="41" spans="2:28" ht="21" customHeight="1">
      <c r="H41" s="180" t="s">
        <v>97</v>
      </c>
      <c r="I41" s="169">
        <v>0.20589137772322799</v>
      </c>
      <c r="J41" s="178" t="s">
        <v>372</v>
      </c>
      <c r="K41" s="179">
        <v>-2.5168486156962933E-2</v>
      </c>
      <c r="L41" s="4"/>
      <c r="M41" s="2"/>
      <c r="X41" s="2"/>
      <c r="Z41" s="326"/>
      <c r="AA41" s="326"/>
      <c r="AB41" s="36"/>
    </row>
    <row r="42" spans="2:28" ht="21" customHeight="1">
      <c r="H42" s="181" t="s">
        <v>98</v>
      </c>
      <c r="I42" s="182">
        <v>0.15434182264498311</v>
      </c>
      <c r="J42" s="183" t="s">
        <v>373</v>
      </c>
      <c r="K42" s="184">
        <v>9.8670225547787954E-2</v>
      </c>
      <c r="L42" s="4"/>
      <c r="M42" s="2"/>
      <c r="X42" s="2"/>
      <c r="Z42" s="326"/>
      <c r="AA42" s="326"/>
      <c r="AB42" s="36"/>
    </row>
    <row r="43" spans="2:28" ht="22.5" customHeight="1">
      <c r="L43" s="4"/>
      <c r="M43" s="2"/>
      <c r="X43" s="2"/>
      <c r="Z43" s="326"/>
      <c r="AA43" s="326"/>
      <c r="AB43" s="36"/>
    </row>
    <row r="44" spans="2:28" ht="18" customHeight="1">
      <c r="B44" s="48" t="s">
        <v>129</v>
      </c>
      <c r="C44" s="48"/>
      <c r="D44" s="47"/>
      <c r="E44" s="47"/>
      <c r="F44" s="47"/>
      <c r="G44" s="47"/>
      <c r="H44" s="47"/>
      <c r="I44" s="47"/>
      <c r="J44" s="47"/>
      <c r="K44" s="47"/>
      <c r="L44" s="4"/>
      <c r="M44" s="2"/>
      <c r="X44" s="2"/>
      <c r="Z44" s="326"/>
      <c r="AA44" s="326"/>
      <c r="AB44" s="36"/>
    </row>
    <row r="45" spans="2:28" ht="30.75" customHeight="1">
      <c r="B45" s="52" t="s">
        <v>62</v>
      </c>
      <c r="C45" s="52" t="s">
        <v>101</v>
      </c>
      <c r="D45" s="52" t="s">
        <v>102</v>
      </c>
      <c r="E45" s="52" t="s">
        <v>103</v>
      </c>
      <c r="F45" s="52" t="s">
        <v>104</v>
      </c>
      <c r="G45" s="52" t="s">
        <v>105</v>
      </c>
      <c r="H45" s="52" t="s">
        <v>6</v>
      </c>
      <c r="I45" s="52" t="s">
        <v>7</v>
      </c>
      <c r="J45" s="52" t="s">
        <v>106</v>
      </c>
      <c r="K45" s="52" t="s">
        <v>72</v>
      </c>
      <c r="L45" s="4"/>
      <c r="M45" s="2"/>
      <c r="N45" s="36" t="s">
        <v>122</v>
      </c>
      <c r="X45" s="2"/>
      <c r="Z45" s="326"/>
      <c r="AA45" s="326"/>
      <c r="AB45" s="36"/>
    </row>
    <row r="46" spans="2:28" ht="22.5" customHeight="1">
      <c r="B46" s="333" t="s">
        <v>116</v>
      </c>
      <c r="C46" s="334">
        <v>2401</v>
      </c>
      <c r="D46" s="335">
        <v>3.4218541623707036E-2</v>
      </c>
      <c r="E46" s="335">
        <v>0.48263023565352881</v>
      </c>
      <c r="F46" s="335">
        <v>0.17658649573730359</v>
      </c>
      <c r="G46" s="336">
        <v>19.848891304347827</v>
      </c>
      <c r="H46" s="337">
        <v>2.6893624829701213</v>
      </c>
      <c r="I46" s="337">
        <v>49.605180046621157</v>
      </c>
      <c r="J46" s="338">
        <v>2.0055525693908631</v>
      </c>
      <c r="K46" s="78" t="s">
        <v>76</v>
      </c>
      <c r="L46" s="4"/>
      <c r="M46" s="2"/>
      <c r="N46" s="36">
        <v>1</v>
      </c>
      <c r="X46" s="2"/>
      <c r="Z46" s="326"/>
      <c r="AA46" s="326"/>
      <c r="AB46" s="36"/>
    </row>
    <row r="47" spans="2:28" ht="22.5" customHeight="1">
      <c r="B47" s="339" t="s">
        <v>116</v>
      </c>
      <c r="C47" s="340">
        <v>2402</v>
      </c>
      <c r="D47" s="341">
        <v>5.1427882803626174E-2</v>
      </c>
      <c r="E47" s="341">
        <v>0.40032621188154827</v>
      </c>
      <c r="F47" s="341">
        <v>0.16237120308213529</v>
      </c>
      <c r="G47" s="342">
        <v>14.997423728813558</v>
      </c>
      <c r="H47" s="343">
        <v>0.35508916631328086</v>
      </c>
      <c r="I47" s="343">
        <v>16.469010079189442</v>
      </c>
      <c r="J47" s="344">
        <v>2.2951122895953202</v>
      </c>
      <c r="K47" s="69" t="s">
        <v>162</v>
      </c>
      <c r="M47" s="2"/>
      <c r="N47" s="36">
        <v>5</v>
      </c>
      <c r="X47" s="2"/>
      <c r="Z47" s="326"/>
      <c r="AA47" s="326"/>
      <c r="AB47" s="36"/>
    </row>
    <row r="48" spans="2:28" ht="22.5" customHeight="1">
      <c r="B48" s="339" t="s">
        <v>116</v>
      </c>
      <c r="C48" s="340">
        <v>2403</v>
      </c>
      <c r="D48" s="341">
        <v>2.3928707414460161E-2</v>
      </c>
      <c r="E48" s="341">
        <v>0.37822591682051238</v>
      </c>
      <c r="F48" s="341">
        <v>0.16318636088218946</v>
      </c>
      <c r="G48" s="342">
        <v>14.021233333333338</v>
      </c>
      <c r="H48" s="343">
        <v>8.8676228743199512E-2</v>
      </c>
      <c r="I48" s="343">
        <v>13.347844300354872</v>
      </c>
      <c r="J48" s="344">
        <v>2.3990477069075795</v>
      </c>
      <c r="K48" s="69" t="s">
        <v>68</v>
      </c>
      <c r="M48" s="2"/>
      <c r="N48" s="36">
        <v>4</v>
      </c>
      <c r="X48" s="2"/>
      <c r="Z48" s="326"/>
      <c r="AA48" s="326"/>
      <c r="AB48" s="36"/>
    </row>
    <row r="49" spans="2:28" ht="22.5" customHeight="1">
      <c r="B49" s="339" t="s">
        <v>116</v>
      </c>
      <c r="C49" s="340">
        <v>2404</v>
      </c>
      <c r="D49" s="341">
        <v>2.081034083429362E-2</v>
      </c>
      <c r="E49" s="341">
        <v>0.35862086103741492</v>
      </c>
      <c r="F49" s="341">
        <v>0.16653314777560313</v>
      </c>
      <c r="G49" s="342">
        <v>13.830877192982458</v>
      </c>
      <c r="H49" s="343">
        <v>8.5188746723912787E-2</v>
      </c>
      <c r="I49" s="343">
        <v>11.613342332050353</v>
      </c>
      <c r="J49" s="344">
        <v>2.4114147134200561</v>
      </c>
      <c r="K49" s="69" t="s">
        <v>68</v>
      </c>
      <c r="M49" s="2"/>
      <c r="N49" s="36">
        <v>4</v>
      </c>
      <c r="X49" s="2"/>
      <c r="Z49" s="326"/>
      <c r="AA49" s="326"/>
      <c r="AB49" s="36"/>
    </row>
    <row r="50" spans="2:28" ht="22.5" customHeight="1">
      <c r="B50" s="339" t="s">
        <v>116</v>
      </c>
      <c r="C50" s="340">
        <v>2405</v>
      </c>
      <c r="D50" s="341">
        <v>2.0747224924243555E-2</v>
      </c>
      <c r="E50" s="341">
        <v>0.35333382817295522</v>
      </c>
      <c r="F50" s="341">
        <v>0.16062701865601295</v>
      </c>
      <c r="G50" s="342">
        <v>14.647875000000001</v>
      </c>
      <c r="H50" s="343">
        <v>9.7666874374595411E-2</v>
      </c>
      <c r="I50" s="343">
        <v>13.678534801428928</v>
      </c>
      <c r="J50" s="344">
        <v>2.3783699057451466</v>
      </c>
      <c r="K50" s="69" t="s">
        <v>66</v>
      </c>
      <c r="M50" s="2"/>
      <c r="N50" s="36">
        <v>5</v>
      </c>
      <c r="X50" s="2"/>
      <c r="Z50" s="326"/>
      <c r="AA50" s="326"/>
      <c r="AB50" s="36"/>
    </row>
    <row r="51" spans="2:28" ht="22.5" customHeight="1">
      <c r="B51" s="339" t="s">
        <v>116</v>
      </c>
      <c r="C51" s="340">
        <v>2406</v>
      </c>
      <c r="D51" s="341">
        <v>2.3208795035186424E-2</v>
      </c>
      <c r="E51" s="341">
        <v>0.35118616653771806</v>
      </c>
      <c r="F51" s="341">
        <v>0.14879008568764621</v>
      </c>
      <c r="G51" s="342">
        <v>16.079522727272725</v>
      </c>
      <c r="H51" s="343">
        <v>9.6344931610806941E-2</v>
      </c>
      <c r="I51" s="343">
        <v>13.417078954322376</v>
      </c>
      <c r="J51" s="344">
        <v>2.3109104578554476</v>
      </c>
      <c r="K51" s="69" t="s">
        <v>163</v>
      </c>
      <c r="M51" s="2"/>
      <c r="N51" s="36">
        <v>2</v>
      </c>
      <c r="X51" s="2"/>
      <c r="Z51" s="326"/>
      <c r="AA51" s="326"/>
      <c r="AB51" s="36"/>
    </row>
    <row r="52" spans="2:28" ht="22.5" customHeight="1">
      <c r="B52" s="339" t="s">
        <v>116</v>
      </c>
      <c r="C52" s="340">
        <v>2407</v>
      </c>
      <c r="D52" s="341">
        <v>2.3891749599886637E-2</v>
      </c>
      <c r="E52" s="341">
        <v>0.35792519802328615</v>
      </c>
      <c r="F52" s="341">
        <v>0.14623518263350141</v>
      </c>
      <c r="G52" s="342">
        <v>17.262062499999999</v>
      </c>
      <c r="H52" s="343">
        <v>0.65597588469062873</v>
      </c>
      <c r="I52" s="343">
        <v>13.938751417136931</v>
      </c>
      <c r="J52" s="344">
        <v>2.2258768388437367</v>
      </c>
      <c r="K52" s="69" t="s">
        <v>69</v>
      </c>
      <c r="M52" s="2"/>
      <c r="N52" s="36">
        <v>3</v>
      </c>
      <c r="X52" s="2"/>
      <c r="Z52" s="326"/>
      <c r="AA52" s="326"/>
      <c r="AB52" s="36"/>
    </row>
    <row r="53" spans="2:28" ht="22.5" customHeight="1">
      <c r="B53" s="339" t="s">
        <v>116</v>
      </c>
      <c r="C53" s="340">
        <v>2408</v>
      </c>
      <c r="D53" s="341">
        <v>2.4478033503494603E-2</v>
      </c>
      <c r="E53" s="341">
        <v>0.35721336197192438</v>
      </c>
      <c r="F53" s="341">
        <v>0.13446419507954921</v>
      </c>
      <c r="G53" s="342">
        <v>18.869022727272725</v>
      </c>
      <c r="H53" s="343">
        <v>0.10483248922795409</v>
      </c>
      <c r="I53" s="343">
        <v>13.849221820168637</v>
      </c>
      <c r="J53" s="344">
        <v>2.2155067827754045</v>
      </c>
      <c r="K53" s="69" t="s">
        <v>69</v>
      </c>
      <c r="M53" s="2"/>
      <c r="N53" s="36">
        <v>3</v>
      </c>
      <c r="X53" s="2"/>
      <c r="Z53" s="326"/>
      <c r="AA53" s="326"/>
      <c r="AB53" s="36"/>
    </row>
    <row r="54" spans="2:28" ht="22.5" customHeight="1">
      <c r="B54" s="339" t="s">
        <v>116</v>
      </c>
      <c r="C54" s="340">
        <v>2409</v>
      </c>
      <c r="D54" s="341">
        <v>2.2915962019689914E-2</v>
      </c>
      <c r="E54" s="341">
        <v>0.36441732917990149</v>
      </c>
      <c r="F54" s="341">
        <v>0.14275762432095762</v>
      </c>
      <c r="G54" s="342">
        <v>18.821393939393946</v>
      </c>
      <c r="H54" s="343">
        <v>0.2080792601137279</v>
      </c>
      <c r="I54" s="343">
        <v>14.271949461360693</v>
      </c>
      <c r="J54" s="344">
        <v>2.2635578763197111</v>
      </c>
      <c r="K54" s="69" t="s">
        <v>69</v>
      </c>
      <c r="M54" s="2"/>
      <c r="N54" s="36">
        <v>3</v>
      </c>
      <c r="X54" s="2"/>
      <c r="Z54" s="326"/>
      <c r="AA54" s="326"/>
      <c r="AB54" s="36"/>
    </row>
    <row r="55" spans="2:28" customFormat="1" ht="22.5" customHeight="1">
      <c r="B55" s="339" t="s">
        <v>116</v>
      </c>
      <c r="C55" s="340">
        <v>2410</v>
      </c>
      <c r="D55" s="341">
        <v>2.2431864883262362E-2</v>
      </c>
      <c r="E55" s="341">
        <v>0.36227568998674387</v>
      </c>
      <c r="F55" s="341">
        <v>0.15578543612782936</v>
      </c>
      <c r="G55" s="342">
        <v>17.899812500000003</v>
      </c>
      <c r="H55" s="343">
        <v>0.48382527962815997</v>
      </c>
      <c r="I55" s="343">
        <v>17.135609985006461</v>
      </c>
      <c r="J55" s="344">
        <v>2.3829560583751874</v>
      </c>
      <c r="K55" s="69" t="s">
        <v>69</v>
      </c>
      <c r="L55" s="36"/>
      <c r="M55" s="2"/>
      <c r="N55" s="36">
        <v>3</v>
      </c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4"/>
      <c r="AA55" s="4"/>
      <c r="AB55" s="2"/>
    </row>
    <row r="56" spans="2:28" ht="22.5" customHeight="1">
      <c r="B56" s="339" t="s">
        <v>116</v>
      </c>
      <c r="C56" s="340">
        <v>2411</v>
      </c>
      <c r="D56" s="341">
        <v>2.2686512173111812E-2</v>
      </c>
      <c r="E56" s="341">
        <v>0.3747278578423216</v>
      </c>
      <c r="F56" s="341">
        <v>0.15622957887208183</v>
      </c>
      <c r="G56" s="342">
        <v>18.003096774193544</v>
      </c>
      <c r="H56" s="343">
        <v>0.6636770555313587</v>
      </c>
      <c r="I56" s="343">
        <v>19.703834359775449</v>
      </c>
      <c r="J56" s="344">
        <v>2.3359125744873479</v>
      </c>
      <c r="K56" s="69" t="s">
        <v>69</v>
      </c>
      <c r="M56" s="2"/>
      <c r="N56" s="36">
        <v>3</v>
      </c>
      <c r="X56" s="2"/>
      <c r="Z56" s="326"/>
      <c r="AA56" s="326"/>
      <c r="AB56" s="36"/>
    </row>
    <row r="57" spans="2:28" ht="22.5" customHeight="1">
      <c r="B57" s="339" t="s">
        <v>116</v>
      </c>
      <c r="C57" s="340">
        <v>2412</v>
      </c>
      <c r="D57" s="341">
        <v>2.1302832120053138E-2</v>
      </c>
      <c r="E57" s="341">
        <v>0.3916001649232474</v>
      </c>
      <c r="F57" s="341">
        <v>0.15291414499038303</v>
      </c>
      <c r="G57" s="342">
        <v>18.573814814814813</v>
      </c>
      <c r="H57" s="343">
        <v>0.87893540045946006</v>
      </c>
      <c r="I57" s="343">
        <v>20.685903945141835</v>
      </c>
      <c r="J57" s="344">
        <v>2.3598239154143004</v>
      </c>
      <c r="K57" s="69" t="s">
        <v>69</v>
      </c>
      <c r="M57" s="2"/>
      <c r="N57" s="36">
        <v>3</v>
      </c>
      <c r="X57" s="2"/>
      <c r="Z57" s="326"/>
      <c r="AA57" s="326"/>
      <c r="AB57" s="36"/>
    </row>
    <row r="58" spans="2:28" ht="22.5" customHeight="1">
      <c r="B58" s="339" t="s">
        <v>116</v>
      </c>
      <c r="C58" s="340">
        <v>2501</v>
      </c>
      <c r="D58" s="341">
        <v>2.2728260081233825E-2</v>
      </c>
      <c r="E58" s="341">
        <v>0.40730430222871833</v>
      </c>
      <c r="F58" s="341">
        <v>0.15433476709719832</v>
      </c>
      <c r="G58" s="342">
        <v>18.621205882352935</v>
      </c>
      <c r="H58" s="343">
        <v>0.74868470383151808</v>
      </c>
      <c r="I58" s="343">
        <v>22.371683222524879</v>
      </c>
      <c r="J58" s="344">
        <v>2.3260434468826467</v>
      </c>
      <c r="K58" s="69" t="s">
        <v>69</v>
      </c>
      <c r="M58" s="2"/>
      <c r="N58" s="36">
        <v>3</v>
      </c>
      <c r="X58" s="2"/>
      <c r="Z58" s="326"/>
      <c r="AA58" s="326"/>
      <c r="AB58" s="36"/>
    </row>
    <row r="59" spans="2:28" ht="25.5" customHeight="1">
      <c r="B59" s="49" t="s">
        <v>107</v>
      </c>
      <c r="C59" s="49"/>
      <c r="D59" s="62" cm="1">
        <f t="array" aca="1" ref="D59" ca="1">(INDIRECT(ADDRESS(ROW()-1,COLUMN()))/INDIRECT(ADDRESS(ROW()-2,COLUMN())))-1</f>
        <v>6.6912603598789921E-2</v>
      </c>
      <c r="E59" s="62" cm="1">
        <f t="array" aca="1" ref="E59" ca="1">(INDIRECT(ADDRESS(ROW()-1,COLUMN()))/INDIRECT(ADDRESS(ROW()-2,COLUMN())))-1</f>
        <v>4.0102478783554441E-2</v>
      </c>
      <c r="F59" s="62" cm="1">
        <f t="array" aca="1" ref="F59" ca="1">(INDIRECT(ADDRESS(ROW()-1,COLUMN()))/INDIRECT(ADDRESS(ROW()-2,COLUMN())))-1</f>
        <v>9.2903250180329522E-3</v>
      </c>
      <c r="G59" s="62" cm="1">
        <f t="array" aca="1" ref="G59" ca="1">(INDIRECT(ADDRESS(ROW()-1,COLUMN()))/INDIRECT(ADDRESS(ROW()-2,COLUMN())))-1</f>
        <v>2.5514988714285813E-3</v>
      </c>
      <c r="H59" s="62" cm="1">
        <f t="array" aca="1" ref="H59" ca="1">(INDIRECT(ADDRESS(ROW()-1,COLUMN()))/INDIRECT(ADDRESS(ROW()-2,COLUMN())))-1</f>
        <v>-0.14819143313587546</v>
      </c>
      <c r="I59" s="62" cm="1">
        <f t="array" aca="1" ref="I59" ca="1">(INDIRECT(ADDRESS(ROW()-1,COLUMN()))/INDIRECT(ADDRESS(ROW()-2,COLUMN())))-1</f>
        <v>8.1494107381222536E-2</v>
      </c>
      <c r="J59" s="62" cm="1">
        <f t="array" aca="1" ref="J59" ca="1">(INDIRECT(ADDRESS(ROW()-1,COLUMN()))/INDIRECT(ADDRESS(ROW()-2,COLUMN())))-1</f>
        <v>-1.4314825911798112E-2</v>
      </c>
      <c r="K59" s="70" t="str" cm="1">
        <f t="array" aca="1" ref="K59" ca="1">_xlfn.IFS(N59=0,"등급유지",N59&gt;0,N59&amp;"등급 상승",N59&lt;0,N59&amp;"등급 하락")</f>
        <v>등급유지</v>
      </c>
      <c r="M59" s="249"/>
      <c r="N59" s="36" cm="1">
        <f t="array" aca="1" ref="N59" ca="1">(INDIRECT(ADDRESS(ROW()-1,COLUMN()))-INDIRECT(ADDRESS(ROW()-2,COLUMN())))</f>
        <v>0</v>
      </c>
      <c r="O59" s="36" t="s">
        <v>123</v>
      </c>
      <c r="X59" s="245"/>
      <c r="Z59" s="329"/>
      <c r="AA59" s="326"/>
      <c r="AB59" s="36"/>
    </row>
    <row r="60" spans="2:28" ht="25.5" customHeight="1">
      <c r="B60" s="44"/>
      <c r="C60" s="44"/>
      <c r="D60" s="45"/>
      <c r="E60" s="45"/>
      <c r="F60" s="45"/>
      <c r="G60" s="45"/>
      <c r="H60" s="45"/>
      <c r="I60" s="45"/>
      <c r="J60" s="45"/>
      <c r="K60" s="45"/>
      <c r="M60" s="249"/>
      <c r="N60" s="2"/>
      <c r="O60" s="2"/>
      <c r="X60" s="245"/>
      <c r="Z60" s="329"/>
      <c r="AA60" s="326"/>
      <c r="AB60" s="36"/>
    </row>
    <row r="61" spans="2:28" ht="18" customHeight="1">
      <c r="B61" s="48" t="s">
        <v>130</v>
      </c>
      <c r="C61" s="48"/>
      <c r="D61" s="47"/>
      <c r="E61" s="47"/>
      <c r="F61" s="47"/>
      <c r="G61" s="47"/>
      <c r="H61" s="47"/>
      <c r="I61" s="47"/>
      <c r="J61" s="47"/>
      <c r="K61" s="47"/>
      <c r="M61" s="249"/>
      <c r="X61" s="245"/>
      <c r="Z61" s="329"/>
      <c r="AA61" s="326"/>
      <c r="AB61" s="36"/>
    </row>
    <row r="62" spans="2:28" ht="21" customHeight="1">
      <c r="B62" s="44"/>
      <c r="C62" s="44"/>
      <c r="D62" s="45"/>
      <c r="E62" s="45"/>
      <c r="F62" s="45"/>
      <c r="G62" s="45"/>
      <c r="H62" s="45"/>
      <c r="I62" s="45"/>
      <c r="J62" s="45"/>
      <c r="K62" s="45"/>
      <c r="M62" s="249"/>
      <c r="X62" s="245"/>
      <c r="Z62" s="329"/>
      <c r="AA62" s="326"/>
      <c r="AB62" s="36"/>
    </row>
    <row r="63" spans="2:28" ht="25.5" customHeight="1">
      <c r="B63" s="44"/>
      <c r="C63" s="44"/>
      <c r="D63" s="45"/>
      <c r="E63" s="45"/>
      <c r="F63" s="45"/>
      <c r="G63" s="45"/>
      <c r="H63" s="45"/>
      <c r="I63" s="45"/>
      <c r="J63" s="45"/>
      <c r="K63" s="45"/>
      <c r="M63" s="249"/>
      <c r="N63" s="245"/>
      <c r="P63" s="219"/>
      <c r="AA63" s="330"/>
    </row>
    <row r="64" spans="2:28" ht="25.5" customHeight="1">
      <c r="B64" s="44"/>
      <c r="C64" s="44"/>
      <c r="D64" s="45"/>
      <c r="M64" s="249"/>
      <c r="N64" s="245"/>
      <c r="P64" s="219"/>
      <c r="AA64" s="330"/>
    </row>
    <row r="65" spans="2:27" ht="25.5" customHeight="1">
      <c r="B65" s="44"/>
      <c r="C65" s="44"/>
      <c r="D65" s="45"/>
      <c r="M65" s="249"/>
      <c r="N65" s="245"/>
      <c r="P65" s="219"/>
      <c r="AA65" s="330"/>
    </row>
    <row r="66" spans="2:27" ht="25.5" customHeight="1">
      <c r="B66" s="44"/>
      <c r="C66" s="44"/>
      <c r="D66" s="45"/>
      <c r="M66" s="249"/>
      <c r="N66" s="245"/>
      <c r="P66" s="219"/>
      <c r="AA66" s="330"/>
    </row>
    <row r="67" spans="2:27" ht="25.5" customHeight="1">
      <c r="B67" s="44"/>
      <c r="C67" s="44"/>
      <c r="D67" s="45"/>
      <c r="M67" s="249"/>
      <c r="N67" s="245"/>
      <c r="P67" s="219"/>
      <c r="AA67" s="330"/>
    </row>
    <row r="68" spans="2:27" ht="25.5" customHeight="1">
      <c r="B68" s="44"/>
      <c r="C68" s="44"/>
      <c r="D68" s="45"/>
      <c r="M68" s="249"/>
      <c r="N68" s="245"/>
      <c r="P68" s="219"/>
      <c r="AA68" s="330"/>
    </row>
    <row r="69" spans="2:27" ht="25.5" customHeight="1">
      <c r="B69" s="44"/>
      <c r="C69" s="44"/>
      <c r="D69" s="45"/>
      <c r="M69" s="249"/>
      <c r="N69" s="245"/>
      <c r="P69" s="219"/>
      <c r="AA69" s="330"/>
    </row>
    <row r="70" spans="2:27" ht="25.5" customHeight="1">
      <c r="B70" s="44"/>
      <c r="C70" s="44"/>
      <c r="D70" s="45"/>
      <c r="E70" s="45"/>
      <c r="F70" s="45"/>
      <c r="G70" s="45"/>
      <c r="H70" s="45"/>
      <c r="I70" s="45"/>
      <c r="J70" s="45"/>
      <c r="K70" s="45"/>
      <c r="M70" s="249"/>
      <c r="N70" s="245"/>
      <c r="P70" s="219"/>
      <c r="AA70" s="330"/>
    </row>
    <row r="71" spans="2:27" ht="25.5" customHeight="1">
      <c r="B71" s="44"/>
      <c r="C71" s="44"/>
      <c r="D71" s="45"/>
      <c r="E71" s="45"/>
      <c r="F71" s="45"/>
      <c r="G71" s="45"/>
      <c r="H71" s="45"/>
      <c r="I71" s="45"/>
      <c r="J71" s="45"/>
      <c r="K71" s="45"/>
      <c r="M71" s="249"/>
      <c r="N71" s="245"/>
      <c r="P71" s="219"/>
      <c r="AA71" s="330"/>
    </row>
    <row r="72" spans="2:27" ht="25.5" customHeight="1" thickBot="1">
      <c r="B72" s="201" t="s">
        <v>91</v>
      </c>
      <c r="C72" s="238" t="s">
        <v>121</v>
      </c>
      <c r="D72" s="238" t="s">
        <v>118</v>
      </c>
      <c r="E72" s="238" t="s">
        <v>117</v>
      </c>
      <c r="F72" s="238" t="s">
        <v>119</v>
      </c>
      <c r="G72" s="238" t="s">
        <v>120</v>
      </c>
      <c r="H72" s="238"/>
      <c r="I72" s="202"/>
      <c r="J72" s="202"/>
      <c r="K72" s="203"/>
      <c r="M72" s="250">
        <v>1</v>
      </c>
      <c r="N72" s="251">
        <v>2</v>
      </c>
      <c r="O72" s="251">
        <v>3</v>
      </c>
      <c r="P72" s="250">
        <v>4</v>
      </c>
      <c r="Q72" s="251">
        <v>5</v>
      </c>
      <c r="R72" s="251">
        <v>6</v>
      </c>
      <c r="S72" s="250"/>
      <c r="T72" s="251"/>
      <c r="U72" s="252"/>
      <c r="AA72" s="330"/>
    </row>
    <row r="73" spans="2:27" ht="25.5" customHeight="1" thickTop="1">
      <c r="B73" s="206" t="s">
        <v>109</v>
      </c>
      <c r="C73" s="239" t="s">
        <v>71</v>
      </c>
      <c r="D73" s="239" t="s">
        <v>69</v>
      </c>
      <c r="E73" s="239" t="s">
        <v>67</v>
      </c>
      <c r="F73" s="239" t="s">
        <v>67</v>
      </c>
      <c r="G73" s="239" t="s">
        <v>70</v>
      </c>
      <c r="H73" s="239"/>
      <c r="I73" s="207"/>
      <c r="J73" s="207"/>
      <c r="K73" s="207"/>
      <c r="M73" s="250" t="s">
        <v>121</v>
      </c>
      <c r="N73" s="250" t="s">
        <v>118</v>
      </c>
      <c r="O73" s="250" t="s">
        <v>117</v>
      </c>
      <c r="P73" s="250" t="s">
        <v>119</v>
      </c>
      <c r="Q73" s="250" t="s">
        <v>120</v>
      </c>
      <c r="R73" s="250"/>
      <c r="S73" s="250"/>
      <c r="T73" s="250"/>
      <c r="U73" s="249">
        <f t="shared" ref="U73" si="0">K72</f>
        <v>0</v>
      </c>
      <c r="AA73" s="330"/>
    </row>
    <row r="74" spans="2:27" ht="25.5" customHeight="1">
      <c r="B74" s="204" t="s">
        <v>94</v>
      </c>
      <c r="C74" s="240" t="s">
        <v>343</v>
      </c>
      <c r="D74" s="240" t="s">
        <v>374</v>
      </c>
      <c r="E74" s="240" t="s">
        <v>246</v>
      </c>
      <c r="F74" s="240" t="s">
        <v>246</v>
      </c>
      <c r="G74" s="240" t="s">
        <v>246</v>
      </c>
      <c r="H74" s="240"/>
      <c r="I74" s="194"/>
      <c r="J74" s="194"/>
      <c r="K74" s="205"/>
      <c r="M74" s="249"/>
      <c r="N74" s="245"/>
      <c r="P74" s="219"/>
      <c r="AA74" s="330"/>
    </row>
    <row r="75" spans="2:27" ht="25.5" customHeight="1">
      <c r="B75" s="168" t="s">
        <v>95</v>
      </c>
      <c r="C75" s="240" t="s">
        <v>343</v>
      </c>
      <c r="D75" s="240" t="s">
        <v>246</v>
      </c>
      <c r="E75" s="240" t="s">
        <v>245</v>
      </c>
      <c r="F75" s="240" t="s">
        <v>246</v>
      </c>
      <c r="G75" s="240" t="s">
        <v>246</v>
      </c>
      <c r="H75" s="240"/>
      <c r="I75" s="170"/>
      <c r="J75" s="170"/>
      <c r="K75" s="171"/>
      <c r="M75" s="253">
        <v>0.5</v>
      </c>
      <c r="N75" s="253">
        <v>0.2</v>
      </c>
      <c r="O75" s="253">
        <v>0</v>
      </c>
      <c r="P75" s="253">
        <v>0</v>
      </c>
      <c r="Q75" s="253">
        <v>0</v>
      </c>
      <c r="R75" s="253"/>
      <c r="S75" s="253"/>
      <c r="T75" s="253"/>
      <c r="AA75" s="330"/>
    </row>
    <row r="76" spans="2:27" ht="25.5" customHeight="1">
      <c r="B76" s="167" t="s">
        <v>96</v>
      </c>
      <c r="C76" s="240" t="s">
        <v>246</v>
      </c>
      <c r="D76" s="240" t="s">
        <v>374</v>
      </c>
      <c r="E76" s="240" t="s">
        <v>375</v>
      </c>
      <c r="F76" s="240" t="s">
        <v>263</v>
      </c>
      <c r="G76" s="240" t="s">
        <v>246</v>
      </c>
      <c r="H76" s="240"/>
      <c r="I76" s="170"/>
      <c r="J76" s="170"/>
      <c r="K76" s="171"/>
      <c r="M76" s="253">
        <v>0.5</v>
      </c>
      <c r="N76" s="253">
        <v>0</v>
      </c>
      <c r="O76" s="253">
        <v>0.1111111111111111</v>
      </c>
      <c r="P76" s="253">
        <v>0</v>
      </c>
      <c r="Q76" s="253">
        <v>0</v>
      </c>
      <c r="R76" s="253"/>
      <c r="S76" s="253"/>
      <c r="T76" s="253"/>
      <c r="AA76" s="330"/>
    </row>
    <row r="77" spans="2:27" ht="25.5" customHeight="1">
      <c r="B77" s="167" t="s">
        <v>99</v>
      </c>
      <c r="C77" s="240" t="s">
        <v>246</v>
      </c>
      <c r="D77" s="240" t="s">
        <v>376</v>
      </c>
      <c r="E77" s="240" t="s">
        <v>245</v>
      </c>
      <c r="F77" s="240" t="s">
        <v>377</v>
      </c>
      <c r="G77" s="240" t="s">
        <v>246</v>
      </c>
      <c r="H77" s="240"/>
      <c r="I77" s="170"/>
      <c r="J77" s="170"/>
      <c r="K77" s="171"/>
      <c r="M77" s="253">
        <v>0</v>
      </c>
      <c r="N77" s="253">
        <v>0.2</v>
      </c>
      <c r="O77" s="253">
        <v>0.22222222222222221</v>
      </c>
      <c r="P77" s="253">
        <v>0.14285714285714285</v>
      </c>
      <c r="Q77" s="253">
        <v>0</v>
      </c>
      <c r="R77" s="253"/>
      <c r="S77" s="253"/>
      <c r="T77" s="253"/>
      <c r="AA77" s="330"/>
    </row>
    <row r="78" spans="2:27" ht="25.5" customHeight="1">
      <c r="B78" s="172" t="s">
        <v>97</v>
      </c>
      <c r="C78" s="240" t="s">
        <v>246</v>
      </c>
      <c r="D78" s="240" t="s">
        <v>374</v>
      </c>
      <c r="E78" s="240" t="s">
        <v>375</v>
      </c>
      <c r="F78" s="240" t="s">
        <v>378</v>
      </c>
      <c r="G78" s="240" t="s">
        <v>379</v>
      </c>
      <c r="H78" s="240"/>
      <c r="I78" s="170"/>
      <c r="J78" s="170"/>
      <c r="K78" s="171"/>
      <c r="M78" s="253">
        <v>0</v>
      </c>
      <c r="N78" s="253">
        <v>0.3</v>
      </c>
      <c r="O78" s="253">
        <v>0.1111111111111111</v>
      </c>
      <c r="P78" s="253">
        <v>0.42857142857142855</v>
      </c>
      <c r="Q78" s="253">
        <v>0</v>
      </c>
      <c r="R78" s="253"/>
      <c r="S78" s="253"/>
      <c r="T78" s="253"/>
      <c r="AA78" s="330"/>
    </row>
    <row r="79" spans="2:27" ht="25.5" customHeight="1">
      <c r="B79" s="173" t="s">
        <v>98</v>
      </c>
      <c r="C79" s="241" t="s">
        <v>246</v>
      </c>
      <c r="D79" s="241" t="s">
        <v>380</v>
      </c>
      <c r="E79" s="241" t="s">
        <v>344</v>
      </c>
      <c r="F79" s="241" t="s">
        <v>263</v>
      </c>
      <c r="G79" s="241" t="s">
        <v>381</v>
      </c>
      <c r="H79" s="241"/>
      <c r="I79" s="174"/>
      <c r="J79" s="174"/>
      <c r="K79" s="175"/>
      <c r="M79" s="253">
        <v>0</v>
      </c>
      <c r="N79" s="253">
        <v>0.2</v>
      </c>
      <c r="O79" s="253">
        <v>0.22222222222222221</v>
      </c>
      <c r="P79" s="253">
        <v>0.2857142857142857</v>
      </c>
      <c r="Q79" s="253">
        <v>0.75</v>
      </c>
      <c r="R79" s="253"/>
      <c r="S79" s="253"/>
      <c r="T79" s="253"/>
      <c r="AA79" s="330"/>
    </row>
    <row r="80" spans="2:27" ht="15.75" customHeight="1">
      <c r="B80" s="44"/>
      <c r="C80" s="44"/>
      <c r="D80" s="45"/>
      <c r="E80" s="45"/>
      <c r="F80" s="45"/>
      <c r="G80" s="45"/>
      <c r="H80" s="45"/>
      <c r="I80" s="45"/>
      <c r="J80" s="45"/>
      <c r="K80" s="45"/>
      <c r="M80" s="253">
        <v>0</v>
      </c>
      <c r="N80" s="253">
        <v>0.1</v>
      </c>
      <c r="O80" s="253">
        <v>0.33333333333333331</v>
      </c>
      <c r="P80" s="253">
        <v>0.14285714285714285</v>
      </c>
      <c r="Q80" s="253">
        <v>0.25</v>
      </c>
      <c r="R80" s="253"/>
      <c r="S80" s="253"/>
      <c r="T80" s="253"/>
      <c r="AA80" s="330"/>
    </row>
    <row r="81" spans="2:27" ht="17.25" customHeight="1">
      <c r="B81" s="48" t="s">
        <v>131</v>
      </c>
      <c r="C81" s="48"/>
      <c r="D81" s="47"/>
      <c r="E81" s="47"/>
      <c r="F81" s="47"/>
      <c r="G81" s="47"/>
      <c r="H81" s="47"/>
      <c r="I81" s="47"/>
      <c r="J81" s="47"/>
      <c r="K81" s="47"/>
      <c r="M81" s="249"/>
      <c r="N81" s="245"/>
      <c r="P81" s="219"/>
      <c r="AA81" s="330"/>
    </row>
    <row r="82" spans="2:27" ht="30.75" customHeight="1">
      <c r="B82" s="52" t="s">
        <v>75</v>
      </c>
      <c r="C82" s="52" t="s">
        <v>101</v>
      </c>
      <c r="D82" s="52" t="s">
        <v>102</v>
      </c>
      <c r="E82" s="52" t="s">
        <v>103</v>
      </c>
      <c r="F82" s="52" t="s">
        <v>104</v>
      </c>
      <c r="G82" s="52" t="s">
        <v>105</v>
      </c>
      <c r="H82" s="52" t="s">
        <v>6</v>
      </c>
      <c r="I82" s="52" t="s">
        <v>7</v>
      </c>
      <c r="J82" s="52" t="s">
        <v>106</v>
      </c>
      <c r="K82" s="52" t="s">
        <v>108</v>
      </c>
      <c r="M82" s="249"/>
      <c r="N82" s="245"/>
      <c r="P82" s="219"/>
      <c r="AA82" s="330"/>
    </row>
    <row r="83" spans="2:27" ht="21" customHeight="1">
      <c r="B83" s="82" t="s">
        <v>121</v>
      </c>
      <c r="C83" s="345">
        <v>2401</v>
      </c>
      <c r="D83" s="83">
        <v>4.7818568691874785E-2</v>
      </c>
      <c r="E83" s="83">
        <v>0.55901391801210409</v>
      </c>
      <c r="F83" s="83">
        <v>0.21876745734794811</v>
      </c>
      <c r="G83" s="84">
        <v>22.86</v>
      </c>
      <c r="H83" s="85">
        <v>2.602670894859072</v>
      </c>
      <c r="I83" s="85">
        <v>40.336926927197304</v>
      </c>
      <c r="J83" s="86">
        <v>1.595845454729707</v>
      </c>
      <c r="K83" s="69"/>
      <c r="M83" s="249"/>
      <c r="N83" s="245"/>
      <c r="P83" s="219"/>
      <c r="AA83" s="330"/>
    </row>
    <row r="84" spans="2:27" ht="21" customHeight="1">
      <c r="B84" s="82" t="s">
        <v>121</v>
      </c>
      <c r="C84" s="345">
        <v>2402</v>
      </c>
      <c r="D84" s="83">
        <v>7.9451253925403781E-2</v>
      </c>
      <c r="E84" s="83">
        <v>0.45520595953410964</v>
      </c>
      <c r="F84" s="83">
        <v>0.17351310425216254</v>
      </c>
      <c r="G84" s="84">
        <v>18.079250000000002</v>
      </c>
      <c r="H84" s="85">
        <v>0.51363731138475499</v>
      </c>
      <c r="I84" s="85">
        <v>16.231741598057297</v>
      </c>
      <c r="J84" s="86">
        <v>1.840972795826155</v>
      </c>
      <c r="K84" s="69"/>
      <c r="M84" s="249"/>
      <c r="N84" s="245"/>
      <c r="P84" s="219"/>
      <c r="AA84" s="330"/>
    </row>
    <row r="85" spans="2:27" ht="21" customHeight="1">
      <c r="B85" s="82" t="s">
        <v>121</v>
      </c>
      <c r="C85" s="345">
        <v>2403</v>
      </c>
      <c r="D85" s="83">
        <v>3.1270596572567588E-2</v>
      </c>
      <c r="E85" s="83">
        <v>0.41641016473719739</v>
      </c>
      <c r="F85" s="83">
        <v>0.15727382374153759</v>
      </c>
      <c r="G85" s="84">
        <v>15.375249999999999</v>
      </c>
      <c r="H85" s="85">
        <v>1.4306290819424281E-2</v>
      </c>
      <c r="I85" s="85">
        <v>8.1784295851042135</v>
      </c>
      <c r="J85" s="86">
        <v>2.012004790863164</v>
      </c>
      <c r="K85" s="69"/>
      <c r="M85" s="249"/>
      <c r="N85" s="245"/>
      <c r="P85" s="219"/>
      <c r="AA85" s="330"/>
    </row>
    <row r="86" spans="2:27" ht="21" customHeight="1">
      <c r="B86" s="82" t="s">
        <v>121</v>
      </c>
      <c r="C86" s="345">
        <v>2404</v>
      </c>
      <c r="D86" s="83">
        <v>3.2126109175495361E-2</v>
      </c>
      <c r="E86" s="83">
        <v>0.37345950777115983</v>
      </c>
      <c r="F86" s="83">
        <v>0.18020499153259334</v>
      </c>
      <c r="G86" s="84">
        <v>14.83825</v>
      </c>
      <c r="H86" s="85">
        <v>3.4275794870678715E-2</v>
      </c>
      <c r="I86" s="85">
        <v>7.5192524997551429</v>
      </c>
      <c r="J86" s="86">
        <v>2.0573280185007228</v>
      </c>
      <c r="K86" s="69"/>
      <c r="M86" s="249"/>
      <c r="N86" s="245"/>
      <c r="P86" s="219"/>
      <c r="AA86" s="330"/>
    </row>
    <row r="87" spans="2:27" ht="21" customHeight="1">
      <c r="B87" s="82" t="s">
        <v>121</v>
      </c>
      <c r="C87" s="345">
        <v>2405</v>
      </c>
      <c r="D87" s="83">
        <v>2.5174536280934173E-2</v>
      </c>
      <c r="E87" s="83">
        <v>0.37957065601385453</v>
      </c>
      <c r="F87" s="83">
        <v>0.1849797959589328</v>
      </c>
      <c r="G87" s="84">
        <v>15.898000000000001</v>
      </c>
      <c r="H87" s="85">
        <v>3.2373082946960591E-2</v>
      </c>
      <c r="I87" s="85">
        <v>8.8961231938247689</v>
      </c>
      <c r="J87" s="86">
        <v>2.0024241823926934</v>
      </c>
      <c r="K87" s="69"/>
      <c r="M87" s="249"/>
      <c r="N87" s="245"/>
      <c r="P87" s="219"/>
      <c r="AA87" s="330"/>
    </row>
    <row r="88" spans="2:27" ht="21" customHeight="1">
      <c r="B88" s="82" t="s">
        <v>121</v>
      </c>
      <c r="C88" s="345">
        <v>2406</v>
      </c>
      <c r="D88" s="83">
        <v>3.0375050105728042E-2</v>
      </c>
      <c r="E88" s="83">
        <v>0.36541370575345944</v>
      </c>
      <c r="F88" s="83">
        <v>0.17267745142087559</v>
      </c>
      <c r="G88" s="84">
        <v>16.459</v>
      </c>
      <c r="H88" s="85">
        <v>3.6857513643730112E-2</v>
      </c>
      <c r="I88" s="85">
        <v>8.1639392720862212</v>
      </c>
      <c r="J88" s="86">
        <v>1.9496856279948636</v>
      </c>
      <c r="K88" s="69"/>
      <c r="M88" s="249"/>
      <c r="N88" s="245"/>
      <c r="P88" s="219"/>
      <c r="AA88" s="330"/>
    </row>
    <row r="89" spans="2:27" ht="21" customHeight="1">
      <c r="B89" s="82" t="s">
        <v>121</v>
      </c>
      <c r="C89" s="345">
        <v>2407</v>
      </c>
      <c r="D89" s="83">
        <v>3.0516765189595205E-2</v>
      </c>
      <c r="E89" s="83">
        <v>0.36365910289933012</v>
      </c>
      <c r="F89" s="83">
        <v>0.16831769819869744</v>
      </c>
      <c r="G89" s="84">
        <v>16.898999999999997</v>
      </c>
      <c r="H89" s="85">
        <v>2.9727604768402936E-2</v>
      </c>
      <c r="I89" s="85">
        <v>7.604321299757471</v>
      </c>
      <c r="J89" s="86">
        <v>1.8989562471005135</v>
      </c>
      <c r="K89" s="69"/>
      <c r="M89" s="249"/>
      <c r="N89" s="245"/>
      <c r="P89" s="219"/>
      <c r="AA89" s="330"/>
    </row>
    <row r="90" spans="2:27" ht="21" customHeight="1">
      <c r="B90" s="82" t="s">
        <v>121</v>
      </c>
      <c r="C90" s="345">
        <v>2408</v>
      </c>
      <c r="D90" s="83">
        <v>3.3911958210569332E-2</v>
      </c>
      <c r="E90" s="83">
        <v>0.35461303519114695</v>
      </c>
      <c r="F90" s="83">
        <v>0.15011075074249372</v>
      </c>
      <c r="G90" s="84">
        <v>17.408333333333331</v>
      </c>
      <c r="H90" s="85">
        <v>0</v>
      </c>
      <c r="I90" s="85">
        <v>6.2129987831775786</v>
      </c>
      <c r="J90" s="86">
        <v>1.8693084652550931</v>
      </c>
      <c r="K90" s="69"/>
      <c r="M90" s="249"/>
      <c r="N90" s="245"/>
      <c r="P90" s="219"/>
      <c r="AA90" s="330"/>
    </row>
    <row r="91" spans="2:27" ht="21" customHeight="1">
      <c r="B91" s="82" t="s">
        <v>121</v>
      </c>
      <c r="C91" s="345">
        <v>2409</v>
      </c>
      <c r="D91" s="83">
        <v>3.7609139861645359E-2</v>
      </c>
      <c r="E91" s="83">
        <v>0.3591963519398767</v>
      </c>
      <c r="F91" s="83">
        <v>0.16576690658077362</v>
      </c>
      <c r="G91" s="84">
        <v>17.292000000000002</v>
      </c>
      <c r="H91" s="85">
        <v>3.2873952718051283E-2</v>
      </c>
      <c r="I91" s="85">
        <v>8.3746394549235639</v>
      </c>
      <c r="J91" s="86">
        <v>1.9115580115705011</v>
      </c>
      <c r="K91" s="69"/>
      <c r="M91" s="249"/>
      <c r="N91" s="245"/>
      <c r="P91" s="219"/>
      <c r="AA91" s="330"/>
    </row>
    <row r="92" spans="2:27" ht="21" customHeight="1">
      <c r="B92" s="82" t="s">
        <v>121</v>
      </c>
      <c r="C92" s="345">
        <v>2410</v>
      </c>
      <c r="D92" s="83">
        <v>3.4186885010164099E-2</v>
      </c>
      <c r="E92" s="83">
        <v>0.36962334638877931</v>
      </c>
      <c r="F92" s="83">
        <v>0.18752356943535195</v>
      </c>
      <c r="G92" s="84">
        <v>16.782333333333337</v>
      </c>
      <c r="H92" s="85">
        <v>6.4049796012074667E-2</v>
      </c>
      <c r="I92" s="85">
        <v>10.020234753889016</v>
      </c>
      <c r="J92" s="86">
        <v>1.958523925475673</v>
      </c>
      <c r="K92" s="69"/>
      <c r="M92" s="249"/>
      <c r="N92" s="245"/>
      <c r="P92" s="219"/>
      <c r="AA92" s="330"/>
    </row>
    <row r="93" spans="2:27" ht="21" customHeight="1">
      <c r="B93" s="82" t="s">
        <v>121</v>
      </c>
      <c r="C93" s="345">
        <v>2411</v>
      </c>
      <c r="D93" s="83">
        <v>3.7425905973767888E-2</v>
      </c>
      <c r="E93" s="83">
        <v>0.36223335417818853</v>
      </c>
      <c r="F93" s="83">
        <v>0.17138611341450399</v>
      </c>
      <c r="G93" s="84">
        <v>16.415499999999998</v>
      </c>
      <c r="H93" s="85">
        <v>0.10262641521826586</v>
      </c>
      <c r="I93" s="85">
        <v>7.7360769185959457</v>
      </c>
      <c r="J93" s="86">
        <v>1.9414099831547367</v>
      </c>
      <c r="K93" s="69"/>
      <c r="M93" s="249"/>
      <c r="N93" s="245"/>
      <c r="P93" s="219"/>
      <c r="AA93" s="330"/>
    </row>
    <row r="94" spans="2:27" ht="21" customHeight="1">
      <c r="B94" s="82" t="s">
        <v>121</v>
      </c>
      <c r="C94" s="345">
        <v>2412</v>
      </c>
      <c r="D94" s="83">
        <v>3.9934091241073423E-2</v>
      </c>
      <c r="E94" s="83">
        <v>0.36867220725852751</v>
      </c>
      <c r="F94" s="83">
        <v>0.17274679765528073</v>
      </c>
      <c r="G94" s="84">
        <v>16.160333333333334</v>
      </c>
      <c r="H94" s="85">
        <v>5.0957757420436789E-2</v>
      </c>
      <c r="I94" s="85">
        <v>8.5609032466333819</v>
      </c>
      <c r="J94" s="86">
        <v>1.9738521710354926</v>
      </c>
      <c r="K94" s="69"/>
      <c r="M94" s="249"/>
      <c r="N94" s="245"/>
      <c r="P94" s="219"/>
      <c r="AA94" s="330"/>
    </row>
    <row r="95" spans="2:27" ht="21" customHeight="1">
      <c r="B95" s="82" t="s">
        <v>121</v>
      </c>
      <c r="C95" s="345">
        <v>2501</v>
      </c>
      <c r="D95" s="83">
        <v>4.2625638921369002E-2</v>
      </c>
      <c r="E95" s="83">
        <v>0.36192521176154774</v>
      </c>
      <c r="F95" s="83">
        <v>0.17644976691269246</v>
      </c>
      <c r="G95" s="84">
        <v>15.982666666666667</v>
      </c>
      <c r="H95" s="85">
        <v>0.16534784048043469</v>
      </c>
      <c r="I95" s="85">
        <v>7.6591481822544214</v>
      </c>
      <c r="J95" s="86">
        <v>1.9932462209064175</v>
      </c>
      <c r="K95" s="69" t="s">
        <v>71</v>
      </c>
      <c r="M95" s="249"/>
      <c r="N95" s="245"/>
      <c r="P95" s="219"/>
      <c r="AA95" s="330"/>
    </row>
    <row r="96" spans="2:27" ht="21" customHeight="1">
      <c r="B96" s="82" t="s">
        <v>118</v>
      </c>
      <c r="C96" s="345">
        <v>2401</v>
      </c>
      <c r="D96" s="83">
        <v>3.2486319162481542E-2</v>
      </c>
      <c r="E96" s="83">
        <v>0.3763570423341982</v>
      </c>
      <c r="F96" s="83">
        <v>0.12776666096487294</v>
      </c>
      <c r="G96" s="84">
        <v>24.686875000000001</v>
      </c>
      <c r="H96" s="85">
        <v>0.88794155668723629</v>
      </c>
      <c r="I96" s="85">
        <v>18.529526886291922</v>
      </c>
      <c r="J96" s="86">
        <v>2.5656673981921978</v>
      </c>
      <c r="K96" s="69"/>
      <c r="M96" s="249"/>
      <c r="N96" s="245"/>
      <c r="P96" s="219"/>
      <c r="AA96" s="330"/>
    </row>
    <row r="97" spans="2:27" ht="21" customHeight="1">
      <c r="B97" s="82" t="s">
        <v>118</v>
      </c>
      <c r="C97" s="345">
        <v>2402</v>
      </c>
      <c r="D97" s="83">
        <v>4.7767517113193644E-2</v>
      </c>
      <c r="E97" s="83">
        <v>0.28087047128779968</v>
      </c>
      <c r="F97" s="83">
        <v>0.11420503545316917</v>
      </c>
      <c r="G97" s="84">
        <v>18.48</v>
      </c>
      <c r="H97" s="85">
        <v>0.10215850459171422</v>
      </c>
      <c r="I97" s="85">
        <v>4.3053680175132039</v>
      </c>
      <c r="J97" s="86">
        <v>2.9916605596965105</v>
      </c>
      <c r="K97" s="69"/>
      <c r="M97" s="249"/>
      <c r="N97" s="245"/>
      <c r="P97" s="219"/>
      <c r="AA97" s="330"/>
    </row>
    <row r="98" spans="2:27" ht="21" customHeight="1">
      <c r="B98" s="82" t="s">
        <v>118</v>
      </c>
      <c r="C98" s="345">
        <v>2403</v>
      </c>
      <c r="D98" s="83">
        <v>1.469863264769744E-2</v>
      </c>
      <c r="E98" s="83">
        <v>0.25690886735717139</v>
      </c>
      <c r="F98" s="83">
        <v>0.11289963648173131</v>
      </c>
      <c r="G98" s="84">
        <v>17.441299999999998</v>
      </c>
      <c r="H98" s="85">
        <v>2.3417762810223133E-2</v>
      </c>
      <c r="I98" s="85">
        <v>3.0816041209156588</v>
      </c>
      <c r="J98" s="86">
        <v>3.126053771703337</v>
      </c>
      <c r="K98" s="69"/>
      <c r="M98" s="249"/>
      <c r="N98" s="245"/>
      <c r="P98" s="219"/>
      <c r="AA98" s="330"/>
    </row>
    <row r="99" spans="2:27" ht="21" customHeight="1">
      <c r="B99" s="82" t="s">
        <v>118</v>
      </c>
      <c r="C99" s="345">
        <v>2404</v>
      </c>
      <c r="D99" s="83">
        <v>1.0789978062636395E-2</v>
      </c>
      <c r="E99" s="83">
        <v>0.24097250148057134</v>
      </c>
      <c r="F99" s="83">
        <v>0.10723346595436223</v>
      </c>
      <c r="G99" s="84">
        <v>16.763333333333332</v>
      </c>
      <c r="H99" s="85">
        <v>5.4918840981087541E-2</v>
      </c>
      <c r="I99" s="85">
        <v>2.712282114259517</v>
      </c>
      <c r="J99" s="86">
        <v>3.2126172800685238</v>
      </c>
      <c r="K99" s="69"/>
      <c r="M99" s="249"/>
      <c r="N99" s="245"/>
      <c r="P99" s="219"/>
      <c r="AA99" s="330"/>
    </row>
    <row r="100" spans="2:27" ht="21" customHeight="1">
      <c r="B100" s="82" t="s">
        <v>118</v>
      </c>
      <c r="C100" s="345">
        <v>2405</v>
      </c>
      <c r="D100" s="83">
        <v>1.1377442603217615E-2</v>
      </c>
      <c r="E100" s="83">
        <v>0.23964785981232972</v>
      </c>
      <c r="F100" s="83">
        <v>0.10873759322314638</v>
      </c>
      <c r="G100" s="84">
        <v>17.179200000000002</v>
      </c>
      <c r="H100" s="85">
        <v>7.8228484333198844E-2</v>
      </c>
      <c r="I100" s="85">
        <v>2.9683363777541558</v>
      </c>
      <c r="J100" s="86">
        <v>3.1722537038451954</v>
      </c>
      <c r="K100" s="69"/>
      <c r="M100" s="249"/>
      <c r="N100" s="245"/>
      <c r="P100" s="219"/>
      <c r="AA100" s="330"/>
    </row>
    <row r="101" spans="2:27" ht="21" customHeight="1">
      <c r="B101" s="82" t="s">
        <v>118</v>
      </c>
      <c r="C101" s="345">
        <v>2406</v>
      </c>
      <c r="D101" s="83">
        <v>1.2136571973993765E-2</v>
      </c>
      <c r="E101" s="83">
        <v>0.24798676681553683</v>
      </c>
      <c r="F101" s="83">
        <v>0.10423140877748455</v>
      </c>
      <c r="G101" s="84">
        <v>18.194666666666663</v>
      </c>
      <c r="H101" s="85">
        <v>9.5757310502892309E-2</v>
      </c>
      <c r="I101" s="85">
        <v>3.7523307159894439</v>
      </c>
      <c r="J101" s="86">
        <v>3.0288722512224657</v>
      </c>
      <c r="K101" s="69"/>
      <c r="M101" s="249"/>
      <c r="N101" s="245"/>
      <c r="P101" s="219"/>
      <c r="AA101" s="330"/>
    </row>
    <row r="102" spans="2:27" ht="21" customHeight="1">
      <c r="B102" s="82" t="s">
        <v>118</v>
      </c>
      <c r="C102" s="345">
        <v>2407</v>
      </c>
      <c r="D102" s="83">
        <v>1.2750873941052013E-2</v>
      </c>
      <c r="E102" s="83">
        <v>0.25102139258979939</v>
      </c>
      <c r="F102" s="83">
        <v>0.10416495645170372</v>
      </c>
      <c r="G102" s="84">
        <v>19.421444444444447</v>
      </c>
      <c r="H102" s="85">
        <v>9.5511303046380766E-2</v>
      </c>
      <c r="I102" s="85">
        <v>3.6631878211495521</v>
      </c>
      <c r="J102" s="86">
        <v>2.913934470084758</v>
      </c>
      <c r="K102" s="69"/>
      <c r="M102" s="249"/>
      <c r="N102" s="245"/>
      <c r="P102" s="219"/>
      <c r="AA102" s="330"/>
    </row>
    <row r="103" spans="2:27" ht="21" customHeight="1">
      <c r="B103" s="82" t="s">
        <v>118</v>
      </c>
      <c r="C103" s="345">
        <v>2408</v>
      </c>
      <c r="D103" s="83">
        <v>1.5207515200528028E-2</v>
      </c>
      <c r="E103" s="83">
        <v>0.27261240772654488</v>
      </c>
      <c r="F103" s="83">
        <v>0.1008777262301955</v>
      </c>
      <c r="G103" s="84">
        <v>21.251333333333335</v>
      </c>
      <c r="H103" s="85">
        <v>8.1745585308999363E-2</v>
      </c>
      <c r="I103" s="85">
        <v>4.5180509453367179</v>
      </c>
      <c r="J103" s="86">
        <v>2.7637460307177495</v>
      </c>
      <c r="K103" s="69"/>
      <c r="M103" s="249"/>
      <c r="N103" s="245"/>
      <c r="P103" s="219"/>
      <c r="AA103" s="330"/>
    </row>
    <row r="104" spans="2:27" ht="21" customHeight="1">
      <c r="B104" s="82" t="s">
        <v>118</v>
      </c>
      <c r="C104" s="345">
        <v>2409</v>
      </c>
      <c r="D104" s="83">
        <v>1.593318155951327E-2</v>
      </c>
      <c r="E104" s="83">
        <v>0.27841631252070498</v>
      </c>
      <c r="F104" s="83">
        <v>0.10879456342698562</v>
      </c>
      <c r="G104" s="84">
        <v>21.138777777777776</v>
      </c>
      <c r="H104" s="85">
        <v>0.11670329569794453</v>
      </c>
      <c r="I104" s="85">
        <v>5.5069367657467581</v>
      </c>
      <c r="J104" s="86">
        <v>2.7946886748384747</v>
      </c>
      <c r="K104" s="69"/>
      <c r="M104" s="249"/>
      <c r="N104" s="245"/>
      <c r="P104" s="219"/>
      <c r="AA104" s="330"/>
    </row>
    <row r="105" spans="2:27" ht="21" customHeight="1">
      <c r="B105" s="82" t="s">
        <v>118</v>
      </c>
      <c r="C105" s="345">
        <v>2410</v>
      </c>
      <c r="D105" s="83">
        <v>1.444180580547207E-2</v>
      </c>
      <c r="E105" s="83">
        <v>0.27470378393392969</v>
      </c>
      <c r="F105" s="83">
        <v>0.11522702127235941</v>
      </c>
      <c r="G105" s="84">
        <v>19.694444444444443</v>
      </c>
      <c r="H105" s="85">
        <v>0.12388945029710116</v>
      </c>
      <c r="I105" s="85">
        <v>6.0754993125856194</v>
      </c>
      <c r="J105" s="86">
        <v>2.9678492259525995</v>
      </c>
      <c r="K105" s="69"/>
      <c r="M105" s="249"/>
      <c r="N105" s="245"/>
      <c r="P105" s="219"/>
      <c r="AA105" s="330"/>
    </row>
    <row r="106" spans="2:27" ht="21" customHeight="1">
      <c r="B106" s="82" t="s">
        <v>118</v>
      </c>
      <c r="C106" s="345">
        <v>2411</v>
      </c>
      <c r="D106" s="83">
        <v>1.4767890780201628E-2</v>
      </c>
      <c r="E106" s="83">
        <v>0.27707869079762709</v>
      </c>
      <c r="F106" s="83">
        <v>0.11643330478016997</v>
      </c>
      <c r="G106" s="84">
        <v>19.900444444444446</v>
      </c>
      <c r="H106" s="85">
        <v>0.1254303380508878</v>
      </c>
      <c r="I106" s="85">
        <v>7.0391882948257631</v>
      </c>
      <c r="J106" s="86">
        <v>2.9401758044844204</v>
      </c>
      <c r="K106" s="69"/>
      <c r="M106" s="249"/>
      <c r="N106" s="245"/>
      <c r="P106" s="219"/>
      <c r="AA106" s="330"/>
    </row>
    <row r="107" spans="2:27" ht="21" customHeight="1">
      <c r="B107" s="82" t="s">
        <v>118</v>
      </c>
      <c r="C107" s="345">
        <v>2412</v>
      </c>
      <c r="D107" s="83">
        <v>1.4695791200795474E-2</v>
      </c>
      <c r="E107" s="83">
        <v>0.28293545815885746</v>
      </c>
      <c r="F107" s="83">
        <v>0.11567583776642286</v>
      </c>
      <c r="G107" s="84">
        <v>19.677777777777777</v>
      </c>
      <c r="H107" s="85">
        <v>7.5792264116031294E-2</v>
      </c>
      <c r="I107" s="85">
        <v>6.2570724709123606</v>
      </c>
      <c r="J107" s="86">
        <v>2.9478862542214661</v>
      </c>
      <c r="K107" s="69"/>
      <c r="M107" s="249"/>
      <c r="N107" s="245"/>
      <c r="P107" s="219"/>
      <c r="AA107" s="330"/>
    </row>
    <row r="108" spans="2:27" ht="21" customHeight="1">
      <c r="B108" s="82" t="s">
        <v>118</v>
      </c>
      <c r="C108" s="345">
        <v>2501</v>
      </c>
      <c r="D108" s="83">
        <v>1.735117628364663E-2</v>
      </c>
      <c r="E108" s="83">
        <v>0.31251656750889545</v>
      </c>
      <c r="F108" s="83">
        <v>0.1164724814300864</v>
      </c>
      <c r="G108" s="84">
        <v>19.822600000000001</v>
      </c>
      <c r="H108" s="85">
        <v>0.14815481982300618</v>
      </c>
      <c r="I108" s="85">
        <v>6.7923286626547457</v>
      </c>
      <c r="J108" s="86">
        <v>2.925261317161588</v>
      </c>
      <c r="K108" s="69" t="s">
        <v>69</v>
      </c>
      <c r="M108" s="249"/>
      <c r="N108" s="245"/>
      <c r="P108" s="219"/>
      <c r="AA108" s="330"/>
    </row>
    <row r="109" spans="2:27" ht="21" customHeight="1">
      <c r="B109" s="82" t="s">
        <v>117</v>
      </c>
      <c r="C109" s="345">
        <v>2401</v>
      </c>
      <c r="D109" s="83">
        <v>2.1112041841699944E-2</v>
      </c>
      <c r="E109" s="83">
        <v>0.50991583775357641</v>
      </c>
      <c r="F109" s="83">
        <v>0.18645969008227101</v>
      </c>
      <c r="G109" s="84">
        <v>20.241000000000003</v>
      </c>
      <c r="H109" s="85">
        <v>3.9900070553408682</v>
      </c>
      <c r="I109" s="85">
        <v>62.190577987380053</v>
      </c>
      <c r="J109" s="86">
        <v>1.7642536970085194</v>
      </c>
      <c r="K109" s="69"/>
      <c r="M109" s="249"/>
      <c r="N109" s="245"/>
      <c r="P109" s="219"/>
      <c r="AA109" s="330"/>
    </row>
    <row r="110" spans="2:27" ht="21" customHeight="1">
      <c r="B110" s="82" t="s">
        <v>117</v>
      </c>
      <c r="C110" s="345">
        <v>2402</v>
      </c>
      <c r="D110" s="83">
        <v>4.3835102676937181E-2</v>
      </c>
      <c r="E110" s="83">
        <v>0.40630418891780912</v>
      </c>
      <c r="F110" s="83">
        <v>0.17554249614866663</v>
      </c>
      <c r="G110" s="84">
        <v>14.204583333333332</v>
      </c>
      <c r="H110" s="85">
        <v>0.47819133397264196</v>
      </c>
      <c r="I110" s="85">
        <v>20.670206049140006</v>
      </c>
      <c r="J110" s="86">
        <v>2.1393251809394456</v>
      </c>
      <c r="K110" s="69"/>
      <c r="M110" s="249"/>
      <c r="N110" s="245"/>
      <c r="P110" s="219"/>
      <c r="AA110" s="330"/>
    </row>
    <row r="111" spans="2:27" ht="21" customHeight="1">
      <c r="B111" s="82" t="s">
        <v>117</v>
      </c>
      <c r="C111" s="345">
        <v>2403</v>
      </c>
      <c r="D111" s="83">
        <v>3.1436470883342678E-2</v>
      </c>
      <c r="E111" s="83">
        <v>0.38337354496045806</v>
      </c>
      <c r="F111" s="83">
        <v>0.18532370457087427</v>
      </c>
      <c r="G111" s="84">
        <v>13.664785714285713</v>
      </c>
      <c r="H111" s="85">
        <v>9.323501838204809E-2</v>
      </c>
      <c r="I111" s="85">
        <v>19.424981124876215</v>
      </c>
      <c r="J111" s="86">
        <v>2.2077074312909657</v>
      </c>
      <c r="K111" s="69"/>
      <c r="M111" s="249"/>
      <c r="N111" s="245"/>
      <c r="P111" s="219"/>
      <c r="AA111" s="330"/>
    </row>
    <row r="112" spans="2:27" ht="21" customHeight="1">
      <c r="B112" s="82" t="s">
        <v>117</v>
      </c>
      <c r="C112" s="345">
        <v>2404</v>
      </c>
      <c r="D112" s="83">
        <v>2.5759652221635076E-2</v>
      </c>
      <c r="E112" s="83">
        <v>0.36648648043060877</v>
      </c>
      <c r="F112" s="83">
        <v>0.19684451552718615</v>
      </c>
      <c r="G112" s="84">
        <v>13.441583333333332</v>
      </c>
      <c r="H112" s="85">
        <v>8.9583365682882055E-2</v>
      </c>
      <c r="I112" s="85">
        <v>18.852819307962527</v>
      </c>
      <c r="J112" s="86">
        <v>2.2092873515172724</v>
      </c>
      <c r="K112" s="69"/>
      <c r="M112" s="249"/>
      <c r="N112" s="245"/>
      <c r="P112" s="219"/>
      <c r="AA112" s="330"/>
    </row>
    <row r="113" spans="2:27" ht="21" customHeight="1">
      <c r="B113" s="82" t="s">
        <v>117</v>
      </c>
      <c r="C113" s="345">
        <v>2405</v>
      </c>
      <c r="D113" s="83">
        <v>2.8431235080314782E-2</v>
      </c>
      <c r="E113" s="83">
        <v>0.36708755883390093</v>
      </c>
      <c r="F113" s="83">
        <v>0.20012424427524098</v>
      </c>
      <c r="G113" s="84">
        <v>14.45383333333333</v>
      </c>
      <c r="H113" s="85">
        <v>0.19647086050551041</v>
      </c>
      <c r="I113" s="85">
        <v>21.100320927843864</v>
      </c>
      <c r="J113" s="86">
        <v>2.1176397551151322</v>
      </c>
      <c r="K113" s="69"/>
      <c r="M113" s="249"/>
      <c r="N113" s="245"/>
      <c r="P113" s="219"/>
      <c r="AA113" s="330"/>
    </row>
    <row r="114" spans="2:27" ht="21" customHeight="1">
      <c r="B114" s="82" t="s">
        <v>117</v>
      </c>
      <c r="C114" s="345">
        <v>2406</v>
      </c>
      <c r="D114" s="83">
        <v>3.2029589227732844E-2</v>
      </c>
      <c r="E114" s="83">
        <v>0.37657397693840133</v>
      </c>
      <c r="F114" s="83">
        <v>0.18771178440471814</v>
      </c>
      <c r="G114" s="84">
        <v>15.932777777777776</v>
      </c>
      <c r="H114" s="85">
        <v>0.1808551866683891</v>
      </c>
      <c r="I114" s="85">
        <v>22.046445996840003</v>
      </c>
      <c r="J114" s="86">
        <v>1.9925407580545114</v>
      </c>
      <c r="K114" s="69"/>
      <c r="M114" s="249"/>
      <c r="N114" s="245"/>
      <c r="P114" s="219"/>
      <c r="AA114" s="330"/>
    </row>
    <row r="115" spans="2:27" ht="21" customHeight="1">
      <c r="B115" s="82" t="s">
        <v>117</v>
      </c>
      <c r="C115" s="345">
        <v>2407</v>
      </c>
      <c r="D115" s="83">
        <v>3.1785349487266037E-2</v>
      </c>
      <c r="E115" s="83">
        <v>0.37858683298810547</v>
      </c>
      <c r="F115" s="83">
        <v>0.18109694444451455</v>
      </c>
      <c r="G115" s="84">
        <v>16.7075</v>
      </c>
      <c r="H115" s="85">
        <v>2.6503078284287813</v>
      </c>
      <c r="I115" s="85">
        <v>19.688001011185236</v>
      </c>
      <c r="J115" s="86">
        <v>1.9446301569507438</v>
      </c>
      <c r="K115" s="69"/>
      <c r="M115" s="249"/>
      <c r="N115" s="245"/>
      <c r="P115" s="219"/>
      <c r="AA115" s="330"/>
    </row>
    <row r="116" spans="2:27" ht="21" customHeight="1">
      <c r="B116" s="82" t="s">
        <v>117</v>
      </c>
      <c r="C116" s="345">
        <v>2408</v>
      </c>
      <c r="D116" s="83">
        <v>3.3153385843691104E-2</v>
      </c>
      <c r="E116" s="83">
        <v>0.39557769789169844</v>
      </c>
      <c r="F116" s="83">
        <v>0.17722232467652252</v>
      </c>
      <c r="G116" s="84">
        <v>18.033769230769231</v>
      </c>
      <c r="H116" s="85">
        <v>0.19973040492369248</v>
      </c>
      <c r="I116" s="85">
        <v>25.821556451929681</v>
      </c>
      <c r="J116" s="86">
        <v>1.8762386060447021</v>
      </c>
      <c r="K116" s="69"/>
      <c r="M116" s="249"/>
      <c r="N116" s="245"/>
      <c r="P116" s="219"/>
      <c r="AA116" s="330"/>
    </row>
    <row r="117" spans="2:27" ht="21" customHeight="1">
      <c r="B117" s="82" t="s">
        <v>117</v>
      </c>
      <c r="C117" s="345">
        <v>2409</v>
      </c>
      <c r="D117" s="83">
        <v>3.0206914736298659E-2</v>
      </c>
      <c r="E117" s="83">
        <v>0.41185976055831702</v>
      </c>
      <c r="F117" s="83">
        <v>0.18651617559836245</v>
      </c>
      <c r="G117" s="84">
        <v>17.455124999999999</v>
      </c>
      <c r="H117" s="85">
        <v>0.44112376278569648</v>
      </c>
      <c r="I117" s="85">
        <v>26.348661677161026</v>
      </c>
      <c r="J117" s="86">
        <v>1.8996488057089664</v>
      </c>
      <c r="K117" s="69"/>
      <c r="M117" s="249"/>
      <c r="N117" s="245"/>
      <c r="P117" s="219"/>
      <c r="AA117" s="330"/>
    </row>
    <row r="118" spans="2:27" ht="21" customHeight="1">
      <c r="B118" s="82" t="s">
        <v>117</v>
      </c>
      <c r="C118" s="345">
        <v>2410</v>
      </c>
      <c r="D118" s="83">
        <v>3.2880814624828086E-2</v>
      </c>
      <c r="E118" s="83">
        <v>0.39829426419208547</v>
      </c>
      <c r="F118" s="83">
        <v>0.20692434287381017</v>
      </c>
      <c r="G118" s="84">
        <v>16.419874999999998</v>
      </c>
      <c r="H118" s="85">
        <v>0.98618273867529382</v>
      </c>
      <c r="I118" s="85">
        <v>29.971253643328858</v>
      </c>
      <c r="J118" s="86">
        <v>2.0412711163998178</v>
      </c>
      <c r="K118" s="69"/>
      <c r="M118" s="249"/>
      <c r="N118" s="245"/>
      <c r="P118" s="219"/>
      <c r="AA118" s="330"/>
    </row>
    <row r="119" spans="2:27" ht="21" customHeight="1">
      <c r="B119" s="82" t="s">
        <v>117</v>
      </c>
      <c r="C119" s="345">
        <v>2411</v>
      </c>
      <c r="D119" s="83">
        <v>3.2644528129841498E-2</v>
      </c>
      <c r="E119" s="83">
        <v>0.42486560116313021</v>
      </c>
      <c r="F119" s="83">
        <v>0.21209503649331865</v>
      </c>
      <c r="G119" s="84">
        <v>17.044142857142855</v>
      </c>
      <c r="H119" s="85">
        <v>1.47175107605073</v>
      </c>
      <c r="I119" s="85">
        <v>40.83382086299644</v>
      </c>
      <c r="J119" s="86">
        <v>1.9851461692378454</v>
      </c>
      <c r="K119" s="69"/>
      <c r="M119" s="249"/>
      <c r="N119" s="245"/>
      <c r="P119" s="219"/>
      <c r="AA119" s="330"/>
    </row>
    <row r="120" spans="2:27" ht="21" customHeight="1">
      <c r="B120" s="82" t="s">
        <v>117</v>
      </c>
      <c r="C120" s="345">
        <v>2412</v>
      </c>
      <c r="D120" s="83">
        <v>3.2008148733441377E-2</v>
      </c>
      <c r="E120" s="83">
        <v>0.4540855097025609</v>
      </c>
      <c r="F120" s="83">
        <v>0.20698156794065942</v>
      </c>
      <c r="G120" s="84">
        <v>18.105166666666669</v>
      </c>
      <c r="H120" s="85">
        <v>1.676301038462549</v>
      </c>
      <c r="I120" s="85">
        <v>48.666229084726552</v>
      </c>
      <c r="J120" s="86">
        <v>1.9304639538563828</v>
      </c>
      <c r="K120" s="69"/>
      <c r="M120" s="249"/>
      <c r="N120" s="245"/>
      <c r="P120" s="219"/>
      <c r="AA120" s="330"/>
    </row>
    <row r="121" spans="2:27" ht="21" customHeight="1">
      <c r="B121" s="82" t="s">
        <v>117</v>
      </c>
      <c r="C121" s="345">
        <v>2501</v>
      </c>
      <c r="D121" s="83">
        <v>3.1319731969878119E-2</v>
      </c>
      <c r="E121" s="83">
        <v>0.46169220179477249</v>
      </c>
      <c r="F121" s="83">
        <v>0.20325384706220836</v>
      </c>
      <c r="G121" s="84">
        <v>17.456999999999997</v>
      </c>
      <c r="H121" s="85">
        <v>1.4481900009049287</v>
      </c>
      <c r="I121" s="85">
        <v>44.630121621583235</v>
      </c>
      <c r="J121" s="86">
        <v>1.967431530277771</v>
      </c>
      <c r="K121" s="69" t="s">
        <v>67</v>
      </c>
      <c r="M121" s="249"/>
      <c r="N121" s="245"/>
      <c r="P121" s="219"/>
      <c r="AA121" s="330"/>
    </row>
    <row r="122" spans="2:27" ht="21" customHeight="1">
      <c r="B122" s="82" t="s">
        <v>119</v>
      </c>
      <c r="C122" s="345">
        <v>2401</v>
      </c>
      <c r="D122" s="83">
        <v>5.10783420370561E-2</v>
      </c>
      <c r="E122" s="83">
        <v>0.51169263737478254</v>
      </c>
      <c r="F122" s="83">
        <v>0.19172472504899521</v>
      </c>
      <c r="G122" s="84">
        <v>20.794399999999996</v>
      </c>
      <c r="H122" s="85">
        <v>4.3441202595885997</v>
      </c>
      <c r="I122" s="85">
        <v>73.080333784486854</v>
      </c>
      <c r="J122" s="86">
        <v>1.6666000469891316</v>
      </c>
      <c r="K122" s="69"/>
      <c r="M122" s="249"/>
      <c r="N122" s="245"/>
      <c r="P122" s="219"/>
      <c r="AA122" s="330"/>
    </row>
    <row r="123" spans="2:27" ht="21" customHeight="1">
      <c r="B123" s="82" t="s">
        <v>119</v>
      </c>
      <c r="C123" s="345">
        <v>2402</v>
      </c>
      <c r="D123" s="83">
        <v>5.0568119129822987E-2</v>
      </c>
      <c r="E123" s="83">
        <v>0.44018694121392982</v>
      </c>
      <c r="F123" s="83">
        <v>0.1750570534612875</v>
      </c>
      <c r="G123" s="84">
        <v>15.737133333333333</v>
      </c>
      <c r="H123" s="85">
        <v>0.48294237343010599</v>
      </c>
      <c r="I123" s="85">
        <v>25.894121294124496</v>
      </c>
      <c r="J123" s="86">
        <v>1.9162924683352063</v>
      </c>
      <c r="K123" s="69"/>
      <c r="M123" s="249"/>
      <c r="N123" s="245"/>
      <c r="P123" s="219"/>
      <c r="AA123" s="330"/>
    </row>
    <row r="124" spans="2:27" ht="21" customHeight="1">
      <c r="B124" s="82" t="s">
        <v>119</v>
      </c>
      <c r="C124" s="345">
        <v>2403</v>
      </c>
      <c r="D124" s="83">
        <v>2.1462243359483549E-2</v>
      </c>
      <c r="E124" s="83">
        <v>0.42181304398860325</v>
      </c>
      <c r="F124" s="83">
        <v>0.18145361314611849</v>
      </c>
      <c r="G124" s="84">
        <v>14.807399999999998</v>
      </c>
      <c r="H124" s="85">
        <v>9.6258366104691892E-2</v>
      </c>
      <c r="I124" s="85">
        <v>20.870923543904976</v>
      </c>
      <c r="J124" s="86">
        <v>2.0053094282053556</v>
      </c>
      <c r="K124" s="69"/>
      <c r="M124" s="249"/>
      <c r="N124" s="245"/>
      <c r="P124" s="219"/>
      <c r="AA124" s="330"/>
    </row>
    <row r="125" spans="2:27" ht="21" customHeight="1">
      <c r="B125" s="82" t="s">
        <v>119</v>
      </c>
      <c r="C125" s="345">
        <v>2404</v>
      </c>
      <c r="D125" s="83">
        <v>1.8817860767988748E-2</v>
      </c>
      <c r="E125" s="83">
        <v>0.39398820655141314</v>
      </c>
      <c r="F125" s="83">
        <v>0.18568240413631495</v>
      </c>
      <c r="G125" s="84">
        <v>14.886933333333333</v>
      </c>
      <c r="H125" s="85">
        <v>0.17805884755222701</v>
      </c>
      <c r="I125" s="85">
        <v>15.032123596686899</v>
      </c>
      <c r="J125" s="86">
        <v>2.0211923386685826</v>
      </c>
      <c r="K125" s="69"/>
      <c r="M125" s="249"/>
      <c r="N125" s="245"/>
      <c r="P125" s="219"/>
      <c r="AA125" s="330"/>
    </row>
    <row r="126" spans="2:27" ht="20.25" customHeight="1">
      <c r="B126" s="82" t="s">
        <v>119</v>
      </c>
      <c r="C126" s="345">
        <v>2405</v>
      </c>
      <c r="D126" s="83">
        <v>1.9190222388998639E-2</v>
      </c>
      <c r="E126" s="83">
        <v>0.38944536050264772</v>
      </c>
      <c r="F126" s="83">
        <v>0.17544644099875076</v>
      </c>
      <c r="G126" s="84">
        <v>15.484733333333335</v>
      </c>
      <c r="H126" s="85">
        <v>9.1589498510259271E-2</v>
      </c>
      <c r="I126" s="85">
        <v>18.921489511906351</v>
      </c>
      <c r="J126" s="86">
        <v>1.9644590869007581</v>
      </c>
      <c r="K126" s="69"/>
      <c r="M126" s="249"/>
      <c r="N126" s="245"/>
      <c r="P126" s="219"/>
      <c r="AA126" s="330"/>
    </row>
    <row r="127" spans="2:27" ht="20.25" customHeight="1">
      <c r="B127" s="82" t="s">
        <v>119</v>
      </c>
      <c r="C127" s="345">
        <v>2406</v>
      </c>
      <c r="D127" s="83">
        <v>2.1376213332144327E-2</v>
      </c>
      <c r="E127" s="83">
        <v>0.39055241092304521</v>
      </c>
      <c r="F127" s="83">
        <v>0.17177325466026447</v>
      </c>
      <c r="G127" s="84">
        <v>16.669083333333329</v>
      </c>
      <c r="H127" s="85">
        <v>6.8866711490369492E-2</v>
      </c>
      <c r="I127" s="85">
        <v>19.188233441545236</v>
      </c>
      <c r="J127" s="86">
        <v>1.8944910749322199</v>
      </c>
      <c r="K127" s="69"/>
      <c r="M127" s="249"/>
      <c r="N127" s="245"/>
      <c r="P127" s="219"/>
      <c r="AA127" s="330"/>
    </row>
    <row r="128" spans="2:27" ht="20.25" customHeight="1">
      <c r="B128" s="82" t="s">
        <v>119</v>
      </c>
      <c r="C128" s="345">
        <v>2407</v>
      </c>
      <c r="D128" s="83">
        <v>2.3302441242305832E-2</v>
      </c>
      <c r="E128" s="83">
        <v>0.40050486169618404</v>
      </c>
      <c r="F128" s="83">
        <v>0.16511637606191187</v>
      </c>
      <c r="G128" s="84">
        <v>17.860583333333331</v>
      </c>
      <c r="H128" s="85">
        <v>9.2547255986937332E-2</v>
      </c>
      <c r="I128" s="85">
        <v>22.728398932270238</v>
      </c>
      <c r="J128" s="86">
        <v>1.872595464743479</v>
      </c>
      <c r="K128" s="69"/>
      <c r="M128" s="249"/>
      <c r="N128" s="245"/>
      <c r="P128" s="219"/>
      <c r="AA128" s="330"/>
    </row>
    <row r="129" spans="2:27" ht="20.25" customHeight="1">
      <c r="B129" s="82" t="s">
        <v>119</v>
      </c>
      <c r="C129" s="345">
        <v>2408</v>
      </c>
      <c r="D129" s="83">
        <v>2.139643008757559E-2</v>
      </c>
      <c r="E129" s="83">
        <v>0.41064092903606664</v>
      </c>
      <c r="F129" s="83">
        <v>0.16112101316038918</v>
      </c>
      <c r="G129" s="84">
        <v>18.339999999999996</v>
      </c>
      <c r="H129" s="85">
        <v>0.134526215227043</v>
      </c>
      <c r="I129" s="85">
        <v>22.812541651385867</v>
      </c>
      <c r="J129" s="86">
        <v>1.7867444632390579</v>
      </c>
      <c r="K129" s="69"/>
      <c r="M129" s="249"/>
      <c r="N129" s="245"/>
      <c r="P129" s="219"/>
      <c r="AA129" s="330"/>
    </row>
    <row r="130" spans="2:27" ht="20.25" customHeight="1">
      <c r="B130" s="82" t="s">
        <v>119</v>
      </c>
      <c r="C130" s="345">
        <v>2409</v>
      </c>
      <c r="D130" s="83">
        <v>1.9907627084806798E-2</v>
      </c>
      <c r="E130" s="83">
        <v>0.41691541865336507</v>
      </c>
      <c r="F130" s="83">
        <v>0.1700579666488776</v>
      </c>
      <c r="G130" s="84">
        <v>18.330200000000001</v>
      </c>
      <c r="H130" s="85">
        <v>0.31034787209664816</v>
      </c>
      <c r="I130" s="85">
        <v>26.981263982280023</v>
      </c>
      <c r="J130" s="86">
        <v>1.8097812132627364</v>
      </c>
      <c r="K130" s="69"/>
      <c r="M130" s="249"/>
      <c r="N130" s="245"/>
      <c r="P130" s="219"/>
      <c r="AA130" s="330"/>
    </row>
    <row r="131" spans="2:27" ht="20.25" customHeight="1">
      <c r="B131" s="82" t="s">
        <v>119</v>
      </c>
      <c r="C131" s="345">
        <v>2410</v>
      </c>
      <c r="D131" s="83">
        <v>1.8105721257032414E-2</v>
      </c>
      <c r="E131" s="83">
        <v>0.44466636882170435</v>
      </c>
      <c r="F131" s="83">
        <v>0.20629681156635551</v>
      </c>
      <c r="G131" s="84">
        <v>18.552833333333329</v>
      </c>
      <c r="H131" s="85">
        <v>0.819641413813747</v>
      </c>
      <c r="I131" s="85">
        <v>38.604702808829565</v>
      </c>
      <c r="J131" s="86">
        <v>1.8039037656863754</v>
      </c>
      <c r="K131" s="69"/>
    </row>
    <row r="132" spans="2:27" ht="20.25" customHeight="1">
      <c r="B132" s="82" t="s">
        <v>119</v>
      </c>
      <c r="C132" s="345">
        <v>2411</v>
      </c>
      <c r="D132" s="83">
        <v>1.5219630396445865E-2</v>
      </c>
      <c r="E132" s="83">
        <v>0.46163286919279362</v>
      </c>
      <c r="F132" s="83">
        <v>0.20708665675310964</v>
      </c>
      <c r="G132" s="84">
        <v>18.005499999999998</v>
      </c>
      <c r="H132" s="85">
        <v>2.0089469691663795</v>
      </c>
      <c r="I132" s="85">
        <v>41.671889699454653</v>
      </c>
      <c r="J132" s="86">
        <v>1.8198023592737256</v>
      </c>
      <c r="K132" s="69"/>
    </row>
    <row r="133" spans="2:27" ht="20.25" customHeight="1">
      <c r="B133" s="82" t="s">
        <v>119</v>
      </c>
      <c r="C133" s="345">
        <v>2412</v>
      </c>
      <c r="D133" s="83">
        <v>1.4683807839965297E-2</v>
      </c>
      <c r="E133" s="83">
        <v>0.49347864873986347</v>
      </c>
      <c r="F133" s="83">
        <v>0.20812788279466371</v>
      </c>
      <c r="G133" s="84">
        <v>18.566500000000001</v>
      </c>
      <c r="H133" s="85">
        <v>3.3358057893869422</v>
      </c>
      <c r="I133" s="85">
        <v>44.361417278286062</v>
      </c>
      <c r="J133" s="86">
        <v>1.8123639446979916</v>
      </c>
      <c r="K133" s="69"/>
    </row>
    <row r="134" spans="2:27" ht="20.25" customHeight="1">
      <c r="B134" s="82" t="s">
        <v>119</v>
      </c>
      <c r="C134" s="345">
        <v>2501</v>
      </c>
      <c r="D134" s="83">
        <v>1.2759016513315295E-2</v>
      </c>
      <c r="E134" s="83">
        <v>0.50794947954177283</v>
      </c>
      <c r="F134" s="83">
        <v>0.20611399975312736</v>
      </c>
      <c r="G134" s="84">
        <v>19.184428571428572</v>
      </c>
      <c r="H134" s="85">
        <v>2.4223109049100824</v>
      </c>
      <c r="I134" s="85">
        <v>51.383451381101601</v>
      </c>
      <c r="J134" s="86">
        <v>1.7705883512413745</v>
      </c>
      <c r="K134" s="69" t="s">
        <v>67</v>
      </c>
    </row>
    <row r="135" spans="2:27" ht="20.25" customHeight="1">
      <c r="B135" s="82" t="s">
        <v>120</v>
      </c>
      <c r="C135" s="345">
        <v>2401</v>
      </c>
      <c r="D135" s="83">
        <v>3.4976162411495128E-2</v>
      </c>
      <c r="E135" s="83">
        <v>0.47814820658656843</v>
      </c>
      <c r="F135" s="83">
        <v>0.20179182734691251</v>
      </c>
      <c r="G135" s="84">
        <v>17.100454545454546</v>
      </c>
      <c r="H135" s="85">
        <v>3.7389293009720896</v>
      </c>
      <c r="I135" s="85">
        <v>79.770831748076347</v>
      </c>
      <c r="J135" s="86">
        <v>1.9424218927074786</v>
      </c>
      <c r="K135" s="69"/>
    </row>
    <row r="136" spans="2:27" ht="20.25" customHeight="1">
      <c r="B136" s="82" t="s">
        <v>120</v>
      </c>
      <c r="C136" s="345">
        <v>2402</v>
      </c>
      <c r="D136" s="83">
        <v>5.189964855802754E-2</v>
      </c>
      <c r="E136" s="83">
        <v>0.40672285947733</v>
      </c>
      <c r="F136" s="83">
        <v>0.18837591068288609</v>
      </c>
      <c r="G136" s="84">
        <v>12.941000000000003</v>
      </c>
      <c r="H136" s="85">
        <v>0.52334972797585766</v>
      </c>
      <c r="I136" s="85">
        <v>24.691910088396771</v>
      </c>
      <c r="J136" s="86">
        <v>2.2329957934733824</v>
      </c>
      <c r="K136" s="69"/>
    </row>
    <row r="137" spans="2:27" ht="20.25" customHeight="1">
      <c r="B137" s="82" t="s">
        <v>120</v>
      </c>
      <c r="C137" s="345">
        <v>2403</v>
      </c>
      <c r="D137" s="83">
        <v>2.1028118573685823E-2</v>
      </c>
      <c r="E137" s="83">
        <v>0.39040512424967921</v>
      </c>
      <c r="F137" s="83">
        <v>0.18607133053051353</v>
      </c>
      <c r="G137" s="84">
        <v>11.855363636363638</v>
      </c>
      <c r="H137" s="85">
        <v>0.24722191737886093</v>
      </c>
      <c r="I137" s="85">
        <v>19.817046940090943</v>
      </c>
      <c r="J137" s="86">
        <v>2.3249034667248485</v>
      </c>
      <c r="K137" s="69"/>
    </row>
    <row r="138" spans="2:27" ht="20.25" customHeight="1">
      <c r="B138" s="82" t="s">
        <v>120</v>
      </c>
      <c r="C138" s="345">
        <v>2404</v>
      </c>
      <c r="D138" s="83">
        <v>1.71671250459439E-2</v>
      </c>
      <c r="E138" s="83">
        <v>0.37582748638361929</v>
      </c>
      <c r="F138" s="83">
        <v>0.18980337986990789</v>
      </c>
      <c r="G138" s="84">
        <v>11.82818181818182</v>
      </c>
      <c r="H138" s="85">
        <v>6.1849774079369126E-2</v>
      </c>
      <c r="I138" s="85">
        <v>16.538026176393263</v>
      </c>
      <c r="J138" s="86">
        <v>2.3216576351293963</v>
      </c>
      <c r="K138" s="69"/>
    </row>
    <row r="139" spans="2:27" ht="20.25" customHeight="1">
      <c r="B139" s="82" t="s">
        <v>120</v>
      </c>
      <c r="C139" s="345">
        <v>2405</v>
      </c>
      <c r="D139" s="83">
        <v>1.7436103500448545E-2</v>
      </c>
      <c r="E139" s="83">
        <v>0.37985490827384188</v>
      </c>
      <c r="F139" s="83">
        <v>0.1845061962692926</v>
      </c>
      <c r="G139" s="84">
        <v>12.890909090909092</v>
      </c>
      <c r="H139" s="85">
        <v>7.4691305037665245E-2</v>
      </c>
      <c r="I139" s="85">
        <v>22.069413356004141</v>
      </c>
      <c r="J139" s="86">
        <v>2.2245901194668547</v>
      </c>
      <c r="K139" s="69"/>
    </row>
    <row r="140" spans="2:27" ht="20.25" customHeight="1">
      <c r="B140" s="82" t="s">
        <v>120</v>
      </c>
      <c r="C140" s="345">
        <v>2406</v>
      </c>
      <c r="D140" s="83">
        <v>2.0925257429758995E-2</v>
      </c>
      <c r="E140" s="83">
        <v>0.3849845073922456</v>
      </c>
      <c r="F140" s="83">
        <v>0.17858197112304233</v>
      </c>
      <c r="G140" s="84">
        <v>14.422714285714289</v>
      </c>
      <c r="H140" s="85">
        <v>7.0825710926985627E-2</v>
      </c>
      <c r="I140" s="85">
        <v>25.358134001536818</v>
      </c>
      <c r="J140" s="86">
        <v>2.0659696533908676</v>
      </c>
      <c r="K140" s="69"/>
    </row>
    <row r="141" spans="2:27" ht="20.25" customHeight="1">
      <c r="B141" s="82" t="s">
        <v>120</v>
      </c>
      <c r="C141" s="345">
        <v>2407</v>
      </c>
      <c r="D141" s="83">
        <v>2.1257347630460211E-2</v>
      </c>
      <c r="E141" s="83">
        <v>0.40339859942396733</v>
      </c>
      <c r="F141" s="83">
        <v>0.17203309700594441</v>
      </c>
      <c r="G141" s="84">
        <v>16.130875000000003</v>
      </c>
      <c r="H141" s="85">
        <v>0.12508923228584243</v>
      </c>
      <c r="I141" s="85">
        <v>27.078278528593774</v>
      </c>
      <c r="J141" s="86">
        <v>1.9529671883474706</v>
      </c>
      <c r="K141" s="69"/>
    </row>
    <row r="142" spans="2:27" ht="20.25" customHeight="1">
      <c r="B142" s="82" t="s">
        <v>120</v>
      </c>
      <c r="C142" s="345">
        <v>2408</v>
      </c>
      <c r="D142" s="83">
        <v>2.6610804561641891E-2</v>
      </c>
      <c r="E142" s="83">
        <v>0.41090544868596973</v>
      </c>
      <c r="F142" s="83">
        <v>0.17479578561896911</v>
      </c>
      <c r="G142" s="84">
        <v>19.793285714285712</v>
      </c>
      <c r="H142" s="85">
        <v>6.1278101882197754E-2</v>
      </c>
      <c r="I142" s="85">
        <v>33.983814002168835</v>
      </c>
      <c r="J142" s="86">
        <v>1.739952018792299</v>
      </c>
      <c r="K142" s="69"/>
    </row>
    <row r="143" spans="2:27" ht="20.25" customHeight="1">
      <c r="B143" s="82" t="s">
        <v>120</v>
      </c>
      <c r="C143" s="345">
        <v>2409</v>
      </c>
      <c r="D143" s="83">
        <v>1.8548476936857013E-2</v>
      </c>
      <c r="E143" s="83">
        <v>0.41330690880115123</v>
      </c>
      <c r="F143" s="83">
        <v>0.18716297739812773</v>
      </c>
      <c r="G143" s="84">
        <v>19.000250000000001</v>
      </c>
      <c r="H143" s="85">
        <v>0.32928039654843017</v>
      </c>
      <c r="I143" s="85">
        <v>29.536451570394188</v>
      </c>
      <c r="J143" s="86">
        <v>1.8011826296963418</v>
      </c>
      <c r="K143" s="69"/>
    </row>
    <row r="144" spans="2:27" ht="20.25" customHeight="1">
      <c r="B144" s="82" t="s">
        <v>120</v>
      </c>
      <c r="C144" s="345">
        <v>2410</v>
      </c>
      <c r="D144" s="83">
        <v>1.8659735629564279E-2</v>
      </c>
      <c r="E144" s="83">
        <v>0.39879713787140775</v>
      </c>
      <c r="F144" s="83">
        <v>0.21187455145783224</v>
      </c>
      <c r="G144" s="84">
        <v>18.262999999999998</v>
      </c>
      <c r="H144" s="85">
        <v>2.2070265776857525</v>
      </c>
      <c r="I144" s="85">
        <v>40.503735584398093</v>
      </c>
      <c r="J144" s="86">
        <v>1.8301845206901732</v>
      </c>
      <c r="K144" s="69"/>
    </row>
    <row r="145" spans="2:11" ht="20.25" customHeight="1">
      <c r="B145" s="82" t="s">
        <v>120</v>
      </c>
      <c r="C145" s="345">
        <v>2411</v>
      </c>
      <c r="D145" s="83">
        <v>1.98971050625176E-2</v>
      </c>
      <c r="E145" s="83">
        <v>0.39667452251074592</v>
      </c>
      <c r="F145" s="83">
        <v>0.18658097321152253</v>
      </c>
      <c r="G145" s="84">
        <v>16.983999999999998</v>
      </c>
      <c r="H145" s="85">
        <v>0.66565096939148083</v>
      </c>
      <c r="I145" s="85">
        <v>32.467871163751632</v>
      </c>
      <c r="J145" s="86">
        <v>1.8878366037552534</v>
      </c>
      <c r="K145" s="69"/>
    </row>
    <row r="146" spans="2:11" ht="20.25" customHeight="1">
      <c r="B146" s="82" t="s">
        <v>120</v>
      </c>
      <c r="C146" s="345">
        <v>2412</v>
      </c>
      <c r="D146" s="83">
        <v>1.6491999037920774E-2</v>
      </c>
      <c r="E146" s="83">
        <v>0.40410549066684637</v>
      </c>
      <c r="F146" s="83">
        <v>0.18880260266993337</v>
      </c>
      <c r="G146" s="84">
        <v>17.399999999999999</v>
      </c>
      <c r="H146" s="85">
        <v>0.58123943497113251</v>
      </c>
      <c r="I146" s="85">
        <v>33.290989706450034</v>
      </c>
      <c r="J146" s="86">
        <v>1.9350992519596932</v>
      </c>
      <c r="K146" s="69"/>
    </row>
    <row r="147" spans="2:11" ht="20.25" customHeight="1">
      <c r="B147" s="82" t="s">
        <v>120</v>
      </c>
      <c r="C147" s="345">
        <v>2501</v>
      </c>
      <c r="D147" s="83">
        <v>1.9712742397057899E-2</v>
      </c>
      <c r="E147" s="83">
        <v>0.42931793999979062</v>
      </c>
      <c r="F147" s="83">
        <v>0.18929407212468496</v>
      </c>
      <c r="G147" s="84">
        <v>18.363250000000001</v>
      </c>
      <c r="H147" s="85">
        <v>1.0201812593038988</v>
      </c>
      <c r="I147" s="85">
        <v>40.908147419779418</v>
      </c>
      <c r="J147" s="86">
        <v>1.8640313074249917</v>
      </c>
      <c r="K147" s="69" t="s">
        <v>70</v>
      </c>
    </row>
    <row r="148" spans="2:11" ht="20.25" hidden="1" customHeight="1">
      <c r="B148" s="82"/>
      <c r="C148" s="61"/>
      <c r="D148" s="83"/>
      <c r="E148" s="83"/>
      <c r="F148" s="83"/>
      <c r="G148" s="84"/>
      <c r="H148" s="85"/>
      <c r="I148" s="85"/>
      <c r="J148" s="86"/>
      <c r="K148" s="69"/>
    </row>
    <row r="149" spans="2:11" ht="20.25" hidden="1" customHeight="1">
      <c r="B149" s="82"/>
      <c r="C149" s="61"/>
      <c r="D149" s="83"/>
      <c r="E149" s="83"/>
      <c r="F149" s="83"/>
      <c r="G149" s="84"/>
      <c r="H149" s="85"/>
      <c r="I149" s="85"/>
      <c r="J149" s="86"/>
      <c r="K149" s="69"/>
    </row>
    <row r="150" spans="2:11" ht="20.25" hidden="1" customHeight="1">
      <c r="B150" s="82"/>
      <c r="C150" s="61"/>
      <c r="D150" s="83"/>
      <c r="E150" s="83"/>
      <c r="F150" s="83"/>
      <c r="G150" s="84"/>
      <c r="H150" s="85"/>
      <c r="I150" s="85"/>
      <c r="J150" s="86"/>
      <c r="K150" s="69"/>
    </row>
    <row r="151" spans="2:11" ht="20.25" hidden="1" customHeight="1">
      <c r="B151" s="82"/>
      <c r="C151" s="61"/>
      <c r="D151" s="83"/>
      <c r="E151" s="83"/>
      <c r="F151" s="83"/>
      <c r="G151" s="84"/>
      <c r="H151" s="85"/>
      <c r="I151" s="85"/>
      <c r="J151" s="86"/>
      <c r="K151" s="69"/>
    </row>
    <row r="152" spans="2:11" ht="20.25" hidden="1" customHeight="1">
      <c r="B152" s="82"/>
      <c r="C152" s="61"/>
      <c r="D152" s="83"/>
      <c r="E152" s="83"/>
      <c r="F152" s="83"/>
      <c r="G152" s="84"/>
      <c r="H152" s="85"/>
      <c r="I152" s="85"/>
      <c r="J152" s="86"/>
      <c r="K152" s="69"/>
    </row>
    <row r="153" spans="2:11" ht="20.25" hidden="1" customHeight="1">
      <c r="B153" s="82"/>
      <c r="C153" s="61"/>
      <c r="D153" s="83"/>
      <c r="E153" s="83"/>
      <c r="F153" s="83"/>
      <c r="G153" s="84"/>
      <c r="H153" s="85"/>
      <c r="I153" s="85"/>
      <c r="J153" s="86"/>
      <c r="K153" s="69"/>
    </row>
    <row r="154" spans="2:11" ht="20.25" hidden="1" customHeight="1">
      <c r="B154" s="82"/>
      <c r="C154" s="61"/>
      <c r="D154" s="83"/>
      <c r="E154" s="83"/>
      <c r="F154" s="83"/>
      <c r="G154" s="84"/>
      <c r="H154" s="85"/>
      <c r="I154" s="85"/>
      <c r="J154" s="86"/>
      <c r="K154" s="69"/>
    </row>
    <row r="155" spans="2:11" ht="20.25" hidden="1" customHeight="1">
      <c r="B155" s="82"/>
      <c r="C155" s="61"/>
      <c r="D155" s="83"/>
      <c r="E155" s="83"/>
      <c r="F155" s="83"/>
      <c r="G155" s="84"/>
      <c r="H155" s="85"/>
      <c r="I155" s="85"/>
      <c r="J155" s="86"/>
      <c r="K155" s="69"/>
    </row>
    <row r="156" spans="2:11" ht="20.25" hidden="1" customHeight="1">
      <c r="B156" s="82"/>
      <c r="C156" s="61"/>
      <c r="D156" s="83"/>
      <c r="E156" s="83"/>
      <c r="F156" s="83"/>
      <c r="G156" s="84"/>
      <c r="H156" s="85"/>
      <c r="I156" s="85"/>
      <c r="J156" s="86"/>
      <c r="K156" s="69"/>
    </row>
    <row r="157" spans="2:11" ht="20.25" hidden="1" customHeight="1">
      <c r="B157" s="82"/>
      <c r="C157" s="61"/>
      <c r="D157" s="83"/>
      <c r="E157" s="83"/>
      <c r="F157" s="83"/>
      <c r="G157" s="84"/>
      <c r="H157" s="85"/>
      <c r="I157" s="85"/>
      <c r="J157" s="86"/>
      <c r="K157" s="69"/>
    </row>
    <row r="158" spans="2:11" ht="20.25" hidden="1" customHeight="1">
      <c r="B158" s="82"/>
      <c r="C158" s="61"/>
      <c r="D158" s="83"/>
      <c r="E158" s="83"/>
      <c r="F158" s="83"/>
      <c r="G158" s="84"/>
      <c r="H158" s="85"/>
      <c r="I158" s="85"/>
      <c r="J158" s="86"/>
      <c r="K158" s="69"/>
    </row>
    <row r="159" spans="2:11" ht="20.25" hidden="1" customHeight="1">
      <c r="B159" s="82"/>
      <c r="C159" s="61"/>
      <c r="D159" s="83"/>
      <c r="E159" s="83"/>
      <c r="F159" s="83"/>
      <c r="G159" s="84"/>
      <c r="H159" s="85"/>
      <c r="I159" s="85"/>
      <c r="J159" s="86"/>
      <c r="K159" s="69"/>
    </row>
    <row r="160" spans="2:11" ht="20.25" customHeight="1">
      <c r="B160" s="80" t="s">
        <v>125</v>
      </c>
      <c r="C160" s="79"/>
      <c r="D160" s="80"/>
      <c r="E160" s="80"/>
      <c r="F160" s="80"/>
      <c r="G160" s="80"/>
      <c r="H160" s="80"/>
      <c r="I160" s="80"/>
      <c r="J160" s="80"/>
      <c r="K160" s="79"/>
    </row>
    <row r="161" spans="2:11" ht="20.25" customHeight="1">
      <c r="B161" s="217" t="str">
        <f>C72</f>
        <v>93</v>
      </c>
      <c r="C161" s="50"/>
      <c r="D161" s="62">
        <f>(SUMIFS(D$83:D$159,$B$83:$B$159,$B161,$C$83:$C$159,MAX($C$83:$C$159))/SUMIFS(D$83:D$159,$B$83:$B$159,$B161,$C$83:$C$159,2412))-1</f>
        <v>6.7399747850709568E-2</v>
      </c>
      <c r="E161" s="62">
        <f>(SUMIFS(E$83:E$159,$B$83:$B$159,$B161,$C$83:$C$159,MAX($C$83:$C$159))/SUMIFS(E$83:E$159,$B$83:$B$159,$B161,$C$83:$C$159,2412))-1</f>
        <v>-1.8300797738866503E-2</v>
      </c>
      <c r="F161" s="62">
        <f>(SUMIFS(F$83:F$159,$B$83:$B$159,$B161,$C$83:$C$159,MAX($C$83:$C$159))/SUMIFS(F$83:F$159,$B$83:$B$159,$B161,$C$83:$C$159,2412))-1</f>
        <v>2.1435819984351179E-2</v>
      </c>
      <c r="G161" s="62">
        <f>(SUMIFS(G$83:G$159,$B$83:$B$159,$B161,$C$83:$C$159,MAX($C$83:$C$159))/SUMIFS(G$83:G$159,$B$83:$B$159,$B161,$C$83:$C$159,2412))-1</f>
        <v>-1.0993997648563347E-2</v>
      </c>
      <c r="H161" s="62">
        <f>IFERROR((SUMIFS(H$83:H$159,$B$83:$B$159,$B161,$C$83:$C$159,MAX($C$83:$C$159))/SUMIFS(H$83:H$159,$B$83:$B$159,$B161,$C$83:$C$159,2412))-1,"-")</f>
        <v>2.2448021430024969</v>
      </c>
      <c r="I161" s="62">
        <f>(SUMIFS(I$83:I$159,$B$83:$B$159,$B161,$C$83:$C$159,MAX($C$83:$C$159))/SUMIFS(I$83:I$159,$B$83:$B$159,$B161,$C$83:$C$159,2412))-1</f>
        <v>-0.10533410300292556</v>
      </c>
      <c r="J161" s="81">
        <f>(SUMIFS(J$83:J$159,$B$83:$B$159,$B161,$C$83:$C$159,MAX($C$83:$C$159))/SUMIFS(J$83:J$159,$B$83:$B$159,$B161,$C$83:$C$159,2412))-1</f>
        <v>9.8254824527972406E-3</v>
      </c>
      <c r="K161" s="51"/>
    </row>
    <row r="162" spans="2:11" ht="20.25" customHeight="1">
      <c r="B162" s="38" t="str">
        <f>D72</f>
        <v>330</v>
      </c>
      <c r="C162" s="50"/>
      <c r="D162" s="62">
        <f>(SUMIFS(D$83:D$159,$B$83:$B$159,$B162,$C$83:$C$159,MAX($C$83:$C$159))/SUMIFS(D$83:D$159,$B$83:$B$159,$B162,$C$83:$C$159,2412))-1</f>
        <v>0.1806901749330394</v>
      </c>
      <c r="E162" s="62">
        <f>(SUMIFS(E$83:E$159,$B$83:$B$159,$B162,$C$83:$C$159,MAX($C$83:$C$159))/SUMIFS(E$83:E$159,$B$83:$B$159,$B162,$C$83:$C$159,2412))-1</f>
        <v>0.10455073232082968</v>
      </c>
      <c r="F162" s="62">
        <f>(SUMIFS(F$83:F$159,$B$83:$B$159,$B162,$C$83:$C$159,MAX($C$83:$C$159))/SUMIFS(F$83:F$159,$B$83:$B$159,$B162,$C$83:$C$159,2412))-1</f>
        <v>6.8868631431238114E-3</v>
      </c>
      <c r="G162" s="62">
        <f>(SUMIFS(G$83:G$159,$B$83:$B$159,$B162,$C$83:$C$159,MAX($C$83:$C$159))/SUMIFS(G$83:G$159,$B$83:$B$159,$B162,$C$83:$C$159,2412))-1</f>
        <v>7.3596837944664983E-3</v>
      </c>
      <c r="H162" s="62">
        <f>IFERROR((SUMIFS(H$83:H$159,$B$83:$B$159,$B162,$C$83:$C$159,MAX($C$83:$C$159))/SUMIFS(H$83:H$159,$B$83:$B$159,$B162,$C$83:$C$159,2412))-1,"-")</f>
        <v>0.95474856901219063</v>
      </c>
      <c r="I162" s="62">
        <f>(SUMIFS(I$83:I$159,$B$83:$B$159,$B162,$C$83:$C$159,MAX($C$83:$C$159))/SUMIFS(I$83:I$159,$B$83:$B$159,$B162,$C$83:$C$159,2412))-1</f>
        <v>8.5544189272325655E-2</v>
      </c>
      <c r="J162" s="81">
        <f>(SUMIFS(J$83:J$159,$B$83:$B$159,$B162,$C$83:$C$159,MAX($C$83:$C$159))/SUMIFS(J$83:J$159,$B$83:$B$159,$B162,$C$83:$C$159,2412))-1</f>
        <v>-7.6749694895719145E-3</v>
      </c>
      <c r="K162" s="51"/>
    </row>
    <row r="163" spans="2:11" ht="20.25" customHeight="1">
      <c r="B163" s="38" t="str">
        <f>E72</f>
        <v>13</v>
      </c>
      <c r="C163" s="50"/>
      <c r="D163" s="62">
        <f>(SUMIFS(D$83:D$159,$B$83:$B$159,$B163,$C$83:$C$159,MAX($C$83:$C$159))/SUMIFS(D$83:D$159,$B$83:$B$159,$B163,$C$83:$C$159,2412))-1</f>
        <v>-2.1507547009240735E-2</v>
      </c>
      <c r="E163" s="62">
        <f>(SUMIFS(E$83:E$159,$B$83:$B$159,$B163,$C$83:$C$159,MAX($C$83:$C$159))/SUMIFS(E$83:E$159,$B$83:$B$159,$B163,$C$83:$C$159,2412))-1</f>
        <v>1.6751673263465827E-2</v>
      </c>
      <c r="F163" s="62">
        <f>(SUMIFS(F$83:F$159,$B$83:$B$159,$B163,$C$83:$C$159,MAX($C$83:$C$159))/SUMIFS(F$83:F$159,$B$83:$B$159,$B163,$C$83:$C$159,2412))-1</f>
        <v>-1.8009917093292915E-2</v>
      </c>
      <c r="G163" s="62">
        <f>(SUMIFS(G$83:G$159,$B$83:$B$159,$B163,$C$83:$C$159,MAX($C$83:$C$159))/SUMIFS(G$83:G$159,$B$83:$B$159,$B163,$C$83:$C$159,2412))-1</f>
        <v>-3.5800093895849483E-2</v>
      </c>
      <c r="H163" s="62">
        <f>IFERROR((SUMIFS(H$83:H$159,$B$83:$B$159,$B163,$C$83:$C$159,MAX($C$83:$C$159))/SUMIFS(H$83:H$159,$B$83:$B$159,$B163,$C$83:$C$159,2412))-1,"-")</f>
        <v>-0.13607999537292936</v>
      </c>
      <c r="I163" s="62">
        <f>(SUMIFS(I$83:I$159,$B$83:$B$159,$B163,$C$83:$C$159,MAX($C$83:$C$159))/SUMIFS(I$83:I$159,$B$83:$B$159,$B163,$C$83:$C$159,2412))-1</f>
        <v>-8.2934460693812273E-2</v>
      </c>
      <c r="J163" s="81">
        <f>(SUMIFS(J$83:J$159,$B$83:$B$159,$B163,$C$83:$C$159,MAX($C$83:$C$159))/SUMIFS(J$83:J$159,$B$83:$B$159,$B163,$C$83:$C$159,2412))-1</f>
        <v>1.9149581294973128E-2</v>
      </c>
      <c r="K163" s="51"/>
    </row>
    <row r="164" spans="2:11" ht="20.25" customHeight="1">
      <c r="B164" s="38" t="str">
        <f>F72</f>
        <v>46</v>
      </c>
      <c r="C164" s="50"/>
      <c r="D164" s="62">
        <f>(SUMIFS(D$83:D$159,$B$83:$B$159,$B164,$C$83:$C$159,MAX($C$83:$C$159))/SUMIFS(D$83:D$159,$B$83:$B$159,$B164,$C$83:$C$159,2412))-1</f>
        <v>-0.13108257392277012</v>
      </c>
      <c r="E164" s="62">
        <f>(SUMIFS(E$83:E$159,$B$83:$B$159,$B164,$C$83:$C$159,MAX($C$83:$C$159))/SUMIFS(E$83:E$159,$B$83:$B$159,$B164,$C$83:$C$159,2412))-1</f>
        <v>2.932412747514368E-2</v>
      </c>
      <c r="F164" s="62">
        <f>(SUMIFS(F$83:F$159,$B$83:$B$159,$B164,$C$83:$C$159,MAX($C$83:$C$159))/SUMIFS(F$83:F$159,$B$83:$B$159,$B164,$C$83:$C$159,2412))-1</f>
        <v>-9.6761808869367805E-3</v>
      </c>
      <c r="G164" s="62">
        <f>(SUMIFS(G$83:G$159,$B$83:$B$159,$B164,$C$83:$C$159,MAX($C$83:$C$159))/SUMIFS(G$83:G$159,$B$83:$B$159,$B164,$C$83:$C$159,2412))-1</f>
        <v>3.3281909429810241E-2</v>
      </c>
      <c r="H164" s="62">
        <f>IFERROR((SUMIFS(H$83:H$159,$B$83:$B$159,$B164,$C$83:$C$159,MAX($C$83:$C$159))/SUMIFS(H$83:H$159,$B$83:$B$159,$B164,$C$83:$C$159,2412))-1,"-")</f>
        <v>-0.27384534416937467</v>
      </c>
      <c r="I164" s="62">
        <f>(SUMIFS(I$83:I$159,$B$83:$B$159,$B164,$C$83:$C$159,MAX($C$83:$C$159))/SUMIFS(I$83:I$159,$B$83:$B$159,$B164,$C$83:$C$159,2412))-1</f>
        <v>0.15829147339376526</v>
      </c>
      <c r="J164" s="81">
        <f>(SUMIFS(J$83:J$159,$B$83:$B$159,$B164,$C$83:$C$159,MAX($C$83:$C$159))/SUMIFS(J$83:J$159,$B$83:$B$159,$B164,$C$83:$C$159,2412))-1</f>
        <v>-2.3050333559564651E-2</v>
      </c>
      <c r="K164" s="51"/>
    </row>
    <row r="165" spans="2:11" ht="20.25" customHeight="1">
      <c r="B165" s="38" t="str">
        <f>G72</f>
        <v>82</v>
      </c>
      <c r="C165" s="50"/>
      <c r="D165" s="62">
        <f>(SUMIFS(D$83:D$159,$B$83:$B$159,$B165,$C$83:$C$159,MAX($C$83:$C$159))/SUMIFS(D$83:D$159,$B$83:$B$159,$B165,$C$83:$C$159,2412))-1</f>
        <v>0.19529126528151797</v>
      </c>
      <c r="E165" s="62">
        <f>(SUMIFS(E$83:E$159,$B$83:$B$159,$B165,$C$83:$C$159,MAX($C$83:$C$159))/SUMIFS(E$83:E$159,$B$83:$B$159,$B165,$C$83:$C$159,2412))-1</f>
        <v>6.2390761608656087E-2</v>
      </c>
      <c r="F165" s="62">
        <f>(SUMIFS(F$83:F$159,$B$83:$B$159,$B165,$C$83:$C$159,MAX($C$83:$C$159))/SUMIFS(F$83:F$159,$B$83:$B$159,$B165,$C$83:$C$159,2412))-1</f>
        <v>2.603086227634277E-3</v>
      </c>
      <c r="G165" s="62">
        <f>(SUMIFS(G$83:G$159,$B$83:$B$159,$B165,$C$83:$C$159,MAX($C$83:$C$159))/SUMIFS(G$83:G$159,$B$83:$B$159,$B165,$C$83:$C$159,2412))-1</f>
        <v>5.5359195402298944E-2</v>
      </c>
      <c r="H165" s="62">
        <f>IFERROR((SUMIFS(H$83:H$159,$B$83:$B$159,$B165,$C$83:$C$159,MAX($C$83:$C$159))/SUMIFS(H$83:H$159,$B$83:$B$159,$B165,$C$83:$C$159,2412))-1,"-")</f>
        <v>0.75518245652855009</v>
      </c>
      <c r="I165" s="62">
        <f>(SUMIFS(I$83:I$159,$B$83:$B$159,$B165,$C$83:$C$159,MAX($C$83:$C$159))/SUMIFS(I$83:I$159,$B$83:$B$159,$B165,$C$83:$C$159,2412))-1</f>
        <v>0.22880538489528846</v>
      </c>
      <c r="J165" s="81">
        <f>(SUMIFS(J$83:J$159,$B$83:$B$159,$B165,$C$83:$C$159,MAX($C$83:$C$159))/SUMIFS(J$83:J$159,$B$83:$B$159,$B165,$C$83:$C$159,2412))-1</f>
        <v>-3.6725736141301479E-2</v>
      </c>
      <c r="K165" s="51"/>
    </row>
    <row r="166" spans="2:11" ht="20.25" hidden="1" customHeight="1">
      <c r="B166" s="38">
        <f>H72</f>
        <v>0</v>
      </c>
      <c r="C166" s="50"/>
      <c r="D166" s="62" t="e">
        <f>(SUMIFS(D$83:D$159,$B$83:$B$159,$B166,$C$83:$C$159,MAX($C$83:$C$159))/SUMIFS(D$83:D$159,$B$83:$B$159,$B166,$C$83:$C$159,MAX($C$83:$C$159)-1))-1</f>
        <v>#DIV/0!</v>
      </c>
      <c r="E166" s="62" t="e">
        <f>(SUMIFS(E$83:E$159,$B$83:$B$159,$B166,$C$83:$C$159,MAX($C$83:$C$159))/SUMIFS(E$83:E$159,$B$83:$B$159,$B166,$C$83:$C$159,MAX($C$83:$C$159)-1))-1</f>
        <v>#DIV/0!</v>
      </c>
      <c r="F166" s="62" t="e">
        <f>(SUMIFS(F$83:F$159,$B$83:$B$159,$B166,$C$83:$C$159,MAX($C$83:$C$159))/SUMIFS(F$83:F$159,$B$83:$B$159,$B166,$C$83:$C$159,MAX($C$83:$C$159)-1))-1</f>
        <v>#DIV/0!</v>
      </c>
      <c r="G166" s="62" t="e">
        <f>(SUMIFS(G$83:G$159,$B$83:$B$159,$B166,$C$83:$C$159,MAX($C$83:$C$159))/SUMIFS(G$83:G$159,$B$83:$B$159,$B166,$C$83:$C$159,MAX($C$83:$C$159)-1))-1</f>
        <v>#DIV/0!</v>
      </c>
      <c r="H166" s="62" t="str">
        <f>IFERROR((SUMIFS(H$83:H$159,$B$83:$B$159,$B166,$C$83:$C$159,MAX($C$83:$C$159))/SUMIFS(H$83:H$159,$B$83:$B$159,$B166,$C$83:$C$159,MAX($C$83:$C$159)-1))-1,"-")</f>
        <v>-</v>
      </c>
      <c r="I166" s="62" t="e">
        <f>(SUMIFS(I$83:I$159,$B$83:$B$159,$B166,$C$83:$C$159,MAX($C$83:$C$159))/SUMIFS(I$83:I$159,$B$83:$B$159,$B166,$C$83:$C$159,MAX($C$83:$C$159)-1))-1</f>
        <v>#DIV/0!</v>
      </c>
      <c r="J166" s="81" t="e">
        <f>(SUMIFS(J$83:J$159,$B$83:$B$159,$B166,$C$83:$C$159,MAX($C$83:$C$159))/SUMIFS(J$83:J$159,$B$83:$B$159,$B166,$C$83:$C$159,MAX($C$83:$C$159)-1))-1</f>
        <v>#DIV/0!</v>
      </c>
      <c r="K166" s="51"/>
    </row>
    <row r="167" spans="2:11" ht="20.25" customHeight="1" thickBot="1"/>
    <row r="168" spans="2:11" ht="17.25" thickTop="1">
      <c r="B168" s="22" t="s">
        <v>51</v>
      </c>
      <c r="C168" s="22"/>
      <c r="D168" s="22"/>
      <c r="E168" s="22"/>
      <c r="F168" s="166" t="s">
        <v>77</v>
      </c>
      <c r="G168" s="39"/>
      <c r="H168" s="22"/>
      <c r="I168" s="22"/>
    </row>
    <row r="169" spans="2:11">
      <c r="B169" s="23" t="s">
        <v>33</v>
      </c>
      <c r="C169" s="23" t="s">
        <v>52</v>
      </c>
      <c r="D169" s="23"/>
      <c r="E169" s="23"/>
      <c r="F169" s="87" t="s">
        <v>78</v>
      </c>
      <c r="G169" s="40"/>
      <c r="H169" s="42" t="s">
        <v>81</v>
      </c>
      <c r="I169" s="42"/>
    </row>
    <row r="170" spans="2:11">
      <c r="B170" s="23" t="s">
        <v>34</v>
      </c>
      <c r="C170" s="23" t="s">
        <v>53</v>
      </c>
      <c r="D170" s="23"/>
      <c r="E170" s="23"/>
      <c r="F170" s="87" t="s">
        <v>79</v>
      </c>
      <c r="G170" s="40"/>
      <c r="H170" s="42" t="s">
        <v>82</v>
      </c>
      <c r="I170" s="42"/>
    </row>
    <row r="171" spans="2:11">
      <c r="B171" s="23" t="s">
        <v>4</v>
      </c>
      <c r="C171" s="23" t="s">
        <v>54</v>
      </c>
      <c r="D171" s="23"/>
      <c r="E171" s="23"/>
      <c r="F171" s="87" t="s">
        <v>80</v>
      </c>
      <c r="G171" s="40"/>
      <c r="H171" s="42" t="s">
        <v>83</v>
      </c>
      <c r="I171" s="42"/>
    </row>
    <row r="172" spans="2:11">
      <c r="B172" s="23" t="s">
        <v>5</v>
      </c>
      <c r="C172" s="23" t="s">
        <v>55</v>
      </c>
      <c r="D172" s="23"/>
      <c r="E172" s="23"/>
      <c r="F172" s="87" t="s">
        <v>87</v>
      </c>
      <c r="G172" s="40"/>
      <c r="H172" s="42" t="s">
        <v>84</v>
      </c>
      <c r="I172" s="42"/>
    </row>
    <row r="173" spans="2:11">
      <c r="B173" s="23" t="s">
        <v>56</v>
      </c>
      <c r="C173" s="23" t="s">
        <v>57</v>
      </c>
      <c r="D173" s="23"/>
      <c r="E173" s="23"/>
      <c r="F173" s="87" t="s">
        <v>88</v>
      </c>
      <c r="G173" s="40"/>
      <c r="H173" s="42" t="s">
        <v>85</v>
      </c>
      <c r="I173" s="42"/>
    </row>
    <row r="174" spans="2:11" ht="17.25" thickBot="1">
      <c r="B174" s="24" t="s">
        <v>58</v>
      </c>
      <c r="C174" s="24" t="s">
        <v>59</v>
      </c>
      <c r="D174" s="24"/>
      <c r="E174" s="24"/>
      <c r="F174" s="88" t="s">
        <v>89</v>
      </c>
      <c r="G174" s="41"/>
      <c r="H174" s="43" t="s">
        <v>86</v>
      </c>
      <c r="I174" s="43"/>
    </row>
    <row r="175" spans="2:11" ht="17.25" thickTop="1"/>
    <row r="176" spans="2:11" ht="6.75" customHeight="1"/>
  </sheetData>
  <mergeCells count="3">
    <mergeCell ref="O9:P9"/>
    <mergeCell ref="C4:D4"/>
    <mergeCell ref="C5:D5"/>
  </mergeCells>
  <phoneticPr fontId="2" type="noConversion"/>
  <conditionalFormatting sqref="B101:K146 B148:K159 B88:K95">
    <cfRule type="expression" dxfId="53" priority="19">
      <formula>$B88&lt;&gt;$B89</formula>
    </cfRule>
  </conditionalFormatting>
  <conditionalFormatting sqref="B96:K100">
    <cfRule type="expression" dxfId="52" priority="81">
      <formula>$B96&lt;&gt;$B103</formula>
    </cfRule>
  </conditionalFormatting>
  <conditionalFormatting sqref="C73:H73">
    <cfRule type="containsText" dxfId="51" priority="6" operator="containsText" text="F">
      <formula>NOT(ISERROR(SEARCH("F",C73)))</formula>
    </cfRule>
    <cfRule type="containsText" dxfId="50" priority="7" operator="containsText" text="D">
      <formula>NOT(ISERROR(SEARCH("D",C73)))</formula>
    </cfRule>
    <cfRule type="containsText" dxfId="49" priority="8" operator="containsText" text="S">
      <formula>NOT(ISERROR(SEARCH("S",C73)))</formula>
    </cfRule>
    <cfRule type="containsText" dxfId="48" priority="9" operator="containsText" text="A">
      <formula>NOT(ISERROR(SEARCH("A",C73)))</formula>
    </cfRule>
  </conditionalFormatting>
  <conditionalFormatting sqref="D60:K60 D62:K63 D64:D69 D70:K71 D80:K80 D160:K160 K161:K166">
    <cfRule type="containsText" dxfId="47" priority="78" operator="containsText" text="악화">
      <formula>NOT(ISERROR(SEARCH("악화",D60)))</formula>
    </cfRule>
  </conditionalFormatting>
  <conditionalFormatting sqref="D60:K60 D62:K63 D70:K71 D80:K80 D160:K160 K161:K166 D64:D69">
    <cfRule type="containsText" dxfId="46" priority="77" operator="containsText" text="개선">
      <formula>NOT(ISERROR(SEARCH("개선",D60)))</formula>
    </cfRule>
  </conditionalFormatting>
  <conditionalFormatting sqref="G4:G5">
    <cfRule type="containsText" dxfId="45" priority="28" operator="containsText" text="S">
      <formula>NOT(ISERROR(SEARCH("S",G4)))</formula>
    </cfRule>
    <cfRule type="containsText" dxfId="44" priority="29" operator="containsText" text="A">
      <formula>NOT(ISERROR(SEARCH("A",G4)))</formula>
    </cfRule>
  </conditionalFormatting>
  <conditionalFormatting sqref="G5">
    <cfRule type="containsText" dxfId="43" priority="24" operator="containsText" text="F">
      <formula>NOT(ISERROR(SEARCH("F",G5)))</formula>
    </cfRule>
    <cfRule type="containsText" dxfId="42" priority="25" operator="containsText" text="D">
      <formula>NOT(ISERROR(SEARCH("D",G5)))</formula>
    </cfRule>
  </conditionalFormatting>
  <conditionalFormatting sqref="I73:K73">
    <cfRule type="containsText" dxfId="41" priority="20" operator="containsText" text="F">
      <formula>NOT(ISERROR(SEARCH("F",I73)))</formula>
    </cfRule>
    <cfRule type="containsText" dxfId="40" priority="21" operator="containsText" text="D">
      <formula>NOT(ISERROR(SEARCH("D",I73)))</formula>
    </cfRule>
    <cfRule type="containsText" dxfId="39" priority="22" operator="containsText" text="S">
      <formula>NOT(ISERROR(SEARCH("S",I73)))</formula>
    </cfRule>
    <cfRule type="containsText" dxfId="38" priority="23" operator="containsText" text="A">
      <formula>NOT(ISERROR(SEARCH("A",I73)))</formula>
    </cfRule>
  </conditionalFormatting>
  <conditionalFormatting sqref="J25 K74:K1048576">
    <cfRule type="containsText" dxfId="37" priority="10" operator="containsText" text="D">
      <formula>NOT(ISERROR(SEARCH("D",J25)))</formula>
    </cfRule>
    <cfRule type="containsText" dxfId="36" priority="11" operator="containsText" text="F">
      <formula>NOT(ISERROR(SEARCH("F",J25)))</formula>
    </cfRule>
    <cfRule type="containsText" dxfId="35" priority="12" operator="containsText" text="S">
      <formula>NOT(ISERROR(SEARCH("S",J25)))</formula>
    </cfRule>
    <cfRule type="containsText" dxfId="34" priority="13" operator="containsText" text="A">
      <formula>NOT(ISERROR(SEARCH("A",J25)))</formula>
    </cfRule>
  </conditionalFormatting>
  <conditionalFormatting sqref="K1:K24">
    <cfRule type="containsText" dxfId="33" priority="2" operator="containsText" text="D">
      <formula>NOT(ISERROR(SEARCH("D",K1)))</formula>
    </cfRule>
    <cfRule type="containsText" dxfId="32" priority="3" operator="containsText" text="F">
      <formula>NOT(ISERROR(SEARCH("F",K1)))</formula>
    </cfRule>
    <cfRule type="containsText" dxfId="31" priority="4" operator="containsText" text="S">
      <formula>NOT(ISERROR(SEARCH("S",K1)))</formula>
    </cfRule>
    <cfRule type="containsText" dxfId="30" priority="5" operator="containsText" text="A">
      <formula>NOT(ISERROR(SEARCH("A",K1)))</formula>
    </cfRule>
  </conditionalFormatting>
  <conditionalFormatting sqref="K27:K31 K33:K72">
    <cfRule type="containsText" dxfId="29" priority="30" operator="containsText" text="D">
      <formula>NOT(ISERROR(SEARCH("D",K27)))</formula>
    </cfRule>
    <cfRule type="containsText" dxfId="28" priority="31" operator="containsText" text="F">
      <formula>NOT(ISERROR(SEARCH("F",K27)))</formula>
    </cfRule>
    <cfRule type="containsText" dxfId="27" priority="32" operator="containsText" text="S">
      <formula>NOT(ISERROR(SEARCH("S",K27)))</formula>
    </cfRule>
    <cfRule type="containsText" dxfId="26" priority="33" operator="containsText" text="A">
      <formula>NOT(ISERROR(SEARCH("A",K27)))</formula>
    </cfRule>
  </conditionalFormatting>
  <conditionalFormatting sqref="B147:K147">
    <cfRule type="expression" dxfId="25" priority="84">
      <formula>$B147&lt;&gt;#REF!</formula>
    </cfRule>
  </conditionalFormatting>
  <conditionalFormatting sqref="B83:K87">
    <cfRule type="expression" dxfId="24" priority="1">
      <formula>$B83&lt;&gt;$B90</formula>
    </cfRule>
  </conditionalFormatting>
  <printOptions horizontalCentered="1"/>
  <pageMargins left="0" right="0" top="0.39370078740157483" bottom="0" header="0" footer="0"/>
  <pageSetup paperSize="9" scale="71" fitToHeight="0" orientation="portrait" r:id="rId1"/>
  <rowBreaks count="1" manualBreakCount="1">
    <brk id="60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6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D31:J31</xm:sqref>
        </x14:conditionalFormatting>
        <x14:conditionalFormatting xmlns:xm="http://schemas.microsoft.com/office/excel/2006/main">
          <x14:cfRule type="iconSet" priority="35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D59:J59</xm:sqref>
        </x14:conditionalFormatting>
        <x14:conditionalFormatting xmlns:xm="http://schemas.microsoft.com/office/excel/2006/main">
          <x14:cfRule type="iconSet" priority="34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D161:J166</xm:sqref>
        </x14:conditionalFormatting>
        <x14:conditionalFormatting xmlns:xm="http://schemas.microsoft.com/office/excel/2006/main">
          <x14:cfRule type="iconSet" priority="14" id="{55EB877D-985B-47DC-BAAE-86F9D12BC651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K24</xm:sqref>
        </x14:conditionalFormatting>
        <x14:conditionalFormatting xmlns:xm="http://schemas.microsoft.com/office/excel/2006/main">
          <x14:cfRule type="iconSet" priority="38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K37:K42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39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99" customWidth="1"/>
    <col min="6" max="6" width="10.28515625" style="4" customWidth="1"/>
    <col min="7" max="7" width="9.140625" style="4"/>
    <col min="8" max="8" width="9.7109375" style="4" customWidth="1"/>
    <col min="9" max="9" width="10" style="165" bestFit="1" customWidth="1"/>
    <col min="10" max="20" width="9.28515625" style="165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19"/>
      <c r="B1" s="19"/>
      <c r="C1" s="29"/>
      <c r="D1" s="20"/>
      <c r="E1" s="97"/>
      <c r="F1" s="102"/>
      <c r="G1" s="18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9"/>
    </row>
    <row r="2" spans="1:66" ht="50.25" customHeight="1">
      <c r="A2" s="10" t="s">
        <v>47</v>
      </c>
      <c r="B2" s="10"/>
      <c r="C2" s="10"/>
      <c r="D2" s="10"/>
      <c r="E2" s="98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0"/>
    </row>
    <row r="3" spans="1:66" s="14" customFormat="1" ht="21.75" customHeight="1">
      <c r="A3" s="37" t="s">
        <v>152</v>
      </c>
      <c r="B3" s="37"/>
      <c r="C3" s="16"/>
      <c r="D3" s="16"/>
      <c r="E3" s="98"/>
      <c r="F3" s="4"/>
      <c r="G3" s="4"/>
      <c r="H3" s="4"/>
      <c r="I3" s="141"/>
      <c r="J3" s="141"/>
      <c r="K3" s="141"/>
      <c r="L3" s="141"/>
      <c r="M3" s="141"/>
      <c r="N3" s="141"/>
      <c r="O3" s="141"/>
      <c r="P3" s="141"/>
      <c r="Q3" s="141"/>
      <c r="R3" s="141"/>
      <c r="S3" s="141"/>
      <c r="T3" s="142"/>
      <c r="U3" s="15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2" t="s">
        <v>38</v>
      </c>
      <c r="B4" s="132" t="s">
        <v>140</v>
      </c>
      <c r="C4" s="132" t="s">
        <v>1</v>
      </c>
      <c r="D4" s="132" t="s">
        <v>10</v>
      </c>
      <c r="E4" s="133" t="s">
        <v>139</v>
      </c>
      <c r="F4" s="119" t="s">
        <v>45</v>
      </c>
      <c r="G4" s="143" t="s">
        <v>142</v>
      </c>
      <c r="H4" s="119" t="s">
        <v>63</v>
      </c>
      <c r="I4" s="119" t="s">
        <v>3</v>
      </c>
      <c r="J4" s="118" t="s">
        <v>11</v>
      </c>
      <c r="K4" s="118" t="s">
        <v>12</v>
      </c>
      <c r="L4" s="118" t="s">
        <v>13</v>
      </c>
      <c r="M4" s="118" t="s">
        <v>15</v>
      </c>
      <c r="N4" s="218" t="s">
        <v>6</v>
      </c>
      <c r="O4" s="218" t="s">
        <v>7</v>
      </c>
      <c r="P4" s="218" t="s">
        <v>26</v>
      </c>
      <c r="Q4" s="218" t="s">
        <v>14</v>
      </c>
      <c r="R4" s="218" t="s">
        <v>46</v>
      </c>
      <c r="S4" s="144" t="s">
        <v>43</v>
      </c>
      <c r="T4" s="144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5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2" t="s">
        <v>39</v>
      </c>
      <c r="AQ4" s="92" t="s">
        <v>27</v>
      </c>
      <c r="AR4" s="92" t="s">
        <v>40</v>
      </c>
      <c r="AS4" s="92" t="s">
        <v>41</v>
      </c>
      <c r="AT4" s="92" t="s">
        <v>6</v>
      </c>
      <c r="AU4" s="92" t="s">
        <v>7</v>
      </c>
      <c r="AV4" s="92" t="s">
        <v>28</v>
      </c>
      <c r="AW4" s="92" t="s">
        <v>18</v>
      </c>
      <c r="AX4" s="93" t="s">
        <v>60</v>
      </c>
      <c r="AY4" s="92" t="s">
        <v>90</v>
      </c>
      <c r="AZ4" s="92" t="s">
        <v>65</v>
      </c>
      <c r="BA4" s="92" t="s">
        <v>124</v>
      </c>
      <c r="BB4" t="s">
        <v>132</v>
      </c>
      <c r="BC4" t="s">
        <v>133</v>
      </c>
      <c r="BD4" t="s">
        <v>113</v>
      </c>
      <c r="BE4" t="s">
        <v>134</v>
      </c>
      <c r="BF4" t="s">
        <v>135</v>
      </c>
      <c r="BG4" t="s">
        <v>90</v>
      </c>
      <c r="BH4" t="s">
        <v>134</v>
      </c>
      <c r="BI4" t="s">
        <v>135</v>
      </c>
      <c r="BJ4" t="s">
        <v>90</v>
      </c>
      <c r="BL4" t="s">
        <v>136</v>
      </c>
      <c r="BM4" t="s">
        <v>137</v>
      </c>
      <c r="BN4" t="s">
        <v>138</v>
      </c>
    </row>
    <row r="5" spans="1:66">
      <c r="A5" s="137" t="str">
        <f>W5</f>
        <v>신흥교통</v>
      </c>
      <c r="B5" s="137" t="str">
        <f>X5</f>
        <v>13</v>
      </c>
      <c r="C5" s="138" t="str">
        <f>Y5</f>
        <v>70바4015</v>
      </c>
      <c r="D5" s="126" t="str">
        <f>Z5</f>
        <v>대형</v>
      </c>
      <c r="E5" s="122" t="str">
        <f>AZ5</f>
        <v>F</v>
      </c>
      <c r="F5" s="145">
        <f>G5/H5</f>
        <v>0.76375000000000004</v>
      </c>
      <c r="G5" s="146">
        <f>AE5</f>
        <v>1.833</v>
      </c>
      <c r="H5" s="147">
        <f>AF5</f>
        <v>2.4</v>
      </c>
      <c r="I5" s="148">
        <f>AC5</f>
        <v>5117.8180000000002</v>
      </c>
      <c r="J5" s="149">
        <f>AI5/AH5</f>
        <v>2.3992098872520035E-2</v>
      </c>
      <c r="K5" s="149">
        <f>AJ5/AH5</f>
        <v>0.48955496160351641</v>
      </c>
      <c r="L5" s="149">
        <f>AK5/AC5</f>
        <v>0.18933850324493759</v>
      </c>
      <c r="M5" s="150">
        <f>AG5</f>
        <v>18.588000000000001</v>
      </c>
      <c r="N5" s="151">
        <f>IF(AW5=0,AT5,"속도계이상")</f>
        <v>1.29</v>
      </c>
      <c r="O5" s="151">
        <f>IF(AW5=0,AU5,"속도계이상")</f>
        <v>26.378</v>
      </c>
      <c r="P5" s="152">
        <f>AQ5/60</f>
        <v>0</v>
      </c>
      <c r="Q5" s="153">
        <f>AN5</f>
        <v>71</v>
      </c>
      <c r="R5" s="154">
        <f>AC5/(AH5-AI5-AJ5)</f>
        <v>27.915069629357603</v>
      </c>
      <c r="S5" s="139">
        <f>IF(AW5=0,AL5,"속도계이상")</f>
        <v>66</v>
      </c>
      <c r="T5" s="139">
        <f>IF(AW5=0,AM5,"속도계이상")</f>
        <v>1350</v>
      </c>
      <c r="U5" t="s">
        <v>116</v>
      </c>
      <c r="V5" s="5" t="s">
        <v>117</v>
      </c>
      <c r="W5" t="s">
        <v>116</v>
      </c>
      <c r="X5" s="5" t="s">
        <v>117</v>
      </c>
      <c r="Y5" t="s">
        <v>238</v>
      </c>
      <c r="Z5" t="s">
        <v>169</v>
      </c>
      <c r="AA5" t="s">
        <v>48</v>
      </c>
      <c r="AB5">
        <v>525</v>
      </c>
      <c r="AC5" s="1">
        <v>5117.8180000000002</v>
      </c>
      <c r="AD5" s="1">
        <v>2792.3879999999999</v>
      </c>
      <c r="AE5" s="25">
        <v>1.833</v>
      </c>
      <c r="AF5">
        <v>2.4</v>
      </c>
      <c r="AG5">
        <v>18.588000000000001</v>
      </c>
      <c r="AH5">
        <v>376.88190800000001</v>
      </c>
      <c r="AI5">
        <v>9.0421879999999994</v>
      </c>
      <c r="AJ5">
        <v>184.50440800000001</v>
      </c>
      <c r="AK5">
        <v>969</v>
      </c>
      <c r="AL5">
        <v>66</v>
      </c>
      <c r="AM5">
        <v>1350</v>
      </c>
      <c r="AN5">
        <v>71</v>
      </c>
      <c r="AO5">
        <v>13.579367</v>
      </c>
      <c r="AP5">
        <v>1181.4000000000001</v>
      </c>
      <c r="AQ5">
        <v>0</v>
      </c>
      <c r="AR5">
        <v>162</v>
      </c>
      <c r="AS5">
        <v>254038</v>
      </c>
      <c r="AT5">
        <v>1.29</v>
      </c>
      <c r="AU5">
        <v>26.378</v>
      </c>
      <c r="AV5">
        <v>45746</v>
      </c>
      <c r="AW5">
        <v>0</v>
      </c>
      <c r="AX5" s="26">
        <v>0.56000000000000005</v>
      </c>
      <c r="AY5">
        <v>0.76375000000000004</v>
      </c>
      <c r="AZ5" t="s">
        <v>70</v>
      </c>
      <c r="BA5" t="s">
        <v>170</v>
      </c>
      <c r="BB5">
        <v>3</v>
      </c>
      <c r="BC5" t="s">
        <v>314</v>
      </c>
      <c r="BD5">
        <v>7</v>
      </c>
      <c r="BE5">
        <v>39428.527999999998</v>
      </c>
      <c r="BF5">
        <v>0.12979987485203609</v>
      </c>
      <c r="BG5">
        <v>9.9134654418242568E-2</v>
      </c>
      <c r="BH5">
        <v>222098.46400000004</v>
      </c>
      <c r="BI5">
        <v>2.3043013930974323E-2</v>
      </c>
      <c r="BJ5">
        <v>1.759910188978164E-2</v>
      </c>
      <c r="BK5">
        <v>1</v>
      </c>
      <c r="BL5" t="s">
        <v>70</v>
      </c>
      <c r="BM5">
        <v>0</v>
      </c>
      <c r="BN5" t="s">
        <v>239</v>
      </c>
    </row>
    <row r="6" spans="1:66">
      <c r="A6" s="134" t="str">
        <f t="shared" ref="A6:A7" si="0">W6</f>
        <v>신흥교통</v>
      </c>
      <c r="B6" s="134" t="str">
        <f t="shared" ref="B6:B33" si="1">X6</f>
        <v>13</v>
      </c>
      <c r="C6" s="135" t="str">
        <f t="shared" ref="C6:C7" si="2">Y6</f>
        <v>70바4016</v>
      </c>
      <c r="D6" s="109" t="str">
        <f t="shared" ref="D6:D7" si="3">Z6</f>
        <v>대형</v>
      </c>
      <c r="E6" s="105" t="str">
        <f>AZ6</f>
        <v>F</v>
      </c>
      <c r="F6" s="155">
        <f>G6/H6</f>
        <v>0.76846153846153842</v>
      </c>
      <c r="G6" s="156">
        <f>AE6</f>
        <v>1.998</v>
      </c>
      <c r="H6" s="157">
        <f>AF6</f>
        <v>2.6</v>
      </c>
      <c r="I6" s="158">
        <f t="shared" ref="I6:I7" si="4">AC6</f>
        <v>5416.5140000000001</v>
      </c>
      <c r="J6" s="159">
        <f t="shared" ref="J6:J7" si="5">AI6/AH6</f>
        <v>2.253684675270742E-2</v>
      </c>
      <c r="K6" s="159">
        <f t="shared" ref="K6:K7" si="6">AJ6/AH6</f>
        <v>0.49315457357761366</v>
      </c>
      <c r="L6" s="159">
        <f t="shared" ref="L6:L7" si="7">AK6/AC6</f>
        <v>0.21526760569620979</v>
      </c>
      <c r="M6" s="160">
        <f t="shared" ref="M6:M7" si="8">AG6</f>
        <v>17.635000000000002</v>
      </c>
      <c r="N6" s="161" t="str">
        <f t="shared" ref="N6:N7" si="9">IF(AW6=0,AT6,"속도계이상")</f>
        <v>속도계이상</v>
      </c>
      <c r="O6" s="161" t="str">
        <f t="shared" ref="O6:O7" si="10">IF(AW6=0,AU6,"속도계이상")</f>
        <v>속도계이상</v>
      </c>
      <c r="P6" s="162">
        <f t="shared" ref="P6:P7" si="11">AQ6/60</f>
        <v>0</v>
      </c>
      <c r="Q6" s="163">
        <f t="shared" ref="Q6:Q7" si="12">AN6</f>
        <v>76</v>
      </c>
      <c r="R6" s="164">
        <f t="shared" ref="R6:R7" si="13">AC6/(AH6-AI6-AJ6)</f>
        <v>29.304760383035514</v>
      </c>
      <c r="S6" s="136" t="str">
        <f t="shared" ref="S6:S7" si="14">IF(AW6=0,AL6,"속도계이상")</f>
        <v>속도계이상</v>
      </c>
      <c r="T6" s="136" t="str">
        <f t="shared" ref="T6:T7" si="15">IF(AW6=0,AM6,"속도계이상")</f>
        <v>속도계이상</v>
      </c>
      <c r="U6" t="s">
        <v>116</v>
      </c>
      <c r="V6" s="5" t="s">
        <v>117</v>
      </c>
      <c r="W6" t="s">
        <v>116</v>
      </c>
      <c r="X6" s="5" t="s">
        <v>117</v>
      </c>
      <c r="Y6" t="s">
        <v>382</v>
      </c>
      <c r="Z6" t="s">
        <v>169</v>
      </c>
      <c r="AA6" t="s">
        <v>48</v>
      </c>
      <c r="AB6">
        <v>525</v>
      </c>
      <c r="AC6" s="1">
        <v>5416.5140000000001</v>
      </c>
      <c r="AD6" s="1">
        <v>2710.3389999999999</v>
      </c>
      <c r="AE6" s="25">
        <v>1.998</v>
      </c>
      <c r="AF6">
        <v>2.6</v>
      </c>
      <c r="AG6">
        <v>17.635000000000002</v>
      </c>
      <c r="AH6">
        <v>381.64496100000002</v>
      </c>
      <c r="AI6">
        <v>8.6010740000000006</v>
      </c>
      <c r="AJ6">
        <v>188.209958</v>
      </c>
      <c r="AK6">
        <v>1166</v>
      </c>
      <c r="AL6">
        <v>28</v>
      </c>
      <c r="AM6">
        <v>4913</v>
      </c>
      <c r="AN6">
        <v>76</v>
      </c>
      <c r="AO6">
        <v>14.192546</v>
      </c>
      <c r="AP6">
        <v>1034.9000000000001</v>
      </c>
      <c r="AQ6">
        <v>0</v>
      </c>
      <c r="AR6">
        <v>165</v>
      </c>
      <c r="AS6">
        <v>225318</v>
      </c>
      <c r="AT6">
        <v>0.51700000000000002</v>
      </c>
      <c r="AU6">
        <v>90.703999999999994</v>
      </c>
      <c r="AV6">
        <v>26784</v>
      </c>
      <c r="AW6">
        <v>17</v>
      </c>
      <c r="AX6" s="26">
        <v>0.56000000000000005</v>
      </c>
      <c r="AY6">
        <v>0.76846153846153842</v>
      </c>
      <c r="AZ6" t="s">
        <v>70</v>
      </c>
      <c r="BA6" t="s">
        <v>170</v>
      </c>
      <c r="BB6">
        <v>2</v>
      </c>
      <c r="BC6" t="s">
        <v>279</v>
      </c>
      <c r="BD6">
        <v>9</v>
      </c>
      <c r="BE6">
        <v>39428.527999999998</v>
      </c>
      <c r="BF6">
        <v>0.13737550638461574</v>
      </c>
      <c r="BG6">
        <v>0.10556779298325471</v>
      </c>
      <c r="BH6">
        <v>222098.46400000004</v>
      </c>
      <c r="BI6">
        <v>2.4387894911330855E-2</v>
      </c>
      <c r="BJ6">
        <v>1.8741159243399634E-2</v>
      </c>
      <c r="BK6">
        <v>1</v>
      </c>
      <c r="BL6" t="s">
        <v>272</v>
      </c>
      <c r="BM6" t="s">
        <v>273</v>
      </c>
      <c r="BN6" t="s">
        <v>272</v>
      </c>
    </row>
    <row r="7" spans="1:66">
      <c r="A7" s="137" t="str">
        <f t="shared" si="0"/>
        <v>신흥교통</v>
      </c>
      <c r="B7" s="137" t="str">
        <f t="shared" si="1"/>
        <v>13</v>
      </c>
      <c r="C7" s="138" t="str">
        <f t="shared" si="2"/>
        <v>71바6251</v>
      </c>
      <c r="D7" s="126" t="str">
        <f t="shared" si="3"/>
        <v>대형</v>
      </c>
      <c r="E7" s="122" t="str">
        <f t="shared" ref="E7:E33" si="16">AZ7</f>
        <v>D</v>
      </c>
      <c r="F7" s="145">
        <f t="shared" ref="F7:F33" si="17">G7/H7</f>
        <v>0.84045454545454534</v>
      </c>
      <c r="G7" s="146">
        <f t="shared" ref="G7:G33" si="18">AE7</f>
        <v>1.849</v>
      </c>
      <c r="H7" s="147">
        <f t="shared" ref="H7:H33" si="19">AF7</f>
        <v>2.2000000000000002</v>
      </c>
      <c r="I7" s="148">
        <f t="shared" si="4"/>
        <v>3665.893</v>
      </c>
      <c r="J7" s="149">
        <f t="shared" si="5"/>
        <v>2.4744184799011359E-2</v>
      </c>
      <c r="K7" s="149">
        <f t="shared" si="6"/>
        <v>0.4731628195940642</v>
      </c>
      <c r="L7" s="149">
        <f t="shared" si="7"/>
        <v>0.18194748182775655</v>
      </c>
      <c r="M7" s="150">
        <f t="shared" si="8"/>
        <v>18.763000000000002</v>
      </c>
      <c r="N7" s="151">
        <f t="shared" si="9"/>
        <v>1.9370000000000001</v>
      </c>
      <c r="O7" s="151">
        <f t="shared" si="10"/>
        <v>34.398000000000003</v>
      </c>
      <c r="P7" s="152">
        <f t="shared" si="11"/>
        <v>0</v>
      </c>
      <c r="Q7" s="153">
        <f t="shared" si="12"/>
        <v>71</v>
      </c>
      <c r="R7" s="154">
        <f t="shared" si="13"/>
        <v>28.347998463471988</v>
      </c>
      <c r="S7" s="139">
        <f t="shared" si="14"/>
        <v>71</v>
      </c>
      <c r="T7" s="139">
        <f t="shared" si="15"/>
        <v>1261</v>
      </c>
      <c r="U7" t="s">
        <v>116</v>
      </c>
      <c r="V7" t="s">
        <v>117</v>
      </c>
      <c r="W7" s="4" t="s">
        <v>116</v>
      </c>
      <c r="X7" s="4" t="s">
        <v>117</v>
      </c>
      <c r="Y7" s="4" t="s">
        <v>172</v>
      </c>
      <c r="Z7" s="4" t="s">
        <v>169</v>
      </c>
      <c r="AA7" s="4" t="s">
        <v>48</v>
      </c>
      <c r="AB7" s="4">
        <v>525</v>
      </c>
      <c r="AC7" s="4">
        <v>3665.893</v>
      </c>
      <c r="AD7" s="4">
        <v>1982.557</v>
      </c>
      <c r="AE7" s="4">
        <v>1.849</v>
      </c>
      <c r="AF7" s="4">
        <v>2.2000000000000002</v>
      </c>
      <c r="AG7" s="4">
        <v>18.763000000000002</v>
      </c>
      <c r="AH7" s="4">
        <v>257.55691899999999</v>
      </c>
      <c r="AI7" s="4">
        <v>6.3730359999999999</v>
      </c>
      <c r="AJ7" s="4">
        <v>121.86635800000001</v>
      </c>
      <c r="AK7" s="4">
        <v>667</v>
      </c>
      <c r="AL7" s="4">
        <v>71</v>
      </c>
      <c r="AM7" s="4">
        <v>1261</v>
      </c>
      <c r="AN7" s="4">
        <v>71</v>
      </c>
      <c r="AO7" s="4">
        <v>14.233331</v>
      </c>
      <c r="AP7" s="4">
        <v>355.9</v>
      </c>
      <c r="AQ7" s="4">
        <v>0</v>
      </c>
      <c r="AR7" s="4">
        <v>108</v>
      </c>
      <c r="AS7" s="4">
        <v>147048</v>
      </c>
      <c r="AT7" s="4">
        <v>1.9370000000000001</v>
      </c>
      <c r="AU7" s="4">
        <v>34.398000000000003</v>
      </c>
      <c r="AV7" s="4">
        <v>0</v>
      </c>
      <c r="AW7" s="4">
        <v>0</v>
      </c>
      <c r="AX7" s="27">
        <v>0.56000000000000005</v>
      </c>
      <c r="AY7">
        <v>0.84045454545454534</v>
      </c>
      <c r="AZ7" t="s">
        <v>67</v>
      </c>
      <c r="BA7" t="s">
        <v>170</v>
      </c>
      <c r="BB7">
        <v>1</v>
      </c>
      <c r="BC7" t="s">
        <v>247</v>
      </c>
      <c r="BD7">
        <v>1</v>
      </c>
      <c r="BE7">
        <v>39428.527999999998</v>
      </c>
      <c r="BF7">
        <v>9.2975649509411062E-2</v>
      </c>
      <c r="BG7">
        <v>7.8141807246773193E-2</v>
      </c>
      <c r="BH7">
        <v>222098.46400000004</v>
      </c>
      <c r="BI7">
        <v>1.6505710728373157E-2</v>
      </c>
      <c r="BJ7">
        <v>1.3872299607619074E-2</v>
      </c>
      <c r="BK7">
        <v>1</v>
      </c>
      <c r="BL7" t="s">
        <v>67</v>
      </c>
      <c r="BM7">
        <v>0</v>
      </c>
      <c r="BN7" t="s">
        <v>239</v>
      </c>
    </row>
    <row r="8" spans="1:66">
      <c r="A8" s="134" t="str">
        <f t="shared" ref="A8:A33" si="20">W8</f>
        <v>신흥교통</v>
      </c>
      <c r="B8" s="134" t="str">
        <f t="shared" si="1"/>
        <v>13</v>
      </c>
      <c r="C8" s="135" t="str">
        <f t="shared" ref="C8:C33" si="21">Y8</f>
        <v>71바6254</v>
      </c>
      <c r="D8" s="109" t="str">
        <f t="shared" ref="D8:D33" si="22">Z8</f>
        <v>대형</v>
      </c>
      <c r="E8" s="105" t="str">
        <f t="shared" si="16"/>
        <v>C</v>
      </c>
      <c r="F8" s="155">
        <f t="shared" si="17"/>
        <v>0.87041666666666673</v>
      </c>
      <c r="G8" s="156">
        <f t="shared" si="18"/>
        <v>2.089</v>
      </c>
      <c r="H8" s="157">
        <f t="shared" si="19"/>
        <v>2.4</v>
      </c>
      <c r="I8" s="158">
        <f t="shared" ref="I8:I33" si="23">AC8</f>
        <v>2221.3820000000001</v>
      </c>
      <c r="J8" s="159">
        <f t="shared" ref="J8:J33" si="24">AI8/AH8</f>
        <v>2.781204123294926E-2</v>
      </c>
      <c r="K8" s="159">
        <f t="shared" ref="K8:K33" si="25">AJ8/AH8</f>
        <v>0.45867669674283623</v>
      </c>
      <c r="L8" s="159">
        <f t="shared" ref="L8:L33" si="26">AK8/AC8</f>
        <v>0.15620906264658668</v>
      </c>
      <c r="M8" s="160">
        <f t="shared" ref="M8:M33" si="27">AG8</f>
        <v>16.841000000000001</v>
      </c>
      <c r="N8" s="161">
        <f t="shared" ref="N8:N33" si="28">IF(AW8=0,AT8,"속도계이상")</f>
        <v>1.8460000000000001</v>
      </c>
      <c r="O8" s="161">
        <f t="shared" ref="O8:O33" si="29">IF(AW8=0,AU8,"속도계이상")</f>
        <v>55.686</v>
      </c>
      <c r="P8" s="162">
        <f t="shared" ref="P8:P33" si="30">AQ8/60</f>
        <v>1.8933333333333333</v>
      </c>
      <c r="Q8" s="163">
        <f t="shared" ref="Q8:Q33" si="31">AN8</f>
        <v>93</v>
      </c>
      <c r="R8" s="164">
        <f t="shared" ref="R8:R33" si="32">AC8/(AH8-AI8-AJ8)</f>
        <v>29.647626020581821</v>
      </c>
      <c r="S8" s="136">
        <f t="shared" ref="S8:S33" si="33">IF(AW8=0,AL8,"속도계이상")</f>
        <v>41</v>
      </c>
      <c r="T8" s="136">
        <f t="shared" ref="T8:T33" si="34">IF(AW8=0,AM8,"속도계이상")</f>
        <v>1237</v>
      </c>
      <c r="U8" t="s">
        <v>116</v>
      </c>
      <c r="V8" s="5" t="s">
        <v>117</v>
      </c>
      <c r="W8" t="s">
        <v>116</v>
      </c>
      <c r="X8" s="5" t="s">
        <v>117</v>
      </c>
      <c r="Y8" t="s">
        <v>383</v>
      </c>
      <c r="Z8" t="s">
        <v>169</v>
      </c>
      <c r="AA8" t="s">
        <v>48</v>
      </c>
      <c r="AB8">
        <v>525</v>
      </c>
      <c r="AC8" s="1">
        <v>2221.3820000000001</v>
      </c>
      <c r="AD8" s="1">
        <v>1063.3489999999999</v>
      </c>
      <c r="AE8" s="25">
        <v>2.089</v>
      </c>
      <c r="AF8">
        <v>2.4</v>
      </c>
      <c r="AG8">
        <v>16.841000000000001</v>
      </c>
      <c r="AH8">
        <v>145.90942699999999</v>
      </c>
      <c r="AI8">
        <v>4.058039</v>
      </c>
      <c r="AJ8">
        <v>66.925253999999995</v>
      </c>
      <c r="AK8">
        <v>347</v>
      </c>
      <c r="AL8">
        <v>41</v>
      </c>
      <c r="AM8">
        <v>1237</v>
      </c>
      <c r="AN8">
        <v>93</v>
      </c>
      <c r="AO8">
        <v>15.224389</v>
      </c>
      <c r="AP8">
        <v>11073.4</v>
      </c>
      <c r="AQ8">
        <v>113.6</v>
      </c>
      <c r="AR8">
        <v>57</v>
      </c>
      <c r="AS8">
        <v>49714</v>
      </c>
      <c r="AT8">
        <v>1.8460000000000001</v>
      </c>
      <c r="AU8">
        <v>55.686</v>
      </c>
      <c r="AV8">
        <v>12018</v>
      </c>
      <c r="AW8">
        <v>0</v>
      </c>
      <c r="AX8" s="26">
        <v>0.56000000000000005</v>
      </c>
      <c r="AY8">
        <v>0.87041666666666673</v>
      </c>
      <c r="AZ8" t="s">
        <v>69</v>
      </c>
      <c r="BA8" t="s">
        <v>170</v>
      </c>
      <c r="BB8">
        <v>1</v>
      </c>
      <c r="BC8" t="s">
        <v>174</v>
      </c>
      <c r="BD8">
        <v>11</v>
      </c>
      <c r="BE8">
        <v>39428.527999999998</v>
      </c>
      <c r="BF8">
        <v>5.6339460605782703E-2</v>
      </c>
      <c r="BG8">
        <v>4.9038805502283365E-2</v>
      </c>
      <c r="BH8">
        <v>222098.46400000004</v>
      </c>
      <c r="BI8">
        <v>1.000178911638038E-2</v>
      </c>
      <c r="BJ8">
        <v>8.7057239433827559E-3</v>
      </c>
      <c r="BK8">
        <v>1</v>
      </c>
      <c r="BL8" t="s">
        <v>272</v>
      </c>
      <c r="BM8" t="s">
        <v>273</v>
      </c>
      <c r="BN8" t="s">
        <v>272</v>
      </c>
    </row>
    <row r="9" spans="1:66">
      <c r="A9" s="137" t="str">
        <f t="shared" si="20"/>
        <v>신흥교통</v>
      </c>
      <c r="B9" s="137" t="str">
        <f t="shared" si="1"/>
        <v>13</v>
      </c>
      <c r="C9" s="138" t="str">
        <f t="shared" si="21"/>
        <v>71바6261</v>
      </c>
      <c r="D9" s="126" t="str">
        <f t="shared" si="22"/>
        <v>저상</v>
      </c>
      <c r="E9" s="122" t="str">
        <f t="shared" si="16"/>
        <v>F</v>
      </c>
      <c r="F9" s="145">
        <f t="shared" si="17"/>
        <v>0.77318181818181819</v>
      </c>
      <c r="G9" s="146">
        <f t="shared" si="18"/>
        <v>1.7010000000000001</v>
      </c>
      <c r="H9" s="147">
        <f t="shared" si="19"/>
        <v>2.2000000000000002</v>
      </c>
      <c r="I9" s="148">
        <f t="shared" si="23"/>
        <v>3911.116</v>
      </c>
      <c r="J9" s="149">
        <f t="shared" si="24"/>
        <v>2.2112719673511878E-2</v>
      </c>
      <c r="K9" s="149">
        <f t="shared" si="25"/>
        <v>0.4863061822336654</v>
      </c>
      <c r="L9" s="149">
        <f t="shared" si="26"/>
        <v>0.14855095067494803</v>
      </c>
      <c r="M9" s="150">
        <f t="shared" si="27"/>
        <v>21.231000000000002</v>
      </c>
      <c r="N9" s="151">
        <f t="shared" si="28"/>
        <v>1.9690000000000001</v>
      </c>
      <c r="O9" s="151">
        <f t="shared" si="29"/>
        <v>60.52</v>
      </c>
      <c r="P9" s="152">
        <f t="shared" si="30"/>
        <v>6.4866666666666664</v>
      </c>
      <c r="Q9" s="153">
        <f t="shared" si="31"/>
        <v>99</v>
      </c>
      <c r="R9" s="154">
        <f t="shared" si="32"/>
        <v>29.104047351021993</v>
      </c>
      <c r="S9" s="139">
        <f t="shared" si="33"/>
        <v>77</v>
      </c>
      <c r="T9" s="139">
        <f t="shared" si="34"/>
        <v>2367</v>
      </c>
      <c r="U9" t="s">
        <v>116</v>
      </c>
      <c r="V9" s="5" t="s">
        <v>117</v>
      </c>
      <c r="W9" t="s">
        <v>116</v>
      </c>
      <c r="X9" s="5" t="s">
        <v>117</v>
      </c>
      <c r="Y9" t="s">
        <v>173</v>
      </c>
      <c r="Z9" t="s">
        <v>166</v>
      </c>
      <c r="AA9" t="s">
        <v>167</v>
      </c>
      <c r="AB9">
        <v>525</v>
      </c>
      <c r="AC9" s="1">
        <v>3911.116</v>
      </c>
      <c r="AD9" s="1">
        <v>2298.9870000000001</v>
      </c>
      <c r="AE9" s="25">
        <v>1.7010000000000001</v>
      </c>
      <c r="AF9">
        <v>2.2000000000000002</v>
      </c>
      <c r="AG9">
        <v>21.231000000000002</v>
      </c>
      <c r="AH9">
        <v>273.37080600000002</v>
      </c>
      <c r="AI9">
        <v>6.0449719999999996</v>
      </c>
      <c r="AJ9">
        <v>132.941913</v>
      </c>
      <c r="AK9">
        <v>581</v>
      </c>
      <c r="AL9">
        <v>77</v>
      </c>
      <c r="AM9">
        <v>2367</v>
      </c>
      <c r="AN9">
        <v>99</v>
      </c>
      <c r="AO9">
        <v>14.306998999999999</v>
      </c>
      <c r="AP9">
        <v>8553.2000000000007</v>
      </c>
      <c r="AQ9">
        <v>389.2</v>
      </c>
      <c r="AR9">
        <v>90</v>
      </c>
      <c r="AS9">
        <v>149511</v>
      </c>
      <c r="AT9">
        <v>1.9690000000000001</v>
      </c>
      <c r="AU9">
        <v>60.52</v>
      </c>
      <c r="AV9">
        <v>36823</v>
      </c>
      <c r="AW9">
        <v>0</v>
      </c>
      <c r="AX9" s="26">
        <v>0.55000000000000004</v>
      </c>
      <c r="AY9">
        <v>0.77318181818181819</v>
      </c>
      <c r="AZ9" t="s">
        <v>70</v>
      </c>
      <c r="BA9" t="s">
        <v>170</v>
      </c>
      <c r="BB9">
        <v>1</v>
      </c>
      <c r="BC9" t="s">
        <v>264</v>
      </c>
      <c r="BD9">
        <v>8</v>
      </c>
      <c r="BE9">
        <v>39428.527999999998</v>
      </c>
      <c r="BF9">
        <v>9.9195080272842046E-2</v>
      </c>
      <c r="BG9">
        <v>7.6695832520047413E-2</v>
      </c>
      <c r="BH9">
        <v>222098.46400000004</v>
      </c>
      <c r="BI9">
        <v>1.7609829125157746E-2</v>
      </c>
      <c r="BJ9">
        <v>1.3615599700860603E-2</v>
      </c>
      <c r="BK9">
        <v>1</v>
      </c>
      <c r="BL9" t="s">
        <v>70</v>
      </c>
      <c r="BM9">
        <v>0</v>
      </c>
      <c r="BN9" t="s">
        <v>239</v>
      </c>
    </row>
    <row r="10" spans="1:66">
      <c r="A10" s="134" t="str">
        <f t="shared" si="20"/>
        <v>신흥교통</v>
      </c>
      <c r="B10" s="134" t="str">
        <f t="shared" si="1"/>
        <v>13</v>
      </c>
      <c r="C10" s="135" t="str">
        <f t="shared" si="21"/>
        <v>71바6262</v>
      </c>
      <c r="D10" s="109" t="str">
        <f t="shared" si="22"/>
        <v>저상</v>
      </c>
      <c r="E10" s="105" t="str">
        <f t="shared" si="16"/>
        <v>B</v>
      </c>
      <c r="F10" s="155">
        <f t="shared" si="17"/>
        <v>0.93954545454545457</v>
      </c>
      <c r="G10" s="156">
        <f t="shared" si="18"/>
        <v>2.0670000000000002</v>
      </c>
      <c r="H10" s="157">
        <f t="shared" si="19"/>
        <v>2.2000000000000002</v>
      </c>
      <c r="I10" s="158">
        <f t="shared" si="23"/>
        <v>5913.3919999999998</v>
      </c>
      <c r="J10" s="159">
        <f t="shared" si="24"/>
        <v>2.4617545049619199E-2</v>
      </c>
      <c r="K10" s="159">
        <f t="shared" si="25"/>
        <v>0.41455444159743199</v>
      </c>
      <c r="L10" s="159">
        <f t="shared" si="26"/>
        <v>0.1927827548046874</v>
      </c>
      <c r="M10" s="160">
        <f t="shared" si="27"/>
        <v>15.686999999999999</v>
      </c>
      <c r="N10" s="161">
        <f t="shared" si="28"/>
        <v>1.099</v>
      </c>
      <c r="O10" s="161">
        <f t="shared" si="29"/>
        <v>19.43</v>
      </c>
      <c r="P10" s="162">
        <f t="shared" si="30"/>
        <v>0</v>
      </c>
      <c r="Q10" s="163">
        <f t="shared" si="31"/>
        <v>67</v>
      </c>
      <c r="R10" s="164">
        <f t="shared" si="32"/>
        <v>28.421827379667619</v>
      </c>
      <c r="S10" s="136">
        <f t="shared" si="33"/>
        <v>65</v>
      </c>
      <c r="T10" s="136">
        <f t="shared" si="34"/>
        <v>1149</v>
      </c>
      <c r="U10" t="s">
        <v>116</v>
      </c>
      <c r="V10" t="s">
        <v>117</v>
      </c>
      <c r="W10" s="4" t="s">
        <v>116</v>
      </c>
      <c r="X10" s="4" t="s">
        <v>117</v>
      </c>
      <c r="Y10" s="4" t="s">
        <v>175</v>
      </c>
      <c r="Z10" s="4" t="s">
        <v>166</v>
      </c>
      <c r="AA10" s="4" t="s">
        <v>167</v>
      </c>
      <c r="AB10" s="4">
        <v>525</v>
      </c>
      <c r="AC10" s="4">
        <v>5913.3919999999998</v>
      </c>
      <c r="AD10" s="4">
        <v>2860.2179999999998</v>
      </c>
      <c r="AE10" s="4">
        <v>2.0670000000000002</v>
      </c>
      <c r="AF10" s="4">
        <v>2.2000000000000002</v>
      </c>
      <c r="AG10" s="4">
        <v>15.686999999999999</v>
      </c>
      <c r="AH10" s="4">
        <v>370.98382400000003</v>
      </c>
      <c r="AI10" s="4">
        <v>9.1327110000000005</v>
      </c>
      <c r="AJ10" s="4">
        <v>153.792992</v>
      </c>
      <c r="AK10" s="4">
        <v>1140</v>
      </c>
      <c r="AL10" s="4">
        <v>65</v>
      </c>
      <c r="AM10" s="4">
        <v>1149</v>
      </c>
      <c r="AN10" s="4">
        <v>67</v>
      </c>
      <c r="AO10" s="4">
        <v>15.939755999999999</v>
      </c>
      <c r="AP10" s="4">
        <v>899.1</v>
      </c>
      <c r="AQ10" s="4">
        <v>0</v>
      </c>
      <c r="AR10" s="4">
        <v>67</v>
      </c>
      <c r="AS10" s="4">
        <v>107959</v>
      </c>
      <c r="AT10" s="4">
        <v>1.099</v>
      </c>
      <c r="AU10" s="4">
        <v>19.43</v>
      </c>
      <c r="AV10" s="4">
        <v>56056</v>
      </c>
      <c r="AW10" s="4">
        <v>0</v>
      </c>
      <c r="AX10" s="27">
        <v>0.55000000000000004</v>
      </c>
      <c r="AY10">
        <v>0.93954545454545457</v>
      </c>
      <c r="AZ10" t="s">
        <v>68</v>
      </c>
      <c r="BA10" t="s">
        <v>170</v>
      </c>
      <c r="BB10">
        <v>1</v>
      </c>
      <c r="BC10" t="s">
        <v>262</v>
      </c>
      <c r="BD10">
        <v>9</v>
      </c>
      <c r="BE10">
        <v>39428.527999999998</v>
      </c>
      <c r="BF10">
        <v>0.14997749852594042</v>
      </c>
      <c r="BG10">
        <v>0.14091067702414492</v>
      </c>
      <c r="BH10">
        <v>222098.46400000004</v>
      </c>
      <c r="BI10">
        <v>2.6625091833142975E-2</v>
      </c>
      <c r="BJ10">
        <v>2.5015484008684787E-2</v>
      </c>
      <c r="BK10">
        <v>1</v>
      </c>
      <c r="BL10" t="s">
        <v>68</v>
      </c>
      <c r="BM10">
        <v>0</v>
      </c>
      <c r="BN10" t="s">
        <v>239</v>
      </c>
    </row>
    <row r="11" spans="1:66">
      <c r="A11" s="137" t="str">
        <f t="shared" si="20"/>
        <v>신흥교통</v>
      </c>
      <c r="B11" s="137" t="str">
        <f t="shared" si="1"/>
        <v>13</v>
      </c>
      <c r="C11" s="138" t="str">
        <f t="shared" si="21"/>
        <v>71바6275</v>
      </c>
      <c r="D11" s="126" t="str">
        <f t="shared" si="22"/>
        <v>대형</v>
      </c>
      <c r="E11" s="122" t="str">
        <f t="shared" si="16"/>
        <v>B</v>
      </c>
      <c r="F11" s="145">
        <f t="shared" si="17"/>
        <v>0.91565217391304354</v>
      </c>
      <c r="G11" s="146">
        <f t="shared" si="18"/>
        <v>2.1059999999999999</v>
      </c>
      <c r="H11" s="147">
        <f t="shared" si="19"/>
        <v>2.2999999999999998</v>
      </c>
      <c r="I11" s="148">
        <f t="shared" si="23"/>
        <v>2294.2939999999999</v>
      </c>
      <c r="J11" s="149">
        <f t="shared" si="24"/>
        <v>2.2558583003322984E-2</v>
      </c>
      <c r="K11" s="149">
        <f t="shared" si="25"/>
        <v>0.51947481836250209</v>
      </c>
      <c r="L11" s="149">
        <f t="shared" si="26"/>
        <v>0.21923955691816308</v>
      </c>
      <c r="M11" s="150">
        <f t="shared" si="27"/>
        <v>16.353000000000002</v>
      </c>
      <c r="N11" s="151">
        <f t="shared" si="28"/>
        <v>3.7050000000000001</v>
      </c>
      <c r="O11" s="151">
        <f t="shared" si="29"/>
        <v>65.814999999999998</v>
      </c>
      <c r="P11" s="152">
        <f t="shared" si="30"/>
        <v>0</v>
      </c>
      <c r="Q11" s="153">
        <f t="shared" si="31"/>
        <v>68</v>
      </c>
      <c r="R11" s="154">
        <f t="shared" si="32"/>
        <v>29.271626309298846</v>
      </c>
      <c r="S11" s="139">
        <f t="shared" si="33"/>
        <v>85</v>
      </c>
      <c r="T11" s="139">
        <f t="shared" si="34"/>
        <v>1510</v>
      </c>
      <c r="U11" t="s">
        <v>116</v>
      </c>
      <c r="V11" s="5" t="s">
        <v>117</v>
      </c>
      <c r="W11" t="s">
        <v>116</v>
      </c>
      <c r="X11" s="5" t="s">
        <v>117</v>
      </c>
      <c r="Y11" t="s">
        <v>176</v>
      </c>
      <c r="Z11" t="s">
        <v>169</v>
      </c>
      <c r="AA11" t="s">
        <v>48</v>
      </c>
      <c r="AB11">
        <v>525</v>
      </c>
      <c r="AC11" s="1">
        <v>2294.2939999999999</v>
      </c>
      <c r="AD11" s="1">
        <v>1089.223</v>
      </c>
      <c r="AE11" s="25">
        <v>2.1059999999999999</v>
      </c>
      <c r="AF11">
        <v>2.2999999999999998</v>
      </c>
      <c r="AG11">
        <v>16.353000000000002</v>
      </c>
      <c r="AH11">
        <v>171.14665400000001</v>
      </c>
      <c r="AI11">
        <v>3.8608259999999999</v>
      </c>
      <c r="AJ11">
        <v>88.906377000000006</v>
      </c>
      <c r="AK11">
        <v>503</v>
      </c>
      <c r="AL11">
        <v>85</v>
      </c>
      <c r="AM11">
        <v>1510</v>
      </c>
      <c r="AN11">
        <v>68</v>
      </c>
      <c r="AO11">
        <v>13.405427</v>
      </c>
      <c r="AP11">
        <v>530.79999999999995</v>
      </c>
      <c r="AQ11">
        <v>0</v>
      </c>
      <c r="AR11">
        <v>86</v>
      </c>
      <c r="AS11">
        <v>125659</v>
      </c>
      <c r="AT11">
        <v>3.7050000000000001</v>
      </c>
      <c r="AU11">
        <v>65.814999999999998</v>
      </c>
      <c r="AV11">
        <v>0</v>
      </c>
      <c r="AW11">
        <v>0</v>
      </c>
      <c r="AX11" s="26">
        <v>0.56000000000000005</v>
      </c>
      <c r="AY11">
        <v>0.91565217391304354</v>
      </c>
      <c r="AZ11" t="s">
        <v>68</v>
      </c>
      <c r="BA11" t="s">
        <v>170</v>
      </c>
      <c r="BB11">
        <v>2</v>
      </c>
      <c r="BC11" t="s">
        <v>265</v>
      </c>
      <c r="BD11">
        <v>1</v>
      </c>
      <c r="BE11">
        <v>39428.527999999998</v>
      </c>
      <c r="BF11">
        <v>5.8188680033908445E-2</v>
      </c>
      <c r="BG11">
        <v>5.3280591370178779E-2</v>
      </c>
      <c r="BH11">
        <v>222098.46400000004</v>
      </c>
      <c r="BI11">
        <v>1.0330075943253707E-2</v>
      </c>
      <c r="BJ11">
        <v>9.4587564941270904E-3</v>
      </c>
      <c r="BK11">
        <v>1</v>
      </c>
      <c r="BL11" t="s">
        <v>69</v>
      </c>
      <c r="BM11">
        <v>1</v>
      </c>
      <c r="BN11" t="s">
        <v>241</v>
      </c>
    </row>
    <row r="12" spans="1:66" s="2" customFormat="1">
      <c r="A12" s="134" t="str">
        <f t="shared" si="20"/>
        <v>신흥교통</v>
      </c>
      <c r="B12" s="134" t="str">
        <f t="shared" si="1"/>
        <v>13</v>
      </c>
      <c r="C12" s="135" t="str">
        <f t="shared" si="21"/>
        <v>71바6277</v>
      </c>
      <c r="D12" s="109" t="str">
        <f t="shared" si="22"/>
        <v>대형</v>
      </c>
      <c r="E12" s="105" t="str">
        <f t="shared" si="16"/>
        <v>A</v>
      </c>
      <c r="F12" s="155">
        <f t="shared" si="17"/>
        <v>0.95173913043478275</v>
      </c>
      <c r="G12" s="156">
        <f t="shared" si="18"/>
        <v>2.1890000000000001</v>
      </c>
      <c r="H12" s="157">
        <f t="shared" si="19"/>
        <v>2.2999999999999998</v>
      </c>
      <c r="I12" s="158">
        <f t="shared" si="23"/>
        <v>5851.0810000000001</v>
      </c>
      <c r="J12" s="159">
        <f t="shared" si="24"/>
        <v>5.6822388936697936E-2</v>
      </c>
      <c r="K12" s="159">
        <f t="shared" si="25"/>
        <v>0.42687974330430672</v>
      </c>
      <c r="L12" s="159">
        <f t="shared" si="26"/>
        <v>0.26405377057675322</v>
      </c>
      <c r="M12" s="160">
        <f t="shared" si="27"/>
        <v>15.451000000000001</v>
      </c>
      <c r="N12" s="161">
        <f t="shared" si="28"/>
        <v>2.0169999999999999</v>
      </c>
      <c r="O12" s="161">
        <f t="shared" si="29"/>
        <v>40.966999999999999</v>
      </c>
      <c r="P12" s="162">
        <f t="shared" si="30"/>
        <v>0</v>
      </c>
      <c r="Q12" s="163">
        <f t="shared" si="31"/>
        <v>68</v>
      </c>
      <c r="R12" s="164">
        <f t="shared" si="32"/>
        <v>29.251902377209355</v>
      </c>
      <c r="S12" s="136">
        <f t="shared" si="33"/>
        <v>118</v>
      </c>
      <c r="T12" s="136">
        <f t="shared" si="34"/>
        <v>2397</v>
      </c>
      <c r="U12" t="s">
        <v>116</v>
      </c>
      <c r="V12" s="5" t="s">
        <v>117</v>
      </c>
      <c r="W12" t="s">
        <v>116</v>
      </c>
      <c r="X12" s="5" t="s">
        <v>117</v>
      </c>
      <c r="Y12" t="s">
        <v>177</v>
      </c>
      <c r="Z12" t="s">
        <v>169</v>
      </c>
      <c r="AA12" t="s">
        <v>48</v>
      </c>
      <c r="AB12">
        <v>525</v>
      </c>
      <c r="AC12" s="1">
        <v>5851.0810000000001</v>
      </c>
      <c r="AD12" s="1">
        <v>2673.4169999999999</v>
      </c>
      <c r="AE12" s="25">
        <v>2.1890000000000001</v>
      </c>
      <c r="AF12">
        <v>2.2999999999999998</v>
      </c>
      <c r="AG12">
        <v>15.451000000000001</v>
      </c>
      <c r="AH12">
        <v>387.419667</v>
      </c>
      <c r="AI12">
        <v>22.014111</v>
      </c>
      <c r="AJ12">
        <v>165.381608</v>
      </c>
      <c r="AK12">
        <v>1545</v>
      </c>
      <c r="AL12">
        <v>118</v>
      </c>
      <c r="AM12">
        <v>2397</v>
      </c>
      <c r="AN12">
        <v>68</v>
      </c>
      <c r="AO12">
        <v>15.102694</v>
      </c>
      <c r="AP12">
        <v>618.1</v>
      </c>
      <c r="AQ12">
        <v>0</v>
      </c>
      <c r="AR12">
        <v>87</v>
      </c>
      <c r="AS12">
        <v>122461</v>
      </c>
      <c r="AT12">
        <v>2.0169999999999999</v>
      </c>
      <c r="AU12">
        <v>40.966999999999999</v>
      </c>
      <c r="AV12">
        <v>51035</v>
      </c>
      <c r="AW12">
        <v>0</v>
      </c>
      <c r="AX12" s="26">
        <v>0.56000000000000005</v>
      </c>
      <c r="AY12" s="2">
        <v>0.95173913043478275</v>
      </c>
      <c r="AZ12" s="2" t="s">
        <v>66</v>
      </c>
      <c r="BA12" s="2" t="s">
        <v>170</v>
      </c>
      <c r="BB12" s="2">
        <v>1</v>
      </c>
      <c r="BC12" s="2" t="s">
        <v>321</v>
      </c>
      <c r="BD12" s="2">
        <v>9</v>
      </c>
      <c r="BE12" s="2">
        <v>39428.527999999998</v>
      </c>
      <c r="BF12" s="2">
        <v>0.14839714533598616</v>
      </c>
      <c r="BG12" s="2">
        <v>0.14123537006107556</v>
      </c>
      <c r="BH12" s="2">
        <v>222098.46400000004</v>
      </c>
      <c r="BI12" s="2">
        <v>2.6344536088281995E-2</v>
      </c>
      <c r="BJ12" s="2">
        <v>2.507312586836926E-2</v>
      </c>
      <c r="BK12" s="2">
        <v>1</v>
      </c>
      <c r="BL12" s="2" t="s">
        <v>68</v>
      </c>
      <c r="BM12" s="2">
        <v>1</v>
      </c>
      <c r="BN12" s="2" t="s">
        <v>241</v>
      </c>
    </row>
    <row r="13" spans="1:66">
      <c r="A13" s="137" t="str">
        <f t="shared" si="20"/>
        <v>신흥교통</v>
      </c>
      <c r="B13" s="137" t="str">
        <f t="shared" si="1"/>
        <v>13</v>
      </c>
      <c r="C13" s="138" t="str">
        <f t="shared" si="21"/>
        <v>71바6286</v>
      </c>
      <c r="D13" s="126" t="str">
        <f t="shared" si="22"/>
        <v>대형</v>
      </c>
      <c r="E13" s="122" t="str">
        <f t="shared" si="16"/>
        <v>D</v>
      </c>
      <c r="F13" s="145">
        <f t="shared" si="17"/>
        <v>0.81666666666666665</v>
      </c>
      <c r="G13" s="146">
        <f t="shared" si="18"/>
        <v>1.96</v>
      </c>
      <c r="H13" s="147">
        <f t="shared" si="19"/>
        <v>2.4</v>
      </c>
      <c r="I13" s="148">
        <f t="shared" si="23"/>
        <v>5037.0379999999996</v>
      </c>
      <c r="J13" s="149">
        <f t="shared" si="24"/>
        <v>4.5434242550200461E-2</v>
      </c>
      <c r="K13" s="149">
        <f t="shared" si="25"/>
        <v>0.43122555377919797</v>
      </c>
      <c r="L13" s="149">
        <f t="shared" si="26"/>
        <v>0.21758819369637475</v>
      </c>
      <c r="M13" s="150">
        <f t="shared" si="27"/>
        <v>16.564</v>
      </c>
      <c r="N13" s="151">
        <f t="shared" si="28"/>
        <v>0.39700000000000002</v>
      </c>
      <c r="O13" s="151">
        <f t="shared" si="29"/>
        <v>28.052</v>
      </c>
      <c r="P13" s="152">
        <f t="shared" si="30"/>
        <v>0</v>
      </c>
      <c r="Q13" s="153">
        <f t="shared" si="31"/>
        <v>67</v>
      </c>
      <c r="R13" s="154">
        <f t="shared" si="32"/>
        <v>27.491366209731989</v>
      </c>
      <c r="S13" s="139">
        <f t="shared" si="33"/>
        <v>20</v>
      </c>
      <c r="T13" s="139">
        <f t="shared" si="34"/>
        <v>1413</v>
      </c>
      <c r="U13" t="s">
        <v>116</v>
      </c>
      <c r="V13" t="s">
        <v>117</v>
      </c>
      <c r="W13" s="4" t="s">
        <v>116</v>
      </c>
      <c r="X13" s="4" t="s">
        <v>117</v>
      </c>
      <c r="Y13" s="4" t="s">
        <v>384</v>
      </c>
      <c r="Z13" s="4" t="s">
        <v>169</v>
      </c>
      <c r="AA13" s="4" t="s">
        <v>48</v>
      </c>
      <c r="AB13" s="4">
        <v>525</v>
      </c>
      <c r="AC13" s="4">
        <v>5037.0379999999996</v>
      </c>
      <c r="AD13" s="4">
        <v>2570.1320000000001</v>
      </c>
      <c r="AE13" s="4">
        <v>1.96</v>
      </c>
      <c r="AF13" s="4">
        <v>2.4</v>
      </c>
      <c r="AG13" s="4">
        <v>16.564</v>
      </c>
      <c r="AH13" s="4">
        <v>350.102172</v>
      </c>
      <c r="AI13" s="4">
        <v>15.906627</v>
      </c>
      <c r="AJ13" s="4">
        <v>150.97300300000001</v>
      </c>
      <c r="AK13" s="4">
        <v>1096</v>
      </c>
      <c r="AL13" s="4">
        <v>20</v>
      </c>
      <c r="AM13" s="4">
        <v>1413</v>
      </c>
      <c r="AN13" s="4">
        <v>67</v>
      </c>
      <c r="AO13" s="4">
        <v>14.387337</v>
      </c>
      <c r="AP13" s="4">
        <v>142.4</v>
      </c>
      <c r="AQ13" s="4">
        <v>0</v>
      </c>
      <c r="AR13" s="4">
        <v>100</v>
      </c>
      <c r="AS13" s="4">
        <v>139950</v>
      </c>
      <c r="AT13" s="4">
        <v>0.39700000000000002</v>
      </c>
      <c r="AU13" s="4">
        <v>28.052</v>
      </c>
      <c r="AV13" s="4">
        <v>39157</v>
      </c>
      <c r="AW13" s="4">
        <v>0</v>
      </c>
      <c r="AX13" s="27">
        <v>0.56000000000000005</v>
      </c>
      <c r="AY13">
        <v>0.81666666666666665</v>
      </c>
      <c r="AZ13" t="s">
        <v>67</v>
      </c>
      <c r="BA13" t="s">
        <v>170</v>
      </c>
      <c r="BB13">
        <v>2</v>
      </c>
      <c r="BC13" t="s">
        <v>318</v>
      </c>
      <c r="BD13">
        <v>8</v>
      </c>
      <c r="BE13">
        <v>39428.527999999998</v>
      </c>
      <c r="BF13">
        <v>0.12775110447947738</v>
      </c>
      <c r="BG13">
        <v>0.10433006865823986</v>
      </c>
      <c r="BH13">
        <v>222098.46400000004</v>
      </c>
      <c r="BI13">
        <v>2.2679301375087398E-2</v>
      </c>
      <c r="BJ13">
        <v>1.8521429456321375E-2</v>
      </c>
      <c r="BK13">
        <v>1</v>
      </c>
      <c r="BL13" t="s">
        <v>272</v>
      </c>
      <c r="BM13" t="s">
        <v>273</v>
      </c>
      <c r="BN13" t="s">
        <v>272</v>
      </c>
    </row>
    <row r="14" spans="1:66">
      <c r="A14" s="134" t="str">
        <f t="shared" si="20"/>
        <v>신흥교통</v>
      </c>
      <c r="B14" s="134" t="str">
        <f t="shared" si="1"/>
        <v>330</v>
      </c>
      <c r="C14" s="135" t="str">
        <f t="shared" si="21"/>
        <v>70바4003</v>
      </c>
      <c r="D14" s="109" t="str">
        <f t="shared" si="22"/>
        <v>대형</v>
      </c>
      <c r="E14" s="105" t="str">
        <f t="shared" si="16"/>
        <v>B</v>
      </c>
      <c r="F14" s="155">
        <f t="shared" si="17"/>
        <v>0.93156249999999996</v>
      </c>
      <c r="G14" s="156">
        <f t="shared" si="18"/>
        <v>2.9809999999999999</v>
      </c>
      <c r="H14" s="157">
        <f t="shared" si="19"/>
        <v>3.2</v>
      </c>
      <c r="I14" s="158">
        <f t="shared" si="23"/>
        <v>11181.433000000001</v>
      </c>
      <c r="J14" s="159">
        <f t="shared" si="24"/>
        <v>1.728669405835187E-2</v>
      </c>
      <c r="K14" s="159">
        <f t="shared" si="25"/>
        <v>0.27794149990776507</v>
      </c>
      <c r="L14" s="159">
        <f t="shared" si="26"/>
        <v>0.11715850732191481</v>
      </c>
      <c r="M14" s="160">
        <f t="shared" si="27"/>
        <v>20.297999999999998</v>
      </c>
      <c r="N14" s="161">
        <f t="shared" si="28"/>
        <v>0.27700000000000002</v>
      </c>
      <c r="O14" s="161">
        <f t="shared" si="29"/>
        <v>5.6790000000000003</v>
      </c>
      <c r="P14" s="162">
        <f t="shared" si="30"/>
        <v>636.05333333333328</v>
      </c>
      <c r="Q14" s="163">
        <f t="shared" si="31"/>
        <v>116</v>
      </c>
      <c r="R14" s="164">
        <f t="shared" si="32"/>
        <v>48.442028483832146</v>
      </c>
      <c r="S14" s="136">
        <f t="shared" si="33"/>
        <v>31</v>
      </c>
      <c r="T14" s="136">
        <f t="shared" si="34"/>
        <v>635</v>
      </c>
      <c r="U14" t="s">
        <v>116</v>
      </c>
      <c r="V14" s="5" t="s">
        <v>118</v>
      </c>
      <c r="W14" t="s">
        <v>116</v>
      </c>
      <c r="X14" s="5" t="s">
        <v>118</v>
      </c>
      <c r="Y14" t="s">
        <v>178</v>
      </c>
      <c r="Z14" t="s">
        <v>169</v>
      </c>
      <c r="AA14" t="s">
        <v>48</v>
      </c>
      <c r="AB14">
        <v>525</v>
      </c>
      <c r="AC14" s="1">
        <v>11181.433000000001</v>
      </c>
      <c r="AD14" s="1">
        <v>3750.7719999999999</v>
      </c>
      <c r="AE14" s="25">
        <v>2.9809999999999999</v>
      </c>
      <c r="AF14">
        <v>3.2</v>
      </c>
      <c r="AG14">
        <v>20.297999999999998</v>
      </c>
      <c r="AH14">
        <v>327.51155199999999</v>
      </c>
      <c r="AI14">
        <v>5.6615919999999997</v>
      </c>
      <c r="AJ14">
        <v>91.029051999999993</v>
      </c>
      <c r="AK14">
        <v>1310</v>
      </c>
      <c r="AL14">
        <v>31</v>
      </c>
      <c r="AM14">
        <v>635</v>
      </c>
      <c r="AN14">
        <v>116</v>
      </c>
      <c r="AO14">
        <v>34.140574999999998</v>
      </c>
      <c r="AP14">
        <v>88908.2</v>
      </c>
      <c r="AQ14">
        <v>38163.199999999997</v>
      </c>
      <c r="AR14">
        <v>41</v>
      </c>
      <c r="AS14">
        <v>28025</v>
      </c>
      <c r="AT14">
        <v>0.27700000000000002</v>
      </c>
      <c r="AU14">
        <v>5.6790000000000003</v>
      </c>
      <c r="AV14">
        <v>101898</v>
      </c>
      <c r="AW14">
        <v>0</v>
      </c>
      <c r="AX14" s="26">
        <v>0.56000000000000005</v>
      </c>
      <c r="AY14">
        <v>0.93156249999999996</v>
      </c>
      <c r="AZ14" t="s">
        <v>68</v>
      </c>
      <c r="BA14" t="s">
        <v>179</v>
      </c>
      <c r="BB14">
        <v>1</v>
      </c>
      <c r="BC14" t="s">
        <v>267</v>
      </c>
      <c r="BD14">
        <v>12</v>
      </c>
      <c r="BE14">
        <v>114069.863</v>
      </c>
      <c r="BF14">
        <v>9.8022674051953598E-2</v>
      </c>
      <c r="BG14">
        <v>9.1314247296523016E-2</v>
      </c>
      <c r="BH14">
        <v>222098.46400000004</v>
      </c>
      <c r="BI14">
        <v>5.0344485948358469E-2</v>
      </c>
      <c r="BJ14">
        <v>4.6899035191267688E-2</v>
      </c>
      <c r="BK14">
        <v>1</v>
      </c>
      <c r="BL14" t="s">
        <v>68</v>
      </c>
      <c r="BM14">
        <v>0</v>
      </c>
      <c r="BN14" t="s">
        <v>239</v>
      </c>
    </row>
    <row r="15" spans="1:66">
      <c r="A15" s="137" t="str">
        <f t="shared" si="20"/>
        <v>신흥교통</v>
      </c>
      <c r="B15" s="137" t="str">
        <f t="shared" si="1"/>
        <v>330</v>
      </c>
      <c r="C15" s="138" t="str">
        <f t="shared" si="21"/>
        <v>70바4011</v>
      </c>
      <c r="D15" s="126" t="str">
        <f t="shared" si="22"/>
        <v>대형</v>
      </c>
      <c r="E15" s="122" t="str">
        <f t="shared" si="16"/>
        <v>C</v>
      </c>
      <c r="F15" s="145">
        <f t="shared" si="17"/>
        <v>0.89121212121212123</v>
      </c>
      <c r="G15" s="146">
        <f t="shared" si="18"/>
        <v>2.9409999999999998</v>
      </c>
      <c r="H15" s="147">
        <f t="shared" si="19"/>
        <v>3.3</v>
      </c>
      <c r="I15" s="148">
        <f t="shared" si="23"/>
        <v>10377.855</v>
      </c>
      <c r="J15" s="149">
        <f t="shared" si="24"/>
        <v>1.5387008258032625E-2</v>
      </c>
      <c r="K15" s="149">
        <f t="shared" si="25"/>
        <v>0.39188636650684433</v>
      </c>
      <c r="L15" s="149">
        <f t="shared" si="26"/>
        <v>0.13914243357610989</v>
      </c>
      <c r="M15" s="150">
        <f t="shared" si="27"/>
        <v>20.29</v>
      </c>
      <c r="N15" s="151">
        <f t="shared" si="28"/>
        <v>0.106</v>
      </c>
      <c r="O15" s="151">
        <f t="shared" si="29"/>
        <v>9.6170000000000009</v>
      </c>
      <c r="P15" s="152">
        <f t="shared" si="30"/>
        <v>1705.3083333333334</v>
      </c>
      <c r="Q15" s="153">
        <f t="shared" si="31"/>
        <v>113</v>
      </c>
      <c r="R15" s="154">
        <f t="shared" si="32"/>
        <v>47.771985738689175</v>
      </c>
      <c r="S15" s="139">
        <f t="shared" si="33"/>
        <v>11</v>
      </c>
      <c r="T15" s="139">
        <f t="shared" si="34"/>
        <v>998</v>
      </c>
      <c r="U15" t="s">
        <v>116</v>
      </c>
      <c r="V15" s="5" t="s">
        <v>118</v>
      </c>
      <c r="W15" t="s">
        <v>116</v>
      </c>
      <c r="X15" s="5" t="s">
        <v>118</v>
      </c>
      <c r="Y15" t="s">
        <v>385</v>
      </c>
      <c r="Z15" t="s">
        <v>169</v>
      </c>
      <c r="AA15" t="s">
        <v>48</v>
      </c>
      <c r="AB15">
        <v>525</v>
      </c>
      <c r="AC15" s="1">
        <v>10377.855</v>
      </c>
      <c r="AD15" s="1">
        <v>3528.3580000000002</v>
      </c>
      <c r="AE15" s="25">
        <v>2.9409999999999998</v>
      </c>
      <c r="AF15">
        <v>3.3</v>
      </c>
      <c r="AG15">
        <v>20.29</v>
      </c>
      <c r="AH15">
        <v>366.50497000000001</v>
      </c>
      <c r="AI15">
        <v>5.6394149999999996</v>
      </c>
      <c r="AJ15">
        <v>143.62830099999999</v>
      </c>
      <c r="AK15">
        <v>1444</v>
      </c>
      <c r="AL15">
        <v>11</v>
      </c>
      <c r="AM15">
        <v>998</v>
      </c>
      <c r="AN15">
        <v>113</v>
      </c>
      <c r="AO15">
        <v>28.315726999999999</v>
      </c>
      <c r="AP15">
        <v>197139.4</v>
      </c>
      <c r="AQ15">
        <v>102318.5</v>
      </c>
      <c r="AR15">
        <v>210</v>
      </c>
      <c r="AS15">
        <v>164689</v>
      </c>
      <c r="AT15">
        <v>0.106</v>
      </c>
      <c r="AU15">
        <v>9.6170000000000009</v>
      </c>
      <c r="AV15">
        <v>0</v>
      </c>
      <c r="AW15">
        <v>0</v>
      </c>
      <c r="AX15" s="26">
        <v>0.56000000000000005</v>
      </c>
      <c r="AY15">
        <v>0.89121212121212123</v>
      </c>
      <c r="AZ15" t="s">
        <v>69</v>
      </c>
      <c r="BA15" t="s">
        <v>179</v>
      </c>
      <c r="BB15">
        <v>3</v>
      </c>
      <c r="BC15" t="s">
        <v>280</v>
      </c>
      <c r="BD15">
        <v>1</v>
      </c>
      <c r="BE15">
        <v>114069.863</v>
      </c>
      <c r="BF15">
        <v>9.0978061400845203E-2</v>
      </c>
      <c r="BG15">
        <v>8.1080751084813857E-2</v>
      </c>
      <c r="BH15">
        <v>222098.46400000004</v>
      </c>
      <c r="BI15">
        <v>4.6726369976156153E-2</v>
      </c>
      <c r="BJ15">
        <v>4.1643107302992498E-2</v>
      </c>
      <c r="BK15">
        <v>1</v>
      </c>
      <c r="BL15" t="s">
        <v>272</v>
      </c>
      <c r="BM15" t="s">
        <v>273</v>
      </c>
      <c r="BN15" t="s">
        <v>272</v>
      </c>
    </row>
    <row r="16" spans="1:66">
      <c r="A16" s="134" t="str">
        <f t="shared" si="20"/>
        <v>신흥교통</v>
      </c>
      <c r="B16" s="134" t="str">
        <f t="shared" si="1"/>
        <v>330</v>
      </c>
      <c r="C16" s="135" t="str">
        <f t="shared" si="21"/>
        <v>70바4013</v>
      </c>
      <c r="D16" s="109" t="str">
        <f t="shared" si="22"/>
        <v>대형</v>
      </c>
      <c r="E16" s="105" t="str">
        <f t="shared" si="16"/>
        <v>S</v>
      </c>
      <c r="F16" s="155">
        <f t="shared" si="17"/>
        <v>1.0105882352941176</v>
      </c>
      <c r="G16" s="156">
        <f t="shared" si="18"/>
        <v>3.4359999999999999</v>
      </c>
      <c r="H16" s="157">
        <f t="shared" si="19"/>
        <v>3.4</v>
      </c>
      <c r="I16" s="158">
        <f t="shared" si="23"/>
        <v>12824.047</v>
      </c>
      <c r="J16" s="159">
        <f t="shared" si="24"/>
        <v>1.1681376634962638E-2</v>
      </c>
      <c r="K16" s="159">
        <f t="shared" si="25"/>
        <v>0.30236265451893546</v>
      </c>
      <c r="L16" s="159">
        <f t="shared" si="26"/>
        <v>0.15712668551511078</v>
      </c>
      <c r="M16" s="160">
        <f t="shared" si="27"/>
        <v>15.983000000000001</v>
      </c>
      <c r="N16" s="161">
        <f t="shared" si="28"/>
        <v>1.6E-2</v>
      </c>
      <c r="O16" s="161">
        <f t="shared" si="29"/>
        <v>5.3650000000000002</v>
      </c>
      <c r="P16" s="162">
        <f t="shared" si="30"/>
        <v>1073.675</v>
      </c>
      <c r="Q16" s="163">
        <f t="shared" si="31"/>
        <v>103</v>
      </c>
      <c r="R16" s="164">
        <f t="shared" si="32"/>
        <v>47.007286604901608</v>
      </c>
      <c r="S16" s="136">
        <f t="shared" si="33"/>
        <v>2</v>
      </c>
      <c r="T16" s="136">
        <f t="shared" si="34"/>
        <v>688</v>
      </c>
      <c r="U16" t="s">
        <v>116</v>
      </c>
      <c r="V16" t="s">
        <v>118</v>
      </c>
      <c r="W16" s="4" t="s">
        <v>116</v>
      </c>
      <c r="X16" s="4" t="s">
        <v>118</v>
      </c>
      <c r="Y16" s="4" t="s">
        <v>180</v>
      </c>
      <c r="Z16" s="4" t="s">
        <v>169</v>
      </c>
      <c r="AA16" s="4" t="s">
        <v>48</v>
      </c>
      <c r="AB16" s="4">
        <v>525</v>
      </c>
      <c r="AC16" s="4">
        <v>12824.047</v>
      </c>
      <c r="AD16" s="4">
        <v>3731.8939999999998</v>
      </c>
      <c r="AE16" s="4">
        <v>3.4359999999999999</v>
      </c>
      <c r="AF16" s="4">
        <v>3.4</v>
      </c>
      <c r="AG16" s="4">
        <v>15.983000000000001</v>
      </c>
      <c r="AH16" s="4">
        <v>397.70740599999999</v>
      </c>
      <c r="AI16" s="4">
        <v>4.6457699999999997</v>
      </c>
      <c r="AJ16" s="4">
        <v>120.251867</v>
      </c>
      <c r="AK16" s="4">
        <v>2015</v>
      </c>
      <c r="AL16" s="4">
        <v>2</v>
      </c>
      <c r="AM16" s="4">
        <v>688</v>
      </c>
      <c r="AN16" s="4">
        <v>103</v>
      </c>
      <c r="AO16" s="4">
        <v>32.244928000000002</v>
      </c>
      <c r="AP16" s="4">
        <v>139960.1</v>
      </c>
      <c r="AQ16" s="4">
        <v>64420.5</v>
      </c>
      <c r="AR16" s="4">
        <v>102</v>
      </c>
      <c r="AS16" s="4">
        <v>63175</v>
      </c>
      <c r="AT16" s="4">
        <v>1.6E-2</v>
      </c>
      <c r="AU16" s="4">
        <v>5.3650000000000002</v>
      </c>
      <c r="AV16" s="4">
        <v>121457</v>
      </c>
      <c r="AW16" s="4">
        <v>0</v>
      </c>
      <c r="AX16" s="27">
        <v>0.56000000000000005</v>
      </c>
      <c r="AY16">
        <v>1.0105882352941176</v>
      </c>
      <c r="AZ16" t="s">
        <v>71</v>
      </c>
      <c r="BA16" t="s">
        <v>179</v>
      </c>
      <c r="BB16">
        <v>2</v>
      </c>
      <c r="BC16" t="s">
        <v>342</v>
      </c>
      <c r="BD16">
        <v>11</v>
      </c>
      <c r="BE16">
        <v>114069.863</v>
      </c>
      <c r="BF16">
        <v>0.11242274394596231</v>
      </c>
      <c r="BG16">
        <v>0.1136131024112725</v>
      </c>
      <c r="BH16">
        <v>222098.46400000004</v>
      </c>
      <c r="BI16">
        <v>5.7740367803714297E-2</v>
      </c>
      <c r="BJ16">
        <v>5.8351736403988913E-2</v>
      </c>
      <c r="BK16">
        <v>1</v>
      </c>
      <c r="BL16" t="s">
        <v>69</v>
      </c>
      <c r="BM16">
        <v>3</v>
      </c>
      <c r="BN16" t="s">
        <v>241</v>
      </c>
    </row>
    <row r="17" spans="1:66">
      <c r="A17" s="137" t="str">
        <f t="shared" si="20"/>
        <v>신흥교통</v>
      </c>
      <c r="B17" s="137" t="str">
        <f t="shared" si="1"/>
        <v>330</v>
      </c>
      <c r="C17" s="138" t="str">
        <f t="shared" si="21"/>
        <v>70바4014</v>
      </c>
      <c r="D17" s="126" t="str">
        <f t="shared" si="22"/>
        <v>대형</v>
      </c>
      <c r="E17" s="122" t="str">
        <f t="shared" si="16"/>
        <v>B</v>
      </c>
      <c r="F17" s="145">
        <f t="shared" si="17"/>
        <v>0.90812499999999996</v>
      </c>
      <c r="G17" s="146">
        <f t="shared" si="18"/>
        <v>2.9060000000000001</v>
      </c>
      <c r="H17" s="147">
        <f t="shared" si="19"/>
        <v>3.2</v>
      </c>
      <c r="I17" s="148">
        <f t="shared" si="23"/>
        <v>13114.743</v>
      </c>
      <c r="J17" s="149">
        <f t="shared" si="24"/>
        <v>2.6448579510084853E-2</v>
      </c>
      <c r="K17" s="149">
        <f t="shared" si="25"/>
        <v>0.30303210371284989</v>
      </c>
      <c r="L17" s="149">
        <f t="shared" si="26"/>
        <v>0.11559509782235153</v>
      </c>
      <c r="M17" s="150">
        <f t="shared" si="27"/>
        <v>20.568999999999999</v>
      </c>
      <c r="N17" s="151">
        <f t="shared" si="28"/>
        <v>4.5999999999999999E-2</v>
      </c>
      <c r="O17" s="151">
        <f t="shared" si="29"/>
        <v>4.9260000000000002</v>
      </c>
      <c r="P17" s="152">
        <f t="shared" si="30"/>
        <v>941.55</v>
      </c>
      <c r="Q17" s="153">
        <f t="shared" si="31"/>
        <v>112</v>
      </c>
      <c r="R17" s="154">
        <f t="shared" si="32"/>
        <v>47.685967363564352</v>
      </c>
      <c r="S17" s="139">
        <f t="shared" si="33"/>
        <v>6</v>
      </c>
      <c r="T17" s="139">
        <f t="shared" si="34"/>
        <v>646</v>
      </c>
      <c r="U17" t="s">
        <v>116</v>
      </c>
      <c r="V17" s="5" t="s">
        <v>118</v>
      </c>
      <c r="W17" t="s">
        <v>116</v>
      </c>
      <c r="X17" s="5" t="s">
        <v>118</v>
      </c>
      <c r="Y17" t="s">
        <v>181</v>
      </c>
      <c r="Z17" t="s">
        <v>169</v>
      </c>
      <c r="AA17" t="s">
        <v>48</v>
      </c>
      <c r="AB17">
        <v>525</v>
      </c>
      <c r="AC17" s="1">
        <v>13114.743</v>
      </c>
      <c r="AD17" s="1">
        <v>4513.3090000000002</v>
      </c>
      <c r="AE17" s="25">
        <v>2.9060000000000001</v>
      </c>
      <c r="AF17">
        <v>3.2</v>
      </c>
      <c r="AG17">
        <v>20.568999999999999</v>
      </c>
      <c r="AH17">
        <v>410.164334</v>
      </c>
      <c r="AI17">
        <v>10.848264</v>
      </c>
      <c r="AJ17">
        <v>124.29296100000001</v>
      </c>
      <c r="AK17">
        <v>1516</v>
      </c>
      <c r="AL17">
        <v>6</v>
      </c>
      <c r="AM17">
        <v>646</v>
      </c>
      <c r="AN17">
        <v>112</v>
      </c>
      <c r="AO17">
        <v>31.974361999999999</v>
      </c>
      <c r="AP17">
        <v>124749.6</v>
      </c>
      <c r="AQ17">
        <v>56493</v>
      </c>
      <c r="AR17">
        <v>93</v>
      </c>
      <c r="AS17">
        <v>74331</v>
      </c>
      <c r="AT17">
        <v>4.5999999999999999E-2</v>
      </c>
      <c r="AU17">
        <v>4.9260000000000002</v>
      </c>
      <c r="AV17">
        <v>122173</v>
      </c>
      <c r="AW17">
        <v>0</v>
      </c>
      <c r="AX17" s="26">
        <v>0.56000000000000005</v>
      </c>
      <c r="AY17">
        <v>0.90812499999999996</v>
      </c>
      <c r="AZ17" t="s">
        <v>68</v>
      </c>
      <c r="BA17" t="s">
        <v>179</v>
      </c>
      <c r="BB17">
        <v>2</v>
      </c>
      <c r="BC17" t="s">
        <v>266</v>
      </c>
      <c r="BD17">
        <v>10</v>
      </c>
      <c r="BE17">
        <v>114069.863</v>
      </c>
      <c r="BF17">
        <v>0.1149711471118362</v>
      </c>
      <c r="BG17">
        <v>0.10440817297093624</v>
      </c>
      <c r="BH17">
        <v>222098.46400000004</v>
      </c>
      <c r="BI17">
        <v>5.904922872406717E-2</v>
      </c>
      <c r="BJ17">
        <v>5.3624080835043497E-2</v>
      </c>
      <c r="BK17">
        <v>1</v>
      </c>
      <c r="BL17" t="s">
        <v>68</v>
      </c>
      <c r="BM17">
        <v>0</v>
      </c>
      <c r="BN17" t="s">
        <v>239</v>
      </c>
    </row>
    <row r="18" spans="1:66">
      <c r="A18" s="134" t="str">
        <f t="shared" si="20"/>
        <v>신흥교통</v>
      </c>
      <c r="B18" s="134" t="str">
        <f t="shared" si="1"/>
        <v>330</v>
      </c>
      <c r="C18" s="135" t="str">
        <f t="shared" si="21"/>
        <v>71바6253</v>
      </c>
      <c r="D18" s="109" t="str">
        <f t="shared" si="22"/>
        <v>대형</v>
      </c>
      <c r="E18" s="105" t="str">
        <f t="shared" si="16"/>
        <v>S</v>
      </c>
      <c r="F18" s="155">
        <f t="shared" si="17"/>
        <v>1.0276470588235296</v>
      </c>
      <c r="G18" s="156">
        <f t="shared" si="18"/>
        <v>3.4940000000000002</v>
      </c>
      <c r="H18" s="157">
        <f t="shared" si="19"/>
        <v>3.4</v>
      </c>
      <c r="I18" s="158">
        <f t="shared" si="23"/>
        <v>2494.174</v>
      </c>
      <c r="J18" s="159">
        <f t="shared" si="24"/>
        <v>5.6883989489774798E-3</v>
      </c>
      <c r="K18" s="159">
        <f t="shared" si="25"/>
        <v>0.23610816204334764</v>
      </c>
      <c r="L18" s="159">
        <f t="shared" si="26"/>
        <v>0.12228497290084814</v>
      </c>
      <c r="M18" s="160">
        <f t="shared" si="27"/>
        <v>15.172000000000001</v>
      </c>
      <c r="N18" s="161">
        <f t="shared" si="28"/>
        <v>0.16</v>
      </c>
      <c r="O18" s="161">
        <f t="shared" si="29"/>
        <v>2.0049999999999999</v>
      </c>
      <c r="P18" s="162">
        <f t="shared" si="30"/>
        <v>109.125</v>
      </c>
      <c r="Q18" s="163">
        <f t="shared" si="31"/>
        <v>102</v>
      </c>
      <c r="R18" s="164">
        <f t="shared" si="32"/>
        <v>46.110831057578714</v>
      </c>
      <c r="S18" s="136">
        <f t="shared" si="33"/>
        <v>4</v>
      </c>
      <c r="T18" s="136">
        <f t="shared" si="34"/>
        <v>50</v>
      </c>
      <c r="U18" t="s">
        <v>116</v>
      </c>
      <c r="V18" s="5" t="s">
        <v>118</v>
      </c>
      <c r="W18" t="s">
        <v>116</v>
      </c>
      <c r="X18" s="5" t="s">
        <v>118</v>
      </c>
      <c r="Y18" t="s">
        <v>182</v>
      </c>
      <c r="Z18" t="s">
        <v>169</v>
      </c>
      <c r="AA18" t="s">
        <v>48</v>
      </c>
      <c r="AB18">
        <v>525</v>
      </c>
      <c r="AC18" s="1">
        <v>2494.174</v>
      </c>
      <c r="AD18" s="1">
        <v>713.904</v>
      </c>
      <c r="AE18" s="25">
        <v>3.4940000000000002</v>
      </c>
      <c r="AF18">
        <v>3.4</v>
      </c>
      <c r="AG18">
        <v>15.172000000000001</v>
      </c>
      <c r="AH18">
        <v>71.340812</v>
      </c>
      <c r="AI18">
        <v>0.40581499999999998</v>
      </c>
      <c r="AJ18">
        <v>16.844148000000001</v>
      </c>
      <c r="AK18">
        <v>305</v>
      </c>
      <c r="AL18">
        <v>4</v>
      </c>
      <c r="AM18">
        <v>50</v>
      </c>
      <c r="AN18">
        <v>102</v>
      </c>
      <c r="AO18">
        <v>34.961390000000002</v>
      </c>
      <c r="AP18">
        <v>23317.3</v>
      </c>
      <c r="AQ18">
        <v>6547.5</v>
      </c>
      <c r="AR18">
        <v>3</v>
      </c>
      <c r="AS18">
        <v>2303</v>
      </c>
      <c r="AT18">
        <v>0.16</v>
      </c>
      <c r="AU18">
        <v>2.0049999999999999</v>
      </c>
      <c r="AV18">
        <v>23722</v>
      </c>
      <c r="AW18">
        <v>0</v>
      </c>
      <c r="AX18" s="26">
        <v>0.56000000000000005</v>
      </c>
      <c r="AY18">
        <v>1.0276470588235296</v>
      </c>
      <c r="AZ18" t="s">
        <v>71</v>
      </c>
      <c r="BA18" t="s">
        <v>179</v>
      </c>
      <c r="BB18">
        <v>1</v>
      </c>
      <c r="BC18" t="s">
        <v>333</v>
      </c>
      <c r="BD18">
        <v>4</v>
      </c>
      <c r="BE18">
        <v>114069.863</v>
      </c>
      <c r="BF18">
        <v>2.1865319501611042E-2</v>
      </c>
      <c r="BG18">
        <v>2.2469831276067352E-2</v>
      </c>
      <c r="BH18">
        <v>222098.46400000004</v>
      </c>
      <c r="BI18">
        <v>1.1230037142445071E-2</v>
      </c>
      <c r="BJ18">
        <v>1.1540514639912671E-2</v>
      </c>
      <c r="BK18">
        <v>1</v>
      </c>
      <c r="BL18" t="s">
        <v>71</v>
      </c>
      <c r="BM18">
        <v>0</v>
      </c>
      <c r="BN18" t="s">
        <v>239</v>
      </c>
    </row>
    <row r="19" spans="1:66">
      <c r="A19" s="137" t="str">
        <f t="shared" si="20"/>
        <v>신흥교통</v>
      </c>
      <c r="B19" s="137" t="str">
        <f t="shared" si="1"/>
        <v>330</v>
      </c>
      <c r="C19" s="138" t="str">
        <f t="shared" si="21"/>
        <v>71바6255</v>
      </c>
      <c r="D19" s="126" t="str">
        <f t="shared" si="22"/>
        <v>대형</v>
      </c>
      <c r="E19" s="122" t="str">
        <f t="shared" si="16"/>
        <v>D</v>
      </c>
      <c r="F19" s="145">
        <f t="shared" si="17"/>
        <v>0.84235294117647053</v>
      </c>
      <c r="G19" s="146">
        <f t="shared" si="18"/>
        <v>2.8639999999999999</v>
      </c>
      <c r="H19" s="147">
        <f t="shared" si="19"/>
        <v>3.4</v>
      </c>
      <c r="I19" s="148">
        <f t="shared" si="23"/>
        <v>12068.05</v>
      </c>
      <c r="J19" s="149">
        <f t="shared" si="24"/>
        <v>1.2956658187534663E-2</v>
      </c>
      <c r="K19" s="149">
        <f t="shared" si="25"/>
        <v>0.31202623878185826</v>
      </c>
      <c r="L19" s="149">
        <f t="shared" si="26"/>
        <v>0.12479232353197078</v>
      </c>
      <c r="M19" s="150">
        <f t="shared" si="27"/>
        <v>19.521999999999998</v>
      </c>
      <c r="N19" s="151">
        <f t="shared" si="28"/>
        <v>0.05</v>
      </c>
      <c r="O19" s="151">
        <f t="shared" si="29"/>
        <v>7.1929999999999996</v>
      </c>
      <c r="P19" s="152">
        <f t="shared" si="30"/>
        <v>1235.675</v>
      </c>
      <c r="Q19" s="153">
        <f t="shared" si="31"/>
        <v>110</v>
      </c>
      <c r="R19" s="154">
        <f t="shared" si="32"/>
        <v>48.681603522939284</v>
      </c>
      <c r="S19" s="139">
        <f t="shared" si="33"/>
        <v>6</v>
      </c>
      <c r="T19" s="139">
        <f t="shared" si="34"/>
        <v>868</v>
      </c>
      <c r="U19" t="s">
        <v>116</v>
      </c>
      <c r="V19" t="s">
        <v>118</v>
      </c>
      <c r="W19" s="4" t="s">
        <v>116</v>
      </c>
      <c r="X19" s="4" t="s">
        <v>118</v>
      </c>
      <c r="Y19" s="4" t="s">
        <v>183</v>
      </c>
      <c r="Z19" s="4" t="s">
        <v>169</v>
      </c>
      <c r="AA19" s="4" t="s">
        <v>48</v>
      </c>
      <c r="AB19" s="4">
        <v>525</v>
      </c>
      <c r="AC19" s="4">
        <v>12068.05</v>
      </c>
      <c r="AD19" s="4">
        <v>4214.3419999999996</v>
      </c>
      <c r="AE19" s="4">
        <v>2.8639999999999999</v>
      </c>
      <c r="AF19" s="4">
        <v>3.4</v>
      </c>
      <c r="AG19" s="4">
        <v>19.521999999999998</v>
      </c>
      <c r="AH19" s="4">
        <v>367.24631699999998</v>
      </c>
      <c r="AI19" s="4">
        <v>4.7582849999999999</v>
      </c>
      <c r="AJ19" s="4">
        <v>114.590487</v>
      </c>
      <c r="AK19" s="4">
        <v>1506</v>
      </c>
      <c r="AL19" s="4">
        <v>6</v>
      </c>
      <c r="AM19" s="4">
        <v>868</v>
      </c>
      <c r="AN19" s="4">
        <v>110</v>
      </c>
      <c r="AO19" s="4">
        <v>32.860914000000001</v>
      </c>
      <c r="AP19" s="4">
        <v>149491</v>
      </c>
      <c r="AQ19" s="4">
        <v>74140.5</v>
      </c>
      <c r="AR19" s="4">
        <v>98</v>
      </c>
      <c r="AS19" s="4">
        <v>57982</v>
      </c>
      <c r="AT19" s="4">
        <v>0.05</v>
      </c>
      <c r="AU19" s="4">
        <v>7.1929999999999996</v>
      </c>
      <c r="AV19" s="4">
        <v>115796</v>
      </c>
      <c r="AW19" s="4">
        <v>0</v>
      </c>
      <c r="AX19" s="27">
        <v>0.52</v>
      </c>
      <c r="AY19">
        <v>0.84235294117647053</v>
      </c>
      <c r="AZ19" t="s">
        <v>67</v>
      </c>
      <c r="BA19" t="s">
        <v>179</v>
      </c>
      <c r="BB19">
        <v>1</v>
      </c>
      <c r="BC19" t="s">
        <v>250</v>
      </c>
      <c r="BD19">
        <v>14</v>
      </c>
      <c r="BE19">
        <v>114069.863</v>
      </c>
      <c r="BF19">
        <v>0.10579525286183608</v>
      </c>
      <c r="BG19">
        <v>8.9116942410676039E-2</v>
      </c>
      <c r="BH19">
        <v>222098.46400000004</v>
      </c>
      <c r="BI19">
        <v>5.4336485640891226E-2</v>
      </c>
      <c r="BJ19">
        <v>4.5770498492797781E-2</v>
      </c>
      <c r="BK19">
        <v>1</v>
      </c>
      <c r="BL19" t="s">
        <v>69</v>
      </c>
      <c r="BM19">
        <v>-1</v>
      </c>
      <c r="BN19" t="s">
        <v>236</v>
      </c>
    </row>
    <row r="20" spans="1:66">
      <c r="A20" s="134" t="str">
        <f t="shared" si="20"/>
        <v>신흥교통</v>
      </c>
      <c r="B20" s="134" t="str">
        <f t="shared" si="1"/>
        <v>330</v>
      </c>
      <c r="C20" s="135" t="str">
        <f t="shared" si="21"/>
        <v>71바6291</v>
      </c>
      <c r="D20" s="109" t="str">
        <f t="shared" si="22"/>
        <v>대형</v>
      </c>
      <c r="E20" s="105" t="str">
        <f t="shared" si="16"/>
        <v>F</v>
      </c>
      <c r="F20" s="155">
        <f t="shared" si="17"/>
        <v>0.76333333333333342</v>
      </c>
      <c r="G20" s="156">
        <f t="shared" si="18"/>
        <v>2.5190000000000001</v>
      </c>
      <c r="H20" s="157">
        <f t="shared" si="19"/>
        <v>3.3</v>
      </c>
      <c r="I20" s="158">
        <f t="shared" si="23"/>
        <v>12356.526</v>
      </c>
      <c r="J20" s="159">
        <f t="shared" si="24"/>
        <v>1.9832205823702702E-2</v>
      </c>
      <c r="K20" s="159">
        <f t="shared" si="25"/>
        <v>0.292476105039079</v>
      </c>
      <c r="L20" s="159">
        <f t="shared" si="26"/>
        <v>0.10116111923367457</v>
      </c>
      <c r="M20" s="160">
        <f t="shared" si="27"/>
        <v>23.948</v>
      </c>
      <c r="N20" s="161">
        <f t="shared" si="28"/>
        <v>3.2000000000000001E-2</v>
      </c>
      <c r="O20" s="161">
        <f t="shared" si="29"/>
        <v>4.3049999999999997</v>
      </c>
      <c r="P20" s="162">
        <f t="shared" si="30"/>
        <v>1029.7883333333334</v>
      </c>
      <c r="Q20" s="163">
        <f t="shared" si="31"/>
        <v>98</v>
      </c>
      <c r="R20" s="164">
        <f t="shared" si="32"/>
        <v>46.413298879924916</v>
      </c>
      <c r="S20" s="136">
        <f t="shared" si="33"/>
        <v>4</v>
      </c>
      <c r="T20" s="136">
        <f t="shared" si="34"/>
        <v>532</v>
      </c>
      <c r="U20" t="s">
        <v>116</v>
      </c>
      <c r="V20" s="5" t="s">
        <v>118</v>
      </c>
      <c r="W20" t="s">
        <v>116</v>
      </c>
      <c r="X20" s="5" t="s">
        <v>118</v>
      </c>
      <c r="Y20" t="s">
        <v>282</v>
      </c>
      <c r="Z20" t="s">
        <v>169</v>
      </c>
      <c r="AA20" t="s">
        <v>48</v>
      </c>
      <c r="AB20">
        <v>525</v>
      </c>
      <c r="AC20" s="1">
        <v>12356.526</v>
      </c>
      <c r="AD20" s="1">
        <v>4904.5929999999998</v>
      </c>
      <c r="AE20" s="25">
        <v>2.5190000000000001</v>
      </c>
      <c r="AF20">
        <v>3.3</v>
      </c>
      <c r="AG20">
        <v>23.948</v>
      </c>
      <c r="AH20">
        <v>387.13298300000002</v>
      </c>
      <c r="AI20">
        <v>7.6777009999999999</v>
      </c>
      <c r="AJ20">
        <v>113.227147</v>
      </c>
      <c r="AK20">
        <v>1250</v>
      </c>
      <c r="AL20">
        <v>4</v>
      </c>
      <c r="AM20">
        <v>532</v>
      </c>
      <c r="AN20">
        <v>98</v>
      </c>
      <c r="AO20">
        <v>31.918039</v>
      </c>
      <c r="AP20">
        <v>142665.70000000001</v>
      </c>
      <c r="AQ20">
        <v>61787.3</v>
      </c>
      <c r="AR20">
        <v>89</v>
      </c>
      <c r="AS20">
        <v>48459</v>
      </c>
      <c r="AT20">
        <v>3.2000000000000001E-2</v>
      </c>
      <c r="AU20">
        <v>4.3049999999999997</v>
      </c>
      <c r="AV20">
        <v>115289</v>
      </c>
      <c r="AW20">
        <v>0</v>
      </c>
      <c r="AX20" s="26">
        <v>0.56000000000000005</v>
      </c>
      <c r="AY20">
        <v>0.76333333333333342</v>
      </c>
      <c r="AZ20" t="s">
        <v>70</v>
      </c>
      <c r="BA20" t="s">
        <v>179</v>
      </c>
      <c r="BB20">
        <v>1</v>
      </c>
      <c r="BC20" t="s">
        <v>331</v>
      </c>
      <c r="BD20">
        <v>10</v>
      </c>
      <c r="BE20">
        <v>114069.863</v>
      </c>
      <c r="BF20">
        <v>0.1083241942703131</v>
      </c>
      <c r="BG20">
        <v>8.2687468293005675E-2</v>
      </c>
      <c r="BH20">
        <v>222098.46400000004</v>
      </c>
      <c r="BI20">
        <v>5.5635350994593089E-2</v>
      </c>
      <c r="BJ20">
        <v>4.2468317925872731E-2</v>
      </c>
      <c r="BK20">
        <v>1</v>
      </c>
      <c r="BL20" t="s">
        <v>70</v>
      </c>
      <c r="BM20">
        <v>0</v>
      </c>
      <c r="BN20" t="s">
        <v>239</v>
      </c>
    </row>
    <row r="21" spans="1:66">
      <c r="A21" s="137" t="str">
        <f t="shared" si="20"/>
        <v>신흥교통</v>
      </c>
      <c r="B21" s="137" t="str">
        <f t="shared" si="1"/>
        <v>330</v>
      </c>
      <c r="C21" s="138" t="str">
        <f t="shared" si="21"/>
        <v>71바6295</v>
      </c>
      <c r="D21" s="126" t="str">
        <f t="shared" si="22"/>
        <v>대형</v>
      </c>
      <c r="E21" s="122" t="str">
        <f t="shared" si="16"/>
        <v>C</v>
      </c>
      <c r="F21" s="145">
        <f t="shared" si="17"/>
        <v>0.89968749999999997</v>
      </c>
      <c r="G21" s="146">
        <f t="shared" si="18"/>
        <v>2.879</v>
      </c>
      <c r="H21" s="147">
        <f t="shared" si="19"/>
        <v>3.2</v>
      </c>
      <c r="I21" s="148">
        <f t="shared" si="23"/>
        <v>12908.217000000001</v>
      </c>
      <c r="J21" s="149">
        <f t="shared" si="24"/>
        <v>1.7745475810585821E-2</v>
      </c>
      <c r="K21" s="149">
        <f t="shared" si="25"/>
        <v>0.27734067001317947</v>
      </c>
      <c r="L21" s="149">
        <f t="shared" si="26"/>
        <v>7.7392563202183531E-2</v>
      </c>
      <c r="M21" s="150">
        <f t="shared" si="27"/>
        <v>20.574000000000002</v>
      </c>
      <c r="N21" s="151">
        <f t="shared" si="28"/>
        <v>3.9E-2</v>
      </c>
      <c r="O21" s="151">
        <f t="shared" si="29"/>
        <v>4.7640000000000002</v>
      </c>
      <c r="P21" s="152">
        <f t="shared" si="30"/>
        <v>944.38333333333333</v>
      </c>
      <c r="Q21" s="153">
        <f t="shared" si="31"/>
        <v>107</v>
      </c>
      <c r="R21" s="154">
        <f t="shared" si="32"/>
        <v>47.250862685290784</v>
      </c>
      <c r="S21" s="139">
        <f t="shared" si="33"/>
        <v>5</v>
      </c>
      <c r="T21" s="139">
        <f t="shared" si="34"/>
        <v>615</v>
      </c>
      <c r="U21" t="s">
        <v>116</v>
      </c>
      <c r="V21" s="5" t="s">
        <v>118</v>
      </c>
      <c r="W21" t="s">
        <v>116</v>
      </c>
      <c r="X21" s="5" t="s">
        <v>118</v>
      </c>
      <c r="Y21" t="s">
        <v>185</v>
      </c>
      <c r="Z21" t="s">
        <v>169</v>
      </c>
      <c r="AA21" t="s">
        <v>48</v>
      </c>
      <c r="AB21">
        <v>525</v>
      </c>
      <c r="AC21" s="1">
        <v>12908.217000000001</v>
      </c>
      <c r="AD21" s="1">
        <v>4484.0780000000004</v>
      </c>
      <c r="AE21" s="25">
        <v>2.879</v>
      </c>
      <c r="AF21">
        <v>3.2</v>
      </c>
      <c r="AG21">
        <v>20.574000000000002</v>
      </c>
      <c r="AH21">
        <v>387.54351100000002</v>
      </c>
      <c r="AI21">
        <v>6.8771440000000004</v>
      </c>
      <c r="AJ21">
        <v>107.481577</v>
      </c>
      <c r="AK21">
        <v>999</v>
      </c>
      <c r="AL21">
        <v>5</v>
      </c>
      <c r="AM21">
        <v>615</v>
      </c>
      <c r="AN21">
        <v>107</v>
      </c>
      <c r="AO21">
        <v>33.307786999999998</v>
      </c>
      <c r="AP21">
        <v>118687</v>
      </c>
      <c r="AQ21">
        <v>56663</v>
      </c>
      <c r="AR21">
        <v>55</v>
      </c>
      <c r="AS21">
        <v>27910</v>
      </c>
      <c r="AT21">
        <v>3.9E-2</v>
      </c>
      <c r="AU21">
        <v>4.7640000000000002</v>
      </c>
      <c r="AV21">
        <v>124076</v>
      </c>
      <c r="AW21">
        <v>0</v>
      </c>
      <c r="AX21" s="26">
        <v>0.56000000000000005</v>
      </c>
      <c r="AY21">
        <v>0.89968749999999997</v>
      </c>
      <c r="AZ21" t="s">
        <v>69</v>
      </c>
      <c r="BA21" t="s">
        <v>179</v>
      </c>
      <c r="BB21">
        <v>1</v>
      </c>
      <c r="BC21" t="s">
        <v>184</v>
      </c>
      <c r="BD21">
        <v>11</v>
      </c>
      <c r="BE21">
        <v>114069.863</v>
      </c>
      <c r="BF21">
        <v>0.11316062508113997</v>
      </c>
      <c r="BG21">
        <v>0.10180919987768812</v>
      </c>
      <c r="BH21">
        <v>222098.46400000004</v>
      </c>
      <c r="BI21">
        <v>5.8119343860027768E-2</v>
      </c>
      <c r="BJ21">
        <v>5.2289247179068729E-2</v>
      </c>
      <c r="BK21">
        <v>1</v>
      </c>
      <c r="BL21" t="s">
        <v>69</v>
      </c>
      <c r="BM21">
        <v>0</v>
      </c>
      <c r="BN21" t="s">
        <v>239</v>
      </c>
    </row>
    <row r="22" spans="1:66">
      <c r="A22" s="134" t="str">
        <f t="shared" si="20"/>
        <v>신흥교통</v>
      </c>
      <c r="B22" s="134" t="str">
        <f t="shared" si="1"/>
        <v>330</v>
      </c>
      <c r="C22" s="135" t="str">
        <f t="shared" si="21"/>
        <v>71바6297</v>
      </c>
      <c r="D22" s="109" t="str">
        <f t="shared" si="22"/>
        <v>대형</v>
      </c>
      <c r="E22" s="105" t="str">
        <f t="shared" si="16"/>
        <v>C</v>
      </c>
      <c r="F22" s="155">
        <f t="shared" si="17"/>
        <v>0.89323529411764702</v>
      </c>
      <c r="G22" s="156">
        <f t="shared" si="18"/>
        <v>3.0369999999999999</v>
      </c>
      <c r="H22" s="157">
        <f t="shared" si="19"/>
        <v>3.4</v>
      </c>
      <c r="I22" s="158">
        <f t="shared" si="23"/>
        <v>13561.132</v>
      </c>
      <c r="J22" s="159">
        <f t="shared" si="24"/>
        <v>1.4174518256553874E-2</v>
      </c>
      <c r="K22" s="159">
        <f t="shared" si="25"/>
        <v>0.28878364472671986</v>
      </c>
      <c r="L22" s="159">
        <f t="shared" si="26"/>
        <v>0.1024250777884914</v>
      </c>
      <c r="M22" s="160">
        <f t="shared" si="27"/>
        <v>19.898</v>
      </c>
      <c r="N22" s="161">
        <f t="shared" si="28"/>
        <v>5.8999999999999997E-2</v>
      </c>
      <c r="O22" s="161">
        <f t="shared" si="29"/>
        <v>7.0789999999999997</v>
      </c>
      <c r="P22" s="162">
        <f t="shared" si="30"/>
        <v>1320.1533333333332</v>
      </c>
      <c r="Q22" s="163">
        <f t="shared" si="31"/>
        <v>115</v>
      </c>
      <c r="R22" s="164">
        <f t="shared" si="32"/>
        <v>48.6252691651015</v>
      </c>
      <c r="S22" s="136">
        <f t="shared" si="33"/>
        <v>8</v>
      </c>
      <c r="T22" s="136">
        <f t="shared" si="34"/>
        <v>960</v>
      </c>
      <c r="U22" t="s">
        <v>116</v>
      </c>
      <c r="V22" t="s">
        <v>118</v>
      </c>
      <c r="W22" s="4" t="s">
        <v>116</v>
      </c>
      <c r="X22" s="4" t="s">
        <v>118</v>
      </c>
      <c r="Y22" s="4" t="s">
        <v>186</v>
      </c>
      <c r="Z22" s="4" t="s">
        <v>169</v>
      </c>
      <c r="AA22" s="4" t="s">
        <v>48</v>
      </c>
      <c r="AB22" s="4">
        <v>525</v>
      </c>
      <c r="AC22" s="4">
        <v>13561.132</v>
      </c>
      <c r="AD22" s="4">
        <v>4465.098</v>
      </c>
      <c r="AE22" s="4">
        <v>3.0369999999999999</v>
      </c>
      <c r="AF22" s="4">
        <v>3.4</v>
      </c>
      <c r="AG22" s="4">
        <v>19.898</v>
      </c>
      <c r="AH22" s="4">
        <v>400.10601400000002</v>
      </c>
      <c r="AI22" s="4">
        <v>5.6713100000000001</v>
      </c>
      <c r="AJ22" s="4">
        <v>115.544073</v>
      </c>
      <c r="AK22" s="4">
        <v>1389</v>
      </c>
      <c r="AL22" s="4">
        <v>8</v>
      </c>
      <c r="AM22" s="4">
        <v>960</v>
      </c>
      <c r="AN22" s="4">
        <v>115</v>
      </c>
      <c r="AO22" s="4">
        <v>33.893846000000003</v>
      </c>
      <c r="AP22" s="4">
        <v>131455.79999999999</v>
      </c>
      <c r="AQ22" s="4">
        <v>79209.2</v>
      </c>
      <c r="AR22" s="4">
        <v>59</v>
      </c>
      <c r="AS22" s="4">
        <v>42618</v>
      </c>
      <c r="AT22" s="4">
        <v>5.8999999999999997E-2</v>
      </c>
      <c r="AU22" s="4">
        <v>7.0789999999999997</v>
      </c>
      <c r="AV22" s="4">
        <v>127222</v>
      </c>
      <c r="AW22" s="4">
        <v>0</v>
      </c>
      <c r="AX22" s="27">
        <v>0.56000000000000005</v>
      </c>
      <c r="AY22">
        <v>0.89323529411764702</v>
      </c>
      <c r="AZ22" t="s">
        <v>69</v>
      </c>
      <c r="BA22" t="s">
        <v>179</v>
      </c>
      <c r="BB22">
        <v>2</v>
      </c>
      <c r="BC22" t="s">
        <v>235</v>
      </c>
      <c r="BD22">
        <v>11</v>
      </c>
      <c r="BE22">
        <v>114069.863</v>
      </c>
      <c r="BF22">
        <v>0.11888444189680494</v>
      </c>
      <c r="BG22">
        <v>0.10619177942370488</v>
      </c>
      <c r="BH22">
        <v>222098.46400000004</v>
      </c>
      <c r="BI22">
        <v>6.105909854468871E-2</v>
      </c>
      <c r="BJ22">
        <v>5.4540141847123413E-2</v>
      </c>
      <c r="BK22">
        <v>1</v>
      </c>
      <c r="BL22" t="s">
        <v>68</v>
      </c>
      <c r="BM22">
        <v>-1</v>
      </c>
      <c r="BN22" t="s">
        <v>236</v>
      </c>
    </row>
    <row r="23" spans="1:66">
      <c r="A23" s="137" t="str">
        <f t="shared" si="20"/>
        <v>신흥교통</v>
      </c>
      <c r="B23" s="137" t="str">
        <f t="shared" si="1"/>
        <v>330</v>
      </c>
      <c r="C23" s="138" t="str">
        <f t="shared" si="21"/>
        <v>71바6298</v>
      </c>
      <c r="D23" s="126" t="str">
        <f t="shared" si="22"/>
        <v>대형</v>
      </c>
      <c r="E23" s="122" t="str">
        <f t="shared" si="16"/>
        <v>D</v>
      </c>
      <c r="F23" s="145">
        <f t="shared" si="17"/>
        <v>0.80342857142857138</v>
      </c>
      <c r="G23" s="146">
        <f t="shared" si="18"/>
        <v>2.8119999999999998</v>
      </c>
      <c r="H23" s="147">
        <f t="shared" si="19"/>
        <v>3.5</v>
      </c>
      <c r="I23" s="148">
        <f t="shared" si="23"/>
        <v>13183.686</v>
      </c>
      <c r="J23" s="149">
        <f t="shared" si="24"/>
        <v>2.1518391755994803E-2</v>
      </c>
      <c r="K23" s="149">
        <f t="shared" si="25"/>
        <v>0.37203271353854606</v>
      </c>
      <c r="L23" s="149">
        <f t="shared" si="26"/>
        <v>0.11772125033924503</v>
      </c>
      <c r="M23" s="150">
        <f t="shared" si="27"/>
        <v>21.972000000000001</v>
      </c>
      <c r="N23" s="151">
        <f t="shared" si="28"/>
        <v>0.69799999999999995</v>
      </c>
      <c r="O23" s="151">
        <f t="shared" si="29"/>
        <v>13.319000000000001</v>
      </c>
      <c r="P23" s="152">
        <f t="shared" si="30"/>
        <v>1907.8533333333332</v>
      </c>
      <c r="Q23" s="153">
        <f t="shared" si="31"/>
        <v>115</v>
      </c>
      <c r="R23" s="154">
        <f t="shared" si="32"/>
        <v>48.494234880630657</v>
      </c>
      <c r="S23" s="139">
        <f t="shared" si="33"/>
        <v>92</v>
      </c>
      <c r="T23" s="139">
        <f t="shared" si="34"/>
        <v>1756</v>
      </c>
      <c r="U23" t="s">
        <v>116</v>
      </c>
      <c r="V23" s="5" t="s">
        <v>118</v>
      </c>
      <c r="W23" t="s">
        <v>116</v>
      </c>
      <c r="X23" s="5" t="s">
        <v>118</v>
      </c>
      <c r="Y23" t="s">
        <v>187</v>
      </c>
      <c r="Z23" t="s">
        <v>169</v>
      </c>
      <c r="AA23" t="s">
        <v>48</v>
      </c>
      <c r="AB23">
        <v>525</v>
      </c>
      <c r="AC23" s="1">
        <v>13183.686</v>
      </c>
      <c r="AD23" s="1">
        <v>4688.4120000000003</v>
      </c>
      <c r="AE23" s="25">
        <v>2.8119999999999998</v>
      </c>
      <c r="AF23">
        <v>3.5</v>
      </c>
      <c r="AG23">
        <v>21.972000000000001</v>
      </c>
      <c r="AH23">
        <v>448.28326900000002</v>
      </c>
      <c r="AI23">
        <v>9.6463350000000005</v>
      </c>
      <c r="AJ23">
        <v>166.77604099999999</v>
      </c>
      <c r="AK23">
        <v>1552</v>
      </c>
      <c r="AL23">
        <v>92</v>
      </c>
      <c r="AM23">
        <v>1756</v>
      </c>
      <c r="AN23">
        <v>115</v>
      </c>
      <c r="AO23">
        <v>29.409275000000001</v>
      </c>
      <c r="AP23">
        <v>195595.1</v>
      </c>
      <c r="AQ23">
        <v>114471.2</v>
      </c>
      <c r="AR23">
        <v>226</v>
      </c>
      <c r="AS23">
        <v>171052</v>
      </c>
      <c r="AT23">
        <v>0.69799999999999995</v>
      </c>
      <c r="AU23">
        <v>13.319000000000001</v>
      </c>
      <c r="AV23">
        <v>30517</v>
      </c>
      <c r="AW23">
        <v>0</v>
      </c>
      <c r="AX23" s="26">
        <v>0.56000000000000005</v>
      </c>
      <c r="AY23">
        <v>0.80342857142857138</v>
      </c>
      <c r="AZ23" t="s">
        <v>67</v>
      </c>
      <c r="BA23" t="s">
        <v>179</v>
      </c>
      <c r="BB23">
        <v>2</v>
      </c>
      <c r="BC23" t="s">
        <v>248</v>
      </c>
      <c r="BD23">
        <v>5</v>
      </c>
      <c r="BE23">
        <v>114069.863</v>
      </c>
      <c r="BF23">
        <v>0.11557553987769759</v>
      </c>
      <c r="BG23">
        <v>9.2856690896024455E-2</v>
      </c>
      <c r="BH23">
        <v>222098.46400000004</v>
      </c>
      <c r="BI23">
        <v>5.9359645098671178E-2</v>
      </c>
      <c r="BJ23">
        <v>4.7691234862132385E-2</v>
      </c>
      <c r="BK23">
        <v>1</v>
      </c>
      <c r="BL23" t="s">
        <v>67</v>
      </c>
      <c r="BM23">
        <v>0</v>
      </c>
      <c r="BN23" t="s">
        <v>239</v>
      </c>
    </row>
    <row r="24" spans="1:66">
      <c r="A24" s="134" t="str">
        <f t="shared" si="20"/>
        <v>신흥교통</v>
      </c>
      <c r="B24" s="134" t="str">
        <f t="shared" si="1"/>
        <v>46</v>
      </c>
      <c r="C24" s="135" t="str">
        <f t="shared" si="21"/>
        <v>71바6276</v>
      </c>
      <c r="D24" s="109" t="str">
        <f t="shared" si="22"/>
        <v>대형</v>
      </c>
      <c r="E24" s="105" t="str">
        <f t="shared" si="16"/>
        <v>D</v>
      </c>
      <c r="F24" s="155">
        <f t="shared" si="17"/>
        <v>0.83619047619047615</v>
      </c>
      <c r="G24" s="156">
        <f t="shared" si="18"/>
        <v>1.756</v>
      </c>
      <c r="H24" s="157">
        <f t="shared" si="19"/>
        <v>2.1</v>
      </c>
      <c r="I24" s="158">
        <f t="shared" si="23"/>
        <v>3678.7249999999999</v>
      </c>
      <c r="J24" s="159">
        <f t="shared" si="24"/>
        <v>1.3362871905943331E-2</v>
      </c>
      <c r="K24" s="159">
        <f t="shared" si="25"/>
        <v>0.50386137711503964</v>
      </c>
      <c r="L24" s="159">
        <f t="shared" si="26"/>
        <v>0.17288598631319274</v>
      </c>
      <c r="M24" s="160">
        <f t="shared" si="27"/>
        <v>19.477</v>
      </c>
      <c r="N24" s="161">
        <f t="shared" si="28"/>
        <v>1.006</v>
      </c>
      <c r="O24" s="161">
        <f t="shared" si="29"/>
        <v>45.912999999999997</v>
      </c>
      <c r="P24" s="162">
        <f t="shared" si="30"/>
        <v>0.21166666666666664</v>
      </c>
      <c r="Q24" s="163">
        <f t="shared" si="31"/>
        <v>81</v>
      </c>
      <c r="R24" s="164">
        <f t="shared" si="32"/>
        <v>27.682360306900009</v>
      </c>
      <c r="S24" s="136">
        <f t="shared" si="33"/>
        <v>37</v>
      </c>
      <c r="T24" s="136">
        <f t="shared" si="34"/>
        <v>1689</v>
      </c>
      <c r="U24" t="s">
        <v>116</v>
      </c>
      <c r="V24" s="5" t="s">
        <v>119</v>
      </c>
      <c r="W24" t="s">
        <v>116</v>
      </c>
      <c r="X24" s="5" t="s">
        <v>119</v>
      </c>
      <c r="Y24" t="s">
        <v>347</v>
      </c>
      <c r="Z24" t="s">
        <v>169</v>
      </c>
      <c r="AA24" t="s">
        <v>48</v>
      </c>
      <c r="AB24">
        <v>525</v>
      </c>
      <c r="AC24" s="1">
        <v>3678.7249999999999</v>
      </c>
      <c r="AD24" s="1">
        <v>2094.4569999999999</v>
      </c>
      <c r="AE24" s="25">
        <v>1.756</v>
      </c>
      <c r="AF24">
        <v>2.1</v>
      </c>
      <c r="AG24">
        <v>19.477</v>
      </c>
      <c r="AH24">
        <v>275.26358299999998</v>
      </c>
      <c r="AI24">
        <v>3.678312</v>
      </c>
      <c r="AJ24">
        <v>138.69468800000001</v>
      </c>
      <c r="AK24">
        <v>636</v>
      </c>
      <c r="AL24">
        <v>37</v>
      </c>
      <c r="AM24">
        <v>1689</v>
      </c>
      <c r="AN24">
        <v>81</v>
      </c>
      <c r="AO24">
        <v>13.364371999999999</v>
      </c>
      <c r="AP24">
        <v>3317.2</v>
      </c>
      <c r="AQ24">
        <v>12.7</v>
      </c>
      <c r="AR24">
        <v>182</v>
      </c>
      <c r="AS24">
        <v>128948</v>
      </c>
      <c r="AT24">
        <v>1.006</v>
      </c>
      <c r="AU24">
        <v>45.912999999999997</v>
      </c>
      <c r="AV24">
        <v>29160</v>
      </c>
      <c r="AW24">
        <v>0</v>
      </c>
      <c r="AX24" s="26">
        <v>0.56000000000000005</v>
      </c>
      <c r="AY24">
        <v>0.83619047619047615</v>
      </c>
      <c r="AZ24" t="s">
        <v>67</v>
      </c>
      <c r="BA24" t="s">
        <v>188</v>
      </c>
      <c r="BB24">
        <v>1</v>
      </c>
      <c r="BC24" t="s">
        <v>284</v>
      </c>
      <c r="BD24">
        <v>7</v>
      </c>
      <c r="BE24">
        <v>27576.971999999998</v>
      </c>
      <c r="BF24">
        <v>0.13339843837822368</v>
      </c>
      <c r="BG24">
        <v>0.11154650371055275</v>
      </c>
      <c r="BH24">
        <v>222098.46400000004</v>
      </c>
      <c r="BI24">
        <v>1.6563486904619021E-2</v>
      </c>
      <c r="BJ24">
        <v>1.3850230002148094E-2</v>
      </c>
      <c r="BK24">
        <v>1</v>
      </c>
      <c r="BL24" t="s">
        <v>67</v>
      </c>
      <c r="BM24">
        <v>0</v>
      </c>
      <c r="BN24" t="s">
        <v>239</v>
      </c>
    </row>
    <row r="25" spans="1:66">
      <c r="A25" s="137" t="str">
        <f t="shared" si="20"/>
        <v>신흥교통</v>
      </c>
      <c r="B25" s="137" t="str">
        <f t="shared" si="1"/>
        <v>46</v>
      </c>
      <c r="C25" s="138" t="str">
        <f t="shared" si="21"/>
        <v>71바6284</v>
      </c>
      <c r="D25" s="126" t="str">
        <f t="shared" si="22"/>
        <v>대형</v>
      </c>
      <c r="E25" s="122" t="str">
        <f t="shared" si="16"/>
        <v>C</v>
      </c>
      <c r="F25" s="145">
        <f t="shared" si="17"/>
        <v>0.88526315789473686</v>
      </c>
      <c r="G25" s="146">
        <f t="shared" si="18"/>
        <v>1.6819999999999999</v>
      </c>
      <c r="H25" s="147">
        <f t="shared" si="19"/>
        <v>1.9</v>
      </c>
      <c r="I25" s="148">
        <f t="shared" si="23"/>
        <v>3791.4969999999998</v>
      </c>
      <c r="J25" s="149">
        <f t="shared" si="24"/>
        <v>9.0625297506204405E-3</v>
      </c>
      <c r="K25" s="149">
        <f t="shared" si="25"/>
        <v>0.53419940286381806</v>
      </c>
      <c r="L25" s="149">
        <f t="shared" si="26"/>
        <v>0.21442717744468742</v>
      </c>
      <c r="M25" s="150">
        <f t="shared" si="27"/>
        <v>21.164999999999999</v>
      </c>
      <c r="N25" s="151">
        <f t="shared" si="28"/>
        <v>1.7929999999999999</v>
      </c>
      <c r="O25" s="151">
        <f t="shared" si="29"/>
        <v>78.596999999999994</v>
      </c>
      <c r="P25" s="152">
        <f t="shared" si="30"/>
        <v>0</v>
      </c>
      <c r="Q25" s="153">
        <f t="shared" si="31"/>
        <v>76</v>
      </c>
      <c r="R25" s="154">
        <f t="shared" si="32"/>
        <v>28.205699917093103</v>
      </c>
      <c r="S25" s="139">
        <f t="shared" si="33"/>
        <v>68</v>
      </c>
      <c r="T25" s="139">
        <f t="shared" si="34"/>
        <v>2980</v>
      </c>
      <c r="U25" t="s">
        <v>116</v>
      </c>
      <c r="V25" t="s">
        <v>119</v>
      </c>
      <c r="W25" s="4" t="s">
        <v>116</v>
      </c>
      <c r="X25" s="4" t="s">
        <v>119</v>
      </c>
      <c r="Y25" s="4" t="s">
        <v>190</v>
      </c>
      <c r="Z25" s="4" t="s">
        <v>169</v>
      </c>
      <c r="AA25" s="4" t="s">
        <v>48</v>
      </c>
      <c r="AB25" s="4">
        <v>525</v>
      </c>
      <c r="AC25" s="4">
        <v>3791.4969999999998</v>
      </c>
      <c r="AD25" s="4">
        <v>2253.6640000000002</v>
      </c>
      <c r="AE25" s="4">
        <v>1.6819999999999999</v>
      </c>
      <c r="AF25" s="4">
        <v>1.9</v>
      </c>
      <c r="AG25" s="4">
        <v>21.164999999999999</v>
      </c>
      <c r="AH25" s="4">
        <v>294.31108899999998</v>
      </c>
      <c r="AI25" s="4">
        <v>2.6672030000000002</v>
      </c>
      <c r="AJ25" s="4">
        <v>157.22080800000001</v>
      </c>
      <c r="AK25" s="4">
        <v>813</v>
      </c>
      <c r="AL25" s="4">
        <v>68</v>
      </c>
      <c r="AM25" s="4">
        <v>2980</v>
      </c>
      <c r="AN25" s="4">
        <v>76</v>
      </c>
      <c r="AO25" s="4">
        <v>12.882616000000001</v>
      </c>
      <c r="AP25" s="4">
        <v>710.4</v>
      </c>
      <c r="AQ25" s="4">
        <v>0</v>
      </c>
      <c r="AR25" s="4">
        <v>239</v>
      </c>
      <c r="AS25" s="4">
        <v>181271</v>
      </c>
      <c r="AT25" s="4">
        <v>1.7929999999999999</v>
      </c>
      <c r="AU25" s="4">
        <v>78.596999999999994</v>
      </c>
      <c r="AV25" s="4">
        <v>0</v>
      </c>
      <c r="AW25" s="4">
        <v>0</v>
      </c>
      <c r="AX25" s="27">
        <v>0.56000000000000005</v>
      </c>
      <c r="AY25">
        <v>0.88526315789473686</v>
      </c>
      <c r="AZ25" t="s">
        <v>69</v>
      </c>
      <c r="BA25" t="s">
        <v>188</v>
      </c>
      <c r="BB25">
        <v>1</v>
      </c>
      <c r="BC25" t="s">
        <v>269</v>
      </c>
      <c r="BD25">
        <v>1</v>
      </c>
      <c r="BE25">
        <v>27576.971999999998</v>
      </c>
      <c r="BF25">
        <v>0.13748779235080633</v>
      </c>
      <c r="BG25">
        <v>0.12171287722845066</v>
      </c>
      <c r="BH25">
        <v>222098.46400000004</v>
      </c>
      <c r="BI25">
        <v>1.707124368046057E-2</v>
      </c>
      <c r="BJ25">
        <v>1.5112543089755095E-2</v>
      </c>
      <c r="BK25">
        <v>1</v>
      </c>
      <c r="BL25" t="s">
        <v>69</v>
      </c>
      <c r="BM25">
        <v>0</v>
      </c>
      <c r="BN25" t="s">
        <v>239</v>
      </c>
    </row>
    <row r="26" spans="1:66">
      <c r="A26" s="134" t="str">
        <f t="shared" si="20"/>
        <v>신흥교통</v>
      </c>
      <c r="B26" s="134" t="str">
        <f t="shared" si="1"/>
        <v>46</v>
      </c>
      <c r="C26" s="135" t="str">
        <f t="shared" si="21"/>
        <v>71바6287</v>
      </c>
      <c r="D26" s="109" t="str">
        <f t="shared" si="22"/>
        <v>대형</v>
      </c>
      <c r="E26" s="105" t="str">
        <f t="shared" si="16"/>
        <v>B</v>
      </c>
      <c r="F26" s="155">
        <f t="shared" si="17"/>
        <v>0.9157894736842106</v>
      </c>
      <c r="G26" s="156">
        <f t="shared" si="18"/>
        <v>1.74</v>
      </c>
      <c r="H26" s="157">
        <f t="shared" si="19"/>
        <v>1.9</v>
      </c>
      <c r="I26" s="158">
        <f t="shared" si="23"/>
        <v>4116.2190000000001</v>
      </c>
      <c r="J26" s="159">
        <f t="shared" si="24"/>
        <v>2.2707133274677931E-2</v>
      </c>
      <c r="K26" s="159">
        <f t="shared" si="25"/>
        <v>0.43978244392546201</v>
      </c>
      <c r="L26" s="159">
        <f t="shared" si="26"/>
        <v>0.24804316777119972</v>
      </c>
      <c r="M26" s="160">
        <f t="shared" si="27"/>
        <v>19.643999999999998</v>
      </c>
      <c r="N26" s="161">
        <f t="shared" si="28"/>
        <v>0.219</v>
      </c>
      <c r="O26" s="161">
        <f t="shared" si="29"/>
        <v>25.169</v>
      </c>
      <c r="P26" s="162">
        <f t="shared" si="30"/>
        <v>0</v>
      </c>
      <c r="Q26" s="163">
        <f t="shared" si="31"/>
        <v>78</v>
      </c>
      <c r="R26" s="164">
        <f t="shared" si="32"/>
        <v>27.589616978899819</v>
      </c>
      <c r="S26" s="136">
        <f t="shared" si="33"/>
        <v>9</v>
      </c>
      <c r="T26" s="136">
        <f t="shared" si="34"/>
        <v>1036</v>
      </c>
      <c r="U26" t="s">
        <v>116</v>
      </c>
      <c r="V26" s="5" t="s">
        <v>119</v>
      </c>
      <c r="W26" t="s">
        <v>116</v>
      </c>
      <c r="X26" s="5" t="s">
        <v>119</v>
      </c>
      <c r="Y26" t="s">
        <v>191</v>
      </c>
      <c r="Z26" t="s">
        <v>169</v>
      </c>
      <c r="AA26" t="s">
        <v>48</v>
      </c>
      <c r="AB26">
        <v>525</v>
      </c>
      <c r="AC26" s="1">
        <v>4116.2190000000001</v>
      </c>
      <c r="AD26" s="1">
        <v>2366.0450000000001</v>
      </c>
      <c r="AE26" s="25">
        <v>1.74</v>
      </c>
      <c r="AF26">
        <v>1.9</v>
      </c>
      <c r="AG26">
        <v>19.643999999999998</v>
      </c>
      <c r="AH26">
        <v>277.56577299999998</v>
      </c>
      <c r="AI26">
        <v>6.3027230000000003</v>
      </c>
      <c r="AJ26">
        <v>122.06855400000001</v>
      </c>
      <c r="AK26">
        <v>1021</v>
      </c>
      <c r="AL26">
        <v>9</v>
      </c>
      <c r="AM26">
        <v>1036</v>
      </c>
      <c r="AN26">
        <v>78</v>
      </c>
      <c r="AO26">
        <v>14.829706</v>
      </c>
      <c r="AP26">
        <v>1302.0999999999999</v>
      </c>
      <c r="AQ26">
        <v>0</v>
      </c>
      <c r="AR26">
        <v>108</v>
      </c>
      <c r="AS26">
        <v>61685</v>
      </c>
      <c r="AT26">
        <v>0.219</v>
      </c>
      <c r="AU26">
        <v>25.169</v>
      </c>
      <c r="AV26">
        <v>33238</v>
      </c>
      <c r="AW26">
        <v>0</v>
      </c>
      <c r="AX26" s="26">
        <v>0.56000000000000005</v>
      </c>
      <c r="AY26">
        <v>0.9157894736842106</v>
      </c>
      <c r="AZ26" t="s">
        <v>68</v>
      </c>
      <c r="BA26" t="s">
        <v>188</v>
      </c>
      <c r="BB26">
        <v>1</v>
      </c>
      <c r="BC26" t="s">
        <v>189</v>
      </c>
      <c r="BD26">
        <v>8</v>
      </c>
      <c r="BE26">
        <v>27576.971999999998</v>
      </c>
      <c r="BF26">
        <v>0.14926290674697718</v>
      </c>
      <c r="BG26">
        <v>0.13669339881038964</v>
      </c>
      <c r="BH26">
        <v>222098.46400000004</v>
      </c>
      <c r="BI26">
        <v>1.8533306921024E-2</v>
      </c>
      <c r="BJ26">
        <v>1.6972607390832506E-2</v>
      </c>
      <c r="BK26">
        <v>1</v>
      </c>
      <c r="BL26" t="s">
        <v>68</v>
      </c>
      <c r="BM26">
        <v>0</v>
      </c>
      <c r="BN26" t="s">
        <v>239</v>
      </c>
    </row>
    <row r="27" spans="1:66">
      <c r="A27" s="137" t="str">
        <f t="shared" si="20"/>
        <v>신흥교통</v>
      </c>
      <c r="B27" s="137" t="str">
        <f t="shared" si="1"/>
        <v>46</v>
      </c>
      <c r="C27" s="138" t="str">
        <f t="shared" si="21"/>
        <v>71바6288</v>
      </c>
      <c r="D27" s="126" t="str">
        <f t="shared" si="22"/>
        <v>저상</v>
      </c>
      <c r="E27" s="122" t="str">
        <f t="shared" si="16"/>
        <v>C</v>
      </c>
      <c r="F27" s="145">
        <f t="shared" si="17"/>
        <v>0.88249999999999995</v>
      </c>
      <c r="G27" s="146">
        <f t="shared" si="18"/>
        <v>1.7649999999999999</v>
      </c>
      <c r="H27" s="147">
        <f t="shared" si="19"/>
        <v>2</v>
      </c>
      <c r="I27" s="148">
        <f t="shared" si="23"/>
        <v>1651.17</v>
      </c>
      <c r="J27" s="149">
        <f t="shared" si="24"/>
        <v>8.5996927263244944E-3</v>
      </c>
      <c r="K27" s="149">
        <f t="shared" si="25"/>
        <v>0.53399418820469713</v>
      </c>
      <c r="L27" s="149">
        <f t="shared" si="26"/>
        <v>0.22529479096640562</v>
      </c>
      <c r="M27" s="150">
        <f t="shared" si="27"/>
        <v>19.091000000000001</v>
      </c>
      <c r="N27" s="151">
        <f t="shared" si="28"/>
        <v>6.5410000000000004</v>
      </c>
      <c r="O27" s="151">
        <f t="shared" si="29"/>
        <v>56.203000000000003</v>
      </c>
      <c r="P27" s="152">
        <f t="shared" si="30"/>
        <v>24.728333333333335</v>
      </c>
      <c r="Q27" s="153">
        <f t="shared" si="31"/>
        <v>100</v>
      </c>
      <c r="R27" s="154">
        <f t="shared" si="32"/>
        <v>27.9046035269714</v>
      </c>
      <c r="S27" s="139">
        <f t="shared" si="33"/>
        <v>108</v>
      </c>
      <c r="T27" s="139">
        <f t="shared" si="34"/>
        <v>928</v>
      </c>
      <c r="U27" t="s">
        <v>116</v>
      </c>
      <c r="V27" t="s">
        <v>119</v>
      </c>
      <c r="W27" t="s">
        <v>116</v>
      </c>
      <c r="X27" s="4" t="s">
        <v>119</v>
      </c>
      <c r="Y27" s="4" t="s">
        <v>283</v>
      </c>
      <c r="Z27" s="4" t="s">
        <v>166</v>
      </c>
      <c r="AA27" s="4" t="s">
        <v>167</v>
      </c>
      <c r="AB27" s="4">
        <v>525</v>
      </c>
      <c r="AC27" s="4">
        <v>1651.17</v>
      </c>
      <c r="AD27" s="4">
        <v>935.60699999999997</v>
      </c>
      <c r="AE27" s="4">
        <v>1.7649999999999999</v>
      </c>
      <c r="AF27" s="4">
        <v>2</v>
      </c>
      <c r="AG27" s="4">
        <v>19.091000000000001</v>
      </c>
      <c r="AH27" s="4">
        <v>129.36415700000001</v>
      </c>
      <c r="AI27" s="4">
        <v>1.112492</v>
      </c>
      <c r="AJ27" s="4">
        <v>69.079707999999997</v>
      </c>
      <c r="AK27" s="4">
        <v>372</v>
      </c>
      <c r="AL27" s="4">
        <v>108</v>
      </c>
      <c r="AM27" s="4">
        <v>928</v>
      </c>
      <c r="AN27" s="4">
        <v>100</v>
      </c>
      <c r="AO27" s="4">
        <v>12.763736</v>
      </c>
      <c r="AP27" s="4">
        <v>5636.9</v>
      </c>
      <c r="AQ27" s="4">
        <v>1483.7</v>
      </c>
      <c r="AR27" s="4">
        <v>107</v>
      </c>
      <c r="AS27" s="4">
        <v>67786</v>
      </c>
      <c r="AT27" s="4">
        <v>6.5410000000000004</v>
      </c>
      <c r="AU27" s="4">
        <v>56.203000000000003</v>
      </c>
      <c r="AV27" s="4">
        <v>0</v>
      </c>
      <c r="AW27" s="4">
        <v>0</v>
      </c>
      <c r="AX27" s="27">
        <v>0.55000000000000004</v>
      </c>
      <c r="AY27">
        <v>0.88249999999999995</v>
      </c>
      <c r="AZ27" t="s">
        <v>69</v>
      </c>
      <c r="BA27" t="s">
        <v>188</v>
      </c>
      <c r="BB27">
        <v>2</v>
      </c>
      <c r="BC27" t="s">
        <v>268</v>
      </c>
      <c r="BD27">
        <v>1</v>
      </c>
      <c r="BE27">
        <v>27576.971999999998</v>
      </c>
      <c r="BF27">
        <v>5.9874956539826059E-2</v>
      </c>
      <c r="BG27">
        <v>5.2839649146396495E-2</v>
      </c>
      <c r="BH27">
        <v>222098.46400000004</v>
      </c>
      <c r="BI27">
        <v>7.4344053095297402E-3</v>
      </c>
      <c r="BJ27">
        <v>6.5608626856599956E-3</v>
      </c>
      <c r="BK27">
        <v>1</v>
      </c>
      <c r="BL27" t="s">
        <v>69</v>
      </c>
      <c r="BM27">
        <v>0</v>
      </c>
      <c r="BN27" t="s">
        <v>239</v>
      </c>
    </row>
    <row r="28" spans="1:66">
      <c r="A28" s="134" t="str">
        <f t="shared" si="20"/>
        <v>신흥교통</v>
      </c>
      <c r="B28" s="134" t="str">
        <f t="shared" si="1"/>
        <v>46</v>
      </c>
      <c r="C28" s="135" t="str">
        <f t="shared" si="21"/>
        <v>71바6289</v>
      </c>
      <c r="D28" s="109" t="str">
        <f t="shared" si="22"/>
        <v>대형</v>
      </c>
      <c r="E28" s="105" t="str">
        <f t="shared" si="16"/>
        <v>C</v>
      </c>
      <c r="F28" s="155">
        <f t="shared" si="17"/>
        <v>0.86090909090909085</v>
      </c>
      <c r="G28" s="156">
        <f t="shared" si="18"/>
        <v>1.8939999999999999</v>
      </c>
      <c r="H28" s="157">
        <f t="shared" si="19"/>
        <v>2.2000000000000002</v>
      </c>
      <c r="I28" s="158">
        <f t="shared" si="23"/>
        <v>5399.0029999999997</v>
      </c>
      <c r="J28" s="159">
        <f t="shared" si="24"/>
        <v>1.4855889548152763E-2</v>
      </c>
      <c r="K28" s="159">
        <f t="shared" si="25"/>
        <v>0.50194754377471962</v>
      </c>
      <c r="L28" s="159">
        <f t="shared" si="26"/>
        <v>0.20596395297428063</v>
      </c>
      <c r="M28" s="160">
        <f t="shared" si="27"/>
        <v>16.704999999999998</v>
      </c>
      <c r="N28" s="161">
        <f t="shared" si="28"/>
        <v>0.79600000000000004</v>
      </c>
      <c r="O28" s="161">
        <f t="shared" si="29"/>
        <v>21.893000000000001</v>
      </c>
      <c r="P28" s="162">
        <f t="shared" si="30"/>
        <v>0</v>
      </c>
      <c r="Q28" s="163">
        <f t="shared" si="31"/>
        <v>75</v>
      </c>
      <c r="R28" s="164">
        <f t="shared" si="32"/>
        <v>26.724056980251248</v>
      </c>
      <c r="S28" s="136">
        <f t="shared" si="33"/>
        <v>43</v>
      </c>
      <c r="T28" s="136">
        <f t="shared" si="34"/>
        <v>1182</v>
      </c>
      <c r="U28" t="s">
        <v>116</v>
      </c>
      <c r="V28" t="s">
        <v>119</v>
      </c>
      <c r="W28" s="4" t="s">
        <v>116</v>
      </c>
      <c r="X28" s="4" t="s">
        <v>119</v>
      </c>
      <c r="Y28" s="4" t="s">
        <v>192</v>
      </c>
      <c r="Z28" s="4" t="s">
        <v>169</v>
      </c>
      <c r="AA28" s="4" t="s">
        <v>48</v>
      </c>
      <c r="AB28" s="4">
        <v>525</v>
      </c>
      <c r="AC28" s="4">
        <v>5399.0029999999997</v>
      </c>
      <c r="AD28" s="4">
        <v>2850.5079999999998</v>
      </c>
      <c r="AE28" s="4">
        <v>1.8939999999999999</v>
      </c>
      <c r="AF28" s="4">
        <v>2.2000000000000002</v>
      </c>
      <c r="AG28" s="4">
        <v>16.704999999999998</v>
      </c>
      <c r="AH28" s="4">
        <v>418.10690499999998</v>
      </c>
      <c r="AI28" s="4">
        <v>6.2113500000000004</v>
      </c>
      <c r="AJ28" s="4">
        <v>209.86773400000001</v>
      </c>
      <c r="AK28" s="4">
        <v>1112</v>
      </c>
      <c r="AL28" s="4">
        <v>43</v>
      </c>
      <c r="AM28" s="4">
        <v>1182</v>
      </c>
      <c r="AN28" s="4">
        <v>75</v>
      </c>
      <c r="AO28" s="4">
        <v>12.912972</v>
      </c>
      <c r="AP28" s="4">
        <v>2509.3000000000002</v>
      </c>
      <c r="AQ28" s="4">
        <v>0</v>
      </c>
      <c r="AR28" s="4">
        <v>240</v>
      </c>
      <c r="AS28" s="4">
        <v>198581</v>
      </c>
      <c r="AT28" s="4">
        <v>0.79600000000000004</v>
      </c>
      <c r="AU28" s="4">
        <v>21.893000000000001</v>
      </c>
      <c r="AV28" s="4">
        <v>34158</v>
      </c>
      <c r="AW28" s="4">
        <v>0</v>
      </c>
      <c r="AX28" s="27">
        <v>0.56000000000000005</v>
      </c>
      <c r="AY28">
        <v>0.86090909090909085</v>
      </c>
      <c r="AZ28" t="s">
        <v>69</v>
      </c>
      <c r="BA28" t="s">
        <v>188</v>
      </c>
      <c r="BB28">
        <v>3</v>
      </c>
      <c r="BC28" t="s">
        <v>348</v>
      </c>
      <c r="BD28">
        <v>9</v>
      </c>
      <c r="BE28">
        <v>27576.971999999998</v>
      </c>
      <c r="BF28">
        <v>0.19577939884045284</v>
      </c>
      <c r="BG28">
        <v>0.16854826427446257</v>
      </c>
      <c r="BH28">
        <v>222098.46400000004</v>
      </c>
      <c r="BI28">
        <v>2.430905150249035E-2</v>
      </c>
      <c r="BJ28">
        <v>2.0927883429871237E-2</v>
      </c>
      <c r="BK28">
        <v>1</v>
      </c>
      <c r="BL28" t="s">
        <v>69</v>
      </c>
      <c r="BM28">
        <v>0</v>
      </c>
      <c r="BN28" t="s">
        <v>239</v>
      </c>
    </row>
    <row r="29" spans="1:66">
      <c r="A29" s="137" t="str">
        <f t="shared" si="20"/>
        <v>신흥교통</v>
      </c>
      <c r="B29" s="137" t="str">
        <f t="shared" si="1"/>
        <v>46</v>
      </c>
      <c r="C29" s="138" t="str">
        <f t="shared" si="21"/>
        <v>71바6292</v>
      </c>
      <c r="D29" s="126" t="str">
        <f t="shared" si="22"/>
        <v>대형</v>
      </c>
      <c r="E29" s="122" t="str">
        <f t="shared" si="16"/>
        <v>F</v>
      </c>
      <c r="F29" s="145">
        <f t="shared" si="17"/>
        <v>0.76500000000000001</v>
      </c>
      <c r="G29" s="146">
        <f t="shared" si="18"/>
        <v>1.6830000000000001</v>
      </c>
      <c r="H29" s="147">
        <f t="shared" si="19"/>
        <v>2.2000000000000002</v>
      </c>
      <c r="I29" s="148">
        <f t="shared" si="23"/>
        <v>4893.7790000000005</v>
      </c>
      <c r="J29" s="149">
        <f t="shared" si="24"/>
        <v>1.3537056827074205E-2</v>
      </c>
      <c r="K29" s="149">
        <f t="shared" si="25"/>
        <v>0.50854138133500448</v>
      </c>
      <c r="L29" s="149">
        <f t="shared" si="26"/>
        <v>0.20699749620896243</v>
      </c>
      <c r="M29" s="150">
        <f t="shared" si="27"/>
        <v>20.675999999999998</v>
      </c>
      <c r="N29" s="151" t="str">
        <f t="shared" si="28"/>
        <v>속도계이상</v>
      </c>
      <c r="O29" s="151" t="str">
        <f t="shared" si="29"/>
        <v>속도계이상</v>
      </c>
      <c r="P29" s="152">
        <f t="shared" si="30"/>
        <v>0</v>
      </c>
      <c r="Q29" s="153">
        <f t="shared" si="31"/>
        <v>75</v>
      </c>
      <c r="R29" s="154">
        <f t="shared" si="32"/>
        <v>27.721725701087703</v>
      </c>
      <c r="S29" s="139" t="str">
        <f t="shared" si="33"/>
        <v>속도계이상</v>
      </c>
      <c r="T29" s="139" t="str">
        <f t="shared" si="34"/>
        <v>속도계이상</v>
      </c>
      <c r="U29" t="s">
        <v>116</v>
      </c>
      <c r="V29" s="5" t="s">
        <v>119</v>
      </c>
      <c r="W29" t="s">
        <v>116</v>
      </c>
      <c r="X29" s="5" t="s">
        <v>119</v>
      </c>
      <c r="Y29" t="s">
        <v>193</v>
      </c>
      <c r="Z29" t="s">
        <v>169</v>
      </c>
      <c r="AA29" t="s">
        <v>48</v>
      </c>
      <c r="AB29">
        <v>525</v>
      </c>
      <c r="AC29" s="1">
        <v>4893.7790000000005</v>
      </c>
      <c r="AD29" s="1">
        <v>2908.078</v>
      </c>
      <c r="AE29" s="25">
        <v>1.6830000000000001</v>
      </c>
      <c r="AF29">
        <v>2.2000000000000002</v>
      </c>
      <c r="AG29">
        <v>20.675999999999998</v>
      </c>
      <c r="AH29">
        <v>369.37497300000001</v>
      </c>
      <c r="AI29">
        <v>5.0002500000000003</v>
      </c>
      <c r="AJ29">
        <v>187.84245899999999</v>
      </c>
      <c r="AK29">
        <v>1013</v>
      </c>
      <c r="AL29">
        <v>215</v>
      </c>
      <c r="AM29">
        <v>4387</v>
      </c>
      <c r="AN29">
        <v>75</v>
      </c>
      <c r="AO29">
        <v>13.248810000000001</v>
      </c>
      <c r="AP29">
        <v>1443.4</v>
      </c>
      <c r="AQ29">
        <v>0</v>
      </c>
      <c r="AR29">
        <v>224</v>
      </c>
      <c r="AS29">
        <v>183690</v>
      </c>
      <c r="AT29">
        <v>4.3929999999999998</v>
      </c>
      <c r="AU29">
        <v>89.644000000000005</v>
      </c>
      <c r="AV29">
        <v>0</v>
      </c>
      <c r="AW29">
        <v>17</v>
      </c>
      <c r="AX29" s="26">
        <v>0.56000000000000005</v>
      </c>
      <c r="AY29">
        <v>0.76500000000000001</v>
      </c>
      <c r="AZ29" t="s">
        <v>70</v>
      </c>
      <c r="BA29" t="s">
        <v>188</v>
      </c>
      <c r="BB29">
        <v>1</v>
      </c>
      <c r="BC29" t="s">
        <v>270</v>
      </c>
      <c r="BD29">
        <v>1</v>
      </c>
      <c r="BE29">
        <v>27576.971999999998</v>
      </c>
      <c r="BF29">
        <v>0.17745889577724491</v>
      </c>
      <c r="BG29">
        <v>0.13575605526959236</v>
      </c>
      <c r="BH29">
        <v>222098.46400000004</v>
      </c>
      <c r="BI29">
        <v>2.2034276653079419E-2</v>
      </c>
      <c r="BJ29">
        <v>1.6856221639605755E-2</v>
      </c>
      <c r="BK29">
        <v>1</v>
      </c>
      <c r="BL29" t="s">
        <v>70</v>
      </c>
      <c r="BM29">
        <v>0</v>
      </c>
      <c r="BN29" t="s">
        <v>239</v>
      </c>
    </row>
    <row r="30" spans="1:66">
      <c r="A30" s="134" t="str">
        <f t="shared" si="20"/>
        <v>신흥교통</v>
      </c>
      <c r="B30" s="134" t="str">
        <f t="shared" si="1"/>
        <v>46</v>
      </c>
      <c r="C30" s="135" t="str">
        <f t="shared" si="21"/>
        <v>71바6293</v>
      </c>
      <c r="D30" s="109" t="str">
        <f t="shared" si="22"/>
        <v>저상</v>
      </c>
      <c r="E30" s="105" t="str">
        <f t="shared" si="16"/>
        <v>D</v>
      </c>
      <c r="F30" s="155">
        <f t="shared" si="17"/>
        <v>0.81217391304347841</v>
      </c>
      <c r="G30" s="156">
        <f t="shared" si="18"/>
        <v>1.8680000000000001</v>
      </c>
      <c r="H30" s="157">
        <f t="shared" si="19"/>
        <v>2.2999999999999998</v>
      </c>
      <c r="I30" s="158">
        <f t="shared" si="23"/>
        <v>4046.5790000000002</v>
      </c>
      <c r="J30" s="159">
        <f t="shared" si="24"/>
        <v>5.110590736764402E-3</v>
      </c>
      <c r="K30" s="159">
        <f t="shared" si="25"/>
        <v>0.54282301109146691</v>
      </c>
      <c r="L30" s="159">
        <f t="shared" si="26"/>
        <v>0.17718670511560505</v>
      </c>
      <c r="M30" s="160">
        <f t="shared" si="27"/>
        <v>17.533000000000001</v>
      </c>
      <c r="N30" s="161">
        <f t="shared" si="28"/>
        <v>4.6459999999999999</v>
      </c>
      <c r="O30" s="161">
        <f t="shared" si="29"/>
        <v>48.634</v>
      </c>
      <c r="P30" s="162">
        <f t="shared" si="30"/>
        <v>0</v>
      </c>
      <c r="Q30" s="163">
        <f t="shared" si="31"/>
        <v>82</v>
      </c>
      <c r="R30" s="164">
        <f t="shared" si="32"/>
        <v>27.767430526116357</v>
      </c>
      <c r="S30" s="136">
        <f t="shared" si="33"/>
        <v>188</v>
      </c>
      <c r="T30" s="136">
        <f t="shared" si="34"/>
        <v>1968</v>
      </c>
      <c r="U30" t="s">
        <v>116</v>
      </c>
      <c r="V30" t="s">
        <v>119</v>
      </c>
      <c r="W30" t="s">
        <v>116</v>
      </c>
      <c r="X30" s="4" t="s">
        <v>119</v>
      </c>
      <c r="Y30" s="4" t="s">
        <v>271</v>
      </c>
      <c r="Z30" s="4" t="s">
        <v>166</v>
      </c>
      <c r="AA30" s="4" t="s">
        <v>167</v>
      </c>
      <c r="AB30" s="4">
        <v>525</v>
      </c>
      <c r="AC30" s="4">
        <v>4046.5790000000002</v>
      </c>
      <c r="AD30" s="4">
        <v>2166.674</v>
      </c>
      <c r="AE30" s="4">
        <v>1.8680000000000001</v>
      </c>
      <c r="AF30" s="4">
        <v>2.2999999999999998</v>
      </c>
      <c r="AG30" s="4">
        <v>17.533000000000001</v>
      </c>
      <c r="AH30" s="4">
        <v>322.366647</v>
      </c>
      <c r="AI30" s="4">
        <v>1.6474839999999999</v>
      </c>
      <c r="AJ30" s="4">
        <v>174.988034</v>
      </c>
      <c r="AK30" s="4">
        <v>717</v>
      </c>
      <c r="AL30" s="4">
        <v>188</v>
      </c>
      <c r="AM30" s="4">
        <v>1968</v>
      </c>
      <c r="AN30" s="4">
        <v>82</v>
      </c>
      <c r="AO30" s="4">
        <v>12.552721999999999</v>
      </c>
      <c r="AP30" s="4">
        <v>1049.7</v>
      </c>
      <c r="AQ30" s="4">
        <v>0</v>
      </c>
      <c r="AR30" s="4">
        <v>237</v>
      </c>
      <c r="AS30" s="4">
        <v>201248</v>
      </c>
      <c r="AT30" s="4">
        <v>4.6459999999999999</v>
      </c>
      <c r="AU30" s="4">
        <v>48.634</v>
      </c>
      <c r="AV30" s="4">
        <v>0</v>
      </c>
      <c r="AW30" s="4">
        <v>0</v>
      </c>
      <c r="AX30" s="27">
        <v>0.55000000000000004</v>
      </c>
      <c r="AY30">
        <v>0.81217391304347841</v>
      </c>
      <c r="AZ30" t="s">
        <v>67</v>
      </c>
      <c r="BA30" t="s">
        <v>188</v>
      </c>
      <c r="BB30">
        <v>2</v>
      </c>
      <c r="BC30" t="s">
        <v>386</v>
      </c>
      <c r="BD30">
        <v>1</v>
      </c>
      <c r="BE30">
        <v>27576.971999999998</v>
      </c>
      <c r="BF30">
        <v>0.14673761136646912</v>
      </c>
      <c r="BG30">
        <v>0.11917646001415842</v>
      </c>
      <c r="BH30">
        <v>222098.46400000004</v>
      </c>
      <c r="BI30">
        <v>1.8219752298692167E-2</v>
      </c>
      <c r="BJ30">
        <v>1.4797607519111728E-2</v>
      </c>
      <c r="BK30">
        <v>1</v>
      </c>
      <c r="BL30" t="s">
        <v>69</v>
      </c>
      <c r="BM30">
        <v>-1</v>
      </c>
      <c r="BN30" t="s">
        <v>236</v>
      </c>
    </row>
    <row r="31" spans="1:66">
      <c r="A31" s="137" t="str">
        <f t="shared" si="20"/>
        <v>신흥교통</v>
      </c>
      <c r="B31" s="137" t="str">
        <f t="shared" si="1"/>
        <v>82</v>
      </c>
      <c r="C31" s="138" t="str">
        <f t="shared" si="21"/>
        <v>70바4006</v>
      </c>
      <c r="D31" s="126" t="str">
        <f t="shared" si="22"/>
        <v>대형</v>
      </c>
      <c r="E31" s="122" t="str">
        <f t="shared" si="16"/>
        <v>D</v>
      </c>
      <c r="F31" s="145">
        <f t="shared" si="17"/>
        <v>0.84190476190476182</v>
      </c>
      <c r="G31" s="146">
        <f t="shared" si="18"/>
        <v>1.768</v>
      </c>
      <c r="H31" s="147">
        <f t="shared" si="19"/>
        <v>2.1</v>
      </c>
      <c r="I31" s="148">
        <f t="shared" si="23"/>
        <v>3963.143</v>
      </c>
      <c r="J31" s="149">
        <f t="shared" si="24"/>
        <v>2.0982144885817518E-2</v>
      </c>
      <c r="K31" s="149">
        <f t="shared" si="25"/>
        <v>0.45427532116825664</v>
      </c>
      <c r="L31" s="149">
        <f t="shared" si="26"/>
        <v>0.2094297379630258</v>
      </c>
      <c r="M31" s="150">
        <f t="shared" si="27"/>
        <v>20.071000000000002</v>
      </c>
      <c r="N31" s="151">
        <f t="shared" si="28"/>
        <v>0.126</v>
      </c>
      <c r="O31" s="151">
        <f t="shared" si="29"/>
        <v>38.353000000000002</v>
      </c>
      <c r="P31" s="152">
        <f t="shared" si="30"/>
        <v>0</v>
      </c>
      <c r="Q31" s="153">
        <f t="shared" si="31"/>
        <v>75</v>
      </c>
      <c r="R31" s="154">
        <f t="shared" si="32"/>
        <v>28.481761844805316</v>
      </c>
      <c r="S31" s="139">
        <f t="shared" si="33"/>
        <v>5</v>
      </c>
      <c r="T31" s="139">
        <f t="shared" si="34"/>
        <v>1520</v>
      </c>
      <c r="U31" t="s">
        <v>116</v>
      </c>
      <c r="V31" t="s">
        <v>120</v>
      </c>
      <c r="W31" s="4" t="s">
        <v>116</v>
      </c>
      <c r="X31" s="4" t="s">
        <v>120</v>
      </c>
      <c r="Y31" s="4" t="s">
        <v>387</v>
      </c>
      <c r="Z31" s="4" t="s">
        <v>169</v>
      </c>
      <c r="AA31" s="4" t="s">
        <v>48</v>
      </c>
      <c r="AB31" s="4">
        <v>525</v>
      </c>
      <c r="AC31" s="4">
        <v>3963.143</v>
      </c>
      <c r="AD31" s="4">
        <v>2242.0729999999999</v>
      </c>
      <c r="AE31" s="4">
        <v>1.768</v>
      </c>
      <c r="AF31" s="4">
        <v>2.1</v>
      </c>
      <c r="AG31" s="4">
        <v>20.071000000000002</v>
      </c>
      <c r="AH31" s="4">
        <v>265.17136499999998</v>
      </c>
      <c r="AI31" s="4">
        <v>5.5638639999999997</v>
      </c>
      <c r="AJ31" s="4">
        <v>120.460807</v>
      </c>
      <c r="AK31" s="4">
        <v>830</v>
      </c>
      <c r="AL31" s="4">
        <v>5</v>
      </c>
      <c r="AM31" s="4">
        <v>1520</v>
      </c>
      <c r="AN31" s="4">
        <v>75</v>
      </c>
      <c r="AO31" s="4">
        <v>14.945591</v>
      </c>
      <c r="AP31" s="4">
        <v>1227.0999999999999</v>
      </c>
      <c r="AQ31" s="4">
        <v>0</v>
      </c>
      <c r="AR31" s="4">
        <v>95</v>
      </c>
      <c r="AS31" s="4">
        <v>61603</v>
      </c>
      <c r="AT31" s="4">
        <v>0.126</v>
      </c>
      <c r="AU31" s="4">
        <v>38.353000000000002</v>
      </c>
      <c r="AV31" s="4">
        <v>26853</v>
      </c>
      <c r="AW31" s="4">
        <v>0</v>
      </c>
      <c r="AX31" s="4">
        <v>0.56000000000000005</v>
      </c>
      <c r="AY31">
        <v>0.84190476190476182</v>
      </c>
      <c r="AZ31" t="s">
        <v>67</v>
      </c>
      <c r="BA31" t="s">
        <v>252</v>
      </c>
      <c r="BB31">
        <v>1</v>
      </c>
      <c r="BC31" t="s">
        <v>388</v>
      </c>
      <c r="BD31">
        <v>8</v>
      </c>
      <c r="BE31">
        <v>17839.967000000001</v>
      </c>
      <c r="BF31">
        <v>0.22214968222755119</v>
      </c>
      <c r="BG31">
        <v>0.18702887532300499</v>
      </c>
      <c r="BH31">
        <v>222098.46400000004</v>
      </c>
      <c r="BI31">
        <v>1.7844081082884027E-2</v>
      </c>
      <c r="BJ31">
        <v>1.5023016835494741E-2</v>
      </c>
      <c r="BK31">
        <v>1</v>
      </c>
      <c r="BL31" t="s">
        <v>272</v>
      </c>
      <c r="BM31" t="s">
        <v>273</v>
      </c>
      <c r="BN31" t="s">
        <v>272</v>
      </c>
    </row>
    <row r="32" spans="1:66">
      <c r="A32" s="134" t="str">
        <f t="shared" si="20"/>
        <v>신흥교통</v>
      </c>
      <c r="B32" s="134" t="str">
        <f t="shared" si="1"/>
        <v>82</v>
      </c>
      <c r="C32" s="135" t="str">
        <f t="shared" si="21"/>
        <v>70바4007</v>
      </c>
      <c r="D32" s="109" t="str">
        <f t="shared" si="22"/>
        <v>대형</v>
      </c>
      <c r="E32" s="105" t="str">
        <f t="shared" si="16"/>
        <v>F</v>
      </c>
      <c r="F32" s="155">
        <f t="shared" si="17"/>
        <v>0.69720000000000004</v>
      </c>
      <c r="G32" s="156">
        <f t="shared" si="18"/>
        <v>1.7430000000000001</v>
      </c>
      <c r="H32" s="157">
        <f t="shared" si="19"/>
        <v>2.5</v>
      </c>
      <c r="I32" s="158">
        <f t="shared" si="23"/>
        <v>6639.5810000000001</v>
      </c>
      <c r="J32" s="159">
        <f t="shared" si="24"/>
        <v>1.5172691905896799E-2</v>
      </c>
      <c r="K32" s="159">
        <f t="shared" si="25"/>
        <v>0.39449357998788587</v>
      </c>
      <c r="L32" s="159">
        <f t="shared" si="26"/>
        <v>0.19203018985685993</v>
      </c>
      <c r="M32" s="160">
        <f t="shared" si="27"/>
        <v>20.216000000000001</v>
      </c>
      <c r="N32" s="161">
        <f t="shared" si="28"/>
        <v>0.94899999999999995</v>
      </c>
      <c r="O32" s="161">
        <f t="shared" si="29"/>
        <v>34.866999999999997</v>
      </c>
      <c r="P32" s="162">
        <f t="shared" si="30"/>
        <v>0</v>
      </c>
      <c r="Q32" s="163">
        <f t="shared" si="31"/>
        <v>73</v>
      </c>
      <c r="R32" s="164">
        <f t="shared" si="32"/>
        <v>28.239308365487343</v>
      </c>
      <c r="S32" s="136">
        <f t="shared" si="33"/>
        <v>63</v>
      </c>
      <c r="T32" s="136">
        <f t="shared" si="34"/>
        <v>2315</v>
      </c>
      <c r="U32" t="s">
        <v>116</v>
      </c>
      <c r="V32" s="5" t="s">
        <v>120</v>
      </c>
      <c r="W32" t="s">
        <v>116</v>
      </c>
      <c r="X32" s="5" t="s">
        <v>120</v>
      </c>
      <c r="Y32" t="s">
        <v>171</v>
      </c>
      <c r="Z32" t="s">
        <v>169</v>
      </c>
      <c r="AA32" t="s">
        <v>48</v>
      </c>
      <c r="AB32">
        <v>525</v>
      </c>
      <c r="AC32" s="1">
        <v>6639.5810000000001</v>
      </c>
      <c r="AD32" s="1">
        <v>3808.57</v>
      </c>
      <c r="AE32" s="25">
        <v>1.7430000000000001</v>
      </c>
      <c r="AF32">
        <v>2.5</v>
      </c>
      <c r="AG32">
        <v>20.216000000000001</v>
      </c>
      <c r="AH32">
        <v>398.28047900000001</v>
      </c>
      <c r="AI32">
        <v>6.0429870000000001</v>
      </c>
      <c r="AJ32">
        <v>157.11909199999999</v>
      </c>
      <c r="AK32">
        <v>1275</v>
      </c>
      <c r="AL32">
        <v>63</v>
      </c>
      <c r="AM32">
        <v>2315</v>
      </c>
      <c r="AN32">
        <v>73</v>
      </c>
      <c r="AO32">
        <v>16.670615999999999</v>
      </c>
      <c r="AP32">
        <v>1835.2</v>
      </c>
      <c r="AQ32">
        <v>0</v>
      </c>
      <c r="AR32">
        <v>84</v>
      </c>
      <c r="AS32">
        <v>45483</v>
      </c>
      <c r="AT32">
        <v>0.94899999999999995</v>
      </c>
      <c r="AU32">
        <v>34.866999999999997</v>
      </c>
      <c r="AV32">
        <v>51060</v>
      </c>
      <c r="AW32">
        <v>0</v>
      </c>
      <c r="AX32">
        <v>0.56000000000000005</v>
      </c>
      <c r="AY32">
        <v>0.69720000000000004</v>
      </c>
      <c r="AZ32" t="s">
        <v>70</v>
      </c>
      <c r="BA32" t="s">
        <v>252</v>
      </c>
      <c r="BB32">
        <v>1</v>
      </c>
      <c r="BC32" t="s">
        <v>253</v>
      </c>
      <c r="BD32">
        <v>8</v>
      </c>
      <c r="BE32">
        <v>17839.967000000001</v>
      </c>
      <c r="BF32">
        <v>0.37217451130935386</v>
      </c>
      <c r="BG32">
        <v>0.25948006928488154</v>
      </c>
      <c r="BH32">
        <v>222098.46400000004</v>
      </c>
      <c r="BI32">
        <v>2.989476325239241E-2</v>
      </c>
      <c r="BJ32">
        <v>2.0842628939567991E-2</v>
      </c>
      <c r="BK32">
        <v>1</v>
      </c>
      <c r="BL32" t="s">
        <v>70</v>
      </c>
      <c r="BM32">
        <v>0</v>
      </c>
      <c r="BN32" t="s">
        <v>239</v>
      </c>
    </row>
    <row r="33" spans="1:66">
      <c r="A33" s="137" t="str">
        <f t="shared" si="20"/>
        <v>신흥교통</v>
      </c>
      <c r="B33" s="137" t="str">
        <f t="shared" si="1"/>
        <v>82</v>
      </c>
      <c r="C33" s="138" t="str">
        <f t="shared" si="21"/>
        <v>70바4008</v>
      </c>
      <c r="D33" s="126" t="str">
        <f t="shared" si="22"/>
        <v>대형</v>
      </c>
      <c r="E33" s="122" t="str">
        <f t="shared" si="16"/>
        <v>D</v>
      </c>
      <c r="F33" s="145">
        <f t="shared" si="17"/>
        <v>0.8</v>
      </c>
      <c r="G33" s="146">
        <f t="shared" si="18"/>
        <v>2.08</v>
      </c>
      <c r="H33" s="147">
        <f t="shared" si="19"/>
        <v>2.6</v>
      </c>
      <c r="I33" s="148">
        <f t="shared" si="23"/>
        <v>5095.8180000000002</v>
      </c>
      <c r="J33" s="149">
        <f t="shared" si="24"/>
        <v>2.4502324233574749E-2</v>
      </c>
      <c r="K33" s="149">
        <f t="shared" si="25"/>
        <v>0.43363248728090714</v>
      </c>
      <c r="L33" s="149">
        <f t="shared" si="26"/>
        <v>0.19113712459903395</v>
      </c>
      <c r="M33" s="150">
        <f t="shared" si="27"/>
        <v>15.78</v>
      </c>
      <c r="N33" s="151">
        <f t="shared" si="28"/>
        <v>2.1190000000000002</v>
      </c>
      <c r="O33" s="151">
        <f t="shared" si="29"/>
        <v>46.097000000000001</v>
      </c>
      <c r="P33" s="152">
        <f t="shared" si="30"/>
        <v>0</v>
      </c>
      <c r="Q33" s="153">
        <f t="shared" si="31"/>
        <v>76</v>
      </c>
      <c r="R33" s="154">
        <f t="shared" si="32"/>
        <v>28.199167451823321</v>
      </c>
      <c r="S33" s="139">
        <f t="shared" si="33"/>
        <v>108</v>
      </c>
      <c r="T33" s="139">
        <f t="shared" si="34"/>
        <v>2349</v>
      </c>
      <c r="U33" t="s">
        <v>116</v>
      </c>
      <c r="V33" t="s">
        <v>120</v>
      </c>
      <c r="W33" t="s">
        <v>116</v>
      </c>
      <c r="X33" s="4" t="s">
        <v>120</v>
      </c>
      <c r="Y33" s="4" t="s">
        <v>389</v>
      </c>
      <c r="Z33" s="4" t="s">
        <v>169</v>
      </c>
      <c r="AA33" s="4" t="s">
        <v>48</v>
      </c>
      <c r="AB33" s="4">
        <v>525</v>
      </c>
      <c r="AC33" s="4">
        <v>5095.8180000000002</v>
      </c>
      <c r="AD33" s="4">
        <v>2450.0920000000001</v>
      </c>
      <c r="AE33" s="4">
        <v>2.08</v>
      </c>
      <c r="AF33" s="4">
        <v>2.6</v>
      </c>
      <c r="AG33" s="4">
        <v>15.78</v>
      </c>
      <c r="AH33" s="4">
        <v>333.49272999999999</v>
      </c>
      <c r="AI33" s="4">
        <v>8.1713470000000008</v>
      </c>
      <c r="AJ33" s="4">
        <v>144.613282</v>
      </c>
      <c r="AK33" s="4">
        <v>974</v>
      </c>
      <c r="AL33" s="4">
        <v>108</v>
      </c>
      <c r="AM33" s="4">
        <v>2349</v>
      </c>
      <c r="AN33" s="4">
        <v>76</v>
      </c>
      <c r="AO33" s="4">
        <v>15.280146999999999</v>
      </c>
      <c r="AP33" s="4">
        <v>2092.1</v>
      </c>
      <c r="AQ33" s="4">
        <v>0</v>
      </c>
      <c r="AR33" s="4">
        <v>108</v>
      </c>
      <c r="AS33" s="4">
        <v>85729</v>
      </c>
      <c r="AT33" s="4">
        <v>2.1190000000000002</v>
      </c>
      <c r="AU33" s="4">
        <v>46.097000000000001</v>
      </c>
      <c r="AV33" s="4">
        <v>23408</v>
      </c>
      <c r="AW33" s="4">
        <v>0</v>
      </c>
      <c r="AX33" s="4">
        <v>0.56000000000000005</v>
      </c>
      <c r="AY33">
        <v>0.8</v>
      </c>
      <c r="AZ33" t="s">
        <v>67</v>
      </c>
      <c r="BA33" t="s">
        <v>252</v>
      </c>
      <c r="BB33">
        <v>3</v>
      </c>
      <c r="BC33" t="s">
        <v>390</v>
      </c>
      <c r="BD33">
        <v>10</v>
      </c>
      <c r="BE33">
        <v>17839.967000000001</v>
      </c>
      <c r="BF33">
        <v>0.28564055079249867</v>
      </c>
      <c r="BG33">
        <v>0.22851244063399895</v>
      </c>
      <c r="BH33">
        <v>222098.46400000004</v>
      </c>
      <c r="BI33">
        <v>2.2943958765964268E-2</v>
      </c>
      <c r="BJ33">
        <v>1.8355167012771414E-2</v>
      </c>
      <c r="BK33">
        <v>1</v>
      </c>
      <c r="BL33" t="s">
        <v>272</v>
      </c>
      <c r="BM33" t="s">
        <v>273</v>
      </c>
      <c r="BN33" t="s">
        <v>272</v>
      </c>
    </row>
    <row r="34" spans="1:66">
      <c r="A34" s="134" t="str">
        <f t="shared" ref="A34:A39" si="35">W34</f>
        <v>신흥교통</v>
      </c>
      <c r="B34" s="134" t="str">
        <f t="shared" ref="B34:B39" si="36">X34</f>
        <v>82</v>
      </c>
      <c r="C34" s="135" t="str">
        <f t="shared" ref="C34:C39" si="37">Y34</f>
        <v>71바6256</v>
      </c>
      <c r="D34" s="109" t="str">
        <f t="shared" ref="D34:D39" si="38">Z34</f>
        <v>대형</v>
      </c>
      <c r="E34" s="105" t="str">
        <f t="shared" ref="E34:E39" si="39">AZ34</f>
        <v>D</v>
      </c>
      <c r="F34" s="155">
        <f t="shared" ref="F34:F39" si="40">G34/H34</f>
        <v>0.80079999999999996</v>
      </c>
      <c r="G34" s="156">
        <f t="shared" ref="G34:G39" si="41">AE34</f>
        <v>2.0019999999999998</v>
      </c>
      <c r="H34" s="157">
        <f t="shared" ref="H34:H39" si="42">AF34</f>
        <v>2.5</v>
      </c>
      <c r="I34" s="158">
        <f t="shared" ref="I34:I39" si="43">AC34</f>
        <v>2141.4250000000002</v>
      </c>
      <c r="J34" s="159">
        <f t="shared" ref="J34:J39" si="44">AI34/AH34</f>
        <v>1.8840545716819413E-2</v>
      </c>
      <c r="K34" s="159">
        <f t="shared" ref="K34:K39" si="45">AJ34/AH34</f>
        <v>0.4696571230737171</v>
      </c>
      <c r="L34" s="159">
        <f t="shared" ref="L34:L39" si="46">AK34/AC34</f>
        <v>0.13915967171392879</v>
      </c>
      <c r="M34" s="160">
        <f t="shared" ref="M34:M39" si="47">AG34</f>
        <v>17.385999999999999</v>
      </c>
      <c r="N34" s="161">
        <f t="shared" ref="N34:N39" si="48">IF(AW34=0,AT34,"속도계이상")</f>
        <v>0.28000000000000003</v>
      </c>
      <c r="O34" s="161">
        <f t="shared" ref="O34:O39" si="49">IF(AW34=0,AU34,"속도계이상")</f>
        <v>52.021000000000001</v>
      </c>
      <c r="P34" s="162">
        <f t="shared" ref="P34:P39" si="50">AQ34/60</f>
        <v>0</v>
      </c>
      <c r="Q34" s="163">
        <f t="shared" ref="Q34:Q39" si="51">AN34</f>
        <v>73</v>
      </c>
      <c r="R34" s="164">
        <f t="shared" ref="R34:R39" si="52">AC34/(AH34-AI34-AJ34)</f>
        <v>29.052351810891842</v>
      </c>
      <c r="S34" s="136">
        <f t="shared" ref="S34:S39" si="53">IF(AW34=0,AL34,"속도계이상")</f>
        <v>6</v>
      </c>
      <c r="T34" s="136">
        <f t="shared" ref="T34:T39" si="54">IF(AW34=0,AM34,"속도계이상")</f>
        <v>1114</v>
      </c>
      <c r="U34" t="s">
        <v>116</v>
      </c>
      <c r="V34" t="s">
        <v>120</v>
      </c>
      <c r="W34" t="s">
        <v>116</v>
      </c>
      <c r="X34" s="4" t="s">
        <v>120</v>
      </c>
      <c r="Y34" s="4" t="s">
        <v>240</v>
      </c>
      <c r="Z34" s="4" t="s">
        <v>169</v>
      </c>
      <c r="AA34" s="4" t="s">
        <v>48</v>
      </c>
      <c r="AB34" s="4">
        <v>525</v>
      </c>
      <c r="AC34" s="4">
        <v>2141.4250000000002</v>
      </c>
      <c r="AD34" s="4">
        <v>1069.902</v>
      </c>
      <c r="AE34" s="4">
        <v>2.0019999999999998</v>
      </c>
      <c r="AF34" s="4">
        <v>2.5</v>
      </c>
      <c r="AG34" s="4">
        <v>17.385999999999999</v>
      </c>
      <c r="AH34" s="4">
        <v>144.10330999999999</v>
      </c>
      <c r="AI34" s="4">
        <v>2.714985</v>
      </c>
      <c r="AJ34" s="4">
        <v>67.679146000000003</v>
      </c>
      <c r="AK34" s="4">
        <v>298</v>
      </c>
      <c r="AL34" s="4">
        <v>6</v>
      </c>
      <c r="AM34" s="4">
        <v>1114</v>
      </c>
      <c r="AN34" s="4">
        <v>73</v>
      </c>
      <c r="AO34" s="4">
        <v>14.860345000000001</v>
      </c>
      <c r="AP34" s="4">
        <v>850.5</v>
      </c>
      <c r="AQ34" s="4">
        <v>0</v>
      </c>
      <c r="AR34" s="4">
        <v>59</v>
      </c>
      <c r="AS34" s="4">
        <v>47337</v>
      </c>
      <c r="AT34" s="4">
        <v>0.28000000000000003</v>
      </c>
      <c r="AU34" s="4">
        <v>52.021000000000001</v>
      </c>
      <c r="AV34" s="4">
        <v>17619</v>
      </c>
      <c r="AW34" s="4">
        <v>0</v>
      </c>
      <c r="AX34" s="4">
        <v>0.56000000000000005</v>
      </c>
      <c r="AY34">
        <v>0.80079999999999996</v>
      </c>
      <c r="AZ34" t="s">
        <v>67</v>
      </c>
      <c r="BA34" t="s">
        <v>252</v>
      </c>
      <c r="BB34">
        <v>2</v>
      </c>
      <c r="BC34" t="s">
        <v>391</v>
      </c>
      <c r="BD34">
        <v>3</v>
      </c>
      <c r="BE34">
        <v>17839.967000000001</v>
      </c>
      <c r="BF34">
        <v>0.12003525567059625</v>
      </c>
      <c r="BG34">
        <v>9.6124232741013477E-2</v>
      </c>
      <c r="BH34">
        <v>222098.46400000004</v>
      </c>
      <c r="BI34">
        <v>9.6417821241663332E-3</v>
      </c>
      <c r="BJ34">
        <v>7.7211391250323995E-3</v>
      </c>
      <c r="BK34">
        <v>1</v>
      </c>
      <c r="BL34" t="s">
        <v>68</v>
      </c>
      <c r="BM34">
        <v>-2</v>
      </c>
      <c r="BN34" t="s">
        <v>236</v>
      </c>
    </row>
    <row r="35" spans="1:66">
      <c r="A35" s="137" t="str">
        <f t="shared" si="35"/>
        <v>신흥교통</v>
      </c>
      <c r="B35" s="137" t="str">
        <f t="shared" si="36"/>
        <v>93</v>
      </c>
      <c r="C35" s="138" t="str">
        <f t="shared" si="37"/>
        <v>70바4005</v>
      </c>
      <c r="D35" s="126" t="str">
        <f t="shared" si="38"/>
        <v>대형</v>
      </c>
      <c r="E35" s="122" t="str">
        <f t="shared" si="39"/>
        <v>A</v>
      </c>
      <c r="F35" s="145">
        <f t="shared" si="40"/>
        <v>0.99380952380952381</v>
      </c>
      <c r="G35" s="146">
        <f t="shared" si="41"/>
        <v>2.0870000000000002</v>
      </c>
      <c r="H35" s="147">
        <f t="shared" si="42"/>
        <v>2.1</v>
      </c>
      <c r="I35" s="148">
        <f t="shared" si="43"/>
        <v>5933.3019999999997</v>
      </c>
      <c r="J35" s="149">
        <f t="shared" si="44"/>
        <v>5.4336897515475151E-2</v>
      </c>
      <c r="K35" s="149">
        <f t="shared" si="45"/>
        <v>0.37213465178156174</v>
      </c>
      <c r="L35" s="149">
        <f t="shared" si="46"/>
        <v>0.20258533949561308</v>
      </c>
      <c r="M35" s="150">
        <f t="shared" si="47"/>
        <v>14.949</v>
      </c>
      <c r="N35" s="151">
        <f t="shared" si="48"/>
        <v>1.7000000000000001E-2</v>
      </c>
      <c r="O35" s="151">
        <f t="shared" si="49"/>
        <v>5.9489999999999998</v>
      </c>
      <c r="P35" s="152">
        <f t="shared" si="50"/>
        <v>0</v>
      </c>
      <c r="Q35" s="153">
        <f t="shared" si="51"/>
        <v>77</v>
      </c>
      <c r="R35" s="154">
        <f t="shared" si="52"/>
        <v>27.268113491915436</v>
      </c>
      <c r="S35" s="139">
        <f t="shared" si="53"/>
        <v>1</v>
      </c>
      <c r="T35" s="139">
        <f t="shared" si="54"/>
        <v>353</v>
      </c>
      <c r="U35" t="s">
        <v>116</v>
      </c>
      <c r="V35" t="s">
        <v>121</v>
      </c>
      <c r="W35" t="s">
        <v>116</v>
      </c>
      <c r="X35" s="4" t="s">
        <v>121</v>
      </c>
      <c r="Y35" s="4" t="s">
        <v>194</v>
      </c>
      <c r="Z35" s="4" t="s">
        <v>169</v>
      </c>
      <c r="AA35" s="4" t="s">
        <v>48</v>
      </c>
      <c r="AB35" s="4">
        <v>525</v>
      </c>
      <c r="AC35" s="4">
        <v>5933.3019999999997</v>
      </c>
      <c r="AD35" s="4">
        <v>2842.8040000000001</v>
      </c>
      <c r="AE35" s="4">
        <v>2.0870000000000002</v>
      </c>
      <c r="AF35" s="4">
        <v>2.1</v>
      </c>
      <c r="AG35" s="4">
        <v>14.949</v>
      </c>
      <c r="AH35" s="4">
        <v>379.39044999999999</v>
      </c>
      <c r="AI35" s="4">
        <v>20.614899999999999</v>
      </c>
      <c r="AJ35" s="4">
        <v>141.18433300000001</v>
      </c>
      <c r="AK35" s="4">
        <v>1202</v>
      </c>
      <c r="AL35" s="4">
        <v>1</v>
      </c>
      <c r="AM35" s="4">
        <v>353</v>
      </c>
      <c r="AN35" s="4">
        <v>77</v>
      </c>
      <c r="AO35" s="4">
        <v>15.639037999999999</v>
      </c>
      <c r="AP35" s="4">
        <v>4482.2</v>
      </c>
      <c r="AQ35" s="4">
        <v>0</v>
      </c>
      <c r="AR35" s="4">
        <v>19</v>
      </c>
      <c r="AS35" s="4">
        <v>8935</v>
      </c>
      <c r="AT35" s="4">
        <v>1.7000000000000001E-2</v>
      </c>
      <c r="AU35" s="4">
        <v>5.9489999999999998</v>
      </c>
      <c r="AV35" s="4">
        <v>51442</v>
      </c>
      <c r="AW35" s="4">
        <v>0</v>
      </c>
      <c r="AX35" s="4">
        <v>0.56000000000000005</v>
      </c>
      <c r="AY35">
        <v>0.99380952380952381</v>
      </c>
      <c r="AZ35" t="s">
        <v>66</v>
      </c>
      <c r="BA35" t="s">
        <v>254</v>
      </c>
      <c r="BB35">
        <v>1</v>
      </c>
      <c r="BC35" t="s">
        <v>257</v>
      </c>
      <c r="BD35">
        <v>6</v>
      </c>
      <c r="BE35">
        <v>19580.936999999998</v>
      </c>
      <c r="BF35">
        <v>0.30301420202720636</v>
      </c>
      <c r="BG35">
        <v>0.30113839982418078</v>
      </c>
      <c r="BH35">
        <v>222098.46400000004</v>
      </c>
      <c r="BI35">
        <v>2.6714736757477073E-2</v>
      </c>
      <c r="BJ35">
        <v>2.6549359815645074E-2</v>
      </c>
      <c r="BK35">
        <v>1</v>
      </c>
      <c r="BL35" t="s">
        <v>66</v>
      </c>
      <c r="BM35">
        <v>0</v>
      </c>
      <c r="BN35" t="s">
        <v>239</v>
      </c>
    </row>
    <row r="36" spans="1:66">
      <c r="A36" s="134" t="str">
        <f t="shared" si="35"/>
        <v>신흥교통</v>
      </c>
      <c r="B36" s="134" t="str">
        <f t="shared" si="36"/>
        <v>93</v>
      </c>
      <c r="C36" s="135" t="str">
        <f t="shared" si="37"/>
        <v>70바4017</v>
      </c>
      <c r="D36" s="109" t="str">
        <f t="shared" si="38"/>
        <v>대형</v>
      </c>
      <c r="E36" s="105" t="str">
        <f t="shared" si="39"/>
        <v>S</v>
      </c>
      <c r="F36" s="155">
        <f t="shared" si="40"/>
        <v>1.0355000000000001</v>
      </c>
      <c r="G36" s="156">
        <f t="shared" si="41"/>
        <v>2.0710000000000002</v>
      </c>
      <c r="H36" s="157">
        <f t="shared" si="42"/>
        <v>2</v>
      </c>
      <c r="I36" s="158">
        <f t="shared" si="43"/>
        <v>5093.6220000000003</v>
      </c>
      <c r="J36" s="159">
        <f t="shared" si="44"/>
        <v>3.9738838631099394E-2</v>
      </c>
      <c r="K36" s="159">
        <f t="shared" si="45"/>
        <v>0.35476270805920967</v>
      </c>
      <c r="L36" s="159">
        <f t="shared" si="46"/>
        <v>0.13664147045069303</v>
      </c>
      <c r="M36" s="160">
        <f t="shared" si="47"/>
        <v>15.329000000000001</v>
      </c>
      <c r="N36" s="161">
        <f t="shared" si="48"/>
        <v>0.45200000000000001</v>
      </c>
      <c r="O36" s="161">
        <f t="shared" si="49"/>
        <v>14.567</v>
      </c>
      <c r="P36" s="162">
        <f t="shared" si="50"/>
        <v>0</v>
      </c>
      <c r="Q36" s="163">
        <f t="shared" si="51"/>
        <v>79</v>
      </c>
      <c r="R36" s="164">
        <f t="shared" si="52"/>
        <v>27.523571860325568</v>
      </c>
      <c r="S36" s="136">
        <f t="shared" si="53"/>
        <v>23</v>
      </c>
      <c r="T36" s="136">
        <f t="shared" si="54"/>
        <v>742</v>
      </c>
      <c r="U36" t="s">
        <v>116</v>
      </c>
      <c r="V36" t="s">
        <v>121</v>
      </c>
      <c r="W36" t="s">
        <v>116</v>
      </c>
      <c r="X36" s="4" t="s">
        <v>121</v>
      </c>
      <c r="Y36" s="4" t="s">
        <v>195</v>
      </c>
      <c r="Z36" s="4" t="s">
        <v>169</v>
      </c>
      <c r="AA36" s="4" t="s">
        <v>48</v>
      </c>
      <c r="AB36" s="4">
        <v>525</v>
      </c>
      <c r="AC36" s="4">
        <v>5093.6220000000003</v>
      </c>
      <c r="AD36" s="4">
        <v>2459.7130000000002</v>
      </c>
      <c r="AE36" s="4">
        <v>2.0710000000000002</v>
      </c>
      <c r="AF36" s="4">
        <v>2</v>
      </c>
      <c r="AG36" s="4">
        <v>15.329000000000001</v>
      </c>
      <c r="AH36" s="4">
        <v>305.63907799999998</v>
      </c>
      <c r="AI36" s="4">
        <v>12.145742</v>
      </c>
      <c r="AJ36" s="4">
        <v>108.42934700000001</v>
      </c>
      <c r="AK36" s="4">
        <v>696</v>
      </c>
      <c r="AL36" s="4">
        <v>23</v>
      </c>
      <c r="AM36" s="4">
        <v>742</v>
      </c>
      <c r="AN36" s="4">
        <v>79</v>
      </c>
      <c r="AO36" s="4">
        <v>16.665479999999999</v>
      </c>
      <c r="AP36" s="4">
        <v>5466.7</v>
      </c>
      <c r="AQ36" s="4">
        <v>0</v>
      </c>
      <c r="AR36" s="4">
        <v>34</v>
      </c>
      <c r="AS36" s="4">
        <v>8936</v>
      </c>
      <c r="AT36" s="4">
        <v>0.45200000000000001</v>
      </c>
      <c r="AU36" s="4">
        <v>14.567</v>
      </c>
      <c r="AV36" s="4">
        <v>40545</v>
      </c>
      <c r="AW36" s="4">
        <v>0</v>
      </c>
      <c r="AX36" s="4">
        <v>0.56000000000000005</v>
      </c>
      <c r="AY36">
        <v>1.0355000000000001</v>
      </c>
      <c r="AZ36" t="s">
        <v>71</v>
      </c>
      <c r="BA36" t="s">
        <v>254</v>
      </c>
      <c r="BB36">
        <v>2</v>
      </c>
      <c r="BC36" t="s">
        <v>320</v>
      </c>
      <c r="BD36">
        <v>7</v>
      </c>
      <c r="BE36">
        <v>19580.936999999998</v>
      </c>
      <c r="BF36">
        <v>0.26013167807036003</v>
      </c>
      <c r="BG36">
        <v>0.26936635264185782</v>
      </c>
      <c r="BH36">
        <v>222098.46400000004</v>
      </c>
      <c r="BI36">
        <v>2.2934071259493264E-2</v>
      </c>
      <c r="BJ36">
        <v>2.3748230789205276E-2</v>
      </c>
      <c r="BK36">
        <v>1</v>
      </c>
      <c r="BL36" t="s">
        <v>71</v>
      </c>
      <c r="BM36">
        <v>0</v>
      </c>
      <c r="BN36" t="s">
        <v>239</v>
      </c>
    </row>
    <row r="37" spans="1:66">
      <c r="A37" s="137" t="str">
        <f t="shared" si="35"/>
        <v>신흥교통</v>
      </c>
      <c r="B37" s="137" t="str">
        <f t="shared" si="36"/>
        <v>93</v>
      </c>
      <c r="C37" s="138" t="str">
        <f t="shared" si="37"/>
        <v>71바6296</v>
      </c>
      <c r="D37" s="126" t="str">
        <f t="shared" si="38"/>
        <v>대형</v>
      </c>
      <c r="E37" s="122" t="str">
        <f t="shared" si="39"/>
        <v>A</v>
      </c>
      <c r="F37" s="145">
        <f t="shared" si="40"/>
        <v>0.97368421052631593</v>
      </c>
      <c r="G37" s="146">
        <f t="shared" si="41"/>
        <v>1.85</v>
      </c>
      <c r="H37" s="147">
        <f t="shared" si="42"/>
        <v>1.9</v>
      </c>
      <c r="I37" s="148">
        <f t="shared" si="43"/>
        <v>5907.0739999999996</v>
      </c>
      <c r="J37" s="149">
        <f t="shared" si="44"/>
        <v>3.2634221481697104E-2</v>
      </c>
      <c r="K37" s="149">
        <f t="shared" si="45"/>
        <v>0.35719939805707396</v>
      </c>
      <c r="L37" s="149">
        <f t="shared" si="46"/>
        <v>0.18452452093879307</v>
      </c>
      <c r="M37" s="150">
        <f t="shared" si="47"/>
        <v>17.670000000000002</v>
      </c>
      <c r="N37" s="151">
        <f t="shared" si="48"/>
        <v>6.8000000000000005E-2</v>
      </c>
      <c r="O37" s="151">
        <f t="shared" si="49"/>
        <v>3.42</v>
      </c>
      <c r="P37" s="152">
        <f t="shared" si="50"/>
        <v>0</v>
      </c>
      <c r="Q37" s="153">
        <f t="shared" si="51"/>
        <v>75</v>
      </c>
      <c r="R37" s="154">
        <f t="shared" si="52"/>
        <v>27.164463752979106</v>
      </c>
      <c r="S37" s="139">
        <f t="shared" si="53"/>
        <v>4</v>
      </c>
      <c r="T37" s="139">
        <f t="shared" si="54"/>
        <v>202</v>
      </c>
      <c r="U37" t="s">
        <v>116</v>
      </c>
      <c r="V37" t="s">
        <v>121</v>
      </c>
      <c r="W37" t="s">
        <v>116</v>
      </c>
      <c r="X37" s="4" t="s">
        <v>121</v>
      </c>
      <c r="Y37" s="4" t="s">
        <v>196</v>
      </c>
      <c r="Z37" s="4" t="s">
        <v>169</v>
      </c>
      <c r="AA37" s="4" t="s">
        <v>48</v>
      </c>
      <c r="AB37" s="4">
        <v>525</v>
      </c>
      <c r="AC37" s="4">
        <v>5907.0739999999996</v>
      </c>
      <c r="AD37" s="4">
        <v>3193.1709999999998</v>
      </c>
      <c r="AE37" s="4">
        <v>1.85</v>
      </c>
      <c r="AF37" s="4">
        <v>1.9</v>
      </c>
      <c r="AG37" s="4">
        <v>17.670000000000002</v>
      </c>
      <c r="AH37" s="4">
        <v>356.38794100000001</v>
      </c>
      <c r="AI37" s="4">
        <v>11.630443</v>
      </c>
      <c r="AJ37" s="4">
        <v>127.301558</v>
      </c>
      <c r="AK37" s="4">
        <v>1090</v>
      </c>
      <c r="AL37" s="4">
        <v>4</v>
      </c>
      <c r="AM37" s="4">
        <v>202</v>
      </c>
      <c r="AN37" s="4">
        <v>75</v>
      </c>
      <c r="AO37" s="4">
        <v>16.574842</v>
      </c>
      <c r="AP37" s="4">
        <v>5756.3</v>
      </c>
      <c r="AQ37" s="4">
        <v>0</v>
      </c>
      <c r="AR37" s="4">
        <v>11</v>
      </c>
      <c r="AS37" s="4">
        <v>2309</v>
      </c>
      <c r="AT37" s="4">
        <v>6.8000000000000005E-2</v>
      </c>
      <c r="AU37" s="4">
        <v>3.42</v>
      </c>
      <c r="AV37" s="4">
        <v>52959</v>
      </c>
      <c r="AW37" s="4">
        <v>0</v>
      </c>
      <c r="AX37" s="4">
        <v>0.56000000000000005</v>
      </c>
      <c r="AY37">
        <v>0.97368421052631593</v>
      </c>
      <c r="AZ37" t="s">
        <v>66</v>
      </c>
      <c r="BA37" t="s">
        <v>254</v>
      </c>
      <c r="BB37">
        <v>2</v>
      </c>
      <c r="BC37" t="s">
        <v>255</v>
      </c>
      <c r="BD37">
        <v>7</v>
      </c>
      <c r="BE37">
        <v>19580.936999999998</v>
      </c>
      <c r="BF37">
        <v>0.30167473599450323</v>
      </c>
      <c r="BG37">
        <v>0.29373592715254265</v>
      </c>
      <c r="BH37">
        <v>222098.46400000004</v>
      </c>
      <c r="BI37">
        <v>2.6596644990755085E-2</v>
      </c>
      <c r="BJ37">
        <v>2.589673328047206E-2</v>
      </c>
      <c r="BK37">
        <v>1</v>
      </c>
      <c r="BL37" t="s">
        <v>66</v>
      </c>
      <c r="BM37">
        <v>0</v>
      </c>
      <c r="BN37" t="s">
        <v>239</v>
      </c>
    </row>
    <row r="38" spans="1:66">
      <c r="A38" s="134" t="str">
        <f t="shared" si="35"/>
        <v>신흥교통</v>
      </c>
      <c r="B38" s="134" t="str">
        <f t="shared" si="36"/>
        <v>93</v>
      </c>
      <c r="C38" s="135" t="str">
        <f t="shared" si="37"/>
        <v>71바6300</v>
      </c>
      <c r="D38" s="109" t="str">
        <f t="shared" si="38"/>
        <v>대형</v>
      </c>
      <c r="E38" s="105" t="str">
        <f t="shared" si="39"/>
        <v>S</v>
      </c>
      <c r="F38" s="155">
        <f t="shared" si="40"/>
        <v>1.2064999999999999</v>
      </c>
      <c r="G38" s="156">
        <f t="shared" si="41"/>
        <v>2.4129999999999998</v>
      </c>
      <c r="H38" s="157">
        <f t="shared" si="42"/>
        <v>2</v>
      </c>
      <c r="I38" s="158">
        <f t="shared" si="43"/>
        <v>2646.9389999999999</v>
      </c>
      <c r="J38" s="159">
        <f t="shared" si="44"/>
        <v>7.65409722156562E-2</v>
      </c>
      <c r="K38" s="159">
        <f t="shared" si="45"/>
        <v>0.35486383935667559</v>
      </c>
      <c r="L38" s="159">
        <f t="shared" si="46"/>
        <v>0.23196605588568533</v>
      </c>
      <c r="M38" s="160">
        <f t="shared" si="47"/>
        <v>11.882999999999999</v>
      </c>
      <c r="N38" s="161">
        <f t="shared" si="48"/>
        <v>0.189</v>
      </c>
      <c r="O38" s="161">
        <f t="shared" si="49"/>
        <v>6.6109999999999998</v>
      </c>
      <c r="P38" s="162">
        <f t="shared" si="50"/>
        <v>0</v>
      </c>
      <c r="Q38" s="163">
        <f t="shared" si="51"/>
        <v>75</v>
      </c>
      <c r="R38" s="164">
        <f t="shared" si="52"/>
        <v>27.11980287639442</v>
      </c>
      <c r="S38" s="136">
        <f t="shared" si="53"/>
        <v>5</v>
      </c>
      <c r="T38" s="136">
        <f t="shared" si="54"/>
        <v>175</v>
      </c>
      <c r="U38" t="s">
        <v>116</v>
      </c>
      <c r="V38" t="s">
        <v>121</v>
      </c>
      <c r="W38" t="s">
        <v>116</v>
      </c>
      <c r="X38" s="4" t="s">
        <v>121</v>
      </c>
      <c r="Y38" s="4" t="s">
        <v>287</v>
      </c>
      <c r="Z38" s="4" t="s">
        <v>169</v>
      </c>
      <c r="AA38" s="4" t="s">
        <v>48</v>
      </c>
      <c r="AB38" s="4">
        <v>525</v>
      </c>
      <c r="AC38" s="4">
        <v>2646.9389999999999</v>
      </c>
      <c r="AD38" s="4">
        <v>1097.0809999999999</v>
      </c>
      <c r="AE38" s="4">
        <v>2.4129999999999998</v>
      </c>
      <c r="AF38" s="4">
        <v>2</v>
      </c>
      <c r="AG38" s="4">
        <v>11.882999999999999</v>
      </c>
      <c r="AH38" s="4">
        <v>171.65411700000001</v>
      </c>
      <c r="AI38" s="4">
        <v>13.138572999999999</v>
      </c>
      <c r="AJ38" s="4">
        <v>60.913839000000003</v>
      </c>
      <c r="AK38" s="4">
        <v>614</v>
      </c>
      <c r="AL38" s="4">
        <v>5</v>
      </c>
      <c r="AM38" s="4">
        <v>175</v>
      </c>
      <c r="AN38" s="4">
        <v>75</v>
      </c>
      <c r="AO38" s="4">
        <v>15.420189000000001</v>
      </c>
      <c r="AP38" s="4">
        <v>4157.1000000000004</v>
      </c>
      <c r="AQ38" s="4">
        <v>0</v>
      </c>
      <c r="AR38" s="4">
        <v>20</v>
      </c>
      <c r="AS38" s="4">
        <v>14516</v>
      </c>
      <c r="AT38" s="4">
        <v>0.189</v>
      </c>
      <c r="AU38" s="4">
        <v>6.6109999999999998</v>
      </c>
      <c r="AV38" s="4">
        <v>22692</v>
      </c>
      <c r="AW38" s="4">
        <v>0</v>
      </c>
      <c r="AX38" s="4">
        <v>0.56000000000000005</v>
      </c>
      <c r="AY38">
        <v>1.2064999999999999</v>
      </c>
      <c r="AZ38" t="s">
        <v>71</v>
      </c>
      <c r="BA38" t="s">
        <v>254</v>
      </c>
      <c r="BB38">
        <v>1</v>
      </c>
      <c r="BC38" t="s">
        <v>256</v>
      </c>
      <c r="BD38">
        <v>4</v>
      </c>
      <c r="BE38">
        <v>19580.936999999998</v>
      </c>
      <c r="BF38">
        <v>0.13517938390793047</v>
      </c>
      <c r="BG38">
        <v>0.16309392668491809</v>
      </c>
      <c r="BH38">
        <v>222098.46400000004</v>
      </c>
      <c r="BI38">
        <v>1.1917862700752398E-2</v>
      </c>
      <c r="BJ38">
        <v>1.4378901348457767E-2</v>
      </c>
      <c r="BK38">
        <v>1</v>
      </c>
      <c r="BL38" t="s">
        <v>71</v>
      </c>
      <c r="BM38">
        <v>0</v>
      </c>
      <c r="BN38" t="s">
        <v>239</v>
      </c>
    </row>
    <row r="39" spans="1:66">
      <c r="A39" s="137" t="str">
        <f t="shared" si="35"/>
        <v>신흥교통</v>
      </c>
      <c r="B39" s="137" t="str">
        <f t="shared" si="36"/>
        <v>예비</v>
      </c>
      <c r="C39" s="138" t="str">
        <f t="shared" si="37"/>
        <v>70바4010</v>
      </c>
      <c r="D39" s="126" t="str">
        <f t="shared" si="38"/>
        <v>대형</v>
      </c>
      <c r="E39" s="122" t="str">
        <f t="shared" si="39"/>
        <v>A</v>
      </c>
      <c r="F39" s="145">
        <f t="shared" si="40"/>
        <v>0.98136363636363622</v>
      </c>
      <c r="G39" s="146">
        <f t="shared" si="41"/>
        <v>2.1589999999999998</v>
      </c>
      <c r="H39" s="147">
        <f t="shared" si="42"/>
        <v>2.2000000000000002</v>
      </c>
      <c r="I39" s="148">
        <f t="shared" si="43"/>
        <v>3602.1970000000001</v>
      </c>
      <c r="J39" s="149">
        <f t="shared" si="44"/>
        <v>1.8971638547149755E-2</v>
      </c>
      <c r="K39" s="149">
        <f t="shared" si="45"/>
        <v>0.4205354748196774</v>
      </c>
      <c r="L39" s="149">
        <f t="shared" si="46"/>
        <v>0.14435634697380514</v>
      </c>
      <c r="M39" s="150">
        <f t="shared" si="47"/>
        <v>22.09</v>
      </c>
      <c r="N39" s="151">
        <f t="shared" si="48"/>
        <v>0.69399999999999995</v>
      </c>
      <c r="O39" s="151">
        <f t="shared" si="49"/>
        <v>27.344000000000001</v>
      </c>
      <c r="P39" s="152">
        <f t="shared" si="50"/>
        <v>374.22833333333335</v>
      </c>
      <c r="Q39" s="153">
        <f t="shared" si="51"/>
        <v>109</v>
      </c>
      <c r="R39" s="154">
        <f t="shared" si="52"/>
        <v>37.385385085769954</v>
      </c>
      <c r="S39" s="139">
        <f t="shared" si="53"/>
        <v>25</v>
      </c>
      <c r="T39" s="139">
        <f t="shared" si="54"/>
        <v>985</v>
      </c>
      <c r="U39" t="s">
        <v>116</v>
      </c>
      <c r="V39" t="s">
        <v>258</v>
      </c>
      <c r="W39" t="s">
        <v>116</v>
      </c>
      <c r="X39" s="4" t="s">
        <v>258</v>
      </c>
      <c r="Y39" s="4" t="s">
        <v>237</v>
      </c>
      <c r="Z39" s="4" t="s">
        <v>169</v>
      </c>
      <c r="AA39" s="4" t="s">
        <v>48</v>
      </c>
      <c r="AB39" s="4">
        <v>525</v>
      </c>
      <c r="AC39" s="4">
        <v>3602.1970000000001</v>
      </c>
      <c r="AD39" s="4">
        <v>1668.683</v>
      </c>
      <c r="AE39" s="4">
        <v>2.1589999999999998</v>
      </c>
      <c r="AF39" s="4">
        <v>2.2000000000000002</v>
      </c>
      <c r="AG39" s="4">
        <v>22.09</v>
      </c>
      <c r="AH39" s="4">
        <v>171.90776600000001</v>
      </c>
      <c r="AI39" s="4">
        <v>3.2613720000000002</v>
      </c>
      <c r="AJ39" s="4">
        <v>72.293313999999995</v>
      </c>
      <c r="AK39" s="4">
        <v>520</v>
      </c>
      <c r="AL39" s="4">
        <v>25</v>
      </c>
      <c r="AM39" s="4">
        <v>985</v>
      </c>
      <c r="AN39" s="4">
        <v>109</v>
      </c>
      <c r="AO39" s="4">
        <v>20.954242000000001</v>
      </c>
      <c r="AP39" s="4">
        <v>49157.5</v>
      </c>
      <c r="AQ39" s="4">
        <v>22453.7</v>
      </c>
      <c r="AR39" s="4">
        <v>76</v>
      </c>
      <c r="AS39" s="4">
        <v>53841</v>
      </c>
      <c r="AT39" s="4">
        <v>0.69399999999999995</v>
      </c>
      <c r="AU39" s="4">
        <v>27.344000000000001</v>
      </c>
      <c r="AV39" s="4">
        <v>10051</v>
      </c>
      <c r="AW39" s="4">
        <v>0</v>
      </c>
      <c r="AX39" s="4">
        <v>0.56000000000000005</v>
      </c>
      <c r="AY39">
        <v>0.98136363636363622</v>
      </c>
      <c r="AZ39" t="s">
        <v>66</v>
      </c>
      <c r="BA39" t="s">
        <v>259</v>
      </c>
      <c r="BB39">
        <v>2</v>
      </c>
      <c r="BC39" t="s">
        <v>392</v>
      </c>
      <c r="BD39">
        <v>4</v>
      </c>
      <c r="BE39">
        <v>3602.1970000000001</v>
      </c>
      <c r="BF39">
        <v>1</v>
      </c>
      <c r="BG39">
        <v>0.98136363636363622</v>
      </c>
      <c r="BH39">
        <v>222098.46400000004</v>
      </c>
      <c r="BI39">
        <v>1.6218919010624042E-2</v>
      </c>
      <c r="BJ39">
        <v>1.5916657338153319E-2</v>
      </c>
      <c r="BK39">
        <v>1</v>
      </c>
      <c r="BL39" t="s">
        <v>70</v>
      </c>
      <c r="BM39">
        <v>4</v>
      </c>
      <c r="BN39" t="s">
        <v>241</v>
      </c>
    </row>
  </sheetData>
  <sortState xmlns:xlrd2="http://schemas.microsoft.com/office/spreadsheetml/2017/richdata2" ref="U5:AX33">
    <sortCondition ref="Y5:Y33"/>
    <sortCondition ref="U5:U33"/>
  </sortState>
  <phoneticPr fontId="2" type="noConversion"/>
  <conditionalFormatting sqref="E1 E2:H3 E4 E5:H1048576">
    <cfRule type="containsText" dxfId="23" priority="1" operator="containsText" text="F">
      <formula>NOT(ISERROR(SEARCH("F",E1)))</formula>
    </cfRule>
    <cfRule type="containsText" dxfId="22" priority="2" operator="containsText" text="D">
      <formula>NOT(ISERROR(SEARCH("D",E1)))</formula>
    </cfRule>
    <cfRule type="containsText" dxfId="21" priority="3" operator="containsText" text="C">
      <formula>NOT(ISERROR(SEARCH("C",E1)))</formula>
    </cfRule>
    <cfRule type="containsText" dxfId="20" priority="4" operator="containsText" text="B">
      <formula>NOT(ISERROR(SEARCH("B",E1)))</formula>
    </cfRule>
    <cfRule type="containsText" dxfId="19" priority="5" operator="containsText" text="A">
      <formula>NOT(ISERROR(SEARCH("A",E1)))</formula>
    </cfRule>
    <cfRule type="containsText" dxfId="18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CB83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3" customWidth="1"/>
    <col min="3" max="3" width="5.5703125" style="96" customWidth="1"/>
    <col min="4" max="4" width="10.140625" style="100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0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79" width="9.140625" hidden="1" customWidth="1" outlineLevel="1"/>
    <col min="80" max="80" width="9.140625" collapsed="1"/>
  </cols>
  <sheetData>
    <row r="1" spans="1:78" ht="9.75" customHeight="1">
      <c r="A1" s="19"/>
      <c r="B1" s="30"/>
      <c r="C1" s="95"/>
      <c r="D1" s="20"/>
      <c r="E1" s="20"/>
      <c r="F1" s="18"/>
      <c r="G1" s="20"/>
      <c r="H1" s="20"/>
      <c r="I1" s="20"/>
      <c r="J1" s="20"/>
      <c r="K1" s="20"/>
      <c r="L1" s="20"/>
      <c r="M1" s="20"/>
      <c r="N1" s="20"/>
      <c r="O1" s="20"/>
      <c r="P1" s="20"/>
      <c r="Q1" s="208"/>
      <c r="R1" s="208"/>
    </row>
    <row r="2" spans="1:78" ht="45" customHeight="1">
      <c r="A2" s="10" t="s">
        <v>32</v>
      </c>
      <c r="B2" s="31"/>
      <c r="C2" s="94"/>
      <c r="D2" s="101"/>
      <c r="E2" s="10"/>
      <c r="F2" s="34"/>
      <c r="G2" s="10"/>
      <c r="H2" s="10"/>
      <c r="I2" s="10"/>
      <c r="J2" s="10"/>
      <c r="K2" s="10"/>
      <c r="L2" s="10"/>
      <c r="M2" s="10"/>
      <c r="N2" s="10"/>
      <c r="O2" s="10"/>
      <c r="P2" s="10"/>
      <c r="Q2" s="209"/>
      <c r="R2" s="209"/>
      <c r="S2" s="10"/>
      <c r="T2" s="10"/>
      <c r="U2" s="10"/>
      <c r="V2" s="10"/>
      <c r="W2" s="10"/>
      <c r="X2" s="10"/>
      <c r="Y2" s="10"/>
    </row>
    <row r="3" spans="1:78" ht="30.75" customHeight="1">
      <c r="A3" s="21" t="s">
        <v>153</v>
      </c>
      <c r="B3" s="32"/>
      <c r="E3" s="11"/>
      <c r="F3" s="8"/>
      <c r="G3" s="11"/>
      <c r="H3" s="11"/>
      <c r="X3" s="11"/>
      <c r="Y3" s="11"/>
    </row>
    <row r="4" spans="1:78" ht="54">
      <c r="A4" s="115" t="s">
        <v>38</v>
      </c>
      <c r="B4" s="116" t="s">
        <v>49</v>
      </c>
      <c r="C4" s="117" t="s">
        <v>139</v>
      </c>
      <c r="D4" s="117" t="s">
        <v>154</v>
      </c>
      <c r="E4" s="118" t="s">
        <v>143</v>
      </c>
      <c r="F4" s="116" t="s">
        <v>147</v>
      </c>
      <c r="G4" s="118" t="s">
        <v>145</v>
      </c>
      <c r="H4" s="118" t="s">
        <v>149</v>
      </c>
      <c r="I4" s="119" t="s">
        <v>151</v>
      </c>
      <c r="J4" s="118" t="s">
        <v>11</v>
      </c>
      <c r="K4" s="118" t="s">
        <v>12</v>
      </c>
      <c r="L4" s="118" t="s">
        <v>13</v>
      </c>
      <c r="M4" s="118" t="s">
        <v>73</v>
      </c>
      <c r="N4" s="118" t="s">
        <v>6</v>
      </c>
      <c r="O4" s="118" t="s">
        <v>7</v>
      </c>
      <c r="P4" s="118" t="s">
        <v>159</v>
      </c>
      <c r="Q4" s="211" t="s">
        <v>43</v>
      </c>
      <c r="R4" s="211" t="s">
        <v>44</v>
      </c>
      <c r="S4" s="13"/>
      <c r="T4" s="256" t="s">
        <v>42</v>
      </c>
      <c r="U4" s="256" t="s">
        <v>156</v>
      </c>
      <c r="V4" s="256" t="s">
        <v>157</v>
      </c>
      <c r="W4" s="257" t="s">
        <v>3</v>
      </c>
      <c r="X4" s="258" t="s">
        <v>19</v>
      </c>
      <c r="Y4" s="256" t="s">
        <v>8</v>
      </c>
      <c r="Z4" s="256" t="s">
        <v>15</v>
      </c>
      <c r="AA4" s="256" t="s">
        <v>2</v>
      </c>
      <c r="AB4" s="256" t="s">
        <v>20</v>
      </c>
      <c r="AC4" s="256" t="s">
        <v>21</v>
      </c>
      <c r="AD4" s="256" t="s">
        <v>22</v>
      </c>
      <c r="AE4" s="256" t="s">
        <v>23</v>
      </c>
      <c r="AF4" s="256" t="s">
        <v>24</v>
      </c>
      <c r="AG4" s="256" t="s">
        <v>17</v>
      </c>
      <c r="AH4" s="256" t="s">
        <v>25</v>
      </c>
      <c r="AI4" s="256" t="s">
        <v>39</v>
      </c>
      <c r="AJ4" s="256" t="s">
        <v>27</v>
      </c>
      <c r="AK4" s="256" t="s">
        <v>40</v>
      </c>
      <c r="AL4" s="256" t="s">
        <v>41</v>
      </c>
      <c r="AM4" s="259" t="s">
        <v>295</v>
      </c>
      <c r="AN4" s="260"/>
      <c r="AO4" s="261" t="s">
        <v>164</v>
      </c>
      <c r="AP4" s="261" t="s">
        <v>296</v>
      </c>
      <c r="AQ4" s="278" t="s">
        <v>144</v>
      </c>
      <c r="AR4" s="279" t="s">
        <v>31</v>
      </c>
      <c r="AS4" s="278" t="s">
        <v>0</v>
      </c>
      <c r="AT4" s="279" t="s">
        <v>9</v>
      </c>
      <c r="AU4" s="278" t="s">
        <v>29</v>
      </c>
      <c r="AV4" s="278" t="s">
        <v>157</v>
      </c>
      <c r="AW4" s="280" t="s">
        <v>65</v>
      </c>
      <c r="AX4" s="280" t="s">
        <v>297</v>
      </c>
      <c r="AY4" s="262" t="s">
        <v>124</v>
      </c>
      <c r="AZ4" s="263" t="s">
        <v>298</v>
      </c>
      <c r="BA4" s="281" t="s">
        <v>299</v>
      </c>
      <c r="BB4" s="281" t="s">
        <v>300</v>
      </c>
      <c r="BC4" s="264" t="s">
        <v>301</v>
      </c>
      <c r="BD4" s="265">
        <v>10</v>
      </c>
      <c r="BE4" s="266" t="s">
        <v>136</v>
      </c>
      <c r="BF4" s="282" t="s">
        <v>137</v>
      </c>
      <c r="BG4" s="283" t="s">
        <v>138</v>
      </c>
      <c r="BH4" s="284"/>
      <c r="BI4" s="267" t="s">
        <v>0</v>
      </c>
      <c r="BJ4" s="268" t="s">
        <v>74</v>
      </c>
      <c r="BK4" s="269" t="s">
        <v>65</v>
      </c>
      <c r="BL4" s="269" t="s">
        <v>155</v>
      </c>
      <c r="BM4" s="270" t="s">
        <v>141</v>
      </c>
      <c r="BN4" s="268" t="s">
        <v>146</v>
      </c>
      <c r="BO4" s="270" t="s">
        <v>144</v>
      </c>
      <c r="BP4" s="270" t="s">
        <v>148</v>
      </c>
      <c r="BQ4" s="271" t="s">
        <v>150</v>
      </c>
      <c r="BR4" s="270" t="s">
        <v>11</v>
      </c>
      <c r="BS4" s="270" t="s">
        <v>12</v>
      </c>
      <c r="BT4" s="270" t="s">
        <v>13</v>
      </c>
      <c r="BU4" s="270" t="s">
        <v>105</v>
      </c>
      <c r="BV4" s="270" t="s">
        <v>6</v>
      </c>
      <c r="BW4" s="270" t="s">
        <v>7</v>
      </c>
      <c r="BX4" s="270" t="s">
        <v>158</v>
      </c>
      <c r="BY4" s="272" t="s">
        <v>160</v>
      </c>
      <c r="BZ4" s="272" t="s">
        <v>161</v>
      </c>
    </row>
    <row r="5" spans="1:78" ht="16.5">
      <c r="A5" s="120" t="str">
        <f>BI5</f>
        <v>신흥교통</v>
      </c>
      <c r="B5" s="121" t="str">
        <f>IF(BJ5="NULL", E5, BJ5)</f>
        <v>권병헌</v>
      </c>
      <c r="C5" s="122" t="str">
        <f>BK5</f>
        <v>S</v>
      </c>
      <c r="D5" s="123">
        <f>BL5</f>
        <v>1.1698941640651759</v>
      </c>
      <c r="E5" s="124">
        <f>U5</f>
        <v>1100</v>
      </c>
      <c r="F5" s="125" t="str">
        <f t="shared" ref="F5:I6" si="0">BN5</f>
        <v>93</v>
      </c>
      <c r="G5" s="126" t="str">
        <f t="shared" si="0"/>
        <v>71바6300</v>
      </c>
      <c r="H5" s="127">
        <f t="shared" si="0"/>
        <v>2</v>
      </c>
      <c r="I5" s="128">
        <f t="shared" si="0"/>
        <v>1272.027</v>
      </c>
      <c r="J5" s="129">
        <f>AB5/AA5</f>
        <v>0.1013592179509733</v>
      </c>
      <c r="K5" s="129">
        <f>AC5/AA5</f>
        <v>0.31665604530027763</v>
      </c>
      <c r="L5" s="129">
        <f>AD5/I5</f>
        <v>0.22326570112112398</v>
      </c>
      <c r="M5" s="130">
        <f>Z5</f>
        <v>11.785</v>
      </c>
      <c r="N5" s="131">
        <f>BV5</f>
        <v>7.8614683493353515E-2</v>
      </c>
      <c r="O5" s="131">
        <f>BW5</f>
        <v>1.7295230368537775</v>
      </c>
      <c r="P5" s="212">
        <f>AK5</f>
        <v>1</v>
      </c>
      <c r="Q5" s="213">
        <f>AE5</f>
        <v>1</v>
      </c>
      <c r="R5" s="213">
        <f>AF5</f>
        <v>22</v>
      </c>
      <c r="T5" s="273">
        <v>525</v>
      </c>
      <c r="U5" s="273">
        <v>1100</v>
      </c>
      <c r="V5" s="273" t="s">
        <v>288</v>
      </c>
      <c r="W5" s="274">
        <v>1272.027</v>
      </c>
      <c r="X5" s="273">
        <v>535.18200000000002</v>
      </c>
      <c r="Y5" s="273">
        <v>2.3769999999999998</v>
      </c>
      <c r="Z5" s="273">
        <v>11.785</v>
      </c>
      <c r="AA5" s="273">
        <v>82.243027999999995</v>
      </c>
      <c r="AB5" s="273">
        <v>8.3360889999999994</v>
      </c>
      <c r="AC5" s="273">
        <v>26.042752</v>
      </c>
      <c r="AD5" s="273">
        <v>284</v>
      </c>
      <c r="AE5" s="273">
        <v>1</v>
      </c>
      <c r="AF5" s="273">
        <v>22</v>
      </c>
      <c r="AG5" s="273">
        <v>78</v>
      </c>
      <c r="AH5" s="273">
        <v>15.466684000000001</v>
      </c>
      <c r="AI5" s="273">
        <v>2824.6</v>
      </c>
      <c r="AJ5" s="273">
        <v>0</v>
      </c>
      <c r="AK5" s="273">
        <v>1</v>
      </c>
      <c r="AL5" s="273">
        <v>945</v>
      </c>
      <c r="AM5" s="255">
        <v>1.1698941640651759</v>
      </c>
      <c r="AN5" s="254" t="s">
        <v>71</v>
      </c>
      <c r="AO5" s="285">
        <v>1142.6890000000001</v>
      </c>
      <c r="AP5" s="284" t="s">
        <v>393</v>
      </c>
      <c r="AQ5" s="284" t="s">
        <v>116</v>
      </c>
      <c r="AR5" s="286" t="s">
        <v>121</v>
      </c>
      <c r="AS5" s="284" t="s">
        <v>116</v>
      </c>
      <c r="AT5" s="286" t="s">
        <v>121</v>
      </c>
      <c r="AU5" s="284" t="s">
        <v>287</v>
      </c>
      <c r="AV5" s="284" t="s">
        <v>288</v>
      </c>
      <c r="AW5" s="284" t="s">
        <v>71</v>
      </c>
      <c r="AX5" s="284">
        <v>1100</v>
      </c>
      <c r="AY5" s="274" t="s">
        <v>319</v>
      </c>
      <c r="AZ5" s="275">
        <v>2</v>
      </c>
      <c r="BA5" s="284" t="s">
        <v>320</v>
      </c>
      <c r="BB5" s="284">
        <v>2</v>
      </c>
      <c r="BC5" s="276">
        <v>1</v>
      </c>
      <c r="BD5" s="284"/>
      <c r="BE5" s="277" t="s">
        <v>71</v>
      </c>
      <c r="BF5" s="286">
        <v>0</v>
      </c>
      <c r="BG5" s="287" t="s">
        <v>239</v>
      </c>
      <c r="BH5" s="284"/>
      <c r="BI5" s="284" t="s">
        <v>116</v>
      </c>
      <c r="BJ5" s="284" t="s">
        <v>288</v>
      </c>
      <c r="BK5" s="284" t="s">
        <v>71</v>
      </c>
      <c r="BL5" s="288">
        <v>1.1698941640651759</v>
      </c>
      <c r="BM5" s="284">
        <v>1100</v>
      </c>
      <c r="BN5" s="284" t="s">
        <v>121</v>
      </c>
      <c r="BO5" s="284" t="s">
        <v>287</v>
      </c>
      <c r="BP5" s="284">
        <v>2</v>
      </c>
      <c r="BQ5" s="284">
        <v>1272.027</v>
      </c>
      <c r="BR5" s="289">
        <v>0.1013592179509733</v>
      </c>
      <c r="BS5" s="289">
        <v>0.31665604530027763</v>
      </c>
      <c r="BT5" s="289">
        <v>0.22326570112112398</v>
      </c>
      <c r="BU5" s="284">
        <v>11.785</v>
      </c>
      <c r="BV5" s="290">
        <v>7.8614683493353515E-2</v>
      </c>
      <c r="BW5" s="290">
        <v>1.7295230368537775</v>
      </c>
      <c r="BX5" s="284">
        <v>1</v>
      </c>
      <c r="BY5" s="284">
        <v>1</v>
      </c>
      <c r="BZ5" s="284">
        <v>22</v>
      </c>
    </row>
    <row r="6" spans="1:78" ht="16.5">
      <c r="A6" s="103" t="str">
        <f>BI6</f>
        <v>신흥교통</v>
      </c>
      <c r="B6" s="104" t="str">
        <f>IF(BJ6="NULL", E6, BJ6)</f>
        <v>권영준</v>
      </c>
      <c r="C6" s="105" t="str">
        <f>BK6</f>
        <v>S</v>
      </c>
      <c r="D6" s="106">
        <f>BL6</f>
        <v>1.0017954737979713</v>
      </c>
      <c r="E6" s="107">
        <f>U6</f>
        <v>8368</v>
      </c>
      <c r="F6" s="108" t="str">
        <f t="shared" si="0"/>
        <v>330</v>
      </c>
      <c r="G6" s="109" t="str">
        <f t="shared" si="0"/>
        <v>71바6295</v>
      </c>
      <c r="H6" s="110">
        <f t="shared" si="0"/>
        <v>8</v>
      </c>
      <c r="I6" s="111">
        <f t="shared" si="0"/>
        <v>4276.1210000000001</v>
      </c>
      <c r="J6" s="112">
        <f>AB6/AA6</f>
        <v>1.6669210134616815E-2</v>
      </c>
      <c r="K6" s="112">
        <f>AC6/AA6</f>
        <v>0.24052658713502922</v>
      </c>
      <c r="L6" s="112">
        <f>AD6/I6</f>
        <v>8.9333299969762317E-2</v>
      </c>
      <c r="M6" s="113">
        <f>Z6</f>
        <v>16.600000000000001</v>
      </c>
      <c r="N6" s="114">
        <f>BV6</f>
        <v>0</v>
      </c>
      <c r="O6" s="114">
        <f>BW6</f>
        <v>7.1560182698291275</v>
      </c>
      <c r="P6" s="214">
        <f>AK6</f>
        <v>4</v>
      </c>
      <c r="Q6" s="215">
        <f>AE6</f>
        <v>0</v>
      </c>
      <c r="R6" s="215">
        <f>AF6</f>
        <v>306</v>
      </c>
      <c r="T6" s="273">
        <v>525</v>
      </c>
      <c r="U6" s="273">
        <v>8368</v>
      </c>
      <c r="V6" s="273" t="s">
        <v>197</v>
      </c>
      <c r="W6" s="274">
        <v>4276.1210000000001</v>
      </c>
      <c r="X6" s="273">
        <v>1306.9580000000001</v>
      </c>
      <c r="Y6" s="273">
        <v>3.2719999999999998</v>
      </c>
      <c r="Z6" s="273">
        <v>16.600000000000001</v>
      </c>
      <c r="AA6" s="273">
        <v>124.678853</v>
      </c>
      <c r="AB6" s="273">
        <v>2.0782980000000002</v>
      </c>
      <c r="AC6" s="273">
        <v>29.988579000000001</v>
      </c>
      <c r="AD6" s="273">
        <v>382</v>
      </c>
      <c r="AE6" s="273">
        <v>0</v>
      </c>
      <c r="AF6" s="273">
        <v>306</v>
      </c>
      <c r="AG6" s="273">
        <v>106</v>
      </c>
      <c r="AH6" s="273">
        <v>34.297083000000001</v>
      </c>
      <c r="AI6" s="273">
        <v>33843.9</v>
      </c>
      <c r="AJ6" s="273">
        <v>2679.6</v>
      </c>
      <c r="AK6" s="273">
        <v>4</v>
      </c>
      <c r="AL6" s="273">
        <v>2649</v>
      </c>
      <c r="AM6" s="255">
        <v>1.0017954737979713</v>
      </c>
      <c r="AN6" s="254" t="s">
        <v>71</v>
      </c>
      <c r="AO6" s="285">
        <v>1096.5820000000001</v>
      </c>
      <c r="AP6" s="284" t="s">
        <v>394</v>
      </c>
      <c r="AQ6" s="284" t="s">
        <v>116</v>
      </c>
      <c r="AR6" s="286" t="s">
        <v>118</v>
      </c>
      <c r="AS6" s="284" t="s">
        <v>116</v>
      </c>
      <c r="AT6" s="286" t="s">
        <v>118</v>
      </c>
      <c r="AU6" s="284" t="s">
        <v>185</v>
      </c>
      <c r="AV6" s="284" t="s">
        <v>197</v>
      </c>
      <c r="AW6" s="284" t="s">
        <v>71</v>
      </c>
      <c r="AX6" s="284">
        <v>8368</v>
      </c>
      <c r="AY6" s="274" t="s">
        <v>332</v>
      </c>
      <c r="AZ6" s="275">
        <v>6</v>
      </c>
      <c r="BA6" s="284" t="s">
        <v>395</v>
      </c>
      <c r="BB6" s="284">
        <v>8</v>
      </c>
      <c r="BC6" s="276">
        <v>1</v>
      </c>
      <c r="BD6" s="284"/>
      <c r="BE6" s="277" t="s">
        <v>66</v>
      </c>
      <c r="BF6" s="286">
        <v>1</v>
      </c>
      <c r="BG6" s="287" t="s">
        <v>241</v>
      </c>
      <c r="BH6" s="284"/>
      <c r="BI6" s="284" t="s">
        <v>116</v>
      </c>
      <c r="BJ6" s="284" t="s">
        <v>197</v>
      </c>
      <c r="BK6" s="284" t="s">
        <v>71</v>
      </c>
      <c r="BL6" s="288">
        <v>1.0017954737979713</v>
      </c>
      <c r="BM6" s="284">
        <v>8368</v>
      </c>
      <c r="BN6" s="284" t="s">
        <v>118</v>
      </c>
      <c r="BO6" s="284" t="s">
        <v>185</v>
      </c>
      <c r="BP6" s="284">
        <v>8</v>
      </c>
      <c r="BQ6" s="284">
        <v>4276.1210000000001</v>
      </c>
      <c r="BR6" s="289">
        <v>1.6669210134616815E-2</v>
      </c>
      <c r="BS6" s="289">
        <v>0.24052658713502922</v>
      </c>
      <c r="BT6" s="289">
        <v>8.9333299969762317E-2</v>
      </c>
      <c r="BU6" s="284">
        <v>16.600000000000001</v>
      </c>
      <c r="BV6" s="290">
        <v>0</v>
      </c>
      <c r="BW6" s="290">
        <v>7.1560182698291275</v>
      </c>
      <c r="BX6" s="284">
        <v>4</v>
      </c>
      <c r="BY6" s="284">
        <v>0</v>
      </c>
      <c r="BZ6" s="284">
        <v>306</v>
      </c>
    </row>
    <row r="7" spans="1:78" ht="16.5">
      <c r="A7" s="120" t="str">
        <f t="shared" ref="A7:A59" si="1">BI7</f>
        <v>신흥교통</v>
      </c>
      <c r="B7" s="121" t="str">
        <f t="shared" ref="B7:B59" si="2">IF(BJ7="NULL", E7, BJ7)</f>
        <v>김대선</v>
      </c>
      <c r="C7" s="122" t="str">
        <f t="shared" ref="C7:C59" si="3">BK7</f>
        <v>D</v>
      </c>
      <c r="D7" s="123">
        <f t="shared" ref="D7:D59" si="4">BL7</f>
        <v>0.81238095238095231</v>
      </c>
      <c r="E7" s="124">
        <f t="shared" ref="E7:E59" si="5">U7</f>
        <v>1028</v>
      </c>
      <c r="F7" s="125" t="str">
        <f t="shared" ref="F7:F59" si="6">BN7</f>
        <v>46</v>
      </c>
      <c r="G7" s="126" t="str">
        <f t="shared" ref="G7:G59" si="7">BO7</f>
        <v>71바6276</v>
      </c>
      <c r="H7" s="127">
        <f t="shared" ref="H7:H59" si="8">BP7</f>
        <v>1</v>
      </c>
      <c r="I7" s="128">
        <f t="shared" ref="I7:I59" si="9">BQ7</f>
        <v>954.65599999999995</v>
      </c>
      <c r="J7" s="129">
        <f t="shared" ref="J7:J59" si="10">AB7/AA7</f>
        <v>4.3928273918962465E-3</v>
      </c>
      <c r="K7" s="129">
        <f t="shared" ref="K7:K59" si="11">AC7/AA7</f>
        <v>0.52542335145314512</v>
      </c>
      <c r="L7" s="129">
        <f t="shared" ref="L7:L59" si="12">AD7/I7</f>
        <v>0.18854959273287972</v>
      </c>
      <c r="M7" s="130">
        <f t="shared" ref="M7:M59" si="13">Z7</f>
        <v>21.844999999999999</v>
      </c>
      <c r="N7" s="131">
        <f t="shared" ref="N7:N59" si="14">BV7</f>
        <v>1.3617470586263534</v>
      </c>
      <c r="O7" s="131">
        <f t="shared" ref="O7:O59" si="15">BW7</f>
        <v>40.957161532531089</v>
      </c>
      <c r="P7" s="212">
        <f t="shared" ref="P7:P59" si="16">AK7</f>
        <v>48</v>
      </c>
      <c r="Q7" s="213">
        <f t="shared" ref="Q7:Q59" si="17">AE7</f>
        <v>13</v>
      </c>
      <c r="R7" s="213">
        <f t="shared" ref="R7:R59" si="18">AF7</f>
        <v>391</v>
      </c>
      <c r="T7" s="273">
        <v>525</v>
      </c>
      <c r="U7" s="273">
        <v>1028</v>
      </c>
      <c r="V7" s="273" t="s">
        <v>396</v>
      </c>
      <c r="W7" s="274">
        <v>954.65599999999995</v>
      </c>
      <c r="X7" s="273">
        <v>559.74900000000002</v>
      </c>
      <c r="Y7" s="273">
        <v>1.706</v>
      </c>
      <c r="Z7" s="273">
        <v>21.844999999999999</v>
      </c>
      <c r="AA7" s="273">
        <v>69.303883999999996</v>
      </c>
      <c r="AB7" s="273">
        <v>0.30443999999999999</v>
      </c>
      <c r="AC7" s="273">
        <v>36.413879000000001</v>
      </c>
      <c r="AD7" s="273">
        <v>180</v>
      </c>
      <c r="AE7" s="273">
        <v>13</v>
      </c>
      <c r="AF7" s="273">
        <v>391</v>
      </c>
      <c r="AG7" s="273">
        <v>81</v>
      </c>
      <c r="AH7" s="273">
        <v>13.774927</v>
      </c>
      <c r="AI7" s="273">
        <v>807.7</v>
      </c>
      <c r="AJ7" s="273">
        <v>0</v>
      </c>
      <c r="AK7" s="273">
        <v>48</v>
      </c>
      <c r="AL7" s="273">
        <v>38919</v>
      </c>
      <c r="AM7" s="255">
        <v>0.81238095238095231</v>
      </c>
      <c r="AN7" s="254" t="s">
        <v>67</v>
      </c>
      <c r="AO7" s="285">
        <v>954.65599999999995</v>
      </c>
      <c r="AP7" s="284" t="s">
        <v>397</v>
      </c>
      <c r="AQ7" s="284" t="s">
        <v>116</v>
      </c>
      <c r="AR7" s="286" t="s">
        <v>119</v>
      </c>
      <c r="AS7" s="284" t="s">
        <v>116</v>
      </c>
      <c r="AT7" s="286" t="s">
        <v>119</v>
      </c>
      <c r="AU7" s="284" t="s">
        <v>347</v>
      </c>
      <c r="AV7" s="284" t="s">
        <v>396</v>
      </c>
      <c r="AW7" s="284" t="s">
        <v>67</v>
      </c>
      <c r="AX7" s="284">
        <v>1028</v>
      </c>
      <c r="AY7" s="274" t="s">
        <v>335</v>
      </c>
      <c r="AZ7" s="275">
        <v>3</v>
      </c>
      <c r="BA7" s="284" t="s">
        <v>398</v>
      </c>
      <c r="BB7" s="284">
        <v>1</v>
      </c>
      <c r="BC7" s="276">
        <v>1</v>
      </c>
      <c r="BD7" s="284"/>
      <c r="BE7" s="277" t="s">
        <v>272</v>
      </c>
      <c r="BF7" s="286" t="s">
        <v>273</v>
      </c>
      <c r="BG7" s="287" t="s">
        <v>272</v>
      </c>
      <c r="BH7" s="284"/>
      <c r="BI7" s="284" t="s">
        <v>116</v>
      </c>
      <c r="BJ7" s="284" t="s">
        <v>396</v>
      </c>
      <c r="BK7" s="284" t="s">
        <v>67</v>
      </c>
      <c r="BL7" s="288">
        <v>0.81238095238095231</v>
      </c>
      <c r="BM7" s="284">
        <v>1028</v>
      </c>
      <c r="BN7" s="284" t="s">
        <v>119</v>
      </c>
      <c r="BO7" s="284" t="s">
        <v>347</v>
      </c>
      <c r="BP7" s="284">
        <v>1</v>
      </c>
      <c r="BQ7" s="284">
        <v>954.65599999999995</v>
      </c>
      <c r="BR7" s="289">
        <v>4.3928273918962465E-3</v>
      </c>
      <c r="BS7" s="289">
        <v>0.52542335145314512</v>
      </c>
      <c r="BT7" s="289">
        <v>0.18854959273287972</v>
      </c>
      <c r="BU7" s="284">
        <v>21.844999999999999</v>
      </c>
      <c r="BV7" s="290">
        <v>1.3617470586263534</v>
      </c>
      <c r="BW7" s="290">
        <v>40.957161532531089</v>
      </c>
      <c r="BX7" s="284">
        <v>48</v>
      </c>
      <c r="BY7" s="284">
        <v>13</v>
      </c>
      <c r="BZ7" s="284">
        <v>391</v>
      </c>
    </row>
    <row r="8" spans="1:78" ht="16.5">
      <c r="A8" s="103" t="str">
        <f t="shared" si="1"/>
        <v>신흥교통</v>
      </c>
      <c r="B8" s="104" t="str">
        <f t="shared" si="2"/>
        <v>김락규</v>
      </c>
      <c r="C8" s="105" t="str">
        <f t="shared" si="3"/>
        <v>D</v>
      </c>
      <c r="D8" s="106">
        <f t="shared" si="4"/>
        <v>0.80199999999999994</v>
      </c>
      <c r="E8" s="107">
        <f t="shared" si="5"/>
        <v>5085</v>
      </c>
      <c r="F8" s="108" t="str">
        <f t="shared" si="6"/>
        <v>330</v>
      </c>
      <c r="G8" s="109" t="str">
        <f t="shared" si="7"/>
        <v>71바6298</v>
      </c>
      <c r="H8" s="110">
        <f t="shared" si="8"/>
        <v>1</v>
      </c>
      <c r="I8" s="111">
        <f t="shared" si="9"/>
        <v>11200.87</v>
      </c>
      <c r="J8" s="112">
        <f t="shared" si="10"/>
        <v>2.0287625718755663E-2</v>
      </c>
      <c r="K8" s="112">
        <f t="shared" si="11"/>
        <v>0.377863237204761</v>
      </c>
      <c r="L8" s="112">
        <f t="shared" si="12"/>
        <v>0.11963356417849684</v>
      </c>
      <c r="M8" s="113">
        <f t="shared" si="13"/>
        <v>22.010999999999999</v>
      </c>
      <c r="N8" s="114">
        <f t="shared" si="14"/>
        <v>0.81243689106292627</v>
      </c>
      <c r="O8" s="114">
        <f t="shared" si="15"/>
        <v>13.597158077899305</v>
      </c>
      <c r="P8" s="214">
        <f t="shared" si="16"/>
        <v>200</v>
      </c>
      <c r="Q8" s="215">
        <f t="shared" si="17"/>
        <v>91</v>
      </c>
      <c r="R8" s="215">
        <f t="shared" si="18"/>
        <v>1523</v>
      </c>
      <c r="T8" s="273">
        <v>525</v>
      </c>
      <c r="U8" s="273">
        <v>5085</v>
      </c>
      <c r="V8" s="273" t="s">
        <v>198</v>
      </c>
      <c r="W8" s="274">
        <v>11200.87</v>
      </c>
      <c r="X8" s="273">
        <v>3990.6019999999999</v>
      </c>
      <c r="Y8" s="273">
        <v>2.8069999999999999</v>
      </c>
      <c r="Z8" s="273">
        <v>22.010999999999999</v>
      </c>
      <c r="AA8" s="273">
        <v>383.94828000000001</v>
      </c>
      <c r="AB8" s="273">
        <v>7.7893990000000004</v>
      </c>
      <c r="AC8" s="273">
        <v>145.07993999999999</v>
      </c>
      <c r="AD8" s="273">
        <v>1340</v>
      </c>
      <c r="AE8" s="273">
        <v>91</v>
      </c>
      <c r="AF8" s="273">
        <v>1523</v>
      </c>
      <c r="AG8" s="273">
        <v>112</v>
      </c>
      <c r="AH8" s="273">
        <v>29.172861000000001</v>
      </c>
      <c r="AI8" s="273">
        <v>177783.7</v>
      </c>
      <c r="AJ8" s="273">
        <v>103845.8</v>
      </c>
      <c r="AK8" s="273">
        <v>200</v>
      </c>
      <c r="AL8" s="273">
        <v>151710</v>
      </c>
      <c r="AM8" s="255">
        <v>0.80199999999999994</v>
      </c>
      <c r="AN8" s="254" t="s">
        <v>67</v>
      </c>
      <c r="AO8" s="285">
        <v>11200.87</v>
      </c>
      <c r="AP8" s="284" t="s">
        <v>399</v>
      </c>
      <c r="AQ8" s="284" t="s">
        <v>116</v>
      </c>
      <c r="AR8" s="286" t="s">
        <v>118</v>
      </c>
      <c r="AS8" s="284" t="s">
        <v>116</v>
      </c>
      <c r="AT8" s="286" t="s">
        <v>118</v>
      </c>
      <c r="AU8" s="284" t="s">
        <v>187</v>
      </c>
      <c r="AV8" s="284" t="s">
        <v>198</v>
      </c>
      <c r="AW8" s="284" t="s">
        <v>67</v>
      </c>
      <c r="AX8" s="284">
        <v>5085</v>
      </c>
      <c r="AY8" s="274" t="s">
        <v>304</v>
      </c>
      <c r="AZ8" s="275">
        <v>6</v>
      </c>
      <c r="BA8" s="284" t="s">
        <v>400</v>
      </c>
      <c r="BB8" s="284">
        <v>1</v>
      </c>
      <c r="BC8" s="276">
        <v>1</v>
      </c>
      <c r="BD8" s="284"/>
      <c r="BE8" s="277" t="s">
        <v>67</v>
      </c>
      <c r="BF8" s="286">
        <v>0</v>
      </c>
      <c r="BG8" s="287" t="s">
        <v>239</v>
      </c>
      <c r="BH8" s="284"/>
      <c r="BI8" s="284" t="s">
        <v>116</v>
      </c>
      <c r="BJ8" s="284" t="s">
        <v>198</v>
      </c>
      <c r="BK8" s="284" t="s">
        <v>67</v>
      </c>
      <c r="BL8" s="288">
        <v>0.80199999999999994</v>
      </c>
      <c r="BM8" s="284">
        <v>5085</v>
      </c>
      <c r="BN8" s="284" t="s">
        <v>118</v>
      </c>
      <c r="BO8" s="284" t="s">
        <v>187</v>
      </c>
      <c r="BP8" s="284">
        <v>1</v>
      </c>
      <c r="BQ8" s="284">
        <v>11200.87</v>
      </c>
      <c r="BR8" s="289">
        <v>2.0287625718755663E-2</v>
      </c>
      <c r="BS8" s="289">
        <v>0.377863237204761</v>
      </c>
      <c r="BT8" s="289">
        <v>0.11963356417849684</v>
      </c>
      <c r="BU8" s="284">
        <v>22.010999999999999</v>
      </c>
      <c r="BV8" s="290">
        <v>0.81243689106292627</v>
      </c>
      <c r="BW8" s="290">
        <v>13.597158077899305</v>
      </c>
      <c r="BX8" s="284">
        <v>200</v>
      </c>
      <c r="BY8" s="284">
        <v>91</v>
      </c>
      <c r="BZ8" s="284">
        <v>1523</v>
      </c>
    </row>
    <row r="9" spans="1:78" ht="16.5">
      <c r="A9" s="120" t="str">
        <f t="shared" si="1"/>
        <v>신흥교통</v>
      </c>
      <c r="B9" s="121" t="str">
        <f t="shared" si="2"/>
        <v>김범수</v>
      </c>
      <c r="C9" s="122" t="str">
        <f t="shared" si="3"/>
        <v>D</v>
      </c>
      <c r="D9" s="123">
        <f t="shared" si="4"/>
        <v>0.83529411764705885</v>
      </c>
      <c r="E9" s="124">
        <f t="shared" si="5"/>
        <v>6651</v>
      </c>
      <c r="F9" s="125" t="str">
        <f t="shared" si="6"/>
        <v>330</v>
      </c>
      <c r="G9" s="126" t="str">
        <f t="shared" si="7"/>
        <v>71바6255</v>
      </c>
      <c r="H9" s="127">
        <f t="shared" si="8"/>
        <v>2</v>
      </c>
      <c r="I9" s="128">
        <f t="shared" si="9"/>
        <v>3930.1059999999998</v>
      </c>
      <c r="J9" s="129">
        <f t="shared" si="10"/>
        <v>7.4662921422857164E-3</v>
      </c>
      <c r="K9" s="129">
        <f t="shared" si="11"/>
        <v>0.32807828309331311</v>
      </c>
      <c r="L9" s="129">
        <f t="shared" si="12"/>
        <v>9.2363920973123889E-2</v>
      </c>
      <c r="M9" s="130">
        <f t="shared" si="13"/>
        <v>19.702000000000002</v>
      </c>
      <c r="N9" s="131">
        <f t="shared" si="14"/>
        <v>2.5444606328684265E-2</v>
      </c>
      <c r="O9" s="131">
        <f t="shared" si="15"/>
        <v>7.4043804416471213</v>
      </c>
      <c r="P9" s="212">
        <f t="shared" si="16"/>
        <v>40</v>
      </c>
      <c r="Q9" s="213">
        <f t="shared" si="17"/>
        <v>1</v>
      </c>
      <c r="R9" s="213">
        <f t="shared" si="18"/>
        <v>291</v>
      </c>
      <c r="T9" s="273">
        <v>525</v>
      </c>
      <c r="U9" s="273">
        <v>6651</v>
      </c>
      <c r="V9" s="273" t="s">
        <v>199</v>
      </c>
      <c r="W9" s="274">
        <v>3930.1060000000002</v>
      </c>
      <c r="X9" s="273">
        <v>1387.075</v>
      </c>
      <c r="Y9" s="273">
        <v>2.8330000000000002</v>
      </c>
      <c r="Z9" s="273">
        <v>19.702000000000002</v>
      </c>
      <c r="AA9" s="273">
        <v>122.846653</v>
      </c>
      <c r="AB9" s="273">
        <v>0.91720900000000005</v>
      </c>
      <c r="AC9" s="273">
        <v>40.303319000000002</v>
      </c>
      <c r="AD9" s="273">
        <v>363</v>
      </c>
      <c r="AE9" s="273">
        <v>1</v>
      </c>
      <c r="AF9" s="273">
        <v>291</v>
      </c>
      <c r="AG9" s="273">
        <v>110</v>
      </c>
      <c r="AH9" s="273">
        <v>31.991966000000001</v>
      </c>
      <c r="AI9" s="273">
        <v>57893.1</v>
      </c>
      <c r="AJ9" s="273">
        <v>28617.1</v>
      </c>
      <c r="AK9" s="273">
        <v>40</v>
      </c>
      <c r="AL9" s="273">
        <v>26856</v>
      </c>
      <c r="AM9" s="255">
        <v>0.83529411764705885</v>
      </c>
      <c r="AN9" s="254" t="s">
        <v>67</v>
      </c>
      <c r="AO9" s="285">
        <v>3562.7289999999998</v>
      </c>
      <c r="AP9" s="284" t="s">
        <v>401</v>
      </c>
      <c r="AQ9" s="284" t="s">
        <v>116</v>
      </c>
      <c r="AR9" s="286" t="s">
        <v>118</v>
      </c>
      <c r="AS9" s="284" t="s">
        <v>116</v>
      </c>
      <c r="AT9" s="286" t="s">
        <v>118</v>
      </c>
      <c r="AU9" s="284" t="s">
        <v>183</v>
      </c>
      <c r="AV9" s="284" t="s">
        <v>199</v>
      </c>
      <c r="AW9" s="284" t="s">
        <v>67</v>
      </c>
      <c r="AX9" s="284">
        <v>6651</v>
      </c>
      <c r="AY9" s="274" t="s">
        <v>304</v>
      </c>
      <c r="AZ9" s="275">
        <v>3</v>
      </c>
      <c r="BA9" s="284" t="s">
        <v>249</v>
      </c>
      <c r="BB9" s="284">
        <v>2</v>
      </c>
      <c r="BC9" s="276">
        <v>1</v>
      </c>
      <c r="BD9" s="284"/>
      <c r="BE9" s="277" t="s">
        <v>67</v>
      </c>
      <c r="BF9" s="286">
        <v>0</v>
      </c>
      <c r="BG9" s="287" t="s">
        <v>239</v>
      </c>
      <c r="BH9" s="284"/>
      <c r="BI9" s="284" t="s">
        <v>116</v>
      </c>
      <c r="BJ9" s="284" t="s">
        <v>199</v>
      </c>
      <c r="BK9" s="284" t="s">
        <v>67</v>
      </c>
      <c r="BL9" s="288">
        <v>0.83529411764705885</v>
      </c>
      <c r="BM9" s="284">
        <v>6651</v>
      </c>
      <c r="BN9" s="284" t="s">
        <v>118</v>
      </c>
      <c r="BO9" s="284" t="s">
        <v>183</v>
      </c>
      <c r="BP9" s="284">
        <v>2</v>
      </c>
      <c r="BQ9" s="284">
        <v>3930.1059999999998</v>
      </c>
      <c r="BR9" s="289">
        <v>7.4662921422857164E-3</v>
      </c>
      <c r="BS9" s="289">
        <v>0.32807828309331311</v>
      </c>
      <c r="BT9" s="289">
        <v>9.2363920973123875E-2</v>
      </c>
      <c r="BU9" s="284">
        <v>19.702000000000002</v>
      </c>
      <c r="BV9" s="290">
        <v>2.5444606328684265E-2</v>
      </c>
      <c r="BW9" s="290">
        <v>7.4043804416471213</v>
      </c>
      <c r="BX9" s="284">
        <v>40</v>
      </c>
      <c r="BY9" s="284">
        <v>1</v>
      </c>
      <c r="BZ9" s="284">
        <v>291</v>
      </c>
    </row>
    <row r="10" spans="1:78" ht="16.5">
      <c r="A10" s="103" t="str">
        <f t="shared" si="1"/>
        <v>신흥교통</v>
      </c>
      <c r="B10" s="104" t="str">
        <f t="shared" si="2"/>
        <v>김상용</v>
      </c>
      <c r="C10" s="105" t="str">
        <f t="shared" si="3"/>
        <v>C</v>
      </c>
      <c r="D10" s="106">
        <f t="shared" si="4"/>
        <v>0.89327892628715888</v>
      </c>
      <c r="E10" s="107">
        <f t="shared" si="5"/>
        <v>4211</v>
      </c>
      <c r="F10" s="108" t="str">
        <f t="shared" si="6"/>
        <v>13</v>
      </c>
      <c r="G10" s="109" t="str">
        <f t="shared" si="7"/>
        <v>71바6277</v>
      </c>
      <c r="H10" s="110">
        <f t="shared" si="8"/>
        <v>7</v>
      </c>
      <c r="I10" s="111">
        <f t="shared" si="9"/>
        <v>1080.6279999999999</v>
      </c>
      <c r="J10" s="112">
        <f t="shared" si="10"/>
        <v>3.4200821864191093E-2</v>
      </c>
      <c r="K10" s="112">
        <f t="shared" si="11"/>
        <v>0.45479651148670108</v>
      </c>
      <c r="L10" s="112">
        <f t="shared" si="12"/>
        <v>0.20265993477866576</v>
      </c>
      <c r="M10" s="113">
        <f t="shared" si="13"/>
        <v>18.021999999999998</v>
      </c>
      <c r="N10" s="114">
        <f t="shared" si="14"/>
        <v>0</v>
      </c>
      <c r="O10" s="114">
        <f t="shared" si="15"/>
        <v>18.87791173280722</v>
      </c>
      <c r="P10" s="214">
        <f t="shared" si="16"/>
        <v>26</v>
      </c>
      <c r="Q10" s="215">
        <f t="shared" si="17"/>
        <v>0</v>
      </c>
      <c r="R10" s="215">
        <f t="shared" si="18"/>
        <v>204</v>
      </c>
      <c r="T10" s="273">
        <v>525</v>
      </c>
      <c r="U10" s="273">
        <v>4211</v>
      </c>
      <c r="V10" s="273" t="s">
        <v>402</v>
      </c>
      <c r="W10" s="274">
        <v>1080.6279999999999</v>
      </c>
      <c r="X10" s="273">
        <v>564.08399999999995</v>
      </c>
      <c r="Y10" s="273">
        <v>1.9159999999999999</v>
      </c>
      <c r="Z10" s="273">
        <v>18.021999999999998</v>
      </c>
      <c r="AA10" s="273">
        <v>74.112487999999999</v>
      </c>
      <c r="AB10" s="273">
        <v>2.5347080000000002</v>
      </c>
      <c r="AC10" s="273">
        <v>33.706100999999997</v>
      </c>
      <c r="AD10" s="273">
        <v>219</v>
      </c>
      <c r="AE10" s="273">
        <v>0</v>
      </c>
      <c r="AF10" s="273">
        <v>204</v>
      </c>
      <c r="AG10" s="273">
        <v>74</v>
      </c>
      <c r="AH10" s="273">
        <v>14.580916</v>
      </c>
      <c r="AI10" s="273">
        <v>1174.4000000000001</v>
      </c>
      <c r="AJ10" s="273">
        <v>0</v>
      </c>
      <c r="AK10" s="273">
        <v>26</v>
      </c>
      <c r="AL10" s="273">
        <v>26730</v>
      </c>
      <c r="AM10" s="255">
        <v>0.89327892628715888</v>
      </c>
      <c r="AN10" s="254" t="s">
        <v>69</v>
      </c>
      <c r="AO10" s="285">
        <v>252.398</v>
      </c>
      <c r="AP10" s="284" t="s">
        <v>403</v>
      </c>
      <c r="AQ10" s="284" t="s">
        <v>116</v>
      </c>
      <c r="AR10" s="286" t="s">
        <v>117</v>
      </c>
      <c r="AS10" s="284" t="s">
        <v>116</v>
      </c>
      <c r="AT10" s="286" t="s">
        <v>117</v>
      </c>
      <c r="AU10" s="284" t="s">
        <v>177</v>
      </c>
      <c r="AV10" s="284" t="s">
        <v>402</v>
      </c>
      <c r="AW10" s="284" t="s">
        <v>69</v>
      </c>
      <c r="AX10" s="284">
        <v>4211</v>
      </c>
      <c r="AY10" s="274" t="s">
        <v>306</v>
      </c>
      <c r="AZ10" s="275">
        <v>1</v>
      </c>
      <c r="BA10" s="284" t="s">
        <v>174</v>
      </c>
      <c r="BB10" s="284">
        <v>7</v>
      </c>
      <c r="BC10" s="276">
        <v>1</v>
      </c>
      <c r="BD10" s="284"/>
      <c r="BE10" s="277" t="s">
        <v>272</v>
      </c>
      <c r="BF10" s="286" t="s">
        <v>273</v>
      </c>
      <c r="BG10" s="287" t="s">
        <v>272</v>
      </c>
      <c r="BH10" s="284"/>
      <c r="BI10" s="284" t="s">
        <v>116</v>
      </c>
      <c r="BJ10" s="284" t="s">
        <v>402</v>
      </c>
      <c r="BK10" s="284" t="s">
        <v>69</v>
      </c>
      <c r="BL10" s="288">
        <v>0.89327892628715888</v>
      </c>
      <c r="BM10" s="284">
        <v>4211</v>
      </c>
      <c r="BN10" s="284" t="s">
        <v>117</v>
      </c>
      <c r="BO10" s="284" t="s">
        <v>177</v>
      </c>
      <c r="BP10" s="284">
        <v>7</v>
      </c>
      <c r="BQ10" s="284">
        <v>1080.6279999999999</v>
      </c>
      <c r="BR10" s="289">
        <v>3.4200821864191093E-2</v>
      </c>
      <c r="BS10" s="289">
        <v>0.45479651148670108</v>
      </c>
      <c r="BT10" s="289">
        <v>0.20265993477866576</v>
      </c>
      <c r="BU10" s="284">
        <v>18.021999999999998</v>
      </c>
      <c r="BV10" s="290">
        <v>0</v>
      </c>
      <c r="BW10" s="290">
        <v>18.87791173280722</v>
      </c>
      <c r="BX10" s="284">
        <v>26</v>
      </c>
      <c r="BY10" s="284">
        <v>0</v>
      </c>
      <c r="BZ10" s="284">
        <v>204</v>
      </c>
    </row>
    <row r="11" spans="1:78" ht="16.5">
      <c r="A11" s="120" t="str">
        <f t="shared" si="1"/>
        <v>신흥교통</v>
      </c>
      <c r="B11" s="121" t="str">
        <f t="shared" si="2"/>
        <v>김영찬</v>
      </c>
      <c r="C11" s="122" t="str">
        <f t="shared" si="3"/>
        <v>F</v>
      </c>
      <c r="D11" s="123">
        <f t="shared" si="4"/>
        <v>0.7578649833204566</v>
      </c>
      <c r="E11" s="124">
        <f t="shared" si="5"/>
        <v>5885</v>
      </c>
      <c r="F11" s="125" t="str">
        <f t="shared" si="6"/>
        <v>13</v>
      </c>
      <c r="G11" s="126" t="str">
        <f t="shared" si="7"/>
        <v>71바6262</v>
      </c>
      <c r="H11" s="127">
        <f t="shared" si="8"/>
        <v>4</v>
      </c>
      <c r="I11" s="128">
        <f t="shared" si="9"/>
        <v>727.18600000000004</v>
      </c>
      <c r="J11" s="129">
        <f t="shared" si="10"/>
        <v>4.8786003162420294E-2</v>
      </c>
      <c r="K11" s="129">
        <f t="shared" si="11"/>
        <v>0.47798057861994703</v>
      </c>
      <c r="L11" s="129">
        <f t="shared" si="12"/>
        <v>0.22002623812889685</v>
      </c>
      <c r="M11" s="130">
        <f t="shared" si="13"/>
        <v>21.431000000000001</v>
      </c>
      <c r="N11" s="131">
        <f t="shared" si="14"/>
        <v>0</v>
      </c>
      <c r="O11" s="131">
        <f t="shared" si="15"/>
        <v>78.309898371154119</v>
      </c>
      <c r="P11" s="212">
        <f t="shared" si="16"/>
        <v>17</v>
      </c>
      <c r="Q11" s="213">
        <f t="shared" si="17"/>
        <v>11</v>
      </c>
      <c r="R11" s="213">
        <f t="shared" si="18"/>
        <v>967</v>
      </c>
      <c r="T11" s="273">
        <v>525</v>
      </c>
      <c r="U11" s="273">
        <v>5885</v>
      </c>
      <c r="V11" s="273" t="s">
        <v>349</v>
      </c>
      <c r="W11" s="274">
        <v>727.18600000000004</v>
      </c>
      <c r="X11" s="273">
        <v>417.84699999999998</v>
      </c>
      <c r="Y11" s="273">
        <v>1.74</v>
      </c>
      <c r="Z11" s="273">
        <v>21.431000000000001</v>
      </c>
      <c r="AA11" s="273">
        <v>51.841939000000004</v>
      </c>
      <c r="AB11" s="273">
        <v>2.5291610000000002</v>
      </c>
      <c r="AC11" s="273">
        <v>24.779440000000001</v>
      </c>
      <c r="AD11" s="273">
        <v>160</v>
      </c>
      <c r="AE11" s="273">
        <v>11</v>
      </c>
      <c r="AF11" s="273">
        <v>967</v>
      </c>
      <c r="AG11" s="273">
        <v>78</v>
      </c>
      <c r="AH11" s="273">
        <v>14.026983</v>
      </c>
      <c r="AI11" s="273">
        <v>417.1</v>
      </c>
      <c r="AJ11" s="273">
        <v>0</v>
      </c>
      <c r="AK11" s="273">
        <v>17</v>
      </c>
      <c r="AL11" s="273">
        <v>24929</v>
      </c>
      <c r="AM11" s="255">
        <v>0.7578649833204566</v>
      </c>
      <c r="AN11" s="254" t="s">
        <v>70</v>
      </c>
      <c r="AO11" s="285">
        <v>240.94399999999999</v>
      </c>
      <c r="AP11" s="284" t="s">
        <v>404</v>
      </c>
      <c r="AQ11" s="284" t="s">
        <v>116</v>
      </c>
      <c r="AR11" s="286" t="s">
        <v>117</v>
      </c>
      <c r="AS11" s="284" t="s">
        <v>116</v>
      </c>
      <c r="AT11" s="286" t="s">
        <v>117</v>
      </c>
      <c r="AU11" s="284" t="s">
        <v>175</v>
      </c>
      <c r="AV11" s="284" t="s">
        <v>349</v>
      </c>
      <c r="AW11" s="284" t="s">
        <v>70</v>
      </c>
      <c r="AX11" s="284">
        <v>5885</v>
      </c>
      <c r="AY11" s="274" t="s">
        <v>313</v>
      </c>
      <c r="AZ11" s="275">
        <v>5</v>
      </c>
      <c r="BA11" s="284" t="s">
        <v>405</v>
      </c>
      <c r="BB11" s="284">
        <v>4</v>
      </c>
      <c r="BC11" s="276">
        <v>1</v>
      </c>
      <c r="BD11" s="284"/>
      <c r="BE11" s="277" t="s">
        <v>70</v>
      </c>
      <c r="BF11" s="286">
        <v>0</v>
      </c>
      <c r="BG11" s="287" t="s">
        <v>239</v>
      </c>
      <c r="BH11" s="284"/>
      <c r="BI11" s="284" t="s">
        <v>116</v>
      </c>
      <c r="BJ11" s="284" t="s">
        <v>349</v>
      </c>
      <c r="BK11" s="284" t="s">
        <v>70</v>
      </c>
      <c r="BL11" s="288">
        <v>0.7578649833204566</v>
      </c>
      <c r="BM11" s="284">
        <v>5885</v>
      </c>
      <c r="BN11" s="284" t="s">
        <v>117</v>
      </c>
      <c r="BO11" s="284" t="s">
        <v>175</v>
      </c>
      <c r="BP11" s="284">
        <v>4</v>
      </c>
      <c r="BQ11" s="284">
        <v>727.18600000000004</v>
      </c>
      <c r="BR11" s="289">
        <v>4.8786003162420294E-2</v>
      </c>
      <c r="BS11" s="289">
        <v>0.47798057861994703</v>
      </c>
      <c r="BT11" s="289">
        <v>0.22002623812889685</v>
      </c>
      <c r="BU11" s="284">
        <v>21.431000000000001</v>
      </c>
      <c r="BV11" s="290">
        <v>0</v>
      </c>
      <c r="BW11" s="290">
        <v>78.309898371154119</v>
      </c>
      <c r="BX11" s="284">
        <v>17</v>
      </c>
      <c r="BY11" s="284">
        <v>11</v>
      </c>
      <c r="BZ11" s="284">
        <v>967</v>
      </c>
    </row>
    <row r="12" spans="1:78" ht="16.5">
      <c r="A12" s="103" t="str">
        <f t="shared" si="1"/>
        <v>신흥교통</v>
      </c>
      <c r="B12" s="104" t="str">
        <f t="shared" si="2"/>
        <v>김용만</v>
      </c>
      <c r="C12" s="105" t="str">
        <f t="shared" si="3"/>
        <v>C</v>
      </c>
      <c r="D12" s="106">
        <f t="shared" si="4"/>
        <v>0.88796250599289039</v>
      </c>
      <c r="E12" s="107">
        <f t="shared" si="5"/>
        <v>865</v>
      </c>
      <c r="F12" s="108" t="str">
        <f t="shared" si="6"/>
        <v>13</v>
      </c>
      <c r="G12" s="109" t="str">
        <f t="shared" si="7"/>
        <v>71바6277</v>
      </c>
      <c r="H12" s="110">
        <f t="shared" si="8"/>
        <v>3</v>
      </c>
      <c r="I12" s="111">
        <f t="shared" si="9"/>
        <v>844.38</v>
      </c>
      <c r="J12" s="112">
        <f t="shared" si="10"/>
        <v>3.7883177620585462E-2</v>
      </c>
      <c r="K12" s="112">
        <f t="shared" si="11"/>
        <v>0.46567461965466228</v>
      </c>
      <c r="L12" s="112">
        <f t="shared" si="12"/>
        <v>0.21198986238423459</v>
      </c>
      <c r="M12" s="113">
        <f t="shared" si="13"/>
        <v>16.242000000000001</v>
      </c>
      <c r="N12" s="114">
        <f t="shared" si="14"/>
        <v>5.5662142637201262</v>
      </c>
      <c r="O12" s="114">
        <f t="shared" si="15"/>
        <v>45.950875198370404</v>
      </c>
      <c r="P12" s="214">
        <f t="shared" si="16"/>
        <v>21</v>
      </c>
      <c r="Q12" s="215">
        <f t="shared" si="17"/>
        <v>47</v>
      </c>
      <c r="R12" s="215">
        <f t="shared" si="18"/>
        <v>388</v>
      </c>
      <c r="T12" s="273">
        <v>525</v>
      </c>
      <c r="U12" s="273">
        <v>865</v>
      </c>
      <c r="V12" s="273" t="s">
        <v>406</v>
      </c>
      <c r="W12" s="274">
        <v>844.38</v>
      </c>
      <c r="X12" s="273">
        <v>420.952</v>
      </c>
      <c r="Y12" s="273">
        <v>2.0059999999999998</v>
      </c>
      <c r="Z12" s="273">
        <v>16.242000000000001</v>
      </c>
      <c r="AA12" s="273">
        <v>60.896106000000003</v>
      </c>
      <c r="AB12" s="273">
        <v>2.3069380000000002</v>
      </c>
      <c r="AC12" s="273">
        <v>28.357771</v>
      </c>
      <c r="AD12" s="273">
        <v>179</v>
      </c>
      <c r="AE12" s="273">
        <v>47</v>
      </c>
      <c r="AF12" s="273">
        <v>388</v>
      </c>
      <c r="AG12" s="273">
        <v>90</v>
      </c>
      <c r="AH12" s="273">
        <v>13.865911000000001</v>
      </c>
      <c r="AI12" s="273">
        <v>662.8</v>
      </c>
      <c r="AJ12" s="273">
        <v>0</v>
      </c>
      <c r="AK12" s="273">
        <v>21</v>
      </c>
      <c r="AL12" s="273">
        <v>32065</v>
      </c>
      <c r="AM12" s="255">
        <v>0.88796250599289039</v>
      </c>
      <c r="AN12" s="254" t="s">
        <v>69</v>
      </c>
      <c r="AO12" s="285">
        <v>477.964</v>
      </c>
      <c r="AP12" s="284" t="s">
        <v>407</v>
      </c>
      <c r="AQ12" s="284" t="s">
        <v>116</v>
      </c>
      <c r="AR12" s="286" t="s">
        <v>117</v>
      </c>
      <c r="AS12" s="284" t="s">
        <v>116</v>
      </c>
      <c r="AT12" s="286" t="s">
        <v>117</v>
      </c>
      <c r="AU12" s="284" t="s">
        <v>177</v>
      </c>
      <c r="AV12" s="284" t="s">
        <v>406</v>
      </c>
      <c r="AW12" s="284" t="s">
        <v>69</v>
      </c>
      <c r="AX12" s="284">
        <v>865</v>
      </c>
      <c r="AY12" s="274" t="s">
        <v>306</v>
      </c>
      <c r="AZ12" s="275">
        <v>2</v>
      </c>
      <c r="BA12" s="284" t="s">
        <v>408</v>
      </c>
      <c r="BB12" s="284">
        <v>3</v>
      </c>
      <c r="BC12" s="276">
        <v>1</v>
      </c>
      <c r="BD12" s="284"/>
      <c r="BE12" s="277" t="s">
        <v>272</v>
      </c>
      <c r="BF12" s="286" t="s">
        <v>273</v>
      </c>
      <c r="BG12" s="287" t="s">
        <v>272</v>
      </c>
      <c r="BH12" s="284"/>
      <c r="BI12" s="284" t="s">
        <v>116</v>
      </c>
      <c r="BJ12" s="284" t="s">
        <v>406</v>
      </c>
      <c r="BK12" s="284" t="s">
        <v>69</v>
      </c>
      <c r="BL12" s="288">
        <v>0.88796250599289039</v>
      </c>
      <c r="BM12" s="284">
        <v>865</v>
      </c>
      <c r="BN12" s="284" t="s">
        <v>117</v>
      </c>
      <c r="BO12" s="284" t="s">
        <v>177</v>
      </c>
      <c r="BP12" s="284">
        <v>3</v>
      </c>
      <c r="BQ12" s="284">
        <v>844.38</v>
      </c>
      <c r="BR12" s="289">
        <v>3.7883177620585462E-2</v>
      </c>
      <c r="BS12" s="289">
        <v>0.46567461965466228</v>
      </c>
      <c r="BT12" s="289">
        <v>0.21198986238423459</v>
      </c>
      <c r="BU12" s="284">
        <v>16.242000000000001</v>
      </c>
      <c r="BV12" s="290">
        <v>5.5662142637201262</v>
      </c>
      <c r="BW12" s="290">
        <v>45.950875198370404</v>
      </c>
      <c r="BX12" s="284">
        <v>21</v>
      </c>
      <c r="BY12" s="284">
        <v>47</v>
      </c>
      <c r="BZ12" s="284">
        <v>388</v>
      </c>
    </row>
    <row r="13" spans="1:78" ht="16.5">
      <c r="A13" s="120" t="str">
        <f t="shared" si="1"/>
        <v>신흥교통</v>
      </c>
      <c r="B13" s="121" t="str">
        <f t="shared" si="2"/>
        <v>김용진</v>
      </c>
      <c r="C13" s="122" t="str">
        <f t="shared" si="3"/>
        <v>F</v>
      </c>
      <c r="D13" s="123">
        <f t="shared" si="4"/>
        <v>0.79327756058103605</v>
      </c>
      <c r="E13" s="124">
        <f t="shared" si="5"/>
        <v>4554</v>
      </c>
      <c r="F13" s="125" t="str">
        <f t="shared" si="6"/>
        <v>330</v>
      </c>
      <c r="G13" s="126" t="str">
        <f t="shared" si="7"/>
        <v>71바6297</v>
      </c>
      <c r="H13" s="127">
        <f t="shared" si="8"/>
        <v>6</v>
      </c>
      <c r="I13" s="128">
        <f t="shared" si="9"/>
        <v>2810.42</v>
      </c>
      <c r="J13" s="129">
        <f t="shared" si="10"/>
        <v>6.8841758918750679E-3</v>
      </c>
      <c r="K13" s="129">
        <f t="shared" si="11"/>
        <v>0.41509468390658766</v>
      </c>
      <c r="L13" s="129">
        <f t="shared" si="12"/>
        <v>0.13414365112687782</v>
      </c>
      <c r="M13" s="130">
        <f t="shared" si="13"/>
        <v>25.189</v>
      </c>
      <c r="N13" s="131">
        <f t="shared" si="14"/>
        <v>7.1163740650863574E-2</v>
      </c>
      <c r="O13" s="131">
        <f t="shared" si="15"/>
        <v>23.484034414784979</v>
      </c>
      <c r="P13" s="212">
        <f t="shared" si="16"/>
        <v>60</v>
      </c>
      <c r="Q13" s="213">
        <f t="shared" si="17"/>
        <v>2</v>
      </c>
      <c r="R13" s="213">
        <f t="shared" si="18"/>
        <v>660</v>
      </c>
      <c r="T13" s="273">
        <v>525</v>
      </c>
      <c r="U13" s="273">
        <v>4554</v>
      </c>
      <c r="V13" s="273" t="s">
        <v>200</v>
      </c>
      <c r="W13" s="274">
        <v>2810.42</v>
      </c>
      <c r="X13" s="273">
        <v>1064.4079999999999</v>
      </c>
      <c r="Y13" s="273">
        <v>2.64</v>
      </c>
      <c r="Z13" s="273">
        <v>25.189</v>
      </c>
      <c r="AA13" s="273">
        <v>95.467490999999995</v>
      </c>
      <c r="AB13" s="273">
        <v>0.65721499999999999</v>
      </c>
      <c r="AC13" s="273">
        <v>39.628048</v>
      </c>
      <c r="AD13" s="273">
        <v>377</v>
      </c>
      <c r="AE13" s="273">
        <v>2</v>
      </c>
      <c r="AF13" s="273">
        <v>660</v>
      </c>
      <c r="AG13" s="273">
        <v>106</v>
      </c>
      <c r="AH13" s="273">
        <v>29.438502</v>
      </c>
      <c r="AI13" s="273">
        <v>68049.3</v>
      </c>
      <c r="AJ13" s="273">
        <v>42518</v>
      </c>
      <c r="AK13" s="273">
        <v>60</v>
      </c>
      <c r="AL13" s="273">
        <v>43140</v>
      </c>
      <c r="AM13" s="255">
        <v>0.79327756058103605</v>
      </c>
      <c r="AN13" s="254" t="s">
        <v>70</v>
      </c>
      <c r="AO13" s="285">
        <v>856.51800000000003</v>
      </c>
      <c r="AP13" s="284" t="s">
        <v>409</v>
      </c>
      <c r="AQ13" s="284" t="s">
        <v>116</v>
      </c>
      <c r="AR13" s="286" t="s">
        <v>118</v>
      </c>
      <c r="AS13" s="284" t="s">
        <v>116</v>
      </c>
      <c r="AT13" s="286" t="s">
        <v>118</v>
      </c>
      <c r="AU13" s="284" t="s">
        <v>186</v>
      </c>
      <c r="AV13" s="284" t="s">
        <v>200</v>
      </c>
      <c r="AW13" s="284" t="s">
        <v>70</v>
      </c>
      <c r="AX13" s="284">
        <v>4554</v>
      </c>
      <c r="AY13" s="274" t="s">
        <v>307</v>
      </c>
      <c r="AZ13" s="275">
        <v>3</v>
      </c>
      <c r="BA13" s="284" t="s">
        <v>351</v>
      </c>
      <c r="BB13" s="284">
        <v>6</v>
      </c>
      <c r="BC13" s="276">
        <v>1</v>
      </c>
      <c r="BD13" s="284"/>
      <c r="BE13" s="277" t="s">
        <v>70</v>
      </c>
      <c r="BF13" s="286">
        <v>0</v>
      </c>
      <c r="BG13" s="287" t="s">
        <v>239</v>
      </c>
      <c r="BH13" s="284"/>
      <c r="BI13" s="284" t="s">
        <v>116</v>
      </c>
      <c r="BJ13" s="284" t="s">
        <v>200</v>
      </c>
      <c r="BK13" s="284" t="s">
        <v>70</v>
      </c>
      <c r="BL13" s="288">
        <v>0.79327756058103605</v>
      </c>
      <c r="BM13" s="284">
        <v>4554</v>
      </c>
      <c r="BN13" s="284" t="s">
        <v>118</v>
      </c>
      <c r="BO13" s="284" t="s">
        <v>186</v>
      </c>
      <c r="BP13" s="284">
        <v>6</v>
      </c>
      <c r="BQ13" s="284">
        <v>2810.42</v>
      </c>
      <c r="BR13" s="289">
        <v>6.8841758918750679E-3</v>
      </c>
      <c r="BS13" s="289">
        <v>0.41509468390658766</v>
      </c>
      <c r="BT13" s="289">
        <v>0.13414365112687782</v>
      </c>
      <c r="BU13" s="284">
        <v>25.189</v>
      </c>
      <c r="BV13" s="290">
        <v>7.1163740650863574E-2</v>
      </c>
      <c r="BW13" s="290">
        <v>23.484034414784979</v>
      </c>
      <c r="BX13" s="284">
        <v>60</v>
      </c>
      <c r="BY13" s="284">
        <v>2</v>
      </c>
      <c r="BZ13" s="284">
        <v>660</v>
      </c>
    </row>
    <row r="14" spans="1:78" ht="16.5">
      <c r="A14" s="103" t="str">
        <f t="shared" si="1"/>
        <v>신흥교통</v>
      </c>
      <c r="B14" s="104" t="str">
        <f t="shared" si="2"/>
        <v>김우겸</v>
      </c>
      <c r="C14" s="105" t="str">
        <f t="shared" si="3"/>
        <v>C</v>
      </c>
      <c r="D14" s="106">
        <f t="shared" si="4"/>
        <v>0.88249999999999995</v>
      </c>
      <c r="E14" s="107">
        <f t="shared" si="5"/>
        <v>1952</v>
      </c>
      <c r="F14" s="108" t="str">
        <f t="shared" si="6"/>
        <v>46</v>
      </c>
      <c r="G14" s="109" t="str">
        <f t="shared" si="7"/>
        <v>71바6288</v>
      </c>
      <c r="H14" s="110">
        <f t="shared" si="8"/>
        <v>1</v>
      </c>
      <c r="I14" s="111">
        <f t="shared" si="9"/>
        <v>1651.17</v>
      </c>
      <c r="J14" s="112">
        <f t="shared" si="10"/>
        <v>8.5996927263244944E-3</v>
      </c>
      <c r="K14" s="112">
        <f t="shared" si="11"/>
        <v>0.53399418820469713</v>
      </c>
      <c r="L14" s="112">
        <f t="shared" si="12"/>
        <v>0.22529479096640562</v>
      </c>
      <c r="M14" s="113">
        <f t="shared" si="13"/>
        <v>19.091000000000001</v>
      </c>
      <c r="N14" s="114">
        <f t="shared" si="14"/>
        <v>6.5408165119279058</v>
      </c>
      <c r="O14" s="114">
        <f t="shared" si="15"/>
        <v>56.202571509899037</v>
      </c>
      <c r="P14" s="214">
        <f t="shared" si="16"/>
        <v>107</v>
      </c>
      <c r="Q14" s="215">
        <f t="shared" si="17"/>
        <v>108</v>
      </c>
      <c r="R14" s="215">
        <f t="shared" si="18"/>
        <v>928</v>
      </c>
      <c r="T14" s="273">
        <v>525</v>
      </c>
      <c r="U14" s="273">
        <v>1952</v>
      </c>
      <c r="V14" s="273" t="s">
        <v>289</v>
      </c>
      <c r="W14" s="274">
        <v>1651.17</v>
      </c>
      <c r="X14" s="273">
        <v>935.60699999999997</v>
      </c>
      <c r="Y14" s="273">
        <v>1.7649999999999999</v>
      </c>
      <c r="Z14" s="273">
        <v>19.091000000000001</v>
      </c>
      <c r="AA14" s="273">
        <v>129.36415700000001</v>
      </c>
      <c r="AB14" s="273">
        <v>1.112492</v>
      </c>
      <c r="AC14" s="273">
        <v>69.079707999999997</v>
      </c>
      <c r="AD14" s="273">
        <v>372</v>
      </c>
      <c r="AE14" s="273">
        <v>108</v>
      </c>
      <c r="AF14" s="273">
        <v>928</v>
      </c>
      <c r="AG14" s="273">
        <v>100</v>
      </c>
      <c r="AH14" s="273">
        <v>12.763736</v>
      </c>
      <c r="AI14" s="273">
        <v>5636.9</v>
      </c>
      <c r="AJ14" s="273">
        <v>1483.7</v>
      </c>
      <c r="AK14" s="273">
        <v>107</v>
      </c>
      <c r="AL14" s="273">
        <v>67786</v>
      </c>
      <c r="AM14" s="255">
        <v>0.88249999999999995</v>
      </c>
      <c r="AN14" s="254" t="s">
        <v>69</v>
      </c>
      <c r="AO14" s="285">
        <v>1651.17</v>
      </c>
      <c r="AP14" s="284" t="s">
        <v>410</v>
      </c>
      <c r="AQ14" s="284" t="s">
        <v>116</v>
      </c>
      <c r="AR14" s="286" t="s">
        <v>119</v>
      </c>
      <c r="AS14" s="284" t="s">
        <v>116</v>
      </c>
      <c r="AT14" s="286" t="s">
        <v>119</v>
      </c>
      <c r="AU14" s="284" t="s">
        <v>283</v>
      </c>
      <c r="AV14" s="284" t="s">
        <v>289</v>
      </c>
      <c r="AW14" s="284" t="s">
        <v>69</v>
      </c>
      <c r="AX14" s="284">
        <v>1952</v>
      </c>
      <c r="AY14" s="274" t="s">
        <v>309</v>
      </c>
      <c r="AZ14" s="275">
        <v>2</v>
      </c>
      <c r="BA14" s="284" t="s">
        <v>268</v>
      </c>
      <c r="BB14" s="284">
        <v>1</v>
      </c>
      <c r="BC14" s="276">
        <v>1</v>
      </c>
      <c r="BD14" s="284"/>
      <c r="BE14" s="277" t="s">
        <v>69</v>
      </c>
      <c r="BF14" s="286">
        <v>0</v>
      </c>
      <c r="BG14" s="287" t="s">
        <v>239</v>
      </c>
      <c r="BH14" s="284"/>
      <c r="BI14" s="284" t="s">
        <v>116</v>
      </c>
      <c r="BJ14" s="284" t="s">
        <v>289</v>
      </c>
      <c r="BK14" s="284" t="s">
        <v>69</v>
      </c>
      <c r="BL14" s="288">
        <v>0.88249999999999995</v>
      </c>
      <c r="BM14" s="284">
        <v>1952</v>
      </c>
      <c r="BN14" s="284" t="s">
        <v>119</v>
      </c>
      <c r="BO14" s="284" t="s">
        <v>283</v>
      </c>
      <c r="BP14" s="284">
        <v>1</v>
      </c>
      <c r="BQ14" s="284">
        <v>1651.17</v>
      </c>
      <c r="BR14" s="289">
        <v>8.5996927263244944E-3</v>
      </c>
      <c r="BS14" s="289">
        <v>0.53399418820469713</v>
      </c>
      <c r="BT14" s="289">
        <v>0.22529479096640562</v>
      </c>
      <c r="BU14" s="284">
        <v>19.091000000000001</v>
      </c>
      <c r="BV14" s="290">
        <v>6.5408165119279058</v>
      </c>
      <c r="BW14" s="290">
        <v>56.202571509899037</v>
      </c>
      <c r="BX14" s="284">
        <v>107</v>
      </c>
      <c r="BY14" s="284">
        <v>108</v>
      </c>
      <c r="BZ14" s="284">
        <v>928</v>
      </c>
    </row>
    <row r="15" spans="1:78" ht="16.5">
      <c r="A15" s="120" t="str">
        <f t="shared" si="1"/>
        <v>신흥교통</v>
      </c>
      <c r="B15" s="121" t="str">
        <f t="shared" si="2"/>
        <v>김정근</v>
      </c>
      <c r="C15" s="122" t="str">
        <f t="shared" si="3"/>
        <v>F</v>
      </c>
      <c r="D15" s="123">
        <f t="shared" si="4"/>
        <v>0.76424242424242417</v>
      </c>
      <c r="E15" s="124">
        <f t="shared" si="5"/>
        <v>85</v>
      </c>
      <c r="F15" s="125" t="str">
        <f t="shared" si="6"/>
        <v>330</v>
      </c>
      <c r="G15" s="126" t="str">
        <f t="shared" si="7"/>
        <v>71바6291</v>
      </c>
      <c r="H15" s="127">
        <f t="shared" si="8"/>
        <v>1</v>
      </c>
      <c r="I15" s="128">
        <f t="shared" si="9"/>
        <v>4355.1660000000002</v>
      </c>
      <c r="J15" s="129">
        <f t="shared" si="10"/>
        <v>2.1625902751675617E-2</v>
      </c>
      <c r="K15" s="129">
        <f t="shared" si="11"/>
        <v>0.27966810836813299</v>
      </c>
      <c r="L15" s="129">
        <f t="shared" si="12"/>
        <v>0.11916882157878712</v>
      </c>
      <c r="M15" s="130">
        <f t="shared" si="13"/>
        <v>22.829000000000001</v>
      </c>
      <c r="N15" s="131">
        <f t="shared" si="14"/>
        <v>4.5922474596835114E-2</v>
      </c>
      <c r="O15" s="131">
        <f t="shared" si="15"/>
        <v>2.3650074417370082</v>
      </c>
      <c r="P15" s="212">
        <f t="shared" si="16"/>
        <v>25</v>
      </c>
      <c r="Q15" s="213">
        <f t="shared" si="17"/>
        <v>2</v>
      </c>
      <c r="R15" s="213">
        <f t="shared" si="18"/>
        <v>103</v>
      </c>
      <c r="T15" s="273">
        <v>525</v>
      </c>
      <c r="U15" s="273">
        <v>85</v>
      </c>
      <c r="V15" s="273" t="s">
        <v>274</v>
      </c>
      <c r="W15" s="274">
        <v>4355.1660000000002</v>
      </c>
      <c r="X15" s="273">
        <v>1726.807</v>
      </c>
      <c r="Y15" s="273">
        <v>2.5219999999999998</v>
      </c>
      <c r="Z15" s="273">
        <v>22.829000000000001</v>
      </c>
      <c r="AA15" s="273">
        <v>139.19664</v>
      </c>
      <c r="AB15" s="273">
        <v>3.0102530000000001</v>
      </c>
      <c r="AC15" s="273">
        <v>38.928860999999998</v>
      </c>
      <c r="AD15" s="273">
        <v>519</v>
      </c>
      <c r="AE15" s="273">
        <v>2</v>
      </c>
      <c r="AF15" s="273">
        <v>103</v>
      </c>
      <c r="AG15" s="273">
        <v>89</v>
      </c>
      <c r="AH15" s="273">
        <v>31.287866999999999</v>
      </c>
      <c r="AI15" s="273">
        <v>54704.1</v>
      </c>
      <c r="AJ15" s="273">
        <v>19451</v>
      </c>
      <c r="AK15" s="273">
        <v>25</v>
      </c>
      <c r="AL15" s="273">
        <v>11749</v>
      </c>
      <c r="AM15" s="255">
        <v>0.76424242424242417</v>
      </c>
      <c r="AN15" s="254" t="s">
        <v>70</v>
      </c>
      <c r="AO15" s="285">
        <v>4355.1660000000002</v>
      </c>
      <c r="AP15" s="284" t="s">
        <v>411</v>
      </c>
      <c r="AQ15" s="284" t="s">
        <v>116</v>
      </c>
      <c r="AR15" s="286" t="s">
        <v>118</v>
      </c>
      <c r="AS15" s="284" t="s">
        <v>116</v>
      </c>
      <c r="AT15" s="286" t="s">
        <v>118</v>
      </c>
      <c r="AU15" s="284" t="s">
        <v>282</v>
      </c>
      <c r="AV15" s="284" t="s">
        <v>274</v>
      </c>
      <c r="AW15" s="284" t="s">
        <v>70</v>
      </c>
      <c r="AX15" s="284">
        <v>85</v>
      </c>
      <c r="AY15" s="274" t="s">
        <v>307</v>
      </c>
      <c r="AZ15" s="275">
        <v>5</v>
      </c>
      <c r="BA15" s="284" t="s">
        <v>412</v>
      </c>
      <c r="BB15" s="284">
        <v>1</v>
      </c>
      <c r="BC15" s="276">
        <v>1</v>
      </c>
      <c r="BD15" s="284"/>
      <c r="BE15" s="277" t="s">
        <v>67</v>
      </c>
      <c r="BF15" s="286">
        <v>-1</v>
      </c>
      <c r="BG15" s="287" t="s">
        <v>236</v>
      </c>
      <c r="BH15" s="284"/>
      <c r="BI15" s="284" t="s">
        <v>116</v>
      </c>
      <c r="BJ15" s="284" t="s">
        <v>274</v>
      </c>
      <c r="BK15" s="284" t="s">
        <v>70</v>
      </c>
      <c r="BL15" s="288">
        <v>0.76424242424242417</v>
      </c>
      <c r="BM15" s="284">
        <v>85</v>
      </c>
      <c r="BN15" s="284" t="s">
        <v>118</v>
      </c>
      <c r="BO15" s="284" t="s">
        <v>282</v>
      </c>
      <c r="BP15" s="284">
        <v>1</v>
      </c>
      <c r="BQ15" s="284">
        <v>4355.1660000000002</v>
      </c>
      <c r="BR15" s="289">
        <v>2.1625902751675617E-2</v>
      </c>
      <c r="BS15" s="289">
        <v>0.27966810836813299</v>
      </c>
      <c r="BT15" s="289">
        <v>0.11916882157878712</v>
      </c>
      <c r="BU15" s="284">
        <v>22.829000000000001</v>
      </c>
      <c r="BV15" s="290">
        <v>4.5922474596835114E-2</v>
      </c>
      <c r="BW15" s="290">
        <v>2.3650074417370082</v>
      </c>
      <c r="BX15" s="284">
        <v>25</v>
      </c>
      <c r="BY15" s="284">
        <v>2</v>
      </c>
      <c r="BZ15" s="284">
        <v>103</v>
      </c>
    </row>
    <row r="16" spans="1:78" ht="16.5">
      <c r="A16" s="103" t="str">
        <f t="shared" si="1"/>
        <v>신흥교통</v>
      </c>
      <c r="B16" s="104" t="str">
        <f t="shared" si="2"/>
        <v>김정열</v>
      </c>
      <c r="C16" s="105" t="str">
        <f t="shared" si="3"/>
        <v>S</v>
      </c>
      <c r="D16" s="106">
        <f t="shared" si="4"/>
        <v>1.0123941748288732</v>
      </c>
      <c r="E16" s="107">
        <f t="shared" si="5"/>
        <v>5000</v>
      </c>
      <c r="F16" s="108" t="str">
        <f t="shared" si="6"/>
        <v>330</v>
      </c>
      <c r="G16" s="109" t="str">
        <f t="shared" si="7"/>
        <v>70바4013</v>
      </c>
      <c r="H16" s="110">
        <f t="shared" si="8"/>
        <v>7</v>
      </c>
      <c r="I16" s="111">
        <f t="shared" si="9"/>
        <v>4041.1099999999997</v>
      </c>
      <c r="J16" s="112">
        <f t="shared" si="10"/>
        <v>1.0741574832204332E-2</v>
      </c>
      <c r="K16" s="112">
        <f t="shared" si="11"/>
        <v>0.24473577147980102</v>
      </c>
      <c r="L16" s="112">
        <f t="shared" si="12"/>
        <v>0.12669786271593697</v>
      </c>
      <c r="M16" s="113">
        <f t="shared" si="13"/>
        <v>15.308999999999999</v>
      </c>
      <c r="N16" s="114">
        <f t="shared" si="14"/>
        <v>2.474567631170644E-2</v>
      </c>
      <c r="O16" s="114">
        <f t="shared" si="15"/>
        <v>3.1427008915867178</v>
      </c>
      <c r="P16" s="214">
        <f t="shared" si="16"/>
        <v>16</v>
      </c>
      <c r="Q16" s="215">
        <f t="shared" si="17"/>
        <v>1</v>
      </c>
      <c r="R16" s="215">
        <f t="shared" si="18"/>
        <v>127</v>
      </c>
      <c r="T16" s="273">
        <v>525</v>
      </c>
      <c r="U16" s="273">
        <v>5000</v>
      </c>
      <c r="V16" s="273" t="s">
        <v>201</v>
      </c>
      <c r="W16" s="274">
        <v>4041.11</v>
      </c>
      <c r="X16" s="273">
        <v>1199.451</v>
      </c>
      <c r="Y16" s="273">
        <v>3.3690000000000002</v>
      </c>
      <c r="Z16" s="273">
        <v>15.308999999999999</v>
      </c>
      <c r="AA16" s="273">
        <v>119.600526</v>
      </c>
      <c r="AB16" s="273">
        <v>1.2846979999999999</v>
      </c>
      <c r="AC16" s="273">
        <v>29.270527000000001</v>
      </c>
      <c r="AD16" s="273">
        <v>512</v>
      </c>
      <c r="AE16" s="273">
        <v>1</v>
      </c>
      <c r="AF16" s="273">
        <v>127</v>
      </c>
      <c r="AG16" s="273">
        <v>100</v>
      </c>
      <c r="AH16" s="273">
        <v>33.788395999999999</v>
      </c>
      <c r="AI16" s="273">
        <v>38383.5</v>
      </c>
      <c r="AJ16" s="273">
        <v>6098.9</v>
      </c>
      <c r="AK16" s="273">
        <v>16</v>
      </c>
      <c r="AL16" s="273">
        <v>4801</v>
      </c>
      <c r="AM16" s="255">
        <v>1.0123941748288732</v>
      </c>
      <c r="AN16" s="254" t="s">
        <v>71</v>
      </c>
      <c r="AO16" s="285">
        <v>978.41700000000003</v>
      </c>
      <c r="AP16" s="284" t="s">
        <v>413</v>
      </c>
      <c r="AQ16" s="284" t="s">
        <v>116</v>
      </c>
      <c r="AR16" s="286" t="s">
        <v>118</v>
      </c>
      <c r="AS16" s="284" t="s">
        <v>116</v>
      </c>
      <c r="AT16" s="286" t="s">
        <v>118</v>
      </c>
      <c r="AU16" s="284" t="s">
        <v>180</v>
      </c>
      <c r="AV16" s="284" t="s">
        <v>201</v>
      </c>
      <c r="AW16" s="284" t="s">
        <v>71</v>
      </c>
      <c r="AX16" s="284">
        <v>5000</v>
      </c>
      <c r="AY16" s="274" t="s">
        <v>332</v>
      </c>
      <c r="AZ16" s="275">
        <v>5</v>
      </c>
      <c r="BA16" s="284" t="s">
        <v>414</v>
      </c>
      <c r="BB16" s="284">
        <v>7</v>
      </c>
      <c r="BC16" s="276">
        <v>1</v>
      </c>
      <c r="BD16" s="284"/>
      <c r="BE16" s="277" t="s">
        <v>66</v>
      </c>
      <c r="BF16" s="286">
        <v>1</v>
      </c>
      <c r="BG16" s="287" t="s">
        <v>241</v>
      </c>
      <c r="BH16" s="284"/>
      <c r="BI16" s="284" t="s">
        <v>116</v>
      </c>
      <c r="BJ16" s="284" t="s">
        <v>201</v>
      </c>
      <c r="BK16" s="284" t="s">
        <v>71</v>
      </c>
      <c r="BL16" s="288">
        <v>1.0123941748288732</v>
      </c>
      <c r="BM16" s="284">
        <v>5000</v>
      </c>
      <c r="BN16" s="284" t="s">
        <v>118</v>
      </c>
      <c r="BO16" s="284" t="s">
        <v>180</v>
      </c>
      <c r="BP16" s="284">
        <v>7</v>
      </c>
      <c r="BQ16" s="284">
        <v>4041.1099999999997</v>
      </c>
      <c r="BR16" s="289">
        <v>1.0741574832204332E-2</v>
      </c>
      <c r="BS16" s="289">
        <v>0.24473577147980102</v>
      </c>
      <c r="BT16" s="289">
        <v>0.12669786271593694</v>
      </c>
      <c r="BU16" s="284">
        <v>15.308999999999999</v>
      </c>
      <c r="BV16" s="290">
        <v>2.474567631170644E-2</v>
      </c>
      <c r="BW16" s="290">
        <v>3.1427008915867178</v>
      </c>
      <c r="BX16" s="284">
        <v>16</v>
      </c>
      <c r="BY16" s="284">
        <v>1</v>
      </c>
      <c r="BZ16" s="284">
        <v>127</v>
      </c>
    </row>
    <row r="17" spans="1:78" ht="16.5">
      <c r="A17" s="120" t="str">
        <f t="shared" si="1"/>
        <v>신흥교통</v>
      </c>
      <c r="B17" s="121" t="str">
        <f t="shared" si="2"/>
        <v>김정훈</v>
      </c>
      <c r="C17" s="122" t="str">
        <f t="shared" si="3"/>
        <v>C</v>
      </c>
      <c r="D17" s="123">
        <f t="shared" si="4"/>
        <v>0.88526315789473686</v>
      </c>
      <c r="E17" s="124">
        <f t="shared" si="5"/>
        <v>4627</v>
      </c>
      <c r="F17" s="125" t="str">
        <f t="shared" si="6"/>
        <v>46</v>
      </c>
      <c r="G17" s="126" t="str">
        <f t="shared" si="7"/>
        <v>71바6284</v>
      </c>
      <c r="H17" s="127">
        <f t="shared" si="8"/>
        <v>1</v>
      </c>
      <c r="I17" s="128">
        <f t="shared" si="9"/>
        <v>3791.4969999999998</v>
      </c>
      <c r="J17" s="129">
        <f t="shared" si="10"/>
        <v>9.0625297506204405E-3</v>
      </c>
      <c r="K17" s="129">
        <f t="shared" si="11"/>
        <v>0.53419940286381806</v>
      </c>
      <c r="L17" s="129">
        <f t="shared" si="12"/>
        <v>0.21442717744468742</v>
      </c>
      <c r="M17" s="130">
        <f t="shared" si="13"/>
        <v>21.164999999999999</v>
      </c>
      <c r="N17" s="131">
        <f t="shared" si="14"/>
        <v>1.7934868470158358</v>
      </c>
      <c r="O17" s="131">
        <f t="shared" si="15"/>
        <v>78.596923589811624</v>
      </c>
      <c r="P17" s="212">
        <f t="shared" si="16"/>
        <v>239</v>
      </c>
      <c r="Q17" s="213">
        <f t="shared" si="17"/>
        <v>68</v>
      </c>
      <c r="R17" s="213">
        <f t="shared" si="18"/>
        <v>2980</v>
      </c>
      <c r="T17" s="273">
        <v>525</v>
      </c>
      <c r="U17" s="273">
        <v>4627</v>
      </c>
      <c r="V17" s="273" t="s">
        <v>202</v>
      </c>
      <c r="W17" s="274">
        <v>3791.4969999999998</v>
      </c>
      <c r="X17" s="273">
        <v>2253.6640000000002</v>
      </c>
      <c r="Y17" s="273">
        <v>1.6819999999999999</v>
      </c>
      <c r="Z17" s="273">
        <v>21.164999999999999</v>
      </c>
      <c r="AA17" s="273">
        <v>294.31108899999998</v>
      </c>
      <c r="AB17" s="273">
        <v>2.6672030000000002</v>
      </c>
      <c r="AC17" s="273">
        <v>157.22080800000001</v>
      </c>
      <c r="AD17" s="273">
        <v>813</v>
      </c>
      <c r="AE17" s="273">
        <v>68</v>
      </c>
      <c r="AF17" s="273">
        <v>2980</v>
      </c>
      <c r="AG17" s="273">
        <v>76</v>
      </c>
      <c r="AH17" s="273">
        <v>12.882616000000001</v>
      </c>
      <c r="AI17" s="273">
        <v>710.4</v>
      </c>
      <c r="AJ17" s="273">
        <v>0</v>
      </c>
      <c r="AK17" s="273">
        <v>239</v>
      </c>
      <c r="AL17" s="273">
        <v>181271</v>
      </c>
      <c r="AM17" s="255">
        <v>0.88526315789473686</v>
      </c>
      <c r="AN17" s="254" t="s">
        <v>69</v>
      </c>
      <c r="AO17" s="285">
        <v>3791.4969999999998</v>
      </c>
      <c r="AP17" s="284" t="s">
        <v>415</v>
      </c>
      <c r="AQ17" s="284" t="s">
        <v>116</v>
      </c>
      <c r="AR17" s="286" t="s">
        <v>119</v>
      </c>
      <c r="AS17" s="284" t="s">
        <v>116</v>
      </c>
      <c r="AT17" s="286" t="s">
        <v>119</v>
      </c>
      <c r="AU17" s="284" t="s">
        <v>190</v>
      </c>
      <c r="AV17" s="284" t="s">
        <v>202</v>
      </c>
      <c r="AW17" s="284" t="s">
        <v>69</v>
      </c>
      <c r="AX17" s="284">
        <v>4627</v>
      </c>
      <c r="AY17" s="274" t="s">
        <v>309</v>
      </c>
      <c r="AZ17" s="275">
        <v>1</v>
      </c>
      <c r="BA17" s="284" t="s">
        <v>269</v>
      </c>
      <c r="BB17" s="284">
        <v>1</v>
      </c>
      <c r="BC17" s="276">
        <v>1</v>
      </c>
      <c r="BD17" s="284"/>
      <c r="BE17" s="277" t="s">
        <v>69</v>
      </c>
      <c r="BF17" s="286">
        <v>0</v>
      </c>
      <c r="BG17" s="287" t="s">
        <v>239</v>
      </c>
      <c r="BH17" s="284"/>
      <c r="BI17" s="284" t="s">
        <v>116</v>
      </c>
      <c r="BJ17" s="284" t="s">
        <v>202</v>
      </c>
      <c r="BK17" s="284" t="s">
        <v>69</v>
      </c>
      <c r="BL17" s="288">
        <v>0.88526315789473686</v>
      </c>
      <c r="BM17" s="284">
        <v>4627</v>
      </c>
      <c r="BN17" s="284" t="s">
        <v>119</v>
      </c>
      <c r="BO17" s="284" t="s">
        <v>190</v>
      </c>
      <c r="BP17" s="284">
        <v>1</v>
      </c>
      <c r="BQ17" s="284">
        <v>3791.4969999999998</v>
      </c>
      <c r="BR17" s="289">
        <v>9.0625297506204405E-3</v>
      </c>
      <c r="BS17" s="289">
        <v>0.53419940286381806</v>
      </c>
      <c r="BT17" s="289">
        <v>0.21442717744468742</v>
      </c>
      <c r="BU17" s="284">
        <v>21.164999999999999</v>
      </c>
      <c r="BV17" s="290">
        <v>1.7934868470158358</v>
      </c>
      <c r="BW17" s="290">
        <v>78.596923589811624</v>
      </c>
      <c r="BX17" s="284">
        <v>239</v>
      </c>
      <c r="BY17" s="284">
        <v>68</v>
      </c>
      <c r="BZ17" s="284">
        <v>2980</v>
      </c>
    </row>
    <row r="18" spans="1:78" ht="16.5">
      <c r="A18" s="103" t="str">
        <f t="shared" si="1"/>
        <v>신흥교통</v>
      </c>
      <c r="B18" s="104" t="str">
        <f t="shared" si="2"/>
        <v>김종관</v>
      </c>
      <c r="C18" s="105" t="str">
        <f t="shared" si="3"/>
        <v>F</v>
      </c>
      <c r="D18" s="106">
        <f t="shared" si="4"/>
        <v>0.78513239970302873</v>
      </c>
      <c r="E18" s="107">
        <f t="shared" si="5"/>
        <v>9380</v>
      </c>
      <c r="F18" s="108" t="str">
        <f t="shared" si="6"/>
        <v>13</v>
      </c>
      <c r="G18" s="109" t="str">
        <f t="shared" si="7"/>
        <v>71바6261</v>
      </c>
      <c r="H18" s="110">
        <f t="shared" si="8"/>
        <v>2</v>
      </c>
      <c r="I18" s="111">
        <f t="shared" si="9"/>
        <v>1337.5029999999999</v>
      </c>
      <c r="J18" s="112">
        <f t="shared" si="10"/>
        <v>1.1879901955199118E-2</v>
      </c>
      <c r="K18" s="112">
        <f t="shared" si="11"/>
        <v>0.4979694652997762</v>
      </c>
      <c r="L18" s="112">
        <f t="shared" si="12"/>
        <v>0.13383147551818575</v>
      </c>
      <c r="M18" s="113">
        <f t="shared" si="13"/>
        <v>21.706</v>
      </c>
      <c r="N18" s="114">
        <f t="shared" si="14"/>
        <v>2.0591615842814837</v>
      </c>
      <c r="O18" s="114">
        <f t="shared" si="15"/>
        <v>62.055642289937438</v>
      </c>
      <c r="P18" s="214">
        <f t="shared" si="16"/>
        <v>34</v>
      </c>
      <c r="Q18" s="215">
        <f t="shared" si="17"/>
        <v>36</v>
      </c>
      <c r="R18" s="215">
        <f t="shared" si="18"/>
        <v>879</v>
      </c>
      <c r="T18" s="273">
        <v>525</v>
      </c>
      <c r="U18" s="273">
        <v>9380</v>
      </c>
      <c r="V18" s="273" t="s">
        <v>416</v>
      </c>
      <c r="W18" s="274">
        <v>1337.5029999999999</v>
      </c>
      <c r="X18" s="273">
        <v>774.40700000000004</v>
      </c>
      <c r="Y18" s="273">
        <v>1.7270000000000001</v>
      </c>
      <c r="Z18" s="273">
        <v>21.706</v>
      </c>
      <c r="AA18" s="273">
        <v>90.838881000000001</v>
      </c>
      <c r="AB18" s="273">
        <v>1.0791569999999999</v>
      </c>
      <c r="AC18" s="273">
        <v>45.234988999999999</v>
      </c>
      <c r="AD18" s="273">
        <v>179</v>
      </c>
      <c r="AE18" s="273">
        <v>36</v>
      </c>
      <c r="AF18" s="273">
        <v>879</v>
      </c>
      <c r="AG18" s="273">
        <v>90</v>
      </c>
      <c r="AH18" s="273">
        <v>14.723903999999999</v>
      </c>
      <c r="AI18" s="273">
        <v>3771.9</v>
      </c>
      <c r="AJ18" s="273">
        <v>116.4</v>
      </c>
      <c r="AK18" s="273">
        <v>34</v>
      </c>
      <c r="AL18" s="273">
        <v>61129</v>
      </c>
      <c r="AM18" s="255">
        <v>0.78513239970302873</v>
      </c>
      <c r="AN18" s="254" t="s">
        <v>70</v>
      </c>
      <c r="AO18" s="285">
        <v>1068.396</v>
      </c>
      <c r="AP18" s="284" t="s">
        <v>417</v>
      </c>
      <c r="AQ18" s="284" t="s">
        <v>116</v>
      </c>
      <c r="AR18" s="286" t="s">
        <v>117</v>
      </c>
      <c r="AS18" s="284" t="s">
        <v>116</v>
      </c>
      <c r="AT18" s="286" t="s">
        <v>117</v>
      </c>
      <c r="AU18" s="284" t="s">
        <v>173</v>
      </c>
      <c r="AV18" s="284" t="s">
        <v>416</v>
      </c>
      <c r="AW18" s="284" t="s">
        <v>70</v>
      </c>
      <c r="AX18" s="284">
        <v>9380</v>
      </c>
      <c r="AY18" s="274" t="s">
        <v>313</v>
      </c>
      <c r="AZ18" s="275">
        <v>4</v>
      </c>
      <c r="BA18" s="284" t="s">
        <v>418</v>
      </c>
      <c r="BB18" s="284">
        <v>2</v>
      </c>
      <c r="BC18" s="276">
        <v>1</v>
      </c>
      <c r="BD18" s="284"/>
      <c r="BE18" s="277" t="s">
        <v>272</v>
      </c>
      <c r="BF18" s="286" t="s">
        <v>273</v>
      </c>
      <c r="BG18" s="287" t="s">
        <v>272</v>
      </c>
      <c r="BH18" s="284"/>
      <c r="BI18" s="284" t="s">
        <v>116</v>
      </c>
      <c r="BJ18" s="284" t="s">
        <v>416</v>
      </c>
      <c r="BK18" s="284" t="s">
        <v>70</v>
      </c>
      <c r="BL18" s="288">
        <v>0.78513239970302873</v>
      </c>
      <c r="BM18" s="284">
        <v>9380</v>
      </c>
      <c r="BN18" s="284" t="s">
        <v>117</v>
      </c>
      <c r="BO18" s="284" t="s">
        <v>173</v>
      </c>
      <c r="BP18" s="284">
        <v>2</v>
      </c>
      <c r="BQ18" s="284">
        <v>1337.5029999999999</v>
      </c>
      <c r="BR18" s="289">
        <v>1.1879901955199118E-2</v>
      </c>
      <c r="BS18" s="289">
        <v>0.4979694652997762</v>
      </c>
      <c r="BT18" s="289">
        <v>0.13383147551818575</v>
      </c>
      <c r="BU18" s="284">
        <v>21.706</v>
      </c>
      <c r="BV18" s="290">
        <v>2.0591615842814837</v>
      </c>
      <c r="BW18" s="290">
        <v>62.055642289937438</v>
      </c>
      <c r="BX18" s="284">
        <v>34</v>
      </c>
      <c r="BY18" s="284">
        <v>36</v>
      </c>
      <c r="BZ18" s="284">
        <v>879</v>
      </c>
    </row>
    <row r="19" spans="1:78" ht="16.5">
      <c r="A19" s="120" t="str">
        <f t="shared" si="1"/>
        <v>신흥교통</v>
      </c>
      <c r="B19" s="121" t="str">
        <f t="shared" si="2"/>
        <v>김철민</v>
      </c>
      <c r="C19" s="122" t="str">
        <f t="shared" si="3"/>
        <v>D</v>
      </c>
      <c r="D19" s="123">
        <f t="shared" si="4"/>
        <v>0.84173913043478266</v>
      </c>
      <c r="E19" s="124">
        <f t="shared" si="5"/>
        <v>1734</v>
      </c>
      <c r="F19" s="125" t="str">
        <f t="shared" si="6"/>
        <v>13</v>
      </c>
      <c r="G19" s="126" t="str">
        <f t="shared" si="7"/>
        <v>71바6277</v>
      </c>
      <c r="H19" s="127">
        <f t="shared" si="8"/>
        <v>1</v>
      </c>
      <c r="I19" s="128">
        <f t="shared" si="9"/>
        <v>1998.383</v>
      </c>
      <c r="J19" s="129">
        <f t="shared" si="10"/>
        <v>5.0878196768278351E-2</v>
      </c>
      <c r="K19" s="129">
        <f t="shared" si="11"/>
        <v>0.48309805427903113</v>
      </c>
      <c r="L19" s="129">
        <f t="shared" si="12"/>
        <v>0.34778118108490713</v>
      </c>
      <c r="M19" s="130">
        <f t="shared" si="13"/>
        <v>18.975999999999999</v>
      </c>
      <c r="N19" s="131">
        <f t="shared" si="14"/>
        <v>3.352710666573925</v>
      </c>
      <c r="O19" s="131">
        <f t="shared" si="15"/>
        <v>45.736978346993546</v>
      </c>
      <c r="P19" s="212">
        <f t="shared" si="16"/>
        <v>45</v>
      </c>
      <c r="Q19" s="213">
        <f t="shared" si="17"/>
        <v>67</v>
      </c>
      <c r="R19" s="213">
        <f t="shared" si="18"/>
        <v>914</v>
      </c>
      <c r="T19" s="273">
        <v>525</v>
      </c>
      <c r="U19" s="273">
        <v>1734</v>
      </c>
      <c r="V19" s="273" t="s">
        <v>203</v>
      </c>
      <c r="W19" s="274">
        <v>1998.383</v>
      </c>
      <c r="X19" s="273">
        <v>1032.223</v>
      </c>
      <c r="Y19" s="273">
        <v>1.9359999999999999</v>
      </c>
      <c r="Z19" s="273">
        <v>18.975999999999999</v>
      </c>
      <c r="AA19" s="273">
        <v>143.21221</v>
      </c>
      <c r="AB19" s="273">
        <v>7.2863790000000002</v>
      </c>
      <c r="AC19" s="273">
        <v>69.185540000000003</v>
      </c>
      <c r="AD19" s="273">
        <v>695</v>
      </c>
      <c r="AE19" s="273">
        <v>67</v>
      </c>
      <c r="AF19" s="273">
        <v>914</v>
      </c>
      <c r="AG19" s="273">
        <v>66</v>
      </c>
      <c r="AH19" s="273">
        <v>13.953998</v>
      </c>
      <c r="AI19" s="273">
        <v>305.60000000000002</v>
      </c>
      <c r="AJ19" s="273">
        <v>0</v>
      </c>
      <c r="AK19" s="273">
        <v>45</v>
      </c>
      <c r="AL19" s="273">
        <v>70074</v>
      </c>
      <c r="AM19" s="255">
        <v>0.84173913043478266</v>
      </c>
      <c r="AN19" s="254" t="s">
        <v>67</v>
      </c>
      <c r="AO19" s="285">
        <v>1998.383</v>
      </c>
      <c r="AP19" s="284" t="s">
        <v>419</v>
      </c>
      <c r="AQ19" s="284" t="s">
        <v>116</v>
      </c>
      <c r="AR19" s="286" t="s">
        <v>117</v>
      </c>
      <c r="AS19" s="284" t="s">
        <v>116</v>
      </c>
      <c r="AT19" s="286" t="s">
        <v>117</v>
      </c>
      <c r="AU19" s="284" t="s">
        <v>177</v>
      </c>
      <c r="AV19" s="284" t="s">
        <v>203</v>
      </c>
      <c r="AW19" s="284" t="s">
        <v>67</v>
      </c>
      <c r="AX19" s="284">
        <v>1734</v>
      </c>
      <c r="AY19" s="274" t="s">
        <v>317</v>
      </c>
      <c r="AZ19" s="275">
        <v>1</v>
      </c>
      <c r="BA19" s="284" t="s">
        <v>247</v>
      </c>
      <c r="BB19" s="284">
        <v>1</v>
      </c>
      <c r="BC19" s="276">
        <v>1</v>
      </c>
      <c r="BD19" s="284"/>
      <c r="BE19" s="277" t="s">
        <v>67</v>
      </c>
      <c r="BF19" s="286">
        <v>0</v>
      </c>
      <c r="BG19" s="287" t="s">
        <v>239</v>
      </c>
      <c r="BH19" s="284"/>
      <c r="BI19" s="284" t="s">
        <v>116</v>
      </c>
      <c r="BJ19" s="284" t="s">
        <v>203</v>
      </c>
      <c r="BK19" s="284" t="s">
        <v>67</v>
      </c>
      <c r="BL19" s="288">
        <v>0.84173913043478266</v>
      </c>
      <c r="BM19" s="284">
        <v>1734</v>
      </c>
      <c r="BN19" s="284" t="s">
        <v>117</v>
      </c>
      <c r="BO19" s="284" t="s">
        <v>177</v>
      </c>
      <c r="BP19" s="284">
        <v>1</v>
      </c>
      <c r="BQ19" s="284">
        <v>1998.383</v>
      </c>
      <c r="BR19" s="289">
        <v>5.0878196768278351E-2</v>
      </c>
      <c r="BS19" s="289">
        <v>0.48309805427903113</v>
      </c>
      <c r="BT19" s="289">
        <v>0.34778118108490713</v>
      </c>
      <c r="BU19" s="284">
        <v>18.975999999999999</v>
      </c>
      <c r="BV19" s="290">
        <v>3.352710666573925</v>
      </c>
      <c r="BW19" s="290">
        <v>45.736978346993546</v>
      </c>
      <c r="BX19" s="284">
        <v>45</v>
      </c>
      <c r="BY19" s="284">
        <v>67</v>
      </c>
      <c r="BZ19" s="284">
        <v>914</v>
      </c>
    </row>
    <row r="20" spans="1:78" ht="16.5">
      <c r="A20" s="103" t="str">
        <f t="shared" si="1"/>
        <v>신흥교통</v>
      </c>
      <c r="B20" s="104" t="str">
        <f t="shared" si="2"/>
        <v>김철수</v>
      </c>
      <c r="C20" s="105" t="str">
        <f t="shared" si="3"/>
        <v>B</v>
      </c>
      <c r="D20" s="106">
        <f t="shared" si="4"/>
        <v>0.92730769230769228</v>
      </c>
      <c r="E20" s="107">
        <f t="shared" si="5"/>
        <v>9546</v>
      </c>
      <c r="F20" s="108" t="str">
        <f t="shared" si="6"/>
        <v>82</v>
      </c>
      <c r="G20" s="109" t="str">
        <f t="shared" si="7"/>
        <v>70바4008</v>
      </c>
      <c r="H20" s="110">
        <f t="shared" si="8"/>
        <v>1</v>
      </c>
      <c r="I20" s="111">
        <f t="shared" si="9"/>
        <v>852.08</v>
      </c>
      <c r="J20" s="112">
        <f t="shared" si="10"/>
        <v>1.8441516164891574E-2</v>
      </c>
      <c r="K20" s="112">
        <f t="shared" si="11"/>
        <v>0.33345464832742389</v>
      </c>
      <c r="L20" s="112">
        <f t="shared" si="12"/>
        <v>0.15256783400619658</v>
      </c>
      <c r="M20" s="113">
        <f t="shared" si="13"/>
        <v>11.218999999999999</v>
      </c>
      <c r="N20" s="114">
        <f t="shared" si="14"/>
        <v>0.23471974462491785</v>
      </c>
      <c r="O20" s="114">
        <f t="shared" si="15"/>
        <v>8.2151910618721242</v>
      </c>
      <c r="P20" s="214">
        <f t="shared" si="16"/>
        <v>1</v>
      </c>
      <c r="Q20" s="215">
        <f t="shared" si="17"/>
        <v>2</v>
      </c>
      <c r="R20" s="215">
        <f t="shared" si="18"/>
        <v>70</v>
      </c>
      <c r="T20" s="273">
        <v>525</v>
      </c>
      <c r="U20" s="273">
        <v>9546</v>
      </c>
      <c r="V20" s="273" t="s">
        <v>420</v>
      </c>
      <c r="W20" s="274">
        <v>852.08</v>
      </c>
      <c r="X20" s="273">
        <v>353.47699999999998</v>
      </c>
      <c r="Y20" s="273">
        <v>2.411</v>
      </c>
      <c r="Z20" s="273">
        <v>11.218999999999999</v>
      </c>
      <c r="AA20" s="273">
        <v>50.293315999999997</v>
      </c>
      <c r="AB20" s="273">
        <v>0.927485</v>
      </c>
      <c r="AC20" s="273">
        <v>16.77054</v>
      </c>
      <c r="AD20" s="273">
        <v>130</v>
      </c>
      <c r="AE20" s="273">
        <v>2</v>
      </c>
      <c r="AF20" s="273">
        <v>70</v>
      </c>
      <c r="AG20" s="273">
        <v>66</v>
      </c>
      <c r="AH20" s="273">
        <v>16.942211</v>
      </c>
      <c r="AI20" s="273">
        <v>44.8</v>
      </c>
      <c r="AJ20" s="273">
        <v>0</v>
      </c>
      <c r="AK20" s="273">
        <v>1</v>
      </c>
      <c r="AL20" s="273">
        <v>38</v>
      </c>
      <c r="AM20" s="255">
        <v>0.92730769230769228</v>
      </c>
      <c r="AN20" s="254" t="s">
        <v>68</v>
      </c>
      <c r="AO20" s="285">
        <v>852.08</v>
      </c>
      <c r="AP20" s="284" t="s">
        <v>421</v>
      </c>
      <c r="AQ20" s="284" t="s">
        <v>116</v>
      </c>
      <c r="AR20" s="286" t="s">
        <v>120</v>
      </c>
      <c r="AS20" s="284" t="s">
        <v>116</v>
      </c>
      <c r="AT20" s="286" t="s">
        <v>120</v>
      </c>
      <c r="AU20" s="284" t="s">
        <v>389</v>
      </c>
      <c r="AV20" s="284" t="s">
        <v>420</v>
      </c>
      <c r="AW20" s="284" t="s">
        <v>68</v>
      </c>
      <c r="AX20" s="284">
        <v>9546</v>
      </c>
      <c r="AY20" s="274" t="s">
        <v>338</v>
      </c>
      <c r="AZ20" s="275">
        <v>1</v>
      </c>
      <c r="BA20" s="284" t="s">
        <v>339</v>
      </c>
      <c r="BB20" s="284">
        <v>1</v>
      </c>
      <c r="BC20" s="276">
        <v>1</v>
      </c>
      <c r="BD20" s="284"/>
      <c r="BE20" s="277" t="s">
        <v>272</v>
      </c>
      <c r="BF20" s="286" t="s">
        <v>273</v>
      </c>
      <c r="BG20" s="287" t="s">
        <v>272</v>
      </c>
      <c r="BH20" s="284"/>
      <c r="BI20" s="284" t="s">
        <v>116</v>
      </c>
      <c r="BJ20" s="284" t="s">
        <v>420</v>
      </c>
      <c r="BK20" s="284" t="s">
        <v>68</v>
      </c>
      <c r="BL20" s="288">
        <v>0.92730769230769228</v>
      </c>
      <c r="BM20" s="284">
        <v>9546</v>
      </c>
      <c r="BN20" s="284" t="s">
        <v>120</v>
      </c>
      <c r="BO20" s="284" t="s">
        <v>389</v>
      </c>
      <c r="BP20" s="284">
        <v>1</v>
      </c>
      <c r="BQ20" s="284">
        <v>852.08</v>
      </c>
      <c r="BR20" s="289">
        <v>1.8441516164891574E-2</v>
      </c>
      <c r="BS20" s="289">
        <v>0.33345464832742389</v>
      </c>
      <c r="BT20" s="289">
        <v>0.15256783400619658</v>
      </c>
      <c r="BU20" s="284">
        <v>11.218999999999999</v>
      </c>
      <c r="BV20" s="290">
        <v>0.23471974462491785</v>
      </c>
      <c r="BW20" s="290">
        <v>8.2151910618721242</v>
      </c>
      <c r="BX20" s="284">
        <v>1</v>
      </c>
      <c r="BY20" s="284">
        <v>2</v>
      </c>
      <c r="BZ20" s="284">
        <v>70</v>
      </c>
    </row>
    <row r="21" spans="1:78" ht="16.5">
      <c r="A21" s="120" t="str">
        <f t="shared" si="1"/>
        <v>신흥교통</v>
      </c>
      <c r="B21" s="121" t="str">
        <f t="shared" si="2"/>
        <v>김태산</v>
      </c>
      <c r="C21" s="122" t="str">
        <f t="shared" si="3"/>
        <v>F</v>
      </c>
      <c r="D21" s="123">
        <f t="shared" si="4"/>
        <v>0.71440000000000003</v>
      </c>
      <c r="E21" s="124">
        <f t="shared" si="5"/>
        <v>7807</v>
      </c>
      <c r="F21" s="125" t="str">
        <f t="shared" si="6"/>
        <v>82</v>
      </c>
      <c r="G21" s="126" t="str">
        <f t="shared" si="7"/>
        <v>70바4007</v>
      </c>
      <c r="H21" s="127">
        <f t="shared" si="8"/>
        <v>1</v>
      </c>
      <c r="I21" s="128">
        <f t="shared" si="9"/>
        <v>2279.712</v>
      </c>
      <c r="J21" s="129">
        <f t="shared" si="10"/>
        <v>7.171793240448498E-3</v>
      </c>
      <c r="K21" s="129">
        <f t="shared" si="11"/>
        <v>0.38726000527285592</v>
      </c>
      <c r="L21" s="129">
        <f t="shared" si="12"/>
        <v>0.21450077904577419</v>
      </c>
      <c r="M21" s="130">
        <f t="shared" si="13"/>
        <v>19.779</v>
      </c>
      <c r="N21" s="131">
        <f t="shared" si="14"/>
        <v>0.96503417975603933</v>
      </c>
      <c r="O21" s="131">
        <f t="shared" si="15"/>
        <v>32.021588691904945</v>
      </c>
      <c r="P21" s="212">
        <f t="shared" si="16"/>
        <v>27</v>
      </c>
      <c r="Q21" s="213">
        <f t="shared" si="17"/>
        <v>22</v>
      </c>
      <c r="R21" s="213">
        <f t="shared" si="18"/>
        <v>730</v>
      </c>
      <c r="T21" s="273">
        <v>525</v>
      </c>
      <c r="U21" s="273">
        <v>7807</v>
      </c>
      <c r="V21" s="273" t="s">
        <v>204</v>
      </c>
      <c r="W21" s="274">
        <v>2279.712</v>
      </c>
      <c r="X21" s="273">
        <v>1276.6669999999999</v>
      </c>
      <c r="Y21" s="273">
        <v>1.786</v>
      </c>
      <c r="Z21" s="273">
        <v>19.779</v>
      </c>
      <c r="AA21" s="273">
        <v>132.26608300000001</v>
      </c>
      <c r="AB21" s="273">
        <v>0.94858500000000001</v>
      </c>
      <c r="AC21" s="273">
        <v>51.221364000000001</v>
      </c>
      <c r="AD21" s="273">
        <v>489</v>
      </c>
      <c r="AE21" s="273">
        <v>22</v>
      </c>
      <c r="AF21" s="273">
        <v>730</v>
      </c>
      <c r="AG21" s="273">
        <v>68</v>
      </c>
      <c r="AH21" s="273">
        <v>17.235800999999999</v>
      </c>
      <c r="AI21" s="273">
        <v>609</v>
      </c>
      <c r="AJ21" s="273">
        <v>0</v>
      </c>
      <c r="AK21" s="273">
        <v>27</v>
      </c>
      <c r="AL21" s="273">
        <v>9319</v>
      </c>
      <c r="AM21" s="255">
        <v>0.71440000000000003</v>
      </c>
      <c r="AN21" s="254" t="s">
        <v>70</v>
      </c>
      <c r="AO21" s="285">
        <v>2279.712</v>
      </c>
      <c r="AP21" s="284" t="s">
        <v>422</v>
      </c>
      <c r="AQ21" s="284" t="s">
        <v>116</v>
      </c>
      <c r="AR21" s="286" t="s">
        <v>120</v>
      </c>
      <c r="AS21" s="284" t="s">
        <v>116</v>
      </c>
      <c r="AT21" s="286" t="s">
        <v>120</v>
      </c>
      <c r="AU21" s="284" t="s">
        <v>171</v>
      </c>
      <c r="AV21" s="284" t="s">
        <v>204</v>
      </c>
      <c r="AW21" s="284" t="s">
        <v>70</v>
      </c>
      <c r="AX21" s="284">
        <v>7807</v>
      </c>
      <c r="AY21" s="274" t="s">
        <v>310</v>
      </c>
      <c r="AZ21" s="275">
        <v>4</v>
      </c>
      <c r="BA21" s="284" t="s">
        <v>423</v>
      </c>
      <c r="BB21" s="284">
        <v>1</v>
      </c>
      <c r="BC21" s="276">
        <v>1</v>
      </c>
      <c r="BD21" s="284"/>
      <c r="BE21" s="277" t="s">
        <v>70</v>
      </c>
      <c r="BF21" s="286">
        <v>0</v>
      </c>
      <c r="BG21" s="287" t="s">
        <v>239</v>
      </c>
      <c r="BH21" s="284"/>
      <c r="BI21" s="284" t="s">
        <v>116</v>
      </c>
      <c r="BJ21" s="284" t="s">
        <v>204</v>
      </c>
      <c r="BK21" s="284" t="s">
        <v>70</v>
      </c>
      <c r="BL21" s="288">
        <v>0.71440000000000003</v>
      </c>
      <c r="BM21" s="284">
        <v>7807</v>
      </c>
      <c r="BN21" s="284" t="s">
        <v>120</v>
      </c>
      <c r="BO21" s="284" t="s">
        <v>171</v>
      </c>
      <c r="BP21" s="284">
        <v>1</v>
      </c>
      <c r="BQ21" s="284">
        <v>2279.712</v>
      </c>
      <c r="BR21" s="289">
        <v>7.171793240448498E-3</v>
      </c>
      <c r="BS21" s="289">
        <v>0.38726000527285592</v>
      </c>
      <c r="BT21" s="289">
        <v>0.21450077904577419</v>
      </c>
      <c r="BU21" s="284">
        <v>19.779</v>
      </c>
      <c r="BV21" s="290">
        <v>0.96503417975603933</v>
      </c>
      <c r="BW21" s="290">
        <v>32.021588691904945</v>
      </c>
      <c r="BX21" s="284">
        <v>27</v>
      </c>
      <c r="BY21" s="284">
        <v>22</v>
      </c>
      <c r="BZ21" s="284">
        <v>730</v>
      </c>
    </row>
    <row r="22" spans="1:78" ht="16.5">
      <c r="A22" s="103" t="str">
        <f t="shared" si="1"/>
        <v>신흥교통</v>
      </c>
      <c r="B22" s="104" t="str">
        <f t="shared" si="2"/>
        <v>김화윤</v>
      </c>
      <c r="C22" s="105" t="str">
        <f t="shared" si="3"/>
        <v>B</v>
      </c>
      <c r="D22" s="106">
        <f t="shared" si="4"/>
        <v>0.93535182076307155</v>
      </c>
      <c r="E22" s="107">
        <f t="shared" si="5"/>
        <v>5658</v>
      </c>
      <c r="F22" s="108" t="str">
        <f t="shared" si="6"/>
        <v>13</v>
      </c>
      <c r="G22" s="109" t="str">
        <f t="shared" si="7"/>
        <v>71바6262</v>
      </c>
      <c r="H22" s="110">
        <f t="shared" si="8"/>
        <v>2</v>
      </c>
      <c r="I22" s="111">
        <f t="shared" si="9"/>
        <v>2227.9520000000002</v>
      </c>
      <c r="J22" s="112">
        <f t="shared" si="10"/>
        <v>3.1931209425855041E-2</v>
      </c>
      <c r="K22" s="112">
        <f t="shared" si="11"/>
        <v>0.43480341934985473</v>
      </c>
      <c r="L22" s="112">
        <f t="shared" si="12"/>
        <v>0.18133245240471965</v>
      </c>
      <c r="M22" s="113">
        <f t="shared" si="13"/>
        <v>15.271000000000001</v>
      </c>
      <c r="N22" s="114">
        <f t="shared" si="14"/>
        <v>0.35907416317766266</v>
      </c>
      <c r="O22" s="114">
        <f t="shared" si="15"/>
        <v>8.6626641866611127</v>
      </c>
      <c r="P22" s="214">
        <f t="shared" si="16"/>
        <v>41</v>
      </c>
      <c r="Q22" s="215">
        <f t="shared" si="17"/>
        <v>8</v>
      </c>
      <c r="R22" s="215">
        <f t="shared" si="18"/>
        <v>193</v>
      </c>
      <c r="T22" s="273">
        <v>525</v>
      </c>
      <c r="U22" s="273">
        <v>5658</v>
      </c>
      <c r="V22" s="273" t="s">
        <v>242</v>
      </c>
      <c r="W22" s="274">
        <v>2227.9520000000002</v>
      </c>
      <c r="X22" s="273">
        <v>1079.8810000000001</v>
      </c>
      <c r="Y22" s="273">
        <v>2.0630000000000002</v>
      </c>
      <c r="Z22" s="273">
        <v>15.271000000000001</v>
      </c>
      <c r="AA22" s="273">
        <v>150.15719999999999</v>
      </c>
      <c r="AB22" s="273">
        <v>4.7947009999999999</v>
      </c>
      <c r="AC22" s="273">
        <v>65.288864000000004</v>
      </c>
      <c r="AD22" s="273">
        <v>404</v>
      </c>
      <c r="AE22" s="273">
        <v>8</v>
      </c>
      <c r="AF22" s="273">
        <v>193</v>
      </c>
      <c r="AG22" s="273">
        <v>66</v>
      </c>
      <c r="AH22" s="273">
        <v>14.837463</v>
      </c>
      <c r="AI22" s="273">
        <v>181.1</v>
      </c>
      <c r="AJ22" s="273">
        <v>0</v>
      </c>
      <c r="AK22" s="273">
        <v>41</v>
      </c>
      <c r="AL22" s="273">
        <v>57286</v>
      </c>
      <c r="AM22" s="255">
        <v>0.93535182076307155</v>
      </c>
      <c r="AN22" s="254" t="s">
        <v>68</v>
      </c>
      <c r="AO22" s="285">
        <v>2151.8330000000001</v>
      </c>
      <c r="AP22" s="284" t="s">
        <v>424</v>
      </c>
      <c r="AQ22" s="284" t="s">
        <v>116</v>
      </c>
      <c r="AR22" s="286" t="s">
        <v>117</v>
      </c>
      <c r="AS22" s="284" t="s">
        <v>116</v>
      </c>
      <c r="AT22" s="286" t="s">
        <v>117</v>
      </c>
      <c r="AU22" s="284" t="s">
        <v>175</v>
      </c>
      <c r="AV22" s="284" t="s">
        <v>242</v>
      </c>
      <c r="AW22" s="284" t="s">
        <v>68</v>
      </c>
      <c r="AX22" s="284">
        <v>5658</v>
      </c>
      <c r="AY22" s="274" t="s">
        <v>316</v>
      </c>
      <c r="AZ22" s="275">
        <v>1</v>
      </c>
      <c r="BA22" s="284" t="s">
        <v>262</v>
      </c>
      <c r="BB22" s="284">
        <v>2</v>
      </c>
      <c r="BC22" s="276">
        <v>1</v>
      </c>
      <c r="BD22" s="284"/>
      <c r="BE22" s="277" t="s">
        <v>68</v>
      </c>
      <c r="BF22" s="286">
        <v>0</v>
      </c>
      <c r="BG22" s="287" t="s">
        <v>239</v>
      </c>
      <c r="BH22" s="284"/>
      <c r="BI22" s="284" t="s">
        <v>116</v>
      </c>
      <c r="BJ22" s="284" t="s">
        <v>242</v>
      </c>
      <c r="BK22" s="284" t="s">
        <v>68</v>
      </c>
      <c r="BL22" s="288">
        <v>0.93535182076307155</v>
      </c>
      <c r="BM22" s="284">
        <v>5658</v>
      </c>
      <c r="BN22" s="284" t="s">
        <v>117</v>
      </c>
      <c r="BO22" s="284" t="s">
        <v>175</v>
      </c>
      <c r="BP22" s="284">
        <v>2</v>
      </c>
      <c r="BQ22" s="284">
        <v>2227.9520000000002</v>
      </c>
      <c r="BR22" s="289">
        <v>3.1931209425855041E-2</v>
      </c>
      <c r="BS22" s="289">
        <v>0.43480341934985473</v>
      </c>
      <c r="BT22" s="289">
        <v>0.18133245240471965</v>
      </c>
      <c r="BU22" s="284">
        <v>15.271000000000001</v>
      </c>
      <c r="BV22" s="290">
        <v>0.35907416317766266</v>
      </c>
      <c r="BW22" s="290">
        <v>8.6626641866611127</v>
      </c>
      <c r="BX22" s="284">
        <v>41</v>
      </c>
      <c r="BY22" s="284">
        <v>8</v>
      </c>
      <c r="BZ22" s="284">
        <v>193</v>
      </c>
    </row>
    <row r="23" spans="1:78" ht="16.5">
      <c r="A23" s="120" t="str">
        <f t="shared" si="1"/>
        <v>신흥교통</v>
      </c>
      <c r="B23" s="121" t="str">
        <f t="shared" si="2"/>
        <v>김효영</v>
      </c>
      <c r="C23" s="122" t="str">
        <f t="shared" si="3"/>
        <v>S</v>
      </c>
      <c r="D23" s="123">
        <f t="shared" si="4"/>
        <v>1.0023809523809524</v>
      </c>
      <c r="E23" s="124">
        <f t="shared" si="5"/>
        <v>7171</v>
      </c>
      <c r="F23" s="125" t="str">
        <f t="shared" si="6"/>
        <v>93</v>
      </c>
      <c r="G23" s="126" t="str">
        <f t="shared" si="7"/>
        <v>70바4005</v>
      </c>
      <c r="H23" s="127">
        <f t="shared" si="8"/>
        <v>1</v>
      </c>
      <c r="I23" s="128">
        <f t="shared" si="9"/>
        <v>2432.5650000000001</v>
      </c>
      <c r="J23" s="129">
        <f t="shared" si="10"/>
        <v>6.3928609515727722E-2</v>
      </c>
      <c r="K23" s="129">
        <f t="shared" si="11"/>
        <v>0.36560748969837775</v>
      </c>
      <c r="L23" s="129">
        <f t="shared" si="12"/>
        <v>0.24172015958463597</v>
      </c>
      <c r="M23" s="130">
        <f t="shared" si="13"/>
        <v>15.054</v>
      </c>
      <c r="N23" s="131">
        <f t="shared" si="14"/>
        <v>0</v>
      </c>
      <c r="O23" s="131">
        <f t="shared" si="15"/>
        <v>3.1242741715020976</v>
      </c>
      <c r="P23" s="212">
        <f t="shared" si="16"/>
        <v>6</v>
      </c>
      <c r="Q23" s="213">
        <f t="shared" si="17"/>
        <v>0</v>
      </c>
      <c r="R23" s="213">
        <f t="shared" si="18"/>
        <v>76</v>
      </c>
      <c r="T23" s="273">
        <v>525</v>
      </c>
      <c r="U23" s="273">
        <v>7171</v>
      </c>
      <c r="V23" s="273" t="s">
        <v>275</v>
      </c>
      <c r="W23" s="274">
        <v>2432.5650000000001</v>
      </c>
      <c r="X23" s="273">
        <v>1155.4870000000001</v>
      </c>
      <c r="Y23" s="273">
        <v>2.105</v>
      </c>
      <c r="Z23" s="273">
        <v>15.054</v>
      </c>
      <c r="AA23" s="273">
        <v>154.30773600000001</v>
      </c>
      <c r="AB23" s="273">
        <v>9.8646790000000006</v>
      </c>
      <c r="AC23" s="273">
        <v>56.416063999999999</v>
      </c>
      <c r="AD23" s="273">
        <v>588</v>
      </c>
      <c r="AE23" s="273">
        <v>0</v>
      </c>
      <c r="AF23" s="273">
        <v>76</v>
      </c>
      <c r="AG23" s="273">
        <v>74</v>
      </c>
      <c r="AH23" s="273">
        <v>15.764374</v>
      </c>
      <c r="AI23" s="273">
        <v>2079</v>
      </c>
      <c r="AJ23" s="273">
        <v>0</v>
      </c>
      <c r="AK23" s="273">
        <v>6</v>
      </c>
      <c r="AL23" s="273">
        <v>1751</v>
      </c>
      <c r="AM23" s="255">
        <v>1.0023809523809524</v>
      </c>
      <c r="AN23" s="254" t="s">
        <v>71</v>
      </c>
      <c r="AO23" s="285">
        <v>2432.5650000000001</v>
      </c>
      <c r="AP23" s="284" t="s">
        <v>425</v>
      </c>
      <c r="AQ23" s="284" t="s">
        <v>116</v>
      </c>
      <c r="AR23" s="286" t="s">
        <v>121</v>
      </c>
      <c r="AS23" s="284" t="s">
        <v>116</v>
      </c>
      <c r="AT23" s="286" t="s">
        <v>121</v>
      </c>
      <c r="AU23" s="284" t="s">
        <v>194</v>
      </c>
      <c r="AV23" s="284" t="s">
        <v>275</v>
      </c>
      <c r="AW23" s="284" t="s">
        <v>71</v>
      </c>
      <c r="AX23" s="284">
        <v>7171</v>
      </c>
      <c r="AY23" s="274" t="s">
        <v>319</v>
      </c>
      <c r="AZ23" s="275">
        <v>5</v>
      </c>
      <c r="BA23" s="284" t="s">
        <v>426</v>
      </c>
      <c r="BB23" s="284">
        <v>1</v>
      </c>
      <c r="BC23" s="276">
        <v>1</v>
      </c>
      <c r="BD23" s="284"/>
      <c r="BE23" s="277" t="s">
        <v>66</v>
      </c>
      <c r="BF23" s="286">
        <v>1</v>
      </c>
      <c r="BG23" s="287" t="s">
        <v>241</v>
      </c>
      <c r="BH23" s="284"/>
      <c r="BI23" s="284" t="s">
        <v>116</v>
      </c>
      <c r="BJ23" s="284" t="s">
        <v>275</v>
      </c>
      <c r="BK23" s="284" t="s">
        <v>71</v>
      </c>
      <c r="BL23" s="288">
        <v>1.0023809523809524</v>
      </c>
      <c r="BM23" s="284">
        <v>7171</v>
      </c>
      <c r="BN23" s="284" t="s">
        <v>121</v>
      </c>
      <c r="BO23" s="284" t="s">
        <v>194</v>
      </c>
      <c r="BP23" s="284">
        <v>1</v>
      </c>
      <c r="BQ23" s="284">
        <v>2432.5650000000001</v>
      </c>
      <c r="BR23" s="289">
        <v>6.3928609515727722E-2</v>
      </c>
      <c r="BS23" s="289">
        <v>0.36560748969837775</v>
      </c>
      <c r="BT23" s="289">
        <v>0.24172015958463597</v>
      </c>
      <c r="BU23" s="284">
        <v>15.054</v>
      </c>
      <c r="BV23" s="290">
        <v>0</v>
      </c>
      <c r="BW23" s="290">
        <v>3.1242741715020976</v>
      </c>
      <c r="BX23" s="284">
        <v>6</v>
      </c>
      <c r="BY23" s="284">
        <v>0</v>
      </c>
      <c r="BZ23" s="284">
        <v>76</v>
      </c>
    </row>
    <row r="24" spans="1:78" ht="16.5">
      <c r="A24" s="103" t="str">
        <f t="shared" si="1"/>
        <v>신흥교통</v>
      </c>
      <c r="B24" s="104" t="str">
        <f t="shared" si="2"/>
        <v>나정훈</v>
      </c>
      <c r="C24" s="105" t="str">
        <f t="shared" si="3"/>
        <v>D</v>
      </c>
      <c r="D24" s="106">
        <f t="shared" si="4"/>
        <v>0.83100637519871678</v>
      </c>
      <c r="E24" s="107">
        <f t="shared" si="5"/>
        <v>5784</v>
      </c>
      <c r="F24" s="108" t="str">
        <f t="shared" si="6"/>
        <v>13</v>
      </c>
      <c r="G24" s="109" t="str">
        <f t="shared" si="7"/>
        <v>71바6251</v>
      </c>
      <c r="H24" s="110">
        <f t="shared" si="8"/>
        <v>2</v>
      </c>
      <c r="I24" s="111">
        <f t="shared" si="9"/>
        <v>5479.1419999999998</v>
      </c>
      <c r="J24" s="112">
        <f t="shared" si="10"/>
        <v>2.2630371358873139E-2</v>
      </c>
      <c r="K24" s="112">
        <f t="shared" si="11"/>
        <v>0.46929041228428392</v>
      </c>
      <c r="L24" s="112">
        <f t="shared" si="12"/>
        <v>0.18342287898360729</v>
      </c>
      <c r="M24" s="113">
        <f t="shared" si="13"/>
        <v>19.506</v>
      </c>
      <c r="N24" s="114">
        <f t="shared" si="14"/>
        <v>1.3140743568974851</v>
      </c>
      <c r="O24" s="114">
        <f t="shared" si="15"/>
        <v>34.968978719660853</v>
      </c>
      <c r="P24" s="214">
        <f t="shared" si="16"/>
        <v>156</v>
      </c>
      <c r="Q24" s="215">
        <f t="shared" si="17"/>
        <v>72</v>
      </c>
      <c r="R24" s="215">
        <f t="shared" si="18"/>
        <v>1916</v>
      </c>
      <c r="T24" s="273">
        <v>525</v>
      </c>
      <c r="U24" s="273">
        <v>5784</v>
      </c>
      <c r="V24" s="273" t="s">
        <v>276</v>
      </c>
      <c r="W24" s="274">
        <v>5479.1419999999998</v>
      </c>
      <c r="X24" s="273">
        <v>3046.1460000000002</v>
      </c>
      <c r="Y24" s="273">
        <v>1.7989999999999999</v>
      </c>
      <c r="Z24" s="273">
        <v>19.506</v>
      </c>
      <c r="AA24" s="273">
        <v>380.080241</v>
      </c>
      <c r="AB24" s="273">
        <v>8.6013570000000001</v>
      </c>
      <c r="AC24" s="273">
        <v>178.36801299999999</v>
      </c>
      <c r="AD24" s="273">
        <v>1005</v>
      </c>
      <c r="AE24" s="273">
        <v>72</v>
      </c>
      <c r="AF24" s="273">
        <v>1916</v>
      </c>
      <c r="AG24" s="273">
        <v>71</v>
      </c>
      <c r="AH24" s="273">
        <v>14.415749999999999</v>
      </c>
      <c r="AI24" s="273">
        <v>619.29999999999995</v>
      </c>
      <c r="AJ24" s="273">
        <v>0</v>
      </c>
      <c r="AK24" s="273">
        <v>156</v>
      </c>
      <c r="AL24" s="273">
        <v>172789</v>
      </c>
      <c r="AM24" s="255">
        <v>0.83100637519871678</v>
      </c>
      <c r="AN24" s="254" t="s">
        <v>67</v>
      </c>
      <c r="AO24" s="285">
        <v>3665.893</v>
      </c>
      <c r="AP24" s="284" t="s">
        <v>427</v>
      </c>
      <c r="AQ24" s="284" t="s">
        <v>116</v>
      </c>
      <c r="AR24" s="286" t="s">
        <v>117</v>
      </c>
      <c r="AS24" s="284" t="s">
        <v>116</v>
      </c>
      <c r="AT24" s="286" t="s">
        <v>117</v>
      </c>
      <c r="AU24" s="284" t="s">
        <v>172</v>
      </c>
      <c r="AV24" s="284" t="s">
        <v>276</v>
      </c>
      <c r="AW24" s="284" t="s">
        <v>67</v>
      </c>
      <c r="AX24" s="284">
        <v>5784</v>
      </c>
      <c r="AY24" s="274" t="s">
        <v>317</v>
      </c>
      <c r="AZ24" s="275">
        <v>2</v>
      </c>
      <c r="BA24" s="284" t="s">
        <v>318</v>
      </c>
      <c r="BB24" s="284">
        <v>2</v>
      </c>
      <c r="BC24" s="276">
        <v>1</v>
      </c>
      <c r="BD24" s="284"/>
      <c r="BE24" s="277" t="s">
        <v>67</v>
      </c>
      <c r="BF24" s="286">
        <v>0</v>
      </c>
      <c r="BG24" s="287" t="s">
        <v>239</v>
      </c>
      <c r="BH24" s="284"/>
      <c r="BI24" s="284" t="s">
        <v>116</v>
      </c>
      <c r="BJ24" s="284" t="s">
        <v>276</v>
      </c>
      <c r="BK24" s="284" t="s">
        <v>67</v>
      </c>
      <c r="BL24" s="288">
        <v>0.83100637519871678</v>
      </c>
      <c r="BM24" s="284">
        <v>5784</v>
      </c>
      <c r="BN24" s="284" t="s">
        <v>117</v>
      </c>
      <c r="BO24" s="284" t="s">
        <v>172</v>
      </c>
      <c r="BP24" s="284">
        <v>2</v>
      </c>
      <c r="BQ24" s="284">
        <v>5479.1419999999998</v>
      </c>
      <c r="BR24" s="289">
        <v>2.2630371358873139E-2</v>
      </c>
      <c r="BS24" s="289">
        <v>0.46929041228428392</v>
      </c>
      <c r="BT24" s="289">
        <v>0.18342287898360729</v>
      </c>
      <c r="BU24" s="284">
        <v>19.506</v>
      </c>
      <c r="BV24" s="290">
        <v>1.3140743568974851</v>
      </c>
      <c r="BW24" s="290">
        <v>34.968978719660853</v>
      </c>
      <c r="BX24" s="284">
        <v>156</v>
      </c>
      <c r="BY24" s="284">
        <v>72</v>
      </c>
      <c r="BZ24" s="284">
        <v>1916</v>
      </c>
    </row>
    <row r="25" spans="1:78" ht="16.5">
      <c r="A25" s="120" t="str">
        <f t="shared" si="1"/>
        <v>신흥교통</v>
      </c>
      <c r="B25" s="121" t="str">
        <f t="shared" si="2"/>
        <v>노경록</v>
      </c>
      <c r="C25" s="122" t="str">
        <f t="shared" si="3"/>
        <v>A</v>
      </c>
      <c r="D25" s="123">
        <f t="shared" si="4"/>
        <v>0.96871151305868963</v>
      </c>
      <c r="E25" s="124">
        <f t="shared" si="5"/>
        <v>310</v>
      </c>
      <c r="F25" s="125" t="str">
        <f t="shared" si="6"/>
        <v>93</v>
      </c>
      <c r="G25" s="126" t="str">
        <f t="shared" si="7"/>
        <v>71바6296</v>
      </c>
      <c r="H25" s="127">
        <f t="shared" si="8"/>
        <v>7</v>
      </c>
      <c r="I25" s="128">
        <f t="shared" si="9"/>
        <v>1231.143</v>
      </c>
      <c r="J25" s="129">
        <f t="shared" si="10"/>
        <v>3.8012051665707876E-2</v>
      </c>
      <c r="K25" s="129">
        <f t="shared" si="11"/>
        <v>0.34427226821852891</v>
      </c>
      <c r="L25" s="129">
        <f t="shared" si="12"/>
        <v>0.24123923865870983</v>
      </c>
      <c r="M25" s="130">
        <f t="shared" si="13"/>
        <v>13.696</v>
      </c>
      <c r="N25" s="131">
        <f t="shared" si="14"/>
        <v>0</v>
      </c>
      <c r="O25" s="131">
        <f t="shared" si="15"/>
        <v>4.548618641376347</v>
      </c>
      <c r="P25" s="212">
        <f t="shared" si="16"/>
        <v>1</v>
      </c>
      <c r="Q25" s="213">
        <f t="shared" si="17"/>
        <v>0</v>
      </c>
      <c r="R25" s="213">
        <f t="shared" si="18"/>
        <v>56</v>
      </c>
      <c r="T25" s="273">
        <v>525</v>
      </c>
      <c r="U25" s="273">
        <v>310</v>
      </c>
      <c r="V25" s="273" t="s">
        <v>428</v>
      </c>
      <c r="W25" s="274">
        <v>1231.143</v>
      </c>
      <c r="X25" s="273">
        <v>589.97199999999998</v>
      </c>
      <c r="Y25" s="273">
        <v>2.0870000000000002</v>
      </c>
      <c r="Z25" s="273">
        <v>13.696</v>
      </c>
      <c r="AA25" s="273">
        <v>77.102204999999998</v>
      </c>
      <c r="AB25" s="273">
        <v>2.9308130000000001</v>
      </c>
      <c r="AC25" s="273">
        <v>26.544150999999999</v>
      </c>
      <c r="AD25" s="273">
        <v>297</v>
      </c>
      <c r="AE25" s="273">
        <v>0</v>
      </c>
      <c r="AF25" s="273">
        <v>56</v>
      </c>
      <c r="AG25" s="273">
        <v>66</v>
      </c>
      <c r="AH25" s="273">
        <v>15.967675</v>
      </c>
      <c r="AI25" s="273">
        <v>44.9</v>
      </c>
      <c r="AJ25" s="273">
        <v>0</v>
      </c>
      <c r="AK25" s="273">
        <v>1</v>
      </c>
      <c r="AL25" s="273">
        <v>279</v>
      </c>
      <c r="AM25" s="255">
        <v>0.96871151305868963</v>
      </c>
      <c r="AN25" s="254" t="s">
        <v>66</v>
      </c>
      <c r="AO25" s="285">
        <v>289.77699999999999</v>
      </c>
      <c r="AP25" s="284" t="s">
        <v>429</v>
      </c>
      <c r="AQ25" s="284" t="s">
        <v>116</v>
      </c>
      <c r="AR25" s="286" t="s">
        <v>121</v>
      </c>
      <c r="AS25" s="284" t="s">
        <v>116</v>
      </c>
      <c r="AT25" s="286" t="s">
        <v>121</v>
      </c>
      <c r="AU25" s="284" t="s">
        <v>196</v>
      </c>
      <c r="AV25" s="284" t="s">
        <v>428</v>
      </c>
      <c r="AW25" s="284" t="s">
        <v>66</v>
      </c>
      <c r="AX25" s="284">
        <v>310</v>
      </c>
      <c r="AY25" s="274" t="s">
        <v>329</v>
      </c>
      <c r="AZ25" s="275">
        <v>3</v>
      </c>
      <c r="BA25" s="284" t="s">
        <v>330</v>
      </c>
      <c r="BB25" s="284">
        <v>7</v>
      </c>
      <c r="BC25" s="276">
        <v>1</v>
      </c>
      <c r="BD25" s="284"/>
      <c r="BE25" s="277" t="s">
        <v>272</v>
      </c>
      <c r="BF25" s="286" t="s">
        <v>273</v>
      </c>
      <c r="BG25" s="287" t="s">
        <v>272</v>
      </c>
      <c r="BH25" s="284"/>
      <c r="BI25" s="284" t="s">
        <v>116</v>
      </c>
      <c r="BJ25" s="284" t="s">
        <v>428</v>
      </c>
      <c r="BK25" s="284" t="s">
        <v>66</v>
      </c>
      <c r="BL25" s="288">
        <v>0.96871151305868963</v>
      </c>
      <c r="BM25" s="284">
        <v>310</v>
      </c>
      <c r="BN25" s="284" t="s">
        <v>121</v>
      </c>
      <c r="BO25" s="284" t="s">
        <v>196</v>
      </c>
      <c r="BP25" s="284">
        <v>7</v>
      </c>
      <c r="BQ25" s="284">
        <v>1231.143</v>
      </c>
      <c r="BR25" s="289">
        <v>3.8012051665707876E-2</v>
      </c>
      <c r="BS25" s="289">
        <v>0.34427226821852891</v>
      </c>
      <c r="BT25" s="289">
        <v>0.24123923865870983</v>
      </c>
      <c r="BU25" s="284">
        <v>13.696</v>
      </c>
      <c r="BV25" s="290">
        <v>0</v>
      </c>
      <c r="BW25" s="290">
        <v>4.548618641376347</v>
      </c>
      <c r="BX25" s="284">
        <v>1</v>
      </c>
      <c r="BY25" s="284">
        <v>0</v>
      </c>
      <c r="BZ25" s="284">
        <v>56</v>
      </c>
    </row>
    <row r="26" spans="1:78" ht="16.5">
      <c r="A26" s="103" t="str">
        <f t="shared" si="1"/>
        <v>신흥교통</v>
      </c>
      <c r="B26" s="104" t="str">
        <f t="shared" si="2"/>
        <v>류경학</v>
      </c>
      <c r="C26" s="105" t="str">
        <f t="shared" si="3"/>
        <v>B</v>
      </c>
      <c r="D26" s="106">
        <f t="shared" si="4"/>
        <v>0.92797519212215174</v>
      </c>
      <c r="E26" s="107">
        <f t="shared" si="5"/>
        <v>869</v>
      </c>
      <c r="F26" s="108" t="str">
        <f t="shared" si="6"/>
        <v>46</v>
      </c>
      <c r="G26" s="109" t="str">
        <f t="shared" si="7"/>
        <v>71바6276</v>
      </c>
      <c r="H26" s="110">
        <f t="shared" si="8"/>
        <v>2</v>
      </c>
      <c r="I26" s="111">
        <f t="shared" si="9"/>
        <v>463.50099999999998</v>
      </c>
      <c r="J26" s="112">
        <f t="shared" si="10"/>
        <v>1.7609222113134069E-2</v>
      </c>
      <c r="K26" s="112">
        <f t="shared" si="11"/>
        <v>0.50428168711513566</v>
      </c>
      <c r="L26" s="112">
        <f t="shared" si="12"/>
        <v>0.14886699273572226</v>
      </c>
      <c r="M26" s="113">
        <f t="shared" si="13"/>
        <v>18.036999999999999</v>
      </c>
      <c r="N26" s="114">
        <f t="shared" si="14"/>
        <v>0</v>
      </c>
      <c r="O26" s="114">
        <f t="shared" si="15"/>
        <v>44.012850026213535</v>
      </c>
      <c r="P26" s="214">
        <f t="shared" si="16"/>
        <v>19</v>
      </c>
      <c r="Q26" s="215">
        <f t="shared" si="17"/>
        <v>0</v>
      </c>
      <c r="R26" s="215">
        <f t="shared" si="18"/>
        <v>204</v>
      </c>
      <c r="T26" s="273">
        <v>525</v>
      </c>
      <c r="U26" s="273">
        <v>869</v>
      </c>
      <c r="V26" s="273" t="s">
        <v>430</v>
      </c>
      <c r="W26" s="274">
        <v>463.50099999999998</v>
      </c>
      <c r="X26" s="273">
        <v>233.953</v>
      </c>
      <c r="Y26" s="273">
        <v>1.9810000000000001</v>
      </c>
      <c r="Z26" s="273">
        <v>18.036999999999999</v>
      </c>
      <c r="AA26" s="273">
        <v>32.826663000000003</v>
      </c>
      <c r="AB26" s="273">
        <v>0.57805200000000001</v>
      </c>
      <c r="AC26" s="273">
        <v>16.553885000000001</v>
      </c>
      <c r="AD26" s="273">
        <v>69</v>
      </c>
      <c r="AE26" s="273">
        <v>0</v>
      </c>
      <c r="AF26" s="273">
        <v>204</v>
      </c>
      <c r="AG26" s="273">
        <v>74</v>
      </c>
      <c r="AH26" s="273">
        <v>14.11965</v>
      </c>
      <c r="AI26" s="273">
        <v>561.20000000000005</v>
      </c>
      <c r="AJ26" s="273">
        <v>0</v>
      </c>
      <c r="AK26" s="273">
        <v>19</v>
      </c>
      <c r="AL26" s="273">
        <v>15632</v>
      </c>
      <c r="AM26" s="255">
        <v>0.92797519212215174</v>
      </c>
      <c r="AN26" s="254" t="s">
        <v>68</v>
      </c>
      <c r="AO26" s="285">
        <v>275.92899999999997</v>
      </c>
      <c r="AP26" s="284" t="s">
        <v>431</v>
      </c>
      <c r="AQ26" s="284" t="s">
        <v>116</v>
      </c>
      <c r="AR26" s="286" t="s">
        <v>119</v>
      </c>
      <c r="AS26" s="284" t="s">
        <v>116</v>
      </c>
      <c r="AT26" s="286" t="s">
        <v>119</v>
      </c>
      <c r="AU26" s="284" t="s">
        <v>347</v>
      </c>
      <c r="AV26" s="284" t="s">
        <v>430</v>
      </c>
      <c r="AW26" s="284" t="s">
        <v>68</v>
      </c>
      <c r="AX26" s="284">
        <v>869</v>
      </c>
      <c r="AY26" s="274" t="s">
        <v>322</v>
      </c>
      <c r="AZ26" s="275">
        <v>3</v>
      </c>
      <c r="BA26" s="284" t="s">
        <v>432</v>
      </c>
      <c r="BB26" s="284">
        <v>2</v>
      </c>
      <c r="BC26" s="276">
        <v>1</v>
      </c>
      <c r="BD26" s="284"/>
      <c r="BE26" s="277" t="s">
        <v>272</v>
      </c>
      <c r="BF26" s="286" t="s">
        <v>273</v>
      </c>
      <c r="BG26" s="287" t="s">
        <v>272</v>
      </c>
      <c r="BH26" s="284"/>
      <c r="BI26" s="284" t="s">
        <v>116</v>
      </c>
      <c r="BJ26" s="284" t="s">
        <v>430</v>
      </c>
      <c r="BK26" s="284" t="s">
        <v>68</v>
      </c>
      <c r="BL26" s="288">
        <v>0.92797519212215174</v>
      </c>
      <c r="BM26" s="284">
        <v>869</v>
      </c>
      <c r="BN26" s="284" t="s">
        <v>119</v>
      </c>
      <c r="BO26" s="284" t="s">
        <v>347</v>
      </c>
      <c r="BP26" s="284">
        <v>2</v>
      </c>
      <c r="BQ26" s="284">
        <v>463.50099999999998</v>
      </c>
      <c r="BR26" s="289">
        <v>1.7609222113134069E-2</v>
      </c>
      <c r="BS26" s="289">
        <v>0.50428168711513566</v>
      </c>
      <c r="BT26" s="289">
        <v>0.14886699273572226</v>
      </c>
      <c r="BU26" s="284">
        <v>18.036999999999999</v>
      </c>
      <c r="BV26" s="290">
        <v>0</v>
      </c>
      <c r="BW26" s="290">
        <v>44.012850026213535</v>
      </c>
      <c r="BX26" s="284">
        <v>19</v>
      </c>
      <c r="BY26" s="284">
        <v>0</v>
      </c>
      <c r="BZ26" s="284">
        <v>204</v>
      </c>
    </row>
    <row r="27" spans="1:78" ht="16.5">
      <c r="A27" s="120" t="str">
        <f t="shared" si="1"/>
        <v>신흥교통</v>
      </c>
      <c r="B27" s="121" t="str">
        <f t="shared" si="2"/>
        <v>박경배</v>
      </c>
      <c r="C27" s="122" t="str">
        <f t="shared" si="3"/>
        <v>B</v>
      </c>
      <c r="D27" s="123">
        <f t="shared" si="4"/>
        <v>0.91565217391304354</v>
      </c>
      <c r="E27" s="124">
        <f t="shared" si="5"/>
        <v>6539</v>
      </c>
      <c r="F27" s="125" t="str">
        <f t="shared" si="6"/>
        <v>13</v>
      </c>
      <c r="G27" s="126" t="str">
        <f t="shared" si="7"/>
        <v>71바6275</v>
      </c>
      <c r="H27" s="127">
        <f t="shared" si="8"/>
        <v>1</v>
      </c>
      <c r="I27" s="128">
        <f t="shared" si="9"/>
        <v>2294.2939999999999</v>
      </c>
      <c r="J27" s="129">
        <f t="shared" si="10"/>
        <v>2.2558583003322984E-2</v>
      </c>
      <c r="K27" s="129">
        <f t="shared" si="11"/>
        <v>0.51947481836250209</v>
      </c>
      <c r="L27" s="129">
        <f t="shared" si="12"/>
        <v>0.21923955691816308</v>
      </c>
      <c r="M27" s="130">
        <f t="shared" si="13"/>
        <v>16.353000000000002</v>
      </c>
      <c r="N27" s="131">
        <f t="shared" si="14"/>
        <v>3.7048434071657774</v>
      </c>
      <c r="O27" s="131">
        <f t="shared" si="15"/>
        <v>65.815453468474402</v>
      </c>
      <c r="P27" s="212">
        <f t="shared" si="16"/>
        <v>86</v>
      </c>
      <c r="Q27" s="213">
        <f t="shared" si="17"/>
        <v>85</v>
      </c>
      <c r="R27" s="213">
        <f t="shared" si="18"/>
        <v>1510</v>
      </c>
      <c r="T27" s="273">
        <v>525</v>
      </c>
      <c r="U27" s="273">
        <v>6539</v>
      </c>
      <c r="V27" s="273" t="s">
        <v>205</v>
      </c>
      <c r="W27" s="274">
        <v>2294.2939999999999</v>
      </c>
      <c r="X27" s="273">
        <v>1089.223</v>
      </c>
      <c r="Y27" s="273">
        <v>2.1059999999999999</v>
      </c>
      <c r="Z27" s="273">
        <v>16.353000000000002</v>
      </c>
      <c r="AA27" s="273">
        <v>171.14665400000001</v>
      </c>
      <c r="AB27" s="273">
        <v>3.8608259999999999</v>
      </c>
      <c r="AC27" s="273">
        <v>88.906377000000006</v>
      </c>
      <c r="AD27" s="273">
        <v>503</v>
      </c>
      <c r="AE27" s="273">
        <v>85</v>
      </c>
      <c r="AF27" s="273">
        <v>1510</v>
      </c>
      <c r="AG27" s="273">
        <v>68</v>
      </c>
      <c r="AH27" s="273">
        <v>13.405427</v>
      </c>
      <c r="AI27" s="273">
        <v>530.79999999999995</v>
      </c>
      <c r="AJ27" s="273">
        <v>0</v>
      </c>
      <c r="AK27" s="273">
        <v>86</v>
      </c>
      <c r="AL27" s="273">
        <v>125659</v>
      </c>
      <c r="AM27" s="255">
        <v>0.91565217391304354</v>
      </c>
      <c r="AN27" s="254" t="s">
        <v>68</v>
      </c>
      <c r="AO27" s="285">
        <v>2294.2939999999999</v>
      </c>
      <c r="AP27" s="284" t="s">
        <v>433</v>
      </c>
      <c r="AQ27" s="284" t="s">
        <v>116</v>
      </c>
      <c r="AR27" s="286" t="s">
        <v>117</v>
      </c>
      <c r="AS27" s="284" t="s">
        <v>116</v>
      </c>
      <c r="AT27" s="286" t="s">
        <v>117</v>
      </c>
      <c r="AU27" s="284" t="s">
        <v>176</v>
      </c>
      <c r="AV27" s="284" t="s">
        <v>205</v>
      </c>
      <c r="AW27" s="284" t="s">
        <v>68</v>
      </c>
      <c r="AX27" s="284">
        <v>6539</v>
      </c>
      <c r="AY27" s="274" t="s">
        <v>316</v>
      </c>
      <c r="AZ27" s="275">
        <v>2</v>
      </c>
      <c r="BA27" s="284" t="s">
        <v>265</v>
      </c>
      <c r="BB27" s="284">
        <v>1</v>
      </c>
      <c r="BC27" s="276">
        <v>1</v>
      </c>
      <c r="BD27" s="284"/>
      <c r="BE27" s="277" t="s">
        <v>69</v>
      </c>
      <c r="BF27" s="286">
        <v>1</v>
      </c>
      <c r="BG27" s="287" t="s">
        <v>241</v>
      </c>
      <c r="BH27" s="284"/>
      <c r="BI27" s="284" t="s">
        <v>116</v>
      </c>
      <c r="BJ27" s="284" t="s">
        <v>205</v>
      </c>
      <c r="BK27" s="284" t="s">
        <v>68</v>
      </c>
      <c r="BL27" s="288">
        <v>0.91565217391304354</v>
      </c>
      <c r="BM27" s="284">
        <v>6539</v>
      </c>
      <c r="BN27" s="284" t="s">
        <v>117</v>
      </c>
      <c r="BO27" s="284" t="s">
        <v>176</v>
      </c>
      <c r="BP27" s="284">
        <v>1</v>
      </c>
      <c r="BQ27" s="284">
        <v>2294.2939999999999</v>
      </c>
      <c r="BR27" s="289">
        <v>2.2558583003322984E-2</v>
      </c>
      <c r="BS27" s="289">
        <v>0.51947481836250209</v>
      </c>
      <c r="BT27" s="289">
        <v>0.21923955691816308</v>
      </c>
      <c r="BU27" s="284">
        <v>16.353000000000002</v>
      </c>
      <c r="BV27" s="290">
        <v>3.7048434071657774</v>
      </c>
      <c r="BW27" s="290">
        <v>65.815453468474402</v>
      </c>
      <c r="BX27" s="284">
        <v>86</v>
      </c>
      <c r="BY27" s="284">
        <v>85</v>
      </c>
      <c r="BZ27" s="284">
        <v>1510</v>
      </c>
    </row>
    <row r="28" spans="1:78" ht="16.5">
      <c r="A28" s="103" t="str">
        <f t="shared" si="1"/>
        <v>신흥교통</v>
      </c>
      <c r="B28" s="104" t="str">
        <f t="shared" si="2"/>
        <v>박명대</v>
      </c>
      <c r="C28" s="105" t="str">
        <f t="shared" si="3"/>
        <v>A</v>
      </c>
      <c r="D28" s="106">
        <f t="shared" si="4"/>
        <v>0.98476190476190473</v>
      </c>
      <c r="E28" s="107">
        <f t="shared" si="5"/>
        <v>2086</v>
      </c>
      <c r="F28" s="108" t="str">
        <f t="shared" si="6"/>
        <v>93</v>
      </c>
      <c r="G28" s="109" t="str">
        <f t="shared" si="7"/>
        <v>70바4005</v>
      </c>
      <c r="H28" s="110">
        <f t="shared" si="8"/>
        <v>1</v>
      </c>
      <c r="I28" s="111">
        <f t="shared" si="9"/>
        <v>1924.896</v>
      </c>
      <c r="J28" s="112">
        <f t="shared" si="10"/>
        <v>5.0672121304198681E-2</v>
      </c>
      <c r="K28" s="112">
        <f t="shared" si="11"/>
        <v>0.38000580000822359</v>
      </c>
      <c r="L28" s="112">
        <f t="shared" si="12"/>
        <v>0.19221817698202917</v>
      </c>
      <c r="M28" s="113">
        <f t="shared" si="13"/>
        <v>14.96</v>
      </c>
      <c r="N28" s="114">
        <f t="shared" si="14"/>
        <v>0</v>
      </c>
      <c r="O28" s="114">
        <f t="shared" si="15"/>
        <v>2.6494937908333749</v>
      </c>
      <c r="P28" s="214">
        <f t="shared" si="16"/>
        <v>6</v>
      </c>
      <c r="Q28" s="215">
        <f t="shared" si="17"/>
        <v>0</v>
      </c>
      <c r="R28" s="215">
        <f t="shared" si="18"/>
        <v>51</v>
      </c>
      <c r="T28" s="273">
        <v>525</v>
      </c>
      <c r="U28" s="273">
        <v>2086</v>
      </c>
      <c r="V28" s="273" t="s">
        <v>206</v>
      </c>
      <c r="W28" s="274">
        <v>1924.896</v>
      </c>
      <c r="X28" s="273">
        <v>930.72799999999995</v>
      </c>
      <c r="Y28" s="273">
        <v>2.0680000000000001</v>
      </c>
      <c r="Z28" s="273">
        <v>14.96</v>
      </c>
      <c r="AA28" s="273">
        <v>125.079133</v>
      </c>
      <c r="AB28" s="273">
        <v>6.338025</v>
      </c>
      <c r="AC28" s="273">
        <v>47.530796000000002</v>
      </c>
      <c r="AD28" s="273">
        <v>370</v>
      </c>
      <c r="AE28" s="273">
        <v>0</v>
      </c>
      <c r="AF28" s="273">
        <v>51</v>
      </c>
      <c r="AG28" s="273">
        <v>77</v>
      </c>
      <c r="AH28" s="273">
        <v>15.389424999999999</v>
      </c>
      <c r="AI28" s="273">
        <v>704</v>
      </c>
      <c r="AJ28" s="273">
        <v>0</v>
      </c>
      <c r="AK28" s="273">
        <v>6</v>
      </c>
      <c r="AL28" s="273">
        <v>1451</v>
      </c>
      <c r="AM28" s="255">
        <v>0.98476190476190473</v>
      </c>
      <c r="AN28" s="254" t="s">
        <v>66</v>
      </c>
      <c r="AO28" s="285">
        <v>1924.896</v>
      </c>
      <c r="AP28" s="284" t="s">
        <v>434</v>
      </c>
      <c r="AQ28" s="284" t="s">
        <v>116</v>
      </c>
      <c r="AR28" s="286" t="s">
        <v>121</v>
      </c>
      <c r="AS28" s="284" t="s">
        <v>116</v>
      </c>
      <c r="AT28" s="286" t="s">
        <v>121</v>
      </c>
      <c r="AU28" s="284" t="s">
        <v>194</v>
      </c>
      <c r="AV28" s="284" t="s">
        <v>206</v>
      </c>
      <c r="AW28" s="284" t="s">
        <v>66</v>
      </c>
      <c r="AX28" s="284">
        <v>2086</v>
      </c>
      <c r="AY28" s="274" t="s">
        <v>329</v>
      </c>
      <c r="AZ28" s="275">
        <v>1</v>
      </c>
      <c r="BA28" s="284" t="s">
        <v>257</v>
      </c>
      <c r="BB28" s="284">
        <v>1</v>
      </c>
      <c r="BC28" s="276">
        <v>1</v>
      </c>
      <c r="BD28" s="284"/>
      <c r="BE28" s="277" t="s">
        <v>66</v>
      </c>
      <c r="BF28" s="286">
        <v>0</v>
      </c>
      <c r="BG28" s="287" t="s">
        <v>239</v>
      </c>
      <c r="BH28" s="284"/>
      <c r="BI28" s="284" t="s">
        <v>116</v>
      </c>
      <c r="BJ28" s="284" t="s">
        <v>206</v>
      </c>
      <c r="BK28" s="284" t="s">
        <v>66</v>
      </c>
      <c r="BL28" s="288">
        <v>0.98476190476190473</v>
      </c>
      <c r="BM28" s="284">
        <v>2086</v>
      </c>
      <c r="BN28" s="284" t="s">
        <v>121</v>
      </c>
      <c r="BO28" s="284" t="s">
        <v>194</v>
      </c>
      <c r="BP28" s="284">
        <v>1</v>
      </c>
      <c r="BQ28" s="284">
        <v>1924.896</v>
      </c>
      <c r="BR28" s="289">
        <v>5.0672121304198681E-2</v>
      </c>
      <c r="BS28" s="289">
        <v>0.38000580000822359</v>
      </c>
      <c r="BT28" s="289">
        <v>0.19221817698202917</v>
      </c>
      <c r="BU28" s="284">
        <v>14.96</v>
      </c>
      <c r="BV28" s="290">
        <v>0</v>
      </c>
      <c r="BW28" s="290">
        <v>2.6494937908333749</v>
      </c>
      <c r="BX28" s="284">
        <v>6</v>
      </c>
      <c r="BY28" s="284">
        <v>0</v>
      </c>
      <c r="BZ28" s="284">
        <v>51</v>
      </c>
    </row>
    <row r="29" spans="1:78" ht="16.5">
      <c r="A29" s="120" t="str">
        <f t="shared" si="1"/>
        <v>신흥교통</v>
      </c>
      <c r="B29" s="121" t="str">
        <f t="shared" si="2"/>
        <v>박성남</v>
      </c>
      <c r="C29" s="122" t="str">
        <f t="shared" si="3"/>
        <v>F</v>
      </c>
      <c r="D29" s="123">
        <f t="shared" si="4"/>
        <v>0.78428571428571425</v>
      </c>
      <c r="E29" s="124">
        <f t="shared" si="5"/>
        <v>8874</v>
      </c>
      <c r="F29" s="125" t="str">
        <f t="shared" si="6"/>
        <v>46</v>
      </c>
      <c r="G29" s="126" t="str">
        <f t="shared" si="7"/>
        <v>71바6276</v>
      </c>
      <c r="H29" s="127">
        <f t="shared" si="8"/>
        <v>1</v>
      </c>
      <c r="I29" s="128">
        <f t="shared" si="9"/>
        <v>1152.471</v>
      </c>
      <c r="J29" s="129">
        <f t="shared" si="10"/>
        <v>1.4056906072588761E-2</v>
      </c>
      <c r="K29" s="129">
        <f t="shared" si="11"/>
        <v>0.53053129296175128</v>
      </c>
      <c r="L29" s="129">
        <f t="shared" si="12"/>
        <v>0.16920165453187108</v>
      </c>
      <c r="M29" s="130">
        <f t="shared" si="13"/>
        <v>21.475000000000001</v>
      </c>
      <c r="N29" s="131">
        <f t="shared" si="14"/>
        <v>1.7354015849422675</v>
      </c>
      <c r="O29" s="131">
        <f t="shared" si="15"/>
        <v>72.539786250586786</v>
      </c>
      <c r="P29" s="212">
        <f t="shared" si="16"/>
        <v>69</v>
      </c>
      <c r="Q29" s="213">
        <f t="shared" si="17"/>
        <v>20</v>
      </c>
      <c r="R29" s="213">
        <f t="shared" si="18"/>
        <v>836</v>
      </c>
      <c r="T29" s="273">
        <v>525</v>
      </c>
      <c r="U29" s="273">
        <v>8874</v>
      </c>
      <c r="V29" s="273" t="s">
        <v>350</v>
      </c>
      <c r="W29" s="274">
        <v>1152.471</v>
      </c>
      <c r="X29" s="273">
        <v>699.65800000000002</v>
      </c>
      <c r="Y29" s="273">
        <v>1.647</v>
      </c>
      <c r="Z29" s="273">
        <v>21.475000000000001</v>
      </c>
      <c r="AA29" s="273">
        <v>90.662767000000002</v>
      </c>
      <c r="AB29" s="273">
        <v>1.274438</v>
      </c>
      <c r="AC29" s="273">
        <v>48.099435</v>
      </c>
      <c r="AD29" s="273">
        <v>195</v>
      </c>
      <c r="AE29" s="273">
        <v>20</v>
      </c>
      <c r="AF29" s="273">
        <v>836</v>
      </c>
      <c r="AG29" s="273">
        <v>81</v>
      </c>
      <c r="AH29" s="273">
        <v>12.711622999999999</v>
      </c>
      <c r="AI29" s="273">
        <v>1640.6</v>
      </c>
      <c r="AJ29" s="273">
        <v>12.7</v>
      </c>
      <c r="AK29" s="273">
        <v>69</v>
      </c>
      <c r="AL29" s="273">
        <v>49963</v>
      </c>
      <c r="AM29" s="255">
        <v>0.78428571428571425</v>
      </c>
      <c r="AN29" s="254" t="s">
        <v>70</v>
      </c>
      <c r="AO29" s="285">
        <v>1152.471</v>
      </c>
      <c r="AP29" s="284" t="s">
        <v>435</v>
      </c>
      <c r="AQ29" s="284" t="s">
        <v>116</v>
      </c>
      <c r="AR29" s="286" t="s">
        <v>119</v>
      </c>
      <c r="AS29" s="284" t="s">
        <v>116</v>
      </c>
      <c r="AT29" s="286" t="s">
        <v>119</v>
      </c>
      <c r="AU29" s="284" t="s">
        <v>347</v>
      </c>
      <c r="AV29" s="284" t="s">
        <v>350</v>
      </c>
      <c r="AW29" s="284" t="s">
        <v>70</v>
      </c>
      <c r="AX29" s="284">
        <v>8874</v>
      </c>
      <c r="AY29" s="274" t="s">
        <v>341</v>
      </c>
      <c r="AZ29" s="275">
        <v>1</v>
      </c>
      <c r="BA29" s="284" t="s">
        <v>270</v>
      </c>
      <c r="BB29" s="284">
        <v>1</v>
      </c>
      <c r="BC29" s="276">
        <v>1</v>
      </c>
      <c r="BD29" s="284"/>
      <c r="BE29" s="277" t="s">
        <v>67</v>
      </c>
      <c r="BF29" s="286">
        <v>-1</v>
      </c>
      <c r="BG29" s="287" t="s">
        <v>236</v>
      </c>
      <c r="BH29" s="284"/>
      <c r="BI29" s="284" t="s">
        <v>116</v>
      </c>
      <c r="BJ29" s="284" t="s">
        <v>350</v>
      </c>
      <c r="BK29" s="284" t="s">
        <v>70</v>
      </c>
      <c r="BL29" s="288">
        <v>0.78428571428571425</v>
      </c>
      <c r="BM29" s="284">
        <v>8874</v>
      </c>
      <c r="BN29" s="284" t="s">
        <v>119</v>
      </c>
      <c r="BO29" s="284" t="s">
        <v>347</v>
      </c>
      <c r="BP29" s="284">
        <v>1</v>
      </c>
      <c r="BQ29" s="284">
        <v>1152.471</v>
      </c>
      <c r="BR29" s="289">
        <v>1.4056906072588761E-2</v>
      </c>
      <c r="BS29" s="289">
        <v>0.53053129296175128</v>
      </c>
      <c r="BT29" s="289">
        <v>0.16920165453187108</v>
      </c>
      <c r="BU29" s="284">
        <v>21.475000000000001</v>
      </c>
      <c r="BV29" s="290">
        <v>1.7354015849422675</v>
      </c>
      <c r="BW29" s="290">
        <v>72.539786250586786</v>
      </c>
      <c r="BX29" s="284">
        <v>69</v>
      </c>
      <c r="BY29" s="284">
        <v>20</v>
      </c>
      <c r="BZ29" s="284">
        <v>836</v>
      </c>
    </row>
    <row r="30" spans="1:78" ht="16.5">
      <c r="A30" s="103" t="str">
        <f t="shared" si="1"/>
        <v>신흥교통</v>
      </c>
      <c r="B30" s="104" t="str">
        <f t="shared" si="2"/>
        <v>박용도</v>
      </c>
      <c r="C30" s="105" t="str">
        <f t="shared" si="3"/>
        <v>F</v>
      </c>
      <c r="D30" s="106">
        <f t="shared" si="4"/>
        <v>0.79076923076923078</v>
      </c>
      <c r="E30" s="107">
        <f t="shared" si="5"/>
        <v>3324</v>
      </c>
      <c r="F30" s="108" t="str">
        <f t="shared" si="6"/>
        <v>13</v>
      </c>
      <c r="G30" s="109" t="str">
        <f t="shared" si="7"/>
        <v>70바4016</v>
      </c>
      <c r="H30" s="110">
        <f t="shared" si="8"/>
        <v>1</v>
      </c>
      <c r="I30" s="111">
        <f t="shared" si="9"/>
        <v>2237.4059999999999</v>
      </c>
      <c r="J30" s="112">
        <f t="shared" si="10"/>
        <v>5.6993407121330433E-3</v>
      </c>
      <c r="K30" s="112">
        <f t="shared" si="11"/>
        <v>0.52279594760211623</v>
      </c>
      <c r="L30" s="112">
        <f t="shared" si="12"/>
        <v>0.19844409105902103</v>
      </c>
      <c r="M30" s="113">
        <f t="shared" si="13"/>
        <v>17.175999999999998</v>
      </c>
      <c r="N30" s="114" t="str">
        <f t="shared" si="14"/>
        <v>-</v>
      </c>
      <c r="O30" s="114" t="str">
        <f t="shared" si="15"/>
        <v>-</v>
      </c>
      <c r="P30" s="214">
        <f t="shared" si="16"/>
        <v>85</v>
      </c>
      <c r="Q30" s="215">
        <f t="shared" si="17"/>
        <v>6</v>
      </c>
      <c r="R30" s="215">
        <f t="shared" si="18"/>
        <v>1898</v>
      </c>
      <c r="T30" s="273">
        <v>525</v>
      </c>
      <c r="U30" s="273">
        <v>3324</v>
      </c>
      <c r="V30" s="273" t="s">
        <v>436</v>
      </c>
      <c r="W30" s="274">
        <v>2237.4059999999999</v>
      </c>
      <c r="X30" s="273">
        <v>1088.184</v>
      </c>
      <c r="Y30" s="273">
        <v>2.056</v>
      </c>
      <c r="Z30" s="273">
        <v>17.175999999999998</v>
      </c>
      <c r="AA30" s="273">
        <v>160.396096</v>
      </c>
      <c r="AB30" s="273">
        <v>0.91415199999999996</v>
      </c>
      <c r="AC30" s="273">
        <v>83.854428999999996</v>
      </c>
      <c r="AD30" s="273">
        <v>444</v>
      </c>
      <c r="AE30" s="273">
        <v>6</v>
      </c>
      <c r="AF30" s="273">
        <v>1898</v>
      </c>
      <c r="AG30" s="273">
        <v>76</v>
      </c>
      <c r="AH30" s="273">
        <v>13.949254</v>
      </c>
      <c r="AI30" s="273">
        <v>438.9</v>
      </c>
      <c r="AJ30" s="273">
        <v>0</v>
      </c>
      <c r="AK30" s="273">
        <v>85</v>
      </c>
      <c r="AL30" s="273">
        <v>117224</v>
      </c>
      <c r="AM30" s="255">
        <v>0.79076923076923078</v>
      </c>
      <c r="AN30" s="254" t="s">
        <v>70</v>
      </c>
      <c r="AO30" s="285">
        <v>2237.4059999999999</v>
      </c>
      <c r="AP30" s="284" t="s">
        <v>437</v>
      </c>
      <c r="AQ30" s="284" t="s">
        <v>116</v>
      </c>
      <c r="AR30" s="286" t="s">
        <v>117</v>
      </c>
      <c r="AS30" s="284" t="s">
        <v>116</v>
      </c>
      <c r="AT30" s="286" t="s">
        <v>117</v>
      </c>
      <c r="AU30" s="284" t="s">
        <v>382</v>
      </c>
      <c r="AV30" s="284" t="s">
        <v>436</v>
      </c>
      <c r="AW30" s="284" t="s">
        <v>70</v>
      </c>
      <c r="AX30" s="284">
        <v>3324</v>
      </c>
      <c r="AY30" s="274" t="s">
        <v>313</v>
      </c>
      <c r="AZ30" s="275">
        <v>2</v>
      </c>
      <c r="BA30" s="284" t="s">
        <v>279</v>
      </c>
      <c r="BB30" s="284">
        <v>1</v>
      </c>
      <c r="BC30" s="276">
        <v>1</v>
      </c>
      <c r="BD30" s="284"/>
      <c r="BE30" s="277" t="s">
        <v>272</v>
      </c>
      <c r="BF30" s="286" t="s">
        <v>273</v>
      </c>
      <c r="BG30" s="287" t="s">
        <v>272</v>
      </c>
      <c r="BH30" s="284"/>
      <c r="BI30" s="284" t="s">
        <v>116</v>
      </c>
      <c r="BJ30" s="284" t="s">
        <v>436</v>
      </c>
      <c r="BK30" s="284" t="s">
        <v>70</v>
      </c>
      <c r="BL30" s="288">
        <v>0.79076923076923078</v>
      </c>
      <c r="BM30" s="284">
        <v>3324</v>
      </c>
      <c r="BN30" s="284" t="s">
        <v>117</v>
      </c>
      <c r="BO30" s="284" t="s">
        <v>382</v>
      </c>
      <c r="BP30" s="284">
        <v>1</v>
      </c>
      <c r="BQ30" s="284">
        <v>2237.4059999999999</v>
      </c>
      <c r="BR30" s="289">
        <v>5.6993407121330433E-3</v>
      </c>
      <c r="BS30" s="289">
        <v>0.52279594760211623</v>
      </c>
      <c r="BT30" s="289">
        <v>0.19844409105902103</v>
      </c>
      <c r="BU30" s="284">
        <v>17.175999999999998</v>
      </c>
      <c r="BV30" s="290" t="s">
        <v>315</v>
      </c>
      <c r="BW30" s="290" t="s">
        <v>315</v>
      </c>
      <c r="BX30" s="284">
        <v>85</v>
      </c>
      <c r="BY30" s="284">
        <v>6</v>
      </c>
      <c r="BZ30" s="284">
        <v>1898</v>
      </c>
    </row>
    <row r="31" spans="1:78" ht="16.5">
      <c r="A31" s="120" t="str">
        <f t="shared" si="1"/>
        <v>신흥교통</v>
      </c>
      <c r="B31" s="121" t="str">
        <f t="shared" si="2"/>
        <v>반윤환</v>
      </c>
      <c r="C31" s="122" t="str">
        <f t="shared" si="3"/>
        <v>D</v>
      </c>
      <c r="D31" s="123">
        <f t="shared" si="4"/>
        <v>0.81038461538461548</v>
      </c>
      <c r="E31" s="124">
        <f t="shared" si="5"/>
        <v>6754</v>
      </c>
      <c r="F31" s="125" t="str">
        <f t="shared" si="6"/>
        <v>13</v>
      </c>
      <c r="G31" s="126" t="str">
        <f t="shared" si="7"/>
        <v>70바4016</v>
      </c>
      <c r="H31" s="127">
        <f t="shared" si="8"/>
        <v>1</v>
      </c>
      <c r="I31" s="128">
        <f t="shared" si="9"/>
        <v>1113.482</v>
      </c>
      <c r="J31" s="129">
        <f t="shared" si="10"/>
        <v>4.1281631801411547E-2</v>
      </c>
      <c r="K31" s="129">
        <f t="shared" si="11"/>
        <v>0.47599638555837437</v>
      </c>
      <c r="L31" s="129">
        <f t="shared" si="12"/>
        <v>0.2218266662595354</v>
      </c>
      <c r="M31" s="130">
        <f t="shared" si="13"/>
        <v>17.605</v>
      </c>
      <c r="N31" s="131" t="str">
        <f t="shared" si="14"/>
        <v>-</v>
      </c>
      <c r="O31" s="131" t="str">
        <f t="shared" si="15"/>
        <v>-</v>
      </c>
      <c r="P31" s="212">
        <f t="shared" si="16"/>
        <v>30</v>
      </c>
      <c r="Q31" s="213">
        <f t="shared" si="17"/>
        <v>6</v>
      </c>
      <c r="R31" s="213">
        <f t="shared" si="18"/>
        <v>1481</v>
      </c>
      <c r="T31" s="273">
        <v>525</v>
      </c>
      <c r="U31" s="273">
        <v>6754</v>
      </c>
      <c r="V31" s="273" t="s">
        <v>438</v>
      </c>
      <c r="W31" s="274">
        <v>1113.482</v>
      </c>
      <c r="X31" s="273">
        <v>528.38900000000001</v>
      </c>
      <c r="Y31" s="273">
        <v>2.1070000000000002</v>
      </c>
      <c r="Z31" s="273">
        <v>17.605</v>
      </c>
      <c r="AA31" s="273">
        <v>74.716935000000007</v>
      </c>
      <c r="AB31" s="273">
        <v>3.0844369999999999</v>
      </c>
      <c r="AC31" s="273">
        <v>35.564990999999999</v>
      </c>
      <c r="AD31" s="273">
        <v>247</v>
      </c>
      <c r="AE31" s="273">
        <v>6</v>
      </c>
      <c r="AF31" s="273">
        <v>1481</v>
      </c>
      <c r="AG31" s="273">
        <v>68</v>
      </c>
      <c r="AH31" s="273">
        <v>14.902672000000001</v>
      </c>
      <c r="AI31" s="273">
        <v>335.9</v>
      </c>
      <c r="AJ31" s="273">
        <v>0</v>
      </c>
      <c r="AK31" s="273">
        <v>30</v>
      </c>
      <c r="AL31" s="273">
        <v>40340</v>
      </c>
      <c r="AM31" s="255">
        <v>0.81038461538461548</v>
      </c>
      <c r="AN31" s="254" t="s">
        <v>67</v>
      </c>
      <c r="AO31" s="285">
        <v>1113.482</v>
      </c>
      <c r="AP31" s="284" t="s">
        <v>439</v>
      </c>
      <c r="AQ31" s="284" t="s">
        <v>116</v>
      </c>
      <c r="AR31" s="286" t="s">
        <v>117</v>
      </c>
      <c r="AS31" s="284" t="s">
        <v>116</v>
      </c>
      <c r="AT31" s="286" t="s">
        <v>117</v>
      </c>
      <c r="AU31" s="284" t="s">
        <v>382</v>
      </c>
      <c r="AV31" s="284" t="s">
        <v>438</v>
      </c>
      <c r="AW31" s="284" t="s">
        <v>67</v>
      </c>
      <c r="AX31" s="284">
        <v>6754</v>
      </c>
      <c r="AY31" s="274" t="s">
        <v>317</v>
      </c>
      <c r="AZ31" s="275">
        <v>4</v>
      </c>
      <c r="BA31" s="284" t="s">
        <v>440</v>
      </c>
      <c r="BB31" s="284">
        <v>1</v>
      </c>
      <c r="BC31" s="276">
        <v>1</v>
      </c>
      <c r="BD31" s="284"/>
      <c r="BE31" s="277" t="s">
        <v>272</v>
      </c>
      <c r="BF31" s="286" t="s">
        <v>273</v>
      </c>
      <c r="BG31" s="287" t="s">
        <v>272</v>
      </c>
      <c r="BH31" s="284"/>
      <c r="BI31" s="284" t="s">
        <v>116</v>
      </c>
      <c r="BJ31" s="284" t="s">
        <v>438</v>
      </c>
      <c r="BK31" s="284" t="s">
        <v>67</v>
      </c>
      <c r="BL31" s="288">
        <v>0.81038461538461548</v>
      </c>
      <c r="BM31" s="284">
        <v>6754</v>
      </c>
      <c r="BN31" s="284" t="s">
        <v>117</v>
      </c>
      <c r="BO31" s="284" t="s">
        <v>382</v>
      </c>
      <c r="BP31" s="284">
        <v>1</v>
      </c>
      <c r="BQ31" s="284">
        <v>1113.482</v>
      </c>
      <c r="BR31" s="289">
        <v>4.1281631801411547E-2</v>
      </c>
      <c r="BS31" s="289">
        <v>0.47599638555837437</v>
      </c>
      <c r="BT31" s="289">
        <v>0.2218266662595354</v>
      </c>
      <c r="BU31" s="284">
        <v>17.605</v>
      </c>
      <c r="BV31" s="290" t="s">
        <v>315</v>
      </c>
      <c r="BW31" s="290" t="s">
        <v>315</v>
      </c>
      <c r="BX31" s="284">
        <v>30</v>
      </c>
      <c r="BY31" s="284">
        <v>6</v>
      </c>
      <c r="BZ31" s="284">
        <v>1481</v>
      </c>
    </row>
    <row r="32" spans="1:78" ht="16.5">
      <c r="A32" s="103" t="str">
        <f t="shared" si="1"/>
        <v>신흥교통</v>
      </c>
      <c r="B32" s="104" t="str">
        <f t="shared" si="2"/>
        <v>방선혁</v>
      </c>
      <c r="C32" s="105" t="str">
        <f t="shared" si="3"/>
        <v>F</v>
      </c>
      <c r="D32" s="106">
        <f t="shared" si="4"/>
        <v>0.77333333333333343</v>
      </c>
      <c r="E32" s="107">
        <f t="shared" si="5"/>
        <v>4255</v>
      </c>
      <c r="F32" s="108" t="str">
        <f t="shared" si="6"/>
        <v>330</v>
      </c>
      <c r="G32" s="109" t="str">
        <f t="shared" si="7"/>
        <v>71바6291</v>
      </c>
      <c r="H32" s="110">
        <f t="shared" si="8"/>
        <v>1</v>
      </c>
      <c r="I32" s="111">
        <f t="shared" si="9"/>
        <v>3746.134</v>
      </c>
      <c r="J32" s="112">
        <f t="shared" si="10"/>
        <v>2.7213521461871455E-2</v>
      </c>
      <c r="K32" s="112">
        <f t="shared" si="11"/>
        <v>0.27116480150570876</v>
      </c>
      <c r="L32" s="112">
        <f t="shared" si="12"/>
        <v>8.6489164562719864E-2</v>
      </c>
      <c r="M32" s="113">
        <f t="shared" si="13"/>
        <v>23.93</v>
      </c>
      <c r="N32" s="114">
        <f t="shared" si="14"/>
        <v>0</v>
      </c>
      <c r="O32" s="114">
        <f t="shared" si="15"/>
        <v>5.2587547589061145</v>
      </c>
      <c r="P32" s="214">
        <f t="shared" si="16"/>
        <v>13</v>
      </c>
      <c r="Q32" s="215">
        <f t="shared" si="17"/>
        <v>0</v>
      </c>
      <c r="R32" s="215">
        <f t="shared" si="18"/>
        <v>197</v>
      </c>
      <c r="T32" s="273">
        <v>525</v>
      </c>
      <c r="U32" s="273">
        <v>4255</v>
      </c>
      <c r="V32" s="273" t="s">
        <v>277</v>
      </c>
      <c r="W32" s="274">
        <v>3746.134</v>
      </c>
      <c r="X32" s="273">
        <v>1468.0830000000001</v>
      </c>
      <c r="Y32" s="273">
        <v>2.552</v>
      </c>
      <c r="Z32" s="273">
        <v>23.93</v>
      </c>
      <c r="AA32" s="273">
        <v>113.647475</v>
      </c>
      <c r="AB32" s="273">
        <v>3.0927479999999998</v>
      </c>
      <c r="AC32" s="273">
        <v>30.817195000000002</v>
      </c>
      <c r="AD32" s="273">
        <v>324</v>
      </c>
      <c r="AE32" s="273">
        <v>0</v>
      </c>
      <c r="AF32" s="273">
        <v>197</v>
      </c>
      <c r="AG32" s="273">
        <v>89</v>
      </c>
      <c r="AH32" s="273">
        <v>32.962755999999999</v>
      </c>
      <c r="AI32" s="273">
        <v>34883.300000000003</v>
      </c>
      <c r="AJ32" s="273">
        <v>11805.6</v>
      </c>
      <c r="AK32" s="273">
        <v>13</v>
      </c>
      <c r="AL32" s="273">
        <v>4716</v>
      </c>
      <c r="AM32" s="255">
        <v>0.77333333333333343</v>
      </c>
      <c r="AN32" s="254" t="s">
        <v>70</v>
      </c>
      <c r="AO32" s="285">
        <v>3746.134</v>
      </c>
      <c r="AP32" s="284" t="s">
        <v>441</v>
      </c>
      <c r="AQ32" s="284" t="s">
        <v>116</v>
      </c>
      <c r="AR32" s="286" t="s">
        <v>118</v>
      </c>
      <c r="AS32" s="284" t="s">
        <v>116</v>
      </c>
      <c r="AT32" s="286" t="s">
        <v>118</v>
      </c>
      <c r="AU32" s="284" t="s">
        <v>282</v>
      </c>
      <c r="AV32" s="284" t="s">
        <v>277</v>
      </c>
      <c r="AW32" s="284" t="s">
        <v>70</v>
      </c>
      <c r="AX32" s="284">
        <v>4255</v>
      </c>
      <c r="AY32" s="274" t="s">
        <v>307</v>
      </c>
      <c r="AZ32" s="275">
        <v>4</v>
      </c>
      <c r="BA32" s="284" t="s">
        <v>442</v>
      </c>
      <c r="BB32" s="284">
        <v>1</v>
      </c>
      <c r="BC32" s="276">
        <v>1</v>
      </c>
      <c r="BD32" s="284"/>
      <c r="BE32" s="277" t="s">
        <v>70</v>
      </c>
      <c r="BF32" s="286">
        <v>0</v>
      </c>
      <c r="BG32" s="287" t="s">
        <v>239</v>
      </c>
      <c r="BH32" s="284"/>
      <c r="BI32" s="284" t="s">
        <v>116</v>
      </c>
      <c r="BJ32" s="284" t="s">
        <v>277</v>
      </c>
      <c r="BK32" s="284" t="s">
        <v>70</v>
      </c>
      <c r="BL32" s="288">
        <v>0.77333333333333343</v>
      </c>
      <c r="BM32" s="284">
        <v>4255</v>
      </c>
      <c r="BN32" s="284" t="s">
        <v>118</v>
      </c>
      <c r="BO32" s="284" t="s">
        <v>282</v>
      </c>
      <c r="BP32" s="284">
        <v>1</v>
      </c>
      <c r="BQ32" s="284">
        <v>3746.134</v>
      </c>
      <c r="BR32" s="289">
        <v>2.7213521461871455E-2</v>
      </c>
      <c r="BS32" s="289">
        <v>0.27116480150570876</v>
      </c>
      <c r="BT32" s="289">
        <v>8.6489164562719864E-2</v>
      </c>
      <c r="BU32" s="284">
        <v>23.93</v>
      </c>
      <c r="BV32" s="290">
        <v>0</v>
      </c>
      <c r="BW32" s="290">
        <v>5.2587547589061145</v>
      </c>
      <c r="BX32" s="284">
        <v>13</v>
      </c>
      <c r="BY32" s="284">
        <v>0</v>
      </c>
      <c r="BZ32" s="284">
        <v>197</v>
      </c>
    </row>
    <row r="33" spans="1:78" ht="16.5">
      <c r="A33" s="120" t="str">
        <f t="shared" si="1"/>
        <v>신흥교통</v>
      </c>
      <c r="B33" s="121" t="str">
        <f t="shared" si="2"/>
        <v>배정현</v>
      </c>
      <c r="C33" s="122" t="str">
        <f t="shared" si="3"/>
        <v>D</v>
      </c>
      <c r="D33" s="123">
        <f t="shared" si="4"/>
        <v>0.84211614209891261</v>
      </c>
      <c r="E33" s="124">
        <f t="shared" si="5"/>
        <v>9972</v>
      </c>
      <c r="F33" s="125" t="str">
        <f t="shared" si="6"/>
        <v>330</v>
      </c>
      <c r="G33" s="126" t="str">
        <f t="shared" si="7"/>
        <v>71바6297</v>
      </c>
      <c r="H33" s="127">
        <f t="shared" si="8"/>
        <v>9</v>
      </c>
      <c r="I33" s="128">
        <f t="shared" si="9"/>
        <v>2995.2959999999998</v>
      </c>
      <c r="J33" s="129">
        <f t="shared" si="10"/>
        <v>1.9715062104493367E-2</v>
      </c>
      <c r="K33" s="129">
        <f t="shared" si="11"/>
        <v>0.37785529335488055</v>
      </c>
      <c r="L33" s="129">
        <f t="shared" si="12"/>
        <v>0.16792998087668132</v>
      </c>
      <c r="M33" s="130">
        <f t="shared" si="13"/>
        <v>21.792000000000002</v>
      </c>
      <c r="N33" s="131">
        <f t="shared" si="14"/>
        <v>0.86802773415381995</v>
      </c>
      <c r="O33" s="131">
        <f t="shared" si="15"/>
        <v>3.7391963932779935</v>
      </c>
      <c r="P33" s="212">
        <f t="shared" si="16"/>
        <v>46</v>
      </c>
      <c r="Q33" s="213">
        <f t="shared" si="17"/>
        <v>26</v>
      </c>
      <c r="R33" s="213">
        <f t="shared" si="18"/>
        <v>112</v>
      </c>
      <c r="T33" s="273">
        <v>525</v>
      </c>
      <c r="U33" s="273">
        <v>9972</v>
      </c>
      <c r="V33" s="273" t="s">
        <v>207</v>
      </c>
      <c r="W33" s="274">
        <v>2995.2959999999998</v>
      </c>
      <c r="X33" s="273">
        <v>1118.021</v>
      </c>
      <c r="Y33" s="273">
        <v>2.6789999999999998</v>
      </c>
      <c r="Z33" s="273">
        <v>21.792000000000002</v>
      </c>
      <c r="AA33" s="273">
        <v>107.72859800000001</v>
      </c>
      <c r="AB33" s="273">
        <v>2.1238760000000001</v>
      </c>
      <c r="AC33" s="273">
        <v>40.705821</v>
      </c>
      <c r="AD33" s="273">
        <v>503</v>
      </c>
      <c r="AE33" s="273">
        <v>26</v>
      </c>
      <c r="AF33" s="273">
        <v>112</v>
      </c>
      <c r="AG33" s="273">
        <v>109</v>
      </c>
      <c r="AH33" s="273">
        <v>27.804093000000002</v>
      </c>
      <c r="AI33" s="273">
        <v>39970.699999999997</v>
      </c>
      <c r="AJ33" s="273">
        <v>29104.1</v>
      </c>
      <c r="AK33" s="273">
        <v>46</v>
      </c>
      <c r="AL33" s="273">
        <v>40444</v>
      </c>
      <c r="AM33" s="255">
        <v>0.84211614209891261</v>
      </c>
      <c r="AN33" s="254" t="s">
        <v>67</v>
      </c>
      <c r="AO33" s="285">
        <v>616.11199999999997</v>
      </c>
      <c r="AP33" s="284" t="s">
        <v>443</v>
      </c>
      <c r="AQ33" s="284" t="s">
        <v>116</v>
      </c>
      <c r="AR33" s="286" t="s">
        <v>118</v>
      </c>
      <c r="AS33" s="284" t="s">
        <v>116</v>
      </c>
      <c r="AT33" s="286" t="s">
        <v>118</v>
      </c>
      <c r="AU33" s="284" t="s">
        <v>186</v>
      </c>
      <c r="AV33" s="284" t="s">
        <v>207</v>
      </c>
      <c r="AW33" s="284" t="s">
        <v>67</v>
      </c>
      <c r="AX33" s="284">
        <v>9972</v>
      </c>
      <c r="AY33" s="274" t="s">
        <v>304</v>
      </c>
      <c r="AZ33" s="275">
        <v>1</v>
      </c>
      <c r="BA33" s="284" t="s">
        <v>250</v>
      </c>
      <c r="BB33" s="284">
        <v>9</v>
      </c>
      <c r="BC33" s="276">
        <v>1</v>
      </c>
      <c r="BD33" s="284"/>
      <c r="BE33" s="277" t="s">
        <v>67</v>
      </c>
      <c r="BF33" s="286">
        <v>0</v>
      </c>
      <c r="BG33" s="287" t="s">
        <v>239</v>
      </c>
      <c r="BH33" s="284"/>
      <c r="BI33" s="284" t="s">
        <v>116</v>
      </c>
      <c r="BJ33" s="284" t="s">
        <v>207</v>
      </c>
      <c r="BK33" s="284" t="s">
        <v>67</v>
      </c>
      <c r="BL33" s="288">
        <v>0.84211614209891261</v>
      </c>
      <c r="BM33" s="284">
        <v>9972</v>
      </c>
      <c r="BN33" s="284" t="s">
        <v>118</v>
      </c>
      <c r="BO33" s="284" t="s">
        <v>186</v>
      </c>
      <c r="BP33" s="284">
        <v>9</v>
      </c>
      <c r="BQ33" s="284">
        <v>2995.2959999999998</v>
      </c>
      <c r="BR33" s="289">
        <v>1.9715062104493367E-2</v>
      </c>
      <c r="BS33" s="289">
        <v>0.37785529335488055</v>
      </c>
      <c r="BT33" s="289">
        <v>0.16792998087668132</v>
      </c>
      <c r="BU33" s="284">
        <v>21.792000000000002</v>
      </c>
      <c r="BV33" s="290">
        <v>0.86802773415381995</v>
      </c>
      <c r="BW33" s="290">
        <v>3.7391963932779935</v>
      </c>
      <c r="BX33" s="284">
        <v>46</v>
      </c>
      <c r="BY33" s="284">
        <v>26</v>
      </c>
      <c r="BZ33" s="284">
        <v>112</v>
      </c>
    </row>
    <row r="34" spans="1:78" ht="16.5">
      <c r="A34" s="103" t="str">
        <f t="shared" si="1"/>
        <v>신흥교통</v>
      </c>
      <c r="B34" s="104" t="str">
        <f t="shared" si="2"/>
        <v>변성만</v>
      </c>
      <c r="C34" s="105" t="str">
        <f t="shared" si="3"/>
        <v>B</v>
      </c>
      <c r="D34" s="106">
        <f t="shared" si="4"/>
        <v>0.90823529411764714</v>
      </c>
      <c r="E34" s="107">
        <f t="shared" si="5"/>
        <v>320</v>
      </c>
      <c r="F34" s="108" t="str">
        <f t="shared" si="6"/>
        <v>330</v>
      </c>
      <c r="G34" s="109" t="str">
        <f t="shared" si="7"/>
        <v>71바6297</v>
      </c>
      <c r="H34" s="110">
        <f t="shared" si="8"/>
        <v>1</v>
      </c>
      <c r="I34" s="111">
        <f t="shared" si="9"/>
        <v>4577.4920000000002</v>
      </c>
      <c r="J34" s="112">
        <f t="shared" si="10"/>
        <v>1.5310086787889475E-2</v>
      </c>
      <c r="K34" s="112">
        <f t="shared" si="11"/>
        <v>0.27206588355614497</v>
      </c>
      <c r="L34" s="112">
        <f t="shared" si="12"/>
        <v>7.1873418894014454E-2</v>
      </c>
      <c r="M34" s="113">
        <f t="shared" si="13"/>
        <v>19.274999999999999</v>
      </c>
      <c r="N34" s="114">
        <f t="shared" si="14"/>
        <v>0</v>
      </c>
      <c r="O34" s="114">
        <f t="shared" si="15"/>
        <v>7.6898004409401475</v>
      </c>
      <c r="P34" s="214">
        <f t="shared" si="16"/>
        <v>8</v>
      </c>
      <c r="Q34" s="215">
        <f t="shared" si="17"/>
        <v>0</v>
      </c>
      <c r="R34" s="215">
        <f t="shared" si="18"/>
        <v>352</v>
      </c>
      <c r="T34" s="273">
        <v>525</v>
      </c>
      <c r="U34" s="273">
        <v>320</v>
      </c>
      <c r="V34" s="273" t="s">
        <v>208</v>
      </c>
      <c r="W34" s="274">
        <v>4577.4920000000002</v>
      </c>
      <c r="X34" s="273">
        <v>1482.4169999999999</v>
      </c>
      <c r="Y34" s="273">
        <v>3.0880000000000001</v>
      </c>
      <c r="Z34" s="273">
        <v>19.274999999999999</v>
      </c>
      <c r="AA34" s="273">
        <v>133.02524199999999</v>
      </c>
      <c r="AB34" s="273">
        <v>2.0366279999999999</v>
      </c>
      <c r="AC34" s="273">
        <v>36.191630000000004</v>
      </c>
      <c r="AD34" s="273">
        <v>329</v>
      </c>
      <c r="AE34" s="273">
        <v>0</v>
      </c>
      <c r="AF34" s="273">
        <v>352</v>
      </c>
      <c r="AG34" s="273">
        <v>115</v>
      </c>
      <c r="AH34" s="273">
        <v>34.410702000000001</v>
      </c>
      <c r="AI34" s="273">
        <v>32607.4</v>
      </c>
      <c r="AJ34" s="273">
        <v>16498.5</v>
      </c>
      <c r="AK34" s="273">
        <v>8</v>
      </c>
      <c r="AL34" s="273">
        <v>1358</v>
      </c>
      <c r="AM34" s="255">
        <v>0.90823529411764714</v>
      </c>
      <c r="AN34" s="254" t="s">
        <v>68</v>
      </c>
      <c r="AO34" s="285">
        <v>4577.4920000000002</v>
      </c>
      <c r="AP34" s="284" t="s">
        <v>444</v>
      </c>
      <c r="AQ34" s="284" t="s">
        <v>116</v>
      </c>
      <c r="AR34" s="286" t="s">
        <v>118</v>
      </c>
      <c r="AS34" s="284" t="s">
        <v>116</v>
      </c>
      <c r="AT34" s="286" t="s">
        <v>118</v>
      </c>
      <c r="AU34" s="284" t="s">
        <v>186</v>
      </c>
      <c r="AV34" s="284" t="s">
        <v>208</v>
      </c>
      <c r="AW34" s="284" t="s">
        <v>68</v>
      </c>
      <c r="AX34" s="284">
        <v>320</v>
      </c>
      <c r="AY34" s="274" t="s">
        <v>303</v>
      </c>
      <c r="AZ34" s="275">
        <v>4</v>
      </c>
      <c r="BA34" s="284" t="s">
        <v>325</v>
      </c>
      <c r="BB34" s="284">
        <v>1</v>
      </c>
      <c r="BC34" s="276">
        <v>1</v>
      </c>
      <c r="BD34" s="284"/>
      <c r="BE34" s="277" t="s">
        <v>68</v>
      </c>
      <c r="BF34" s="286">
        <v>0</v>
      </c>
      <c r="BG34" s="287" t="s">
        <v>239</v>
      </c>
      <c r="BH34" s="284"/>
      <c r="BI34" s="284" t="s">
        <v>116</v>
      </c>
      <c r="BJ34" s="284" t="s">
        <v>208</v>
      </c>
      <c r="BK34" s="284" t="s">
        <v>68</v>
      </c>
      <c r="BL34" s="288">
        <v>0.90823529411764714</v>
      </c>
      <c r="BM34" s="284">
        <v>320</v>
      </c>
      <c r="BN34" s="284" t="s">
        <v>118</v>
      </c>
      <c r="BO34" s="284" t="s">
        <v>186</v>
      </c>
      <c r="BP34" s="284">
        <v>1</v>
      </c>
      <c r="BQ34" s="284">
        <v>4577.4920000000002</v>
      </c>
      <c r="BR34" s="289">
        <v>1.5310086787889475E-2</v>
      </c>
      <c r="BS34" s="289">
        <v>0.27206588355614497</v>
      </c>
      <c r="BT34" s="289">
        <v>7.1873418894014454E-2</v>
      </c>
      <c r="BU34" s="284">
        <v>19.274999999999999</v>
      </c>
      <c r="BV34" s="290">
        <v>0</v>
      </c>
      <c r="BW34" s="290">
        <v>7.6898004409401475</v>
      </c>
      <c r="BX34" s="284">
        <v>8</v>
      </c>
      <c r="BY34" s="284">
        <v>0</v>
      </c>
      <c r="BZ34" s="284">
        <v>352</v>
      </c>
    </row>
    <row r="35" spans="1:78" ht="16.5">
      <c r="A35" s="120" t="str">
        <f t="shared" si="1"/>
        <v>신흥교통</v>
      </c>
      <c r="B35" s="121" t="str">
        <f t="shared" si="2"/>
        <v>서정식</v>
      </c>
      <c r="C35" s="122" t="str">
        <f t="shared" si="3"/>
        <v>B</v>
      </c>
      <c r="D35" s="123">
        <f t="shared" si="4"/>
        <v>0.92843353583938493</v>
      </c>
      <c r="E35" s="124">
        <f t="shared" si="5"/>
        <v>8049</v>
      </c>
      <c r="F35" s="125" t="str">
        <f t="shared" si="6"/>
        <v>46</v>
      </c>
      <c r="G35" s="126" t="str">
        <f t="shared" si="7"/>
        <v>71바6289</v>
      </c>
      <c r="H35" s="127">
        <f t="shared" si="8"/>
        <v>3</v>
      </c>
      <c r="I35" s="128">
        <f t="shared" si="9"/>
        <v>700.35200000000009</v>
      </c>
      <c r="J35" s="129">
        <f t="shared" si="10"/>
        <v>5.1283937256327893E-3</v>
      </c>
      <c r="K35" s="129">
        <f t="shared" si="11"/>
        <v>0.47792857707427233</v>
      </c>
      <c r="L35" s="129">
        <f t="shared" si="12"/>
        <v>0.17134241067348988</v>
      </c>
      <c r="M35" s="130">
        <f t="shared" si="13"/>
        <v>14.624000000000001</v>
      </c>
      <c r="N35" s="131">
        <f t="shared" si="14"/>
        <v>0</v>
      </c>
      <c r="O35" s="131">
        <f t="shared" si="15"/>
        <v>2.8557068445581648</v>
      </c>
      <c r="P35" s="212">
        <f t="shared" si="16"/>
        <v>37</v>
      </c>
      <c r="Q35" s="213">
        <f t="shared" si="17"/>
        <v>0</v>
      </c>
      <c r="R35" s="213">
        <f t="shared" si="18"/>
        <v>20</v>
      </c>
      <c r="T35" s="273">
        <v>525</v>
      </c>
      <c r="U35" s="273">
        <v>8049</v>
      </c>
      <c r="V35" s="273" t="s">
        <v>445</v>
      </c>
      <c r="W35" s="274">
        <v>700.35199999999998</v>
      </c>
      <c r="X35" s="273">
        <v>359.03399999999999</v>
      </c>
      <c r="Y35" s="273">
        <v>1.9510000000000001</v>
      </c>
      <c r="Z35" s="273">
        <v>14.624000000000001</v>
      </c>
      <c r="AA35" s="273">
        <v>53.947496000000001</v>
      </c>
      <c r="AB35" s="273">
        <v>0.27666400000000002</v>
      </c>
      <c r="AC35" s="273">
        <v>25.783049999999999</v>
      </c>
      <c r="AD35" s="273">
        <v>120</v>
      </c>
      <c r="AE35" s="273">
        <v>0</v>
      </c>
      <c r="AF35" s="273">
        <v>20</v>
      </c>
      <c r="AG35" s="273">
        <v>80</v>
      </c>
      <c r="AH35" s="273">
        <v>12.982103</v>
      </c>
      <c r="AI35" s="273">
        <v>741.9</v>
      </c>
      <c r="AJ35" s="273">
        <v>0</v>
      </c>
      <c r="AK35" s="273">
        <v>37</v>
      </c>
      <c r="AL35" s="273">
        <v>19528</v>
      </c>
      <c r="AM35" s="255">
        <v>0.92843353583938493</v>
      </c>
      <c r="AN35" s="254" t="s">
        <v>68</v>
      </c>
      <c r="AO35" s="285">
        <v>333.74900000000002</v>
      </c>
      <c r="AP35" s="284" t="s">
        <v>446</v>
      </c>
      <c r="AQ35" s="284" t="s">
        <v>116</v>
      </c>
      <c r="AR35" s="286" t="s">
        <v>119</v>
      </c>
      <c r="AS35" s="284" t="s">
        <v>116</v>
      </c>
      <c r="AT35" s="286" t="s">
        <v>119</v>
      </c>
      <c r="AU35" s="284" t="s">
        <v>192</v>
      </c>
      <c r="AV35" s="284" t="s">
        <v>445</v>
      </c>
      <c r="AW35" s="284" t="s">
        <v>68</v>
      </c>
      <c r="AX35" s="284">
        <v>8049</v>
      </c>
      <c r="AY35" s="274" t="s">
        <v>322</v>
      </c>
      <c r="AZ35" s="275">
        <v>2</v>
      </c>
      <c r="BA35" s="284" t="s">
        <v>251</v>
      </c>
      <c r="BB35" s="284">
        <v>3</v>
      </c>
      <c r="BC35" s="276">
        <v>1</v>
      </c>
      <c r="BD35" s="284"/>
      <c r="BE35" s="277" t="s">
        <v>272</v>
      </c>
      <c r="BF35" s="286" t="s">
        <v>273</v>
      </c>
      <c r="BG35" s="287" t="s">
        <v>272</v>
      </c>
      <c r="BH35" s="284"/>
      <c r="BI35" s="284" t="s">
        <v>116</v>
      </c>
      <c r="BJ35" s="284" t="s">
        <v>445</v>
      </c>
      <c r="BK35" s="284" t="s">
        <v>68</v>
      </c>
      <c r="BL35" s="288">
        <v>0.92843353583938493</v>
      </c>
      <c r="BM35" s="284">
        <v>8049</v>
      </c>
      <c r="BN35" s="284" t="s">
        <v>119</v>
      </c>
      <c r="BO35" s="284" t="s">
        <v>192</v>
      </c>
      <c r="BP35" s="284">
        <v>3</v>
      </c>
      <c r="BQ35" s="284">
        <v>700.35200000000009</v>
      </c>
      <c r="BR35" s="289">
        <v>5.1283937256327893E-3</v>
      </c>
      <c r="BS35" s="289">
        <v>0.47792857707427233</v>
      </c>
      <c r="BT35" s="289">
        <v>0.1713424106734899</v>
      </c>
      <c r="BU35" s="284">
        <v>14.624000000000001</v>
      </c>
      <c r="BV35" s="290">
        <v>0</v>
      </c>
      <c r="BW35" s="290">
        <v>2.8557068445581648</v>
      </c>
      <c r="BX35" s="284">
        <v>37</v>
      </c>
      <c r="BY35" s="284">
        <v>0</v>
      </c>
      <c r="BZ35" s="284">
        <v>20</v>
      </c>
    </row>
    <row r="36" spans="1:78" ht="16.5">
      <c r="A36" s="103" t="str">
        <f t="shared" si="1"/>
        <v>신흥교통</v>
      </c>
      <c r="B36" s="104" t="str">
        <f t="shared" si="2"/>
        <v>손영준</v>
      </c>
      <c r="C36" s="105" t="str">
        <f t="shared" si="3"/>
        <v>B</v>
      </c>
      <c r="D36" s="106">
        <f t="shared" si="4"/>
        <v>0.93409090909090908</v>
      </c>
      <c r="E36" s="107">
        <f t="shared" si="5"/>
        <v>9642</v>
      </c>
      <c r="F36" s="108" t="str">
        <f t="shared" si="6"/>
        <v>46</v>
      </c>
      <c r="G36" s="109" t="str">
        <f t="shared" si="7"/>
        <v>71바6289</v>
      </c>
      <c r="H36" s="110">
        <f t="shared" si="8"/>
        <v>1</v>
      </c>
      <c r="I36" s="111">
        <f t="shared" si="9"/>
        <v>1489.135</v>
      </c>
      <c r="J36" s="112">
        <f t="shared" si="10"/>
        <v>2.4000423335622394E-2</v>
      </c>
      <c r="K36" s="112">
        <f t="shared" si="11"/>
        <v>0.47446844622616285</v>
      </c>
      <c r="L36" s="112">
        <f t="shared" si="12"/>
        <v>0.170568820153982</v>
      </c>
      <c r="M36" s="113">
        <f t="shared" si="13"/>
        <v>15.983000000000001</v>
      </c>
      <c r="N36" s="114">
        <f t="shared" si="14"/>
        <v>0.3357653940039016</v>
      </c>
      <c r="O36" s="114">
        <f t="shared" si="15"/>
        <v>14.84083041497245</v>
      </c>
      <c r="P36" s="214">
        <f t="shared" si="16"/>
        <v>44</v>
      </c>
      <c r="Q36" s="215">
        <f t="shared" si="17"/>
        <v>5</v>
      </c>
      <c r="R36" s="215">
        <f t="shared" si="18"/>
        <v>221</v>
      </c>
      <c r="T36" s="273">
        <v>525</v>
      </c>
      <c r="U36" s="273">
        <v>9642</v>
      </c>
      <c r="V36" s="273" t="s">
        <v>209</v>
      </c>
      <c r="W36" s="274">
        <v>1489.135</v>
      </c>
      <c r="X36" s="273">
        <v>724.61199999999997</v>
      </c>
      <c r="Y36" s="273">
        <v>2.0550000000000002</v>
      </c>
      <c r="Z36" s="273">
        <v>15.983000000000001</v>
      </c>
      <c r="AA36" s="273">
        <v>105.599429</v>
      </c>
      <c r="AB36" s="273">
        <v>2.5344310000000001</v>
      </c>
      <c r="AC36" s="273">
        <v>50.103597000000001</v>
      </c>
      <c r="AD36" s="273">
        <v>254</v>
      </c>
      <c r="AE36" s="273">
        <v>5</v>
      </c>
      <c r="AF36" s="273">
        <v>221</v>
      </c>
      <c r="AG36" s="273">
        <v>70</v>
      </c>
      <c r="AH36" s="273">
        <v>14.101732999999999</v>
      </c>
      <c r="AI36" s="273">
        <v>158.30000000000001</v>
      </c>
      <c r="AJ36" s="273">
        <v>0</v>
      </c>
      <c r="AK36" s="273">
        <v>44</v>
      </c>
      <c r="AL36" s="273">
        <v>37291</v>
      </c>
      <c r="AM36" s="255">
        <v>0.93409090909090908</v>
      </c>
      <c r="AN36" s="254" t="s">
        <v>68</v>
      </c>
      <c r="AO36" s="285">
        <v>1489.135</v>
      </c>
      <c r="AP36" s="284" t="s">
        <v>447</v>
      </c>
      <c r="AQ36" s="284" t="s">
        <v>116</v>
      </c>
      <c r="AR36" s="286" t="s">
        <v>119</v>
      </c>
      <c r="AS36" s="284" t="s">
        <v>116</v>
      </c>
      <c r="AT36" s="286" t="s">
        <v>119</v>
      </c>
      <c r="AU36" s="284" t="s">
        <v>192</v>
      </c>
      <c r="AV36" s="284" t="s">
        <v>209</v>
      </c>
      <c r="AW36" s="284" t="s">
        <v>68</v>
      </c>
      <c r="AX36" s="284">
        <v>9642</v>
      </c>
      <c r="AY36" s="274" t="s">
        <v>322</v>
      </c>
      <c r="AZ36" s="275">
        <v>1</v>
      </c>
      <c r="BA36" s="284" t="s">
        <v>189</v>
      </c>
      <c r="BB36" s="284">
        <v>1</v>
      </c>
      <c r="BC36" s="276">
        <v>1</v>
      </c>
      <c r="BD36" s="284"/>
      <c r="BE36" s="277" t="s">
        <v>69</v>
      </c>
      <c r="BF36" s="286">
        <v>1</v>
      </c>
      <c r="BG36" s="287" t="s">
        <v>241</v>
      </c>
      <c r="BH36" s="284"/>
      <c r="BI36" s="284" t="s">
        <v>116</v>
      </c>
      <c r="BJ36" s="284" t="s">
        <v>209</v>
      </c>
      <c r="BK36" s="284" t="s">
        <v>68</v>
      </c>
      <c r="BL36" s="288">
        <v>0.93409090909090908</v>
      </c>
      <c r="BM36" s="284">
        <v>9642</v>
      </c>
      <c r="BN36" s="284" t="s">
        <v>119</v>
      </c>
      <c r="BO36" s="284" t="s">
        <v>192</v>
      </c>
      <c r="BP36" s="284">
        <v>1</v>
      </c>
      <c r="BQ36" s="284">
        <v>1489.135</v>
      </c>
      <c r="BR36" s="289">
        <v>2.4000423335622394E-2</v>
      </c>
      <c r="BS36" s="289">
        <v>0.47446844622616285</v>
      </c>
      <c r="BT36" s="289">
        <v>0.170568820153982</v>
      </c>
      <c r="BU36" s="284">
        <v>15.983000000000001</v>
      </c>
      <c r="BV36" s="290">
        <v>0.3357653940039016</v>
      </c>
      <c r="BW36" s="290">
        <v>14.84083041497245</v>
      </c>
      <c r="BX36" s="284">
        <v>44</v>
      </c>
      <c r="BY36" s="284">
        <v>5</v>
      </c>
      <c r="BZ36" s="284">
        <v>221</v>
      </c>
    </row>
    <row r="37" spans="1:78" ht="16.5">
      <c r="A37" s="120" t="str">
        <f t="shared" si="1"/>
        <v>신흥교통</v>
      </c>
      <c r="B37" s="121" t="str">
        <f t="shared" si="2"/>
        <v>신소연</v>
      </c>
      <c r="C37" s="122" t="str">
        <f t="shared" si="3"/>
        <v>B</v>
      </c>
      <c r="D37" s="123">
        <f t="shared" si="4"/>
        <v>0.9065214553485601</v>
      </c>
      <c r="E37" s="124">
        <f t="shared" si="5"/>
        <v>6034</v>
      </c>
      <c r="F37" s="125" t="str">
        <f t="shared" si="6"/>
        <v>예비</v>
      </c>
      <c r="G37" s="126" t="str">
        <f t="shared" si="7"/>
        <v>70바4010</v>
      </c>
      <c r="H37" s="127">
        <f t="shared" si="8"/>
        <v>6</v>
      </c>
      <c r="I37" s="128">
        <f t="shared" si="9"/>
        <v>3183.846</v>
      </c>
      <c r="J37" s="129">
        <f t="shared" si="10"/>
        <v>3.5087195204157873E-2</v>
      </c>
      <c r="K37" s="129">
        <f t="shared" si="11"/>
        <v>0.43117779886733898</v>
      </c>
      <c r="L37" s="129">
        <f t="shared" si="12"/>
        <v>0.16269631131656492</v>
      </c>
      <c r="M37" s="130">
        <f t="shared" si="13"/>
        <v>19.565999999999999</v>
      </c>
      <c r="N37" s="131">
        <f t="shared" si="14"/>
        <v>0.69098819478077766</v>
      </c>
      <c r="O37" s="131">
        <f t="shared" si="15"/>
        <v>26.948539596450331</v>
      </c>
      <c r="P37" s="212">
        <f t="shared" si="16"/>
        <v>71</v>
      </c>
      <c r="Q37" s="213">
        <f t="shared" si="17"/>
        <v>22</v>
      </c>
      <c r="R37" s="213">
        <f t="shared" si="18"/>
        <v>858</v>
      </c>
      <c r="T37" s="273">
        <v>525</v>
      </c>
      <c r="U37" s="273">
        <v>6034</v>
      </c>
      <c r="V37" s="273" t="s">
        <v>448</v>
      </c>
      <c r="W37" s="274">
        <v>3183.846</v>
      </c>
      <c r="X37" s="273">
        <v>1577.4190000000001</v>
      </c>
      <c r="Y37" s="273">
        <v>2.0179999999999998</v>
      </c>
      <c r="Z37" s="273">
        <v>19.565999999999999</v>
      </c>
      <c r="AA37" s="273">
        <v>186.48720599999999</v>
      </c>
      <c r="AB37" s="273">
        <v>6.5433130000000004</v>
      </c>
      <c r="AC37" s="273">
        <v>80.409143</v>
      </c>
      <c r="AD37" s="273">
        <v>518</v>
      </c>
      <c r="AE37" s="273">
        <v>22</v>
      </c>
      <c r="AF37" s="273">
        <v>858</v>
      </c>
      <c r="AG37" s="273">
        <v>109</v>
      </c>
      <c r="AH37" s="273">
        <v>17.072731000000001</v>
      </c>
      <c r="AI37" s="273">
        <v>38003.1</v>
      </c>
      <c r="AJ37" s="273">
        <v>16872.2</v>
      </c>
      <c r="AK37" s="273">
        <v>71</v>
      </c>
      <c r="AL37" s="273">
        <v>57273</v>
      </c>
      <c r="AM37" s="255">
        <v>0.9065214553485601</v>
      </c>
      <c r="AN37" s="254" t="s">
        <v>68</v>
      </c>
      <c r="AO37" s="285">
        <v>2244.029</v>
      </c>
      <c r="AP37" s="284" t="s">
        <v>449</v>
      </c>
      <c r="AQ37" s="284" t="s">
        <v>116</v>
      </c>
      <c r="AR37" s="286" t="s">
        <v>258</v>
      </c>
      <c r="AS37" s="284" t="s">
        <v>116</v>
      </c>
      <c r="AT37" s="286" t="s">
        <v>258</v>
      </c>
      <c r="AU37" s="284" t="s">
        <v>237</v>
      </c>
      <c r="AV37" s="284" t="s">
        <v>448</v>
      </c>
      <c r="AW37" s="284" t="s">
        <v>68</v>
      </c>
      <c r="AX37" s="284">
        <v>6034</v>
      </c>
      <c r="AY37" s="274" t="s">
        <v>450</v>
      </c>
      <c r="AZ37" s="275">
        <v>5</v>
      </c>
      <c r="BA37" s="284" t="s">
        <v>451</v>
      </c>
      <c r="BB37" s="284">
        <v>6</v>
      </c>
      <c r="BC37" s="276">
        <v>1</v>
      </c>
      <c r="BD37" s="284"/>
      <c r="BE37" s="277" t="s">
        <v>272</v>
      </c>
      <c r="BF37" s="286" t="s">
        <v>273</v>
      </c>
      <c r="BG37" s="287" t="s">
        <v>272</v>
      </c>
      <c r="BH37" s="284"/>
      <c r="BI37" s="284" t="s">
        <v>116</v>
      </c>
      <c r="BJ37" s="284" t="s">
        <v>448</v>
      </c>
      <c r="BK37" s="284" t="s">
        <v>68</v>
      </c>
      <c r="BL37" s="288">
        <v>0.9065214553485601</v>
      </c>
      <c r="BM37" s="284">
        <v>6034</v>
      </c>
      <c r="BN37" s="284" t="s">
        <v>258</v>
      </c>
      <c r="BO37" s="284" t="s">
        <v>237</v>
      </c>
      <c r="BP37" s="284">
        <v>6</v>
      </c>
      <c r="BQ37" s="284">
        <v>3183.846</v>
      </c>
      <c r="BR37" s="289">
        <v>3.5087195204157873E-2</v>
      </c>
      <c r="BS37" s="289">
        <v>0.43117779886733898</v>
      </c>
      <c r="BT37" s="289">
        <v>0.16269631131656492</v>
      </c>
      <c r="BU37" s="284">
        <v>19.565999999999999</v>
      </c>
      <c r="BV37" s="290">
        <v>0.69098819478077766</v>
      </c>
      <c r="BW37" s="290">
        <v>26.948539596450331</v>
      </c>
      <c r="BX37" s="284">
        <v>71</v>
      </c>
      <c r="BY37" s="284">
        <v>22</v>
      </c>
      <c r="BZ37" s="284">
        <v>858</v>
      </c>
    </row>
    <row r="38" spans="1:78" ht="16.5">
      <c r="A38" s="103" t="str">
        <f t="shared" si="1"/>
        <v>신흥교통</v>
      </c>
      <c r="B38" s="104" t="str">
        <f t="shared" si="2"/>
        <v>안재연</v>
      </c>
      <c r="C38" s="105" t="str">
        <f t="shared" si="3"/>
        <v>D</v>
      </c>
      <c r="D38" s="106">
        <f t="shared" si="4"/>
        <v>0.82454910934705605</v>
      </c>
      <c r="E38" s="107">
        <f t="shared" si="5"/>
        <v>7504</v>
      </c>
      <c r="F38" s="108" t="str">
        <f t="shared" si="6"/>
        <v>82</v>
      </c>
      <c r="G38" s="109" t="str">
        <f t="shared" si="7"/>
        <v>70바4007</v>
      </c>
      <c r="H38" s="110">
        <f t="shared" si="8"/>
        <v>4</v>
      </c>
      <c r="I38" s="111">
        <f t="shared" si="9"/>
        <v>826.35199999999998</v>
      </c>
      <c r="J38" s="112">
        <f t="shared" si="10"/>
        <v>4.3076422037233872E-2</v>
      </c>
      <c r="K38" s="112">
        <f t="shared" si="11"/>
        <v>0.44009619570873404</v>
      </c>
      <c r="L38" s="112">
        <f t="shared" si="12"/>
        <v>0.15610780877882549</v>
      </c>
      <c r="M38" s="113">
        <f t="shared" si="13"/>
        <v>23.010999999999999</v>
      </c>
      <c r="N38" s="114">
        <f t="shared" si="14"/>
        <v>1.407182258246088</v>
      </c>
      <c r="O38" s="114">
        <f t="shared" si="15"/>
        <v>70.359112912304397</v>
      </c>
      <c r="P38" s="214">
        <f t="shared" si="16"/>
        <v>19</v>
      </c>
      <c r="Q38" s="215">
        <f t="shared" si="17"/>
        <v>16</v>
      </c>
      <c r="R38" s="215">
        <f t="shared" si="18"/>
        <v>1169</v>
      </c>
      <c r="T38" s="273">
        <v>525</v>
      </c>
      <c r="U38" s="273">
        <v>7504</v>
      </c>
      <c r="V38" s="273" t="s">
        <v>452</v>
      </c>
      <c r="W38" s="274">
        <v>826.35199999999998</v>
      </c>
      <c r="X38" s="273">
        <v>479.334</v>
      </c>
      <c r="Y38" s="273">
        <v>1.724</v>
      </c>
      <c r="Z38" s="273">
        <v>23.010999999999999</v>
      </c>
      <c r="AA38" s="273">
        <v>51.916660999999998</v>
      </c>
      <c r="AB38" s="273">
        <v>2.2363840000000001</v>
      </c>
      <c r="AC38" s="273">
        <v>22.848324999999999</v>
      </c>
      <c r="AD38" s="273">
        <v>129</v>
      </c>
      <c r="AE38" s="273">
        <v>16</v>
      </c>
      <c r="AF38" s="273">
        <v>1169</v>
      </c>
      <c r="AG38" s="273">
        <v>78</v>
      </c>
      <c r="AH38" s="273">
        <v>15.916893999999999</v>
      </c>
      <c r="AI38" s="273">
        <v>771.9</v>
      </c>
      <c r="AJ38" s="273">
        <v>0</v>
      </c>
      <c r="AK38" s="273">
        <v>19</v>
      </c>
      <c r="AL38" s="273">
        <v>10479</v>
      </c>
      <c r="AM38" s="255">
        <v>0.82454910934705605</v>
      </c>
      <c r="AN38" s="254" t="s">
        <v>67</v>
      </c>
      <c r="AO38" s="285">
        <v>459.55500000000001</v>
      </c>
      <c r="AP38" s="284" t="s">
        <v>453</v>
      </c>
      <c r="AQ38" s="284" t="s">
        <v>116</v>
      </c>
      <c r="AR38" s="286" t="s">
        <v>120</v>
      </c>
      <c r="AS38" s="284" t="s">
        <v>116</v>
      </c>
      <c r="AT38" s="286" t="s">
        <v>120</v>
      </c>
      <c r="AU38" s="284" t="s">
        <v>171</v>
      </c>
      <c r="AV38" s="284" t="s">
        <v>452</v>
      </c>
      <c r="AW38" s="284" t="s">
        <v>67</v>
      </c>
      <c r="AX38" s="284">
        <v>7504</v>
      </c>
      <c r="AY38" s="274" t="s">
        <v>454</v>
      </c>
      <c r="AZ38" s="275">
        <v>1</v>
      </c>
      <c r="BA38" s="284" t="s">
        <v>388</v>
      </c>
      <c r="BB38" s="284">
        <v>4</v>
      </c>
      <c r="BC38" s="276">
        <v>1</v>
      </c>
      <c r="BD38" s="284"/>
      <c r="BE38" s="277" t="s">
        <v>272</v>
      </c>
      <c r="BF38" s="286" t="s">
        <v>273</v>
      </c>
      <c r="BG38" s="287" t="s">
        <v>272</v>
      </c>
      <c r="BH38" s="284"/>
      <c r="BI38" s="284" t="s">
        <v>116</v>
      </c>
      <c r="BJ38" s="284" t="s">
        <v>452</v>
      </c>
      <c r="BK38" s="284" t="s">
        <v>67</v>
      </c>
      <c r="BL38" s="288">
        <v>0.82454910934705605</v>
      </c>
      <c r="BM38" s="284">
        <v>7504</v>
      </c>
      <c r="BN38" s="284" t="s">
        <v>120</v>
      </c>
      <c r="BO38" s="284" t="s">
        <v>171</v>
      </c>
      <c r="BP38" s="284">
        <v>4</v>
      </c>
      <c r="BQ38" s="284">
        <v>826.35199999999998</v>
      </c>
      <c r="BR38" s="289">
        <v>4.3076422037233872E-2</v>
      </c>
      <c r="BS38" s="289">
        <v>0.44009619570873404</v>
      </c>
      <c r="BT38" s="289">
        <v>0.15610780877882549</v>
      </c>
      <c r="BU38" s="284">
        <v>23.010999999999999</v>
      </c>
      <c r="BV38" s="290">
        <v>1.407182258246088</v>
      </c>
      <c r="BW38" s="290">
        <v>70.359112912304397</v>
      </c>
      <c r="BX38" s="284">
        <v>19</v>
      </c>
      <c r="BY38" s="284">
        <v>16</v>
      </c>
      <c r="BZ38" s="284">
        <v>1169</v>
      </c>
    </row>
    <row r="39" spans="1:78" ht="16.5">
      <c r="A39" s="120" t="str">
        <f t="shared" si="1"/>
        <v>신흥교통</v>
      </c>
      <c r="B39" s="121" t="str">
        <f t="shared" si="2"/>
        <v>양계호</v>
      </c>
      <c r="C39" s="122" t="str">
        <f t="shared" si="3"/>
        <v>A</v>
      </c>
      <c r="D39" s="123">
        <f t="shared" si="4"/>
        <v>0.96368421052631581</v>
      </c>
      <c r="E39" s="124">
        <f t="shared" si="5"/>
        <v>7357</v>
      </c>
      <c r="F39" s="125" t="str">
        <f t="shared" si="6"/>
        <v>93</v>
      </c>
      <c r="G39" s="126" t="str">
        <f t="shared" si="7"/>
        <v>71바6296</v>
      </c>
      <c r="H39" s="127">
        <f t="shared" si="8"/>
        <v>1</v>
      </c>
      <c r="I39" s="128">
        <f t="shared" si="9"/>
        <v>2211.0810000000001</v>
      </c>
      <c r="J39" s="129">
        <f t="shared" si="10"/>
        <v>1.7362974918040092E-2</v>
      </c>
      <c r="K39" s="129">
        <f t="shared" si="11"/>
        <v>0.35521164767797292</v>
      </c>
      <c r="L39" s="129">
        <f t="shared" si="12"/>
        <v>0.2161838485338167</v>
      </c>
      <c r="M39" s="130">
        <f t="shared" si="13"/>
        <v>17.760999999999999</v>
      </c>
      <c r="N39" s="131">
        <f t="shared" si="14"/>
        <v>0.13568023966557533</v>
      </c>
      <c r="O39" s="131">
        <f t="shared" si="15"/>
        <v>2.9397385260874658</v>
      </c>
      <c r="P39" s="212">
        <f t="shared" si="16"/>
        <v>3</v>
      </c>
      <c r="Q39" s="213">
        <f t="shared" si="17"/>
        <v>3</v>
      </c>
      <c r="R39" s="213">
        <f t="shared" si="18"/>
        <v>65</v>
      </c>
      <c r="T39" s="273">
        <v>525</v>
      </c>
      <c r="U39" s="273">
        <v>7357</v>
      </c>
      <c r="V39" s="273" t="s">
        <v>210</v>
      </c>
      <c r="W39" s="274">
        <v>2211.0810000000001</v>
      </c>
      <c r="X39" s="273">
        <v>1207.867</v>
      </c>
      <c r="Y39" s="273">
        <v>1.831</v>
      </c>
      <c r="Z39" s="273">
        <v>17.760999999999999</v>
      </c>
      <c r="AA39" s="273">
        <v>130.60745700000001</v>
      </c>
      <c r="AB39" s="273">
        <v>2.2677339999999999</v>
      </c>
      <c r="AC39" s="273">
        <v>46.39329</v>
      </c>
      <c r="AD39" s="273">
        <v>478</v>
      </c>
      <c r="AE39" s="273">
        <v>3</v>
      </c>
      <c r="AF39" s="273">
        <v>65</v>
      </c>
      <c r="AG39" s="273">
        <v>75</v>
      </c>
      <c r="AH39" s="273">
        <v>16.929209</v>
      </c>
      <c r="AI39" s="273">
        <v>1233.9000000000001</v>
      </c>
      <c r="AJ39" s="273">
        <v>0</v>
      </c>
      <c r="AK39" s="273">
        <v>3</v>
      </c>
      <c r="AL39" s="273">
        <v>625</v>
      </c>
      <c r="AM39" s="255">
        <v>0.96368421052631581</v>
      </c>
      <c r="AN39" s="254" t="s">
        <v>66</v>
      </c>
      <c r="AO39" s="285">
        <v>2211.0810000000001</v>
      </c>
      <c r="AP39" s="284" t="s">
        <v>455</v>
      </c>
      <c r="AQ39" s="284" t="s">
        <v>116</v>
      </c>
      <c r="AR39" s="286" t="s">
        <v>121</v>
      </c>
      <c r="AS39" s="284" t="s">
        <v>116</v>
      </c>
      <c r="AT39" s="286" t="s">
        <v>121</v>
      </c>
      <c r="AU39" s="284" t="s">
        <v>196</v>
      </c>
      <c r="AV39" s="284" t="s">
        <v>210</v>
      </c>
      <c r="AW39" s="284" t="s">
        <v>66</v>
      </c>
      <c r="AX39" s="284">
        <v>7357</v>
      </c>
      <c r="AY39" s="274" t="s">
        <v>329</v>
      </c>
      <c r="AZ39" s="275">
        <v>4</v>
      </c>
      <c r="BA39" s="284" t="s">
        <v>340</v>
      </c>
      <c r="BB39" s="284">
        <v>1</v>
      </c>
      <c r="BC39" s="276">
        <v>1</v>
      </c>
      <c r="BD39" s="284"/>
      <c r="BE39" s="277" t="s">
        <v>68</v>
      </c>
      <c r="BF39" s="286">
        <v>1</v>
      </c>
      <c r="BG39" s="287" t="s">
        <v>241</v>
      </c>
      <c r="BH39" s="284"/>
      <c r="BI39" s="284" t="s">
        <v>116</v>
      </c>
      <c r="BJ39" s="284" t="s">
        <v>210</v>
      </c>
      <c r="BK39" s="284" t="s">
        <v>66</v>
      </c>
      <c r="BL39" s="288">
        <v>0.96368421052631581</v>
      </c>
      <c r="BM39" s="284">
        <v>7357</v>
      </c>
      <c r="BN39" s="284" t="s">
        <v>121</v>
      </c>
      <c r="BO39" s="284" t="s">
        <v>196</v>
      </c>
      <c r="BP39" s="284">
        <v>1</v>
      </c>
      <c r="BQ39" s="284">
        <v>2211.0810000000001</v>
      </c>
      <c r="BR39" s="289">
        <v>1.7362974918040092E-2</v>
      </c>
      <c r="BS39" s="289">
        <v>0.35521164767797292</v>
      </c>
      <c r="BT39" s="289">
        <v>0.2161838485338167</v>
      </c>
      <c r="BU39" s="284">
        <v>17.760999999999999</v>
      </c>
      <c r="BV39" s="290">
        <v>0.13568023966557533</v>
      </c>
      <c r="BW39" s="290">
        <v>2.9397385260874658</v>
      </c>
      <c r="BX39" s="284">
        <v>3</v>
      </c>
      <c r="BY39" s="284">
        <v>3</v>
      </c>
      <c r="BZ39" s="284">
        <v>65</v>
      </c>
    </row>
    <row r="40" spans="1:78" ht="16.5">
      <c r="A40" s="103" t="str">
        <f t="shared" si="1"/>
        <v>신흥교통</v>
      </c>
      <c r="B40" s="104" t="str">
        <f t="shared" si="2"/>
        <v>양동민</v>
      </c>
      <c r="C40" s="105" t="str">
        <f t="shared" si="3"/>
        <v>S</v>
      </c>
      <c r="D40" s="106">
        <f t="shared" si="4"/>
        <v>1.0869565217391306</v>
      </c>
      <c r="E40" s="107">
        <f t="shared" si="5"/>
        <v>3673</v>
      </c>
      <c r="F40" s="108" t="str">
        <f t="shared" si="6"/>
        <v>13</v>
      </c>
      <c r="G40" s="109" t="str">
        <f t="shared" si="7"/>
        <v>71바6277</v>
      </c>
      <c r="H40" s="110">
        <f t="shared" si="8"/>
        <v>1</v>
      </c>
      <c r="I40" s="111">
        <f t="shared" si="9"/>
        <v>2166.6709999999998</v>
      </c>
      <c r="J40" s="112">
        <f t="shared" si="10"/>
        <v>8.0047961720057889E-2</v>
      </c>
      <c r="K40" s="112">
        <f t="shared" si="11"/>
        <v>0.34738777838757173</v>
      </c>
      <c r="L40" s="112">
        <f t="shared" si="12"/>
        <v>0.21230726769315694</v>
      </c>
      <c r="M40" s="113">
        <f t="shared" si="13"/>
        <v>12.573</v>
      </c>
      <c r="N40" s="114">
        <f t="shared" si="14"/>
        <v>9.2307507692676927E-2</v>
      </c>
      <c r="O40" s="114">
        <f t="shared" si="15"/>
        <v>31.292245107817479</v>
      </c>
      <c r="P40" s="214">
        <f t="shared" si="16"/>
        <v>10</v>
      </c>
      <c r="Q40" s="215">
        <f t="shared" si="17"/>
        <v>2</v>
      </c>
      <c r="R40" s="215">
        <f t="shared" si="18"/>
        <v>678</v>
      </c>
      <c r="T40" s="273">
        <v>525</v>
      </c>
      <c r="U40" s="273">
        <v>3673</v>
      </c>
      <c r="V40" s="273" t="s">
        <v>290</v>
      </c>
      <c r="W40" s="274">
        <v>2166.6709999999998</v>
      </c>
      <c r="X40" s="273">
        <v>866.52499999999998</v>
      </c>
      <c r="Y40" s="273">
        <v>2.5</v>
      </c>
      <c r="Z40" s="273">
        <v>12.573</v>
      </c>
      <c r="AA40" s="273">
        <v>129.88358199999999</v>
      </c>
      <c r="AB40" s="273">
        <v>10.396915999999999</v>
      </c>
      <c r="AC40" s="273">
        <v>45.119968999999998</v>
      </c>
      <c r="AD40" s="273">
        <v>460</v>
      </c>
      <c r="AE40" s="273">
        <v>2</v>
      </c>
      <c r="AF40" s="273">
        <v>678</v>
      </c>
      <c r="AG40" s="273">
        <v>67</v>
      </c>
      <c r="AH40" s="273">
        <v>16.681638</v>
      </c>
      <c r="AI40" s="273">
        <v>49.5</v>
      </c>
      <c r="AJ40" s="273">
        <v>0</v>
      </c>
      <c r="AK40" s="273">
        <v>10</v>
      </c>
      <c r="AL40" s="273">
        <v>6111</v>
      </c>
      <c r="AM40" s="255">
        <v>1.0869565217391306</v>
      </c>
      <c r="AN40" s="254" t="s">
        <v>71</v>
      </c>
      <c r="AO40" s="285">
        <v>2166.6709999999998</v>
      </c>
      <c r="AP40" s="284" t="s">
        <v>456</v>
      </c>
      <c r="AQ40" s="284" t="s">
        <v>116</v>
      </c>
      <c r="AR40" s="286" t="s">
        <v>117</v>
      </c>
      <c r="AS40" s="284" t="s">
        <v>116</v>
      </c>
      <c r="AT40" s="286" t="s">
        <v>117</v>
      </c>
      <c r="AU40" s="284" t="s">
        <v>177</v>
      </c>
      <c r="AV40" s="284" t="s">
        <v>290</v>
      </c>
      <c r="AW40" s="284" t="s">
        <v>71</v>
      </c>
      <c r="AX40" s="284">
        <v>3673</v>
      </c>
      <c r="AY40" s="274" t="s">
        <v>324</v>
      </c>
      <c r="AZ40" s="275">
        <v>1</v>
      </c>
      <c r="BA40" s="284" t="s">
        <v>334</v>
      </c>
      <c r="BB40" s="284">
        <v>1</v>
      </c>
      <c r="BC40" s="276">
        <v>1</v>
      </c>
      <c r="BD40" s="284"/>
      <c r="BE40" s="277" t="s">
        <v>71</v>
      </c>
      <c r="BF40" s="286">
        <v>0</v>
      </c>
      <c r="BG40" s="287" t="s">
        <v>239</v>
      </c>
      <c r="BH40" s="284"/>
      <c r="BI40" s="284" t="s">
        <v>116</v>
      </c>
      <c r="BJ40" s="284" t="s">
        <v>290</v>
      </c>
      <c r="BK40" s="284" t="s">
        <v>71</v>
      </c>
      <c r="BL40" s="288">
        <v>1.0869565217391306</v>
      </c>
      <c r="BM40" s="284">
        <v>3673</v>
      </c>
      <c r="BN40" s="284" t="s">
        <v>117</v>
      </c>
      <c r="BO40" s="284" t="s">
        <v>177</v>
      </c>
      <c r="BP40" s="284">
        <v>1</v>
      </c>
      <c r="BQ40" s="284">
        <v>2166.6709999999998</v>
      </c>
      <c r="BR40" s="289">
        <v>8.0047961720057889E-2</v>
      </c>
      <c r="BS40" s="289">
        <v>0.34738777838757173</v>
      </c>
      <c r="BT40" s="289">
        <v>0.21230726769315694</v>
      </c>
      <c r="BU40" s="284">
        <v>12.573</v>
      </c>
      <c r="BV40" s="290">
        <v>9.2307507692676927E-2</v>
      </c>
      <c r="BW40" s="290">
        <v>31.292245107817479</v>
      </c>
      <c r="BX40" s="284">
        <v>10</v>
      </c>
      <c r="BY40" s="284">
        <v>2</v>
      </c>
      <c r="BZ40" s="284">
        <v>678</v>
      </c>
    </row>
    <row r="41" spans="1:78" ht="16.5">
      <c r="A41" s="120" t="str">
        <f t="shared" si="1"/>
        <v>신흥교통</v>
      </c>
      <c r="B41" s="121" t="str">
        <f t="shared" si="2"/>
        <v>양정목</v>
      </c>
      <c r="C41" s="122" t="str">
        <f t="shared" si="3"/>
        <v>S</v>
      </c>
      <c r="D41" s="123">
        <f t="shared" si="4"/>
        <v>1.0852200607006219</v>
      </c>
      <c r="E41" s="124">
        <f t="shared" si="5"/>
        <v>2606</v>
      </c>
      <c r="F41" s="125" t="str">
        <f t="shared" si="6"/>
        <v>330</v>
      </c>
      <c r="G41" s="126" t="str">
        <f t="shared" si="7"/>
        <v>70바4013</v>
      </c>
      <c r="H41" s="127">
        <f t="shared" si="8"/>
        <v>2</v>
      </c>
      <c r="I41" s="128">
        <f t="shared" si="9"/>
        <v>4163.3379999999997</v>
      </c>
      <c r="J41" s="129">
        <f t="shared" si="10"/>
        <v>3.4522671670214333E-3</v>
      </c>
      <c r="K41" s="129">
        <f t="shared" si="11"/>
        <v>0.24070896408489473</v>
      </c>
      <c r="L41" s="129">
        <f t="shared" si="12"/>
        <v>0.14339455504213205</v>
      </c>
      <c r="M41" s="130">
        <f t="shared" si="13"/>
        <v>13.563000000000001</v>
      </c>
      <c r="N41" s="131">
        <f t="shared" si="14"/>
        <v>2.4019188449268352E-2</v>
      </c>
      <c r="O41" s="131">
        <f t="shared" si="15"/>
        <v>5.4043174010853798</v>
      </c>
      <c r="P41" s="212">
        <f t="shared" si="16"/>
        <v>1</v>
      </c>
      <c r="Q41" s="213">
        <f t="shared" si="17"/>
        <v>1</v>
      </c>
      <c r="R41" s="213">
        <f t="shared" si="18"/>
        <v>225</v>
      </c>
      <c r="T41" s="273">
        <v>525</v>
      </c>
      <c r="U41" s="273">
        <v>2606</v>
      </c>
      <c r="V41" s="273" t="s">
        <v>211</v>
      </c>
      <c r="W41" s="274">
        <v>4163.3379999999997</v>
      </c>
      <c r="X41" s="273">
        <v>1134.42</v>
      </c>
      <c r="Y41" s="273">
        <v>3.67</v>
      </c>
      <c r="Z41" s="273">
        <v>13.563000000000001</v>
      </c>
      <c r="AA41" s="273">
        <v>122.619131</v>
      </c>
      <c r="AB41" s="273">
        <v>0.42331400000000002</v>
      </c>
      <c r="AC41" s="273">
        <v>29.515523999999999</v>
      </c>
      <c r="AD41" s="273">
        <v>597</v>
      </c>
      <c r="AE41" s="273">
        <v>1</v>
      </c>
      <c r="AF41" s="273">
        <v>225</v>
      </c>
      <c r="AG41" s="273">
        <v>89</v>
      </c>
      <c r="AH41" s="273">
        <v>33.953412999999998</v>
      </c>
      <c r="AI41" s="273">
        <v>28973.599999999999</v>
      </c>
      <c r="AJ41" s="273">
        <v>7066.4</v>
      </c>
      <c r="AK41" s="273">
        <v>1</v>
      </c>
      <c r="AL41" s="273">
        <v>71</v>
      </c>
      <c r="AM41" s="255">
        <v>1.0852200607006219</v>
      </c>
      <c r="AN41" s="254" t="s">
        <v>71</v>
      </c>
      <c r="AO41" s="285">
        <v>3917.4949999999999</v>
      </c>
      <c r="AP41" s="284" t="s">
        <v>457</v>
      </c>
      <c r="AQ41" s="284" t="s">
        <v>116</v>
      </c>
      <c r="AR41" s="286" t="s">
        <v>118</v>
      </c>
      <c r="AS41" s="284" t="s">
        <v>116</v>
      </c>
      <c r="AT41" s="286" t="s">
        <v>118</v>
      </c>
      <c r="AU41" s="284" t="s">
        <v>180</v>
      </c>
      <c r="AV41" s="284" t="s">
        <v>211</v>
      </c>
      <c r="AW41" s="284" t="s">
        <v>71</v>
      </c>
      <c r="AX41" s="284">
        <v>2606</v>
      </c>
      <c r="AY41" s="274" t="s">
        <v>332</v>
      </c>
      <c r="AZ41" s="275">
        <v>1</v>
      </c>
      <c r="BA41" s="284" t="s">
        <v>333</v>
      </c>
      <c r="BB41" s="284">
        <v>2</v>
      </c>
      <c r="BC41" s="276">
        <v>1</v>
      </c>
      <c r="BD41" s="284"/>
      <c r="BE41" s="277" t="s">
        <v>68</v>
      </c>
      <c r="BF41" s="286">
        <v>2</v>
      </c>
      <c r="BG41" s="287" t="s">
        <v>241</v>
      </c>
      <c r="BH41" s="284"/>
      <c r="BI41" s="284" t="s">
        <v>116</v>
      </c>
      <c r="BJ41" s="284" t="s">
        <v>211</v>
      </c>
      <c r="BK41" s="284" t="s">
        <v>71</v>
      </c>
      <c r="BL41" s="288">
        <v>1.0852200607006219</v>
      </c>
      <c r="BM41" s="284">
        <v>2606</v>
      </c>
      <c r="BN41" s="284" t="s">
        <v>118</v>
      </c>
      <c r="BO41" s="284" t="s">
        <v>180</v>
      </c>
      <c r="BP41" s="284">
        <v>2</v>
      </c>
      <c r="BQ41" s="284">
        <v>4163.3379999999997</v>
      </c>
      <c r="BR41" s="289">
        <v>3.4522671670214333E-3</v>
      </c>
      <c r="BS41" s="289">
        <v>0.24070896408489473</v>
      </c>
      <c r="BT41" s="289">
        <v>0.14339455504213205</v>
      </c>
      <c r="BU41" s="284">
        <v>13.563000000000001</v>
      </c>
      <c r="BV41" s="290">
        <v>2.4019188449268352E-2</v>
      </c>
      <c r="BW41" s="290">
        <v>5.4043174010853798</v>
      </c>
      <c r="BX41" s="284">
        <v>1</v>
      </c>
      <c r="BY41" s="284">
        <v>1</v>
      </c>
      <c r="BZ41" s="284">
        <v>225</v>
      </c>
    </row>
    <row r="42" spans="1:78" ht="16.5">
      <c r="A42" s="103" t="str">
        <f t="shared" si="1"/>
        <v>신흥교통</v>
      </c>
      <c r="B42" s="104" t="str">
        <f t="shared" si="2"/>
        <v>양혁진</v>
      </c>
      <c r="C42" s="105" t="str">
        <f t="shared" si="3"/>
        <v>F</v>
      </c>
      <c r="D42" s="106">
        <f t="shared" si="4"/>
        <v>0.78210095348455166</v>
      </c>
      <c r="E42" s="107">
        <f t="shared" si="5"/>
        <v>6001</v>
      </c>
      <c r="F42" s="108" t="str">
        <f t="shared" si="6"/>
        <v>82</v>
      </c>
      <c r="G42" s="109" t="str">
        <f t="shared" si="7"/>
        <v>70바4007</v>
      </c>
      <c r="H42" s="110">
        <f t="shared" si="8"/>
        <v>4</v>
      </c>
      <c r="I42" s="111">
        <f t="shared" si="9"/>
        <v>1094.7860000000001</v>
      </c>
      <c r="J42" s="112">
        <f t="shared" si="10"/>
        <v>2.082944098319835E-2</v>
      </c>
      <c r="K42" s="112">
        <f t="shared" si="11"/>
        <v>0.45474000794090486</v>
      </c>
      <c r="L42" s="112">
        <f t="shared" si="12"/>
        <v>0.24022959738250213</v>
      </c>
      <c r="M42" s="113">
        <f t="shared" si="13"/>
        <v>17.861000000000001</v>
      </c>
      <c r="N42" s="114">
        <f t="shared" si="14"/>
        <v>0.24883359253499224</v>
      </c>
      <c r="O42" s="114">
        <f t="shared" si="15"/>
        <v>63.07931570762053</v>
      </c>
      <c r="P42" s="214">
        <f t="shared" si="16"/>
        <v>28</v>
      </c>
      <c r="Q42" s="215">
        <f t="shared" si="17"/>
        <v>3</v>
      </c>
      <c r="R42" s="215">
        <f t="shared" si="18"/>
        <v>747</v>
      </c>
      <c r="T42" s="273">
        <v>525</v>
      </c>
      <c r="U42" s="273">
        <v>6001</v>
      </c>
      <c r="V42" s="273" t="s">
        <v>458</v>
      </c>
      <c r="W42" s="274">
        <v>1094.7860000000001</v>
      </c>
      <c r="X42" s="273">
        <v>569.74199999999996</v>
      </c>
      <c r="Y42" s="273">
        <v>1.9219999999999999</v>
      </c>
      <c r="Z42" s="273">
        <v>17.861000000000001</v>
      </c>
      <c r="AA42" s="273">
        <v>73.439993000000001</v>
      </c>
      <c r="AB42" s="273">
        <v>1.529714</v>
      </c>
      <c r="AC42" s="273">
        <v>33.396102999999997</v>
      </c>
      <c r="AD42" s="273">
        <v>263</v>
      </c>
      <c r="AE42" s="273">
        <v>3</v>
      </c>
      <c r="AF42" s="273">
        <v>747</v>
      </c>
      <c r="AG42" s="273">
        <v>75</v>
      </c>
      <c r="AH42" s="273">
        <v>14.907218</v>
      </c>
      <c r="AI42" s="273">
        <v>442.3</v>
      </c>
      <c r="AJ42" s="273">
        <v>0</v>
      </c>
      <c r="AK42" s="273">
        <v>28</v>
      </c>
      <c r="AL42" s="273">
        <v>17176</v>
      </c>
      <c r="AM42" s="255">
        <v>0.78210095348455166</v>
      </c>
      <c r="AN42" s="254" t="s">
        <v>70</v>
      </c>
      <c r="AO42" s="285">
        <v>415.15199999999999</v>
      </c>
      <c r="AP42" s="284" t="s">
        <v>459</v>
      </c>
      <c r="AQ42" s="284" t="s">
        <v>116</v>
      </c>
      <c r="AR42" s="286" t="s">
        <v>120</v>
      </c>
      <c r="AS42" s="284" t="s">
        <v>116</v>
      </c>
      <c r="AT42" s="286" t="s">
        <v>120</v>
      </c>
      <c r="AU42" s="284" t="s">
        <v>171</v>
      </c>
      <c r="AV42" s="284" t="s">
        <v>458</v>
      </c>
      <c r="AW42" s="284" t="s">
        <v>70</v>
      </c>
      <c r="AX42" s="284">
        <v>6001</v>
      </c>
      <c r="AY42" s="274" t="s">
        <v>310</v>
      </c>
      <c r="AZ42" s="275">
        <v>1</v>
      </c>
      <c r="BA42" s="284" t="s">
        <v>253</v>
      </c>
      <c r="BB42" s="284">
        <v>4</v>
      </c>
      <c r="BC42" s="276">
        <v>1</v>
      </c>
      <c r="BD42" s="284"/>
      <c r="BE42" s="277" t="s">
        <v>272</v>
      </c>
      <c r="BF42" s="286" t="s">
        <v>273</v>
      </c>
      <c r="BG42" s="287" t="s">
        <v>272</v>
      </c>
      <c r="BH42" s="284"/>
      <c r="BI42" s="284" t="s">
        <v>116</v>
      </c>
      <c r="BJ42" s="284" t="s">
        <v>458</v>
      </c>
      <c r="BK42" s="284" t="s">
        <v>70</v>
      </c>
      <c r="BL42" s="288">
        <v>0.78210095348455166</v>
      </c>
      <c r="BM42" s="284">
        <v>6001</v>
      </c>
      <c r="BN42" s="284" t="s">
        <v>120</v>
      </c>
      <c r="BO42" s="284" t="s">
        <v>171</v>
      </c>
      <c r="BP42" s="284">
        <v>4</v>
      </c>
      <c r="BQ42" s="284">
        <v>1094.7860000000001</v>
      </c>
      <c r="BR42" s="289">
        <v>2.082944098319835E-2</v>
      </c>
      <c r="BS42" s="289">
        <v>0.45474000794090486</v>
      </c>
      <c r="BT42" s="289">
        <v>0.24022959738250213</v>
      </c>
      <c r="BU42" s="284">
        <v>17.861000000000001</v>
      </c>
      <c r="BV42" s="290">
        <v>0.24883359253499224</v>
      </c>
      <c r="BW42" s="290">
        <v>63.07931570762053</v>
      </c>
      <c r="BX42" s="284">
        <v>28</v>
      </c>
      <c r="BY42" s="284">
        <v>3</v>
      </c>
      <c r="BZ42" s="284">
        <v>747</v>
      </c>
    </row>
    <row r="43" spans="1:78" ht="16.5">
      <c r="A43" s="120" t="str">
        <f t="shared" si="1"/>
        <v>신흥교통</v>
      </c>
      <c r="B43" s="121" t="str">
        <f t="shared" si="2"/>
        <v>엄주홍</v>
      </c>
      <c r="C43" s="122" t="str">
        <f t="shared" si="3"/>
        <v>F</v>
      </c>
      <c r="D43" s="123">
        <f t="shared" si="4"/>
        <v>0.77479588202266925</v>
      </c>
      <c r="E43" s="124">
        <f t="shared" si="5"/>
        <v>3015</v>
      </c>
      <c r="F43" s="125" t="str">
        <f t="shared" si="6"/>
        <v>82</v>
      </c>
      <c r="G43" s="126" t="str">
        <f t="shared" si="7"/>
        <v>71바6256</v>
      </c>
      <c r="H43" s="127">
        <f t="shared" si="8"/>
        <v>2</v>
      </c>
      <c r="I43" s="128">
        <f t="shared" si="9"/>
        <v>1785.8119999999999</v>
      </c>
      <c r="J43" s="129">
        <f t="shared" si="10"/>
        <v>1.6489522955643165E-2</v>
      </c>
      <c r="K43" s="129">
        <f t="shared" si="11"/>
        <v>0.47866043272984943</v>
      </c>
      <c r="L43" s="129">
        <f t="shared" si="12"/>
        <v>0.10527423939362039</v>
      </c>
      <c r="M43" s="130">
        <f t="shared" si="13"/>
        <v>19.030999999999999</v>
      </c>
      <c r="N43" s="131">
        <f t="shared" si="14"/>
        <v>0.11040159684869683</v>
      </c>
      <c r="O43" s="131">
        <f t="shared" si="15"/>
        <v>71.098628370560746</v>
      </c>
      <c r="P43" s="212">
        <f t="shared" si="16"/>
        <v>52</v>
      </c>
      <c r="Q43" s="213">
        <f t="shared" si="17"/>
        <v>2</v>
      </c>
      <c r="R43" s="213">
        <f t="shared" si="18"/>
        <v>1377</v>
      </c>
      <c r="T43" s="273">
        <v>525</v>
      </c>
      <c r="U43" s="273">
        <v>3015</v>
      </c>
      <c r="V43" s="273" t="s">
        <v>460</v>
      </c>
      <c r="W43" s="274">
        <v>1785.8119999999999</v>
      </c>
      <c r="X43" s="273">
        <v>940.79200000000003</v>
      </c>
      <c r="Y43" s="273">
        <v>1.8979999999999999</v>
      </c>
      <c r="Z43" s="273">
        <v>19.030999999999999</v>
      </c>
      <c r="AA43" s="273">
        <v>120.277767</v>
      </c>
      <c r="AB43" s="273">
        <v>1.9833229999999999</v>
      </c>
      <c r="AC43" s="273">
        <v>57.572208000000003</v>
      </c>
      <c r="AD43" s="273">
        <v>188</v>
      </c>
      <c r="AE43" s="273">
        <v>2</v>
      </c>
      <c r="AF43" s="273">
        <v>1377</v>
      </c>
      <c r="AG43" s="273">
        <v>82</v>
      </c>
      <c r="AH43" s="273">
        <v>14.847398999999999</v>
      </c>
      <c r="AI43" s="273">
        <v>4628.6000000000004</v>
      </c>
      <c r="AJ43" s="273">
        <v>0</v>
      </c>
      <c r="AK43" s="273">
        <v>52</v>
      </c>
      <c r="AL43" s="273">
        <v>44163</v>
      </c>
      <c r="AM43" s="255">
        <v>0.77479588202266925</v>
      </c>
      <c r="AN43" s="254" t="s">
        <v>70</v>
      </c>
      <c r="AO43" s="285">
        <v>905.78399999999999</v>
      </c>
      <c r="AP43" s="284" t="s">
        <v>461</v>
      </c>
      <c r="AQ43" s="284" t="s">
        <v>116</v>
      </c>
      <c r="AR43" s="286" t="s">
        <v>120</v>
      </c>
      <c r="AS43" s="284" t="s">
        <v>116</v>
      </c>
      <c r="AT43" s="286" t="s">
        <v>120</v>
      </c>
      <c r="AU43" s="284" t="s">
        <v>240</v>
      </c>
      <c r="AV43" s="284" t="s">
        <v>460</v>
      </c>
      <c r="AW43" s="284" t="s">
        <v>70</v>
      </c>
      <c r="AX43" s="284">
        <v>3015</v>
      </c>
      <c r="AY43" s="274" t="s">
        <v>310</v>
      </c>
      <c r="AZ43" s="275">
        <v>2</v>
      </c>
      <c r="BA43" s="284" t="s">
        <v>328</v>
      </c>
      <c r="BB43" s="284">
        <v>2</v>
      </c>
      <c r="BC43" s="276">
        <v>1</v>
      </c>
      <c r="BD43" s="284"/>
      <c r="BE43" s="277" t="s">
        <v>272</v>
      </c>
      <c r="BF43" s="286" t="s">
        <v>273</v>
      </c>
      <c r="BG43" s="287" t="s">
        <v>272</v>
      </c>
      <c r="BH43" s="284"/>
      <c r="BI43" s="284" t="s">
        <v>116</v>
      </c>
      <c r="BJ43" s="284" t="s">
        <v>460</v>
      </c>
      <c r="BK43" s="284" t="s">
        <v>70</v>
      </c>
      <c r="BL43" s="288">
        <v>0.77479588202266925</v>
      </c>
      <c r="BM43" s="284">
        <v>3015</v>
      </c>
      <c r="BN43" s="284" t="s">
        <v>120</v>
      </c>
      <c r="BO43" s="284" t="s">
        <v>240</v>
      </c>
      <c r="BP43" s="284">
        <v>2</v>
      </c>
      <c r="BQ43" s="284">
        <v>1785.8119999999999</v>
      </c>
      <c r="BR43" s="289">
        <v>1.6489522955643165E-2</v>
      </c>
      <c r="BS43" s="289">
        <v>0.47866043272984943</v>
      </c>
      <c r="BT43" s="289">
        <v>0.10527423939362039</v>
      </c>
      <c r="BU43" s="284">
        <v>19.030999999999999</v>
      </c>
      <c r="BV43" s="290">
        <v>0.11040159684869683</v>
      </c>
      <c r="BW43" s="290">
        <v>71.098628370560746</v>
      </c>
      <c r="BX43" s="284">
        <v>52</v>
      </c>
      <c r="BY43" s="284">
        <v>2</v>
      </c>
      <c r="BZ43" s="284">
        <v>1377</v>
      </c>
    </row>
    <row r="44" spans="1:78" ht="16.5">
      <c r="A44" s="103" t="str">
        <f t="shared" si="1"/>
        <v>신흥교통</v>
      </c>
      <c r="B44" s="104" t="str">
        <f t="shared" si="2"/>
        <v>오성균</v>
      </c>
      <c r="C44" s="105" t="str">
        <f t="shared" si="3"/>
        <v>D</v>
      </c>
      <c r="D44" s="106">
        <f t="shared" si="4"/>
        <v>0.81628621457005857</v>
      </c>
      <c r="E44" s="107">
        <f t="shared" si="5"/>
        <v>2784</v>
      </c>
      <c r="F44" s="108" t="str">
        <f t="shared" si="6"/>
        <v>330</v>
      </c>
      <c r="G44" s="109" t="str">
        <f t="shared" si="7"/>
        <v>71바6298</v>
      </c>
      <c r="H44" s="110">
        <f t="shared" si="8"/>
        <v>3</v>
      </c>
      <c r="I44" s="111">
        <f t="shared" si="9"/>
        <v>1602.7440000000001</v>
      </c>
      <c r="J44" s="112">
        <f t="shared" si="10"/>
        <v>2.8404433169220103E-2</v>
      </c>
      <c r="K44" s="112">
        <f t="shared" si="11"/>
        <v>0.33804148107896675</v>
      </c>
      <c r="L44" s="112">
        <f t="shared" si="12"/>
        <v>0.10482023329989068</v>
      </c>
      <c r="M44" s="113">
        <f t="shared" si="13"/>
        <v>21.891999999999999</v>
      </c>
      <c r="N44" s="114">
        <f t="shared" si="14"/>
        <v>0.18717898803551908</v>
      </c>
      <c r="O44" s="114">
        <f t="shared" si="15"/>
        <v>12.478599202367938</v>
      </c>
      <c r="P44" s="214">
        <f t="shared" si="16"/>
        <v>21</v>
      </c>
      <c r="Q44" s="215">
        <f t="shared" si="17"/>
        <v>3</v>
      </c>
      <c r="R44" s="215">
        <f t="shared" si="18"/>
        <v>200</v>
      </c>
      <c r="T44" s="273">
        <v>525</v>
      </c>
      <c r="U44" s="273">
        <v>2784</v>
      </c>
      <c r="V44" s="273" t="s">
        <v>212</v>
      </c>
      <c r="W44" s="274">
        <v>1602.7439999999999</v>
      </c>
      <c r="X44" s="273">
        <v>566.93799999999999</v>
      </c>
      <c r="Y44" s="273">
        <v>2.827</v>
      </c>
      <c r="Z44" s="273">
        <v>21.891999999999999</v>
      </c>
      <c r="AA44" s="273">
        <v>52.035820999999999</v>
      </c>
      <c r="AB44" s="273">
        <v>1.478048</v>
      </c>
      <c r="AC44" s="273">
        <v>17.590266</v>
      </c>
      <c r="AD44" s="273">
        <v>168</v>
      </c>
      <c r="AE44" s="273">
        <v>3</v>
      </c>
      <c r="AF44" s="273">
        <v>200</v>
      </c>
      <c r="AG44" s="273">
        <v>115</v>
      </c>
      <c r="AH44" s="273">
        <v>30.800782000000002</v>
      </c>
      <c r="AI44" s="273">
        <v>11691.4</v>
      </c>
      <c r="AJ44" s="273">
        <v>8386.7999999999993</v>
      </c>
      <c r="AK44" s="273">
        <v>21</v>
      </c>
      <c r="AL44" s="273">
        <v>15813</v>
      </c>
      <c r="AM44" s="255">
        <v>0.81628621457005857</v>
      </c>
      <c r="AN44" s="254" t="s">
        <v>67</v>
      </c>
      <c r="AO44" s="285">
        <v>1327.229</v>
      </c>
      <c r="AP44" s="284" t="s">
        <v>462</v>
      </c>
      <c r="AQ44" s="284" t="s">
        <v>116</v>
      </c>
      <c r="AR44" s="286" t="s">
        <v>118</v>
      </c>
      <c r="AS44" s="284" t="s">
        <v>116</v>
      </c>
      <c r="AT44" s="286" t="s">
        <v>118</v>
      </c>
      <c r="AU44" s="284" t="s">
        <v>187</v>
      </c>
      <c r="AV44" s="284" t="s">
        <v>212</v>
      </c>
      <c r="AW44" s="284" t="s">
        <v>67</v>
      </c>
      <c r="AX44" s="284">
        <v>2784</v>
      </c>
      <c r="AY44" s="274" t="s">
        <v>304</v>
      </c>
      <c r="AZ44" s="275">
        <v>4</v>
      </c>
      <c r="BA44" s="284" t="s">
        <v>305</v>
      </c>
      <c r="BB44" s="284">
        <v>3</v>
      </c>
      <c r="BC44" s="276">
        <v>1</v>
      </c>
      <c r="BD44" s="284"/>
      <c r="BE44" s="277" t="s">
        <v>67</v>
      </c>
      <c r="BF44" s="286">
        <v>0</v>
      </c>
      <c r="BG44" s="287" t="s">
        <v>239</v>
      </c>
      <c r="BH44" s="284"/>
      <c r="BI44" s="284" t="s">
        <v>116</v>
      </c>
      <c r="BJ44" s="284" t="s">
        <v>212</v>
      </c>
      <c r="BK44" s="284" t="s">
        <v>67</v>
      </c>
      <c r="BL44" s="288">
        <v>0.81628621457005857</v>
      </c>
      <c r="BM44" s="284">
        <v>2784</v>
      </c>
      <c r="BN44" s="284" t="s">
        <v>118</v>
      </c>
      <c r="BO44" s="284" t="s">
        <v>187</v>
      </c>
      <c r="BP44" s="284">
        <v>3</v>
      </c>
      <c r="BQ44" s="284">
        <v>1602.7440000000001</v>
      </c>
      <c r="BR44" s="289">
        <v>2.8404433169220103E-2</v>
      </c>
      <c r="BS44" s="289">
        <v>0.33804148107896675</v>
      </c>
      <c r="BT44" s="289">
        <v>0.10482023329989069</v>
      </c>
      <c r="BU44" s="284">
        <v>21.891999999999999</v>
      </c>
      <c r="BV44" s="290">
        <v>0.18717898803551908</v>
      </c>
      <c r="BW44" s="290">
        <v>12.478599202367938</v>
      </c>
      <c r="BX44" s="284">
        <v>21</v>
      </c>
      <c r="BY44" s="284">
        <v>3</v>
      </c>
      <c r="BZ44" s="284">
        <v>200</v>
      </c>
    </row>
    <row r="45" spans="1:78" ht="16.5">
      <c r="A45" s="120" t="str">
        <f t="shared" si="1"/>
        <v>신흥교통</v>
      </c>
      <c r="B45" s="121" t="str">
        <f t="shared" si="2"/>
        <v>오태호</v>
      </c>
      <c r="C45" s="122" t="str">
        <f t="shared" si="3"/>
        <v>F</v>
      </c>
      <c r="D45" s="123">
        <f t="shared" si="4"/>
        <v>0.74045360833279128</v>
      </c>
      <c r="E45" s="124">
        <f t="shared" si="5"/>
        <v>8898</v>
      </c>
      <c r="F45" s="125" t="str">
        <f t="shared" si="6"/>
        <v>13</v>
      </c>
      <c r="G45" s="126" t="str">
        <f t="shared" si="7"/>
        <v>71바6261</v>
      </c>
      <c r="H45" s="127">
        <f t="shared" si="8"/>
        <v>2</v>
      </c>
      <c r="I45" s="128">
        <f t="shared" si="9"/>
        <v>1888.277</v>
      </c>
      <c r="J45" s="129">
        <f t="shared" si="10"/>
        <v>2.0826117112482296E-2</v>
      </c>
      <c r="K45" s="129">
        <f t="shared" si="11"/>
        <v>0.50863840746918743</v>
      </c>
      <c r="L45" s="129">
        <f t="shared" si="12"/>
        <v>0.11491958012516172</v>
      </c>
      <c r="M45" s="130">
        <f t="shared" si="13"/>
        <v>23.414000000000001</v>
      </c>
      <c r="N45" s="131">
        <f t="shared" si="14"/>
        <v>4.0248332209734059</v>
      </c>
      <c r="O45" s="131">
        <f t="shared" si="15"/>
        <v>76.365914534784878</v>
      </c>
      <c r="P45" s="212">
        <f t="shared" si="16"/>
        <v>43</v>
      </c>
      <c r="Q45" s="213">
        <f t="shared" si="17"/>
        <v>76</v>
      </c>
      <c r="R45" s="213">
        <f t="shared" si="18"/>
        <v>1442</v>
      </c>
      <c r="T45" s="273">
        <v>525</v>
      </c>
      <c r="U45" s="273">
        <v>8898</v>
      </c>
      <c r="V45" s="273" t="s">
        <v>291</v>
      </c>
      <c r="W45" s="274">
        <v>1888.277</v>
      </c>
      <c r="X45" s="273">
        <v>1160.0509999999999</v>
      </c>
      <c r="Y45" s="273">
        <v>1.6279999999999999</v>
      </c>
      <c r="Z45" s="273">
        <v>23.414000000000001</v>
      </c>
      <c r="AA45" s="273">
        <v>133.752489</v>
      </c>
      <c r="AB45" s="273">
        <v>2.7855449999999999</v>
      </c>
      <c r="AC45" s="273">
        <v>68.031653000000006</v>
      </c>
      <c r="AD45" s="273">
        <v>217</v>
      </c>
      <c r="AE45" s="273">
        <v>76</v>
      </c>
      <c r="AF45" s="273">
        <v>1442</v>
      </c>
      <c r="AG45" s="273">
        <v>97</v>
      </c>
      <c r="AH45" s="273">
        <v>14.117696</v>
      </c>
      <c r="AI45" s="273">
        <v>3331.3</v>
      </c>
      <c r="AJ45" s="273">
        <v>244.3</v>
      </c>
      <c r="AK45" s="273">
        <v>43</v>
      </c>
      <c r="AL45" s="273">
        <v>87752</v>
      </c>
      <c r="AM45" s="255">
        <v>0.74045360833279128</v>
      </c>
      <c r="AN45" s="254" t="s">
        <v>70</v>
      </c>
      <c r="AO45" s="285">
        <v>1616.1279999999999</v>
      </c>
      <c r="AP45" s="284" t="s">
        <v>463</v>
      </c>
      <c r="AQ45" s="284" t="s">
        <v>116</v>
      </c>
      <c r="AR45" s="286" t="s">
        <v>117</v>
      </c>
      <c r="AS45" s="284" t="s">
        <v>116</v>
      </c>
      <c r="AT45" s="286" t="s">
        <v>117</v>
      </c>
      <c r="AU45" s="284" t="s">
        <v>173</v>
      </c>
      <c r="AV45" s="284" t="s">
        <v>291</v>
      </c>
      <c r="AW45" s="284" t="s">
        <v>70</v>
      </c>
      <c r="AX45" s="284">
        <v>8898</v>
      </c>
      <c r="AY45" s="274" t="s">
        <v>313</v>
      </c>
      <c r="AZ45" s="275">
        <v>8</v>
      </c>
      <c r="BA45" s="284" t="s">
        <v>464</v>
      </c>
      <c r="BB45" s="284">
        <v>2</v>
      </c>
      <c r="BC45" s="276">
        <v>1</v>
      </c>
      <c r="BD45" s="284"/>
      <c r="BE45" s="277" t="s">
        <v>70</v>
      </c>
      <c r="BF45" s="286">
        <v>0</v>
      </c>
      <c r="BG45" s="287" t="s">
        <v>239</v>
      </c>
      <c r="BH45" s="284"/>
      <c r="BI45" s="284" t="s">
        <v>116</v>
      </c>
      <c r="BJ45" s="284" t="s">
        <v>291</v>
      </c>
      <c r="BK45" s="284" t="s">
        <v>70</v>
      </c>
      <c r="BL45" s="288">
        <v>0.74045360833279128</v>
      </c>
      <c r="BM45" s="284">
        <v>8898</v>
      </c>
      <c r="BN45" s="284" t="s">
        <v>117</v>
      </c>
      <c r="BO45" s="284" t="s">
        <v>173</v>
      </c>
      <c r="BP45" s="284">
        <v>2</v>
      </c>
      <c r="BQ45" s="284">
        <v>1888.277</v>
      </c>
      <c r="BR45" s="289">
        <v>2.0826117112482296E-2</v>
      </c>
      <c r="BS45" s="289">
        <v>0.50863840746918743</v>
      </c>
      <c r="BT45" s="289">
        <v>0.11491958012516172</v>
      </c>
      <c r="BU45" s="284">
        <v>23.414000000000001</v>
      </c>
      <c r="BV45" s="290">
        <v>4.0248332209734059</v>
      </c>
      <c r="BW45" s="290">
        <v>76.365914534784878</v>
      </c>
      <c r="BX45" s="284">
        <v>43</v>
      </c>
      <c r="BY45" s="284">
        <v>76</v>
      </c>
      <c r="BZ45" s="284">
        <v>1442</v>
      </c>
    </row>
    <row r="46" spans="1:78" ht="16.5">
      <c r="A46" s="103" t="str">
        <f t="shared" si="1"/>
        <v>신흥교통</v>
      </c>
      <c r="B46" s="104" t="str">
        <f t="shared" si="2"/>
        <v>용석국</v>
      </c>
      <c r="C46" s="105" t="str">
        <f t="shared" si="3"/>
        <v>A</v>
      </c>
      <c r="D46" s="106">
        <f t="shared" si="4"/>
        <v>0.97687499999999994</v>
      </c>
      <c r="E46" s="107">
        <f t="shared" si="5"/>
        <v>4487</v>
      </c>
      <c r="F46" s="108" t="str">
        <f t="shared" si="6"/>
        <v>330</v>
      </c>
      <c r="G46" s="109" t="str">
        <f t="shared" si="7"/>
        <v>70바4003</v>
      </c>
      <c r="H46" s="110">
        <f t="shared" si="8"/>
        <v>1</v>
      </c>
      <c r="I46" s="111">
        <f t="shared" si="9"/>
        <v>4170.4489999999996</v>
      </c>
      <c r="J46" s="112">
        <f t="shared" si="10"/>
        <v>4.2378897526455829E-3</v>
      </c>
      <c r="K46" s="112">
        <f t="shared" si="11"/>
        <v>0.2714805590571322</v>
      </c>
      <c r="L46" s="112">
        <f t="shared" si="12"/>
        <v>0.10574400981764794</v>
      </c>
      <c r="M46" s="113">
        <f t="shared" si="13"/>
        <v>18.594999999999999</v>
      </c>
      <c r="N46" s="114">
        <f t="shared" si="14"/>
        <v>0.74332523908097192</v>
      </c>
      <c r="O46" s="114">
        <f t="shared" si="15"/>
        <v>3.3809309261424851</v>
      </c>
      <c r="P46" s="214">
        <f t="shared" si="16"/>
        <v>5</v>
      </c>
      <c r="Q46" s="215">
        <f t="shared" si="17"/>
        <v>31</v>
      </c>
      <c r="R46" s="215">
        <f t="shared" si="18"/>
        <v>141</v>
      </c>
      <c r="T46" s="273">
        <v>525</v>
      </c>
      <c r="U46" s="273">
        <v>4487</v>
      </c>
      <c r="V46" s="273" t="s">
        <v>213</v>
      </c>
      <c r="W46" s="274">
        <v>4170.4489999999996</v>
      </c>
      <c r="X46" s="273">
        <v>1334.271</v>
      </c>
      <c r="Y46" s="273">
        <v>3.1259999999999999</v>
      </c>
      <c r="Z46" s="273">
        <v>18.594999999999999</v>
      </c>
      <c r="AA46" s="273">
        <v>120.924099</v>
      </c>
      <c r="AB46" s="273">
        <v>0.512463</v>
      </c>
      <c r="AC46" s="273">
        <v>32.828541999999999</v>
      </c>
      <c r="AD46" s="273">
        <v>441</v>
      </c>
      <c r="AE46" s="273">
        <v>31</v>
      </c>
      <c r="AF46" s="273">
        <v>141</v>
      </c>
      <c r="AG46" s="273">
        <v>111</v>
      </c>
      <c r="AH46" s="273">
        <v>34.488154000000002</v>
      </c>
      <c r="AI46" s="273">
        <v>21886.1</v>
      </c>
      <c r="AJ46" s="273">
        <v>8258.2000000000007</v>
      </c>
      <c r="AK46" s="273">
        <v>5</v>
      </c>
      <c r="AL46" s="273">
        <v>7462</v>
      </c>
      <c r="AM46" s="255">
        <v>0.97687499999999994</v>
      </c>
      <c r="AN46" s="254" t="s">
        <v>66</v>
      </c>
      <c r="AO46" s="285">
        <v>4170.4489999999996</v>
      </c>
      <c r="AP46" s="284" t="s">
        <v>465</v>
      </c>
      <c r="AQ46" s="284" t="s">
        <v>116</v>
      </c>
      <c r="AR46" s="286" t="s">
        <v>118</v>
      </c>
      <c r="AS46" s="284" t="s">
        <v>116</v>
      </c>
      <c r="AT46" s="286" t="s">
        <v>118</v>
      </c>
      <c r="AU46" s="284" t="s">
        <v>178</v>
      </c>
      <c r="AV46" s="284" t="s">
        <v>213</v>
      </c>
      <c r="AW46" s="284" t="s">
        <v>66</v>
      </c>
      <c r="AX46" s="284">
        <v>4487</v>
      </c>
      <c r="AY46" s="274" t="s">
        <v>312</v>
      </c>
      <c r="AZ46" s="275">
        <v>2</v>
      </c>
      <c r="BA46" s="284" t="s">
        <v>327</v>
      </c>
      <c r="BB46" s="284">
        <v>1</v>
      </c>
      <c r="BC46" s="276">
        <v>1</v>
      </c>
      <c r="BD46" s="284"/>
      <c r="BE46" s="277" t="s">
        <v>66</v>
      </c>
      <c r="BF46" s="286">
        <v>0</v>
      </c>
      <c r="BG46" s="287" t="s">
        <v>239</v>
      </c>
      <c r="BH46" s="284"/>
      <c r="BI46" s="284" t="s">
        <v>116</v>
      </c>
      <c r="BJ46" s="284" t="s">
        <v>213</v>
      </c>
      <c r="BK46" s="284" t="s">
        <v>66</v>
      </c>
      <c r="BL46" s="288">
        <v>0.97687499999999994</v>
      </c>
      <c r="BM46" s="284">
        <v>4487</v>
      </c>
      <c r="BN46" s="284" t="s">
        <v>118</v>
      </c>
      <c r="BO46" s="284" t="s">
        <v>178</v>
      </c>
      <c r="BP46" s="284">
        <v>1</v>
      </c>
      <c r="BQ46" s="284">
        <v>4170.4489999999996</v>
      </c>
      <c r="BR46" s="289">
        <v>4.2378897526455829E-3</v>
      </c>
      <c r="BS46" s="289">
        <v>0.2714805590571322</v>
      </c>
      <c r="BT46" s="289">
        <v>0.10574400981764794</v>
      </c>
      <c r="BU46" s="284">
        <v>18.594999999999999</v>
      </c>
      <c r="BV46" s="290">
        <v>0.74332523908097192</v>
      </c>
      <c r="BW46" s="290">
        <v>3.3809309261424851</v>
      </c>
      <c r="BX46" s="284">
        <v>5</v>
      </c>
      <c r="BY46" s="284">
        <v>31</v>
      </c>
      <c r="BZ46" s="284">
        <v>141</v>
      </c>
    </row>
    <row r="47" spans="1:78" ht="16.5">
      <c r="A47" s="120" t="str">
        <f t="shared" si="1"/>
        <v>신흥교통</v>
      </c>
      <c r="B47" s="121" t="str">
        <f t="shared" si="2"/>
        <v>윤철희</v>
      </c>
      <c r="C47" s="122" t="str">
        <f t="shared" si="3"/>
        <v>C</v>
      </c>
      <c r="D47" s="123">
        <f t="shared" si="4"/>
        <v>0.890625</v>
      </c>
      <c r="E47" s="124">
        <f t="shared" si="5"/>
        <v>5146</v>
      </c>
      <c r="F47" s="125" t="str">
        <f t="shared" si="6"/>
        <v>330</v>
      </c>
      <c r="G47" s="126" t="str">
        <f t="shared" si="7"/>
        <v>70바4014</v>
      </c>
      <c r="H47" s="127">
        <f t="shared" si="8"/>
        <v>1</v>
      </c>
      <c r="I47" s="128">
        <f t="shared" si="9"/>
        <v>5516.5230000000001</v>
      </c>
      <c r="J47" s="129">
        <f t="shared" si="10"/>
        <v>3.4929982796530992E-2</v>
      </c>
      <c r="K47" s="129">
        <f t="shared" si="11"/>
        <v>0.32627969971290144</v>
      </c>
      <c r="L47" s="129">
        <f t="shared" si="12"/>
        <v>0.12181586118647561</v>
      </c>
      <c r="M47" s="130">
        <f t="shared" si="13"/>
        <v>21.088000000000001</v>
      </c>
      <c r="N47" s="131">
        <f t="shared" si="14"/>
        <v>1.8127360295606489E-2</v>
      </c>
      <c r="O47" s="131">
        <f t="shared" si="15"/>
        <v>3.6798541400081173</v>
      </c>
      <c r="P47" s="212">
        <f t="shared" si="16"/>
        <v>57</v>
      </c>
      <c r="Q47" s="213">
        <f t="shared" si="17"/>
        <v>1</v>
      </c>
      <c r="R47" s="213">
        <f t="shared" si="18"/>
        <v>203</v>
      </c>
      <c r="T47" s="273">
        <v>525</v>
      </c>
      <c r="U47" s="273">
        <v>5146</v>
      </c>
      <c r="V47" s="273" t="s">
        <v>214</v>
      </c>
      <c r="W47" s="274">
        <v>5516.5230000000001</v>
      </c>
      <c r="X47" s="273">
        <v>1935.64</v>
      </c>
      <c r="Y47" s="273">
        <v>2.85</v>
      </c>
      <c r="Z47" s="273">
        <v>21.088000000000001</v>
      </c>
      <c r="AA47" s="273">
        <v>181.234959</v>
      </c>
      <c r="AB47" s="273">
        <v>6.3305340000000001</v>
      </c>
      <c r="AC47" s="273">
        <v>59.133288</v>
      </c>
      <c r="AD47" s="273">
        <v>672</v>
      </c>
      <c r="AE47" s="273">
        <v>1</v>
      </c>
      <c r="AF47" s="273">
        <v>203</v>
      </c>
      <c r="AG47" s="273">
        <v>112</v>
      </c>
      <c r="AH47" s="273">
        <v>30.438514000000001</v>
      </c>
      <c r="AI47" s="273">
        <v>56122</v>
      </c>
      <c r="AJ47" s="273">
        <v>34724.699999999997</v>
      </c>
      <c r="AK47" s="273">
        <v>57</v>
      </c>
      <c r="AL47" s="273">
        <v>46614</v>
      </c>
      <c r="AM47" s="255">
        <v>0.890625</v>
      </c>
      <c r="AN47" s="254" t="s">
        <v>69</v>
      </c>
      <c r="AO47" s="285">
        <v>5516.5230000000001</v>
      </c>
      <c r="AP47" s="284" t="s">
        <v>466</v>
      </c>
      <c r="AQ47" s="284" t="s">
        <v>116</v>
      </c>
      <c r="AR47" s="286" t="s">
        <v>118</v>
      </c>
      <c r="AS47" s="284" t="s">
        <v>116</v>
      </c>
      <c r="AT47" s="286" t="s">
        <v>118</v>
      </c>
      <c r="AU47" s="284" t="s">
        <v>181</v>
      </c>
      <c r="AV47" s="284" t="s">
        <v>214</v>
      </c>
      <c r="AW47" s="284" t="s">
        <v>69</v>
      </c>
      <c r="AX47" s="284">
        <v>5146</v>
      </c>
      <c r="AY47" s="274" t="s">
        <v>311</v>
      </c>
      <c r="AZ47" s="275">
        <v>2</v>
      </c>
      <c r="BA47" s="284" t="s">
        <v>235</v>
      </c>
      <c r="BB47" s="284">
        <v>1</v>
      </c>
      <c r="BC47" s="276">
        <v>1</v>
      </c>
      <c r="BD47" s="284"/>
      <c r="BE47" s="277" t="s">
        <v>69</v>
      </c>
      <c r="BF47" s="286">
        <v>0</v>
      </c>
      <c r="BG47" s="287" t="s">
        <v>239</v>
      </c>
      <c r="BH47" s="284"/>
      <c r="BI47" s="284" t="s">
        <v>116</v>
      </c>
      <c r="BJ47" s="284" t="s">
        <v>214</v>
      </c>
      <c r="BK47" s="284" t="s">
        <v>69</v>
      </c>
      <c r="BL47" s="288">
        <v>0.890625</v>
      </c>
      <c r="BM47" s="284">
        <v>5146</v>
      </c>
      <c r="BN47" s="284" t="s">
        <v>118</v>
      </c>
      <c r="BO47" s="284" t="s">
        <v>181</v>
      </c>
      <c r="BP47" s="284">
        <v>1</v>
      </c>
      <c r="BQ47" s="284">
        <v>5516.5230000000001</v>
      </c>
      <c r="BR47" s="289">
        <v>3.4929982796530992E-2</v>
      </c>
      <c r="BS47" s="289">
        <v>0.32627969971290144</v>
      </c>
      <c r="BT47" s="289">
        <v>0.12181586118647561</v>
      </c>
      <c r="BU47" s="284">
        <v>21.088000000000001</v>
      </c>
      <c r="BV47" s="290">
        <v>1.8127360295606489E-2</v>
      </c>
      <c r="BW47" s="290">
        <v>3.6798541400081173</v>
      </c>
      <c r="BX47" s="284">
        <v>57</v>
      </c>
      <c r="BY47" s="284">
        <v>1</v>
      </c>
      <c r="BZ47" s="284">
        <v>203</v>
      </c>
    </row>
    <row r="48" spans="1:78" ht="16.5">
      <c r="A48" s="103" t="str">
        <f t="shared" si="1"/>
        <v>신흥교통</v>
      </c>
      <c r="B48" s="104" t="str">
        <f t="shared" si="2"/>
        <v>은병철</v>
      </c>
      <c r="C48" s="105" t="str">
        <f t="shared" si="3"/>
        <v>F</v>
      </c>
      <c r="D48" s="106">
        <f t="shared" si="4"/>
        <v>0.69080000000000008</v>
      </c>
      <c r="E48" s="107">
        <f t="shared" si="5"/>
        <v>7178</v>
      </c>
      <c r="F48" s="108" t="str">
        <f t="shared" si="6"/>
        <v>82</v>
      </c>
      <c r="G48" s="109" t="str">
        <f t="shared" si="7"/>
        <v>70바4007</v>
      </c>
      <c r="H48" s="110">
        <f t="shared" si="8"/>
        <v>1</v>
      </c>
      <c r="I48" s="111">
        <f t="shared" si="9"/>
        <v>3010.6350000000002</v>
      </c>
      <c r="J48" s="112">
        <f t="shared" si="10"/>
        <v>1.6337918334136819E-2</v>
      </c>
      <c r="K48" s="112">
        <f t="shared" si="11"/>
        <v>0.37747793092574533</v>
      </c>
      <c r="L48" s="112">
        <f t="shared" si="12"/>
        <v>0.16873516716573081</v>
      </c>
      <c r="M48" s="113">
        <f t="shared" si="13"/>
        <v>19.762</v>
      </c>
      <c r="N48" s="114">
        <f t="shared" si="14"/>
        <v>0.1992935045264537</v>
      </c>
      <c r="O48" s="114">
        <f t="shared" si="15"/>
        <v>10.296831067200108</v>
      </c>
      <c r="P48" s="214">
        <f t="shared" si="16"/>
        <v>28</v>
      </c>
      <c r="Q48" s="215">
        <f t="shared" si="17"/>
        <v>6</v>
      </c>
      <c r="R48" s="215">
        <f t="shared" si="18"/>
        <v>310</v>
      </c>
      <c r="T48" s="273">
        <v>525</v>
      </c>
      <c r="U48" s="273">
        <v>7178</v>
      </c>
      <c r="V48" s="273" t="s">
        <v>215</v>
      </c>
      <c r="W48" s="274">
        <v>3010.6350000000002</v>
      </c>
      <c r="X48" s="273">
        <v>1743.2380000000001</v>
      </c>
      <c r="Y48" s="273">
        <v>1.7270000000000001</v>
      </c>
      <c r="Z48" s="273">
        <v>19.762</v>
      </c>
      <c r="AA48" s="273">
        <v>180.542462</v>
      </c>
      <c r="AB48" s="273">
        <v>2.9496880000000001</v>
      </c>
      <c r="AC48" s="273">
        <v>68.150795000000002</v>
      </c>
      <c r="AD48" s="273">
        <v>508</v>
      </c>
      <c r="AE48" s="273">
        <v>6</v>
      </c>
      <c r="AF48" s="273">
        <v>310</v>
      </c>
      <c r="AG48" s="273">
        <v>69</v>
      </c>
      <c r="AH48" s="273">
        <v>16.675495000000002</v>
      </c>
      <c r="AI48" s="273">
        <v>635.4</v>
      </c>
      <c r="AJ48" s="273">
        <v>0</v>
      </c>
      <c r="AK48" s="273">
        <v>28</v>
      </c>
      <c r="AL48" s="273">
        <v>20625</v>
      </c>
      <c r="AM48" s="255">
        <v>0.69080000000000008</v>
      </c>
      <c r="AN48" s="254" t="s">
        <v>70</v>
      </c>
      <c r="AO48" s="285">
        <v>3010.6350000000002</v>
      </c>
      <c r="AP48" s="284" t="s">
        <v>467</v>
      </c>
      <c r="AQ48" s="284" t="s">
        <v>116</v>
      </c>
      <c r="AR48" s="286" t="s">
        <v>120</v>
      </c>
      <c r="AS48" s="284" t="s">
        <v>116</v>
      </c>
      <c r="AT48" s="286" t="s">
        <v>120</v>
      </c>
      <c r="AU48" s="284" t="s">
        <v>171</v>
      </c>
      <c r="AV48" s="284" t="s">
        <v>215</v>
      </c>
      <c r="AW48" s="284" t="s">
        <v>70</v>
      </c>
      <c r="AX48" s="284">
        <v>7178</v>
      </c>
      <c r="AY48" s="274" t="s">
        <v>310</v>
      </c>
      <c r="AZ48" s="275">
        <v>5</v>
      </c>
      <c r="BA48" s="284" t="s">
        <v>468</v>
      </c>
      <c r="BB48" s="284">
        <v>1</v>
      </c>
      <c r="BC48" s="276">
        <v>1</v>
      </c>
      <c r="BD48" s="284"/>
      <c r="BE48" s="277" t="s">
        <v>70</v>
      </c>
      <c r="BF48" s="286">
        <v>0</v>
      </c>
      <c r="BG48" s="287" t="s">
        <v>239</v>
      </c>
      <c r="BH48" s="284"/>
      <c r="BI48" s="284" t="s">
        <v>116</v>
      </c>
      <c r="BJ48" s="284" t="s">
        <v>215</v>
      </c>
      <c r="BK48" s="284" t="s">
        <v>70</v>
      </c>
      <c r="BL48" s="288">
        <v>0.69080000000000008</v>
      </c>
      <c r="BM48" s="284">
        <v>7178</v>
      </c>
      <c r="BN48" s="284" t="s">
        <v>120</v>
      </c>
      <c r="BO48" s="284" t="s">
        <v>171</v>
      </c>
      <c r="BP48" s="284">
        <v>1</v>
      </c>
      <c r="BQ48" s="284">
        <v>3010.6350000000002</v>
      </c>
      <c r="BR48" s="289">
        <v>1.6337918334136819E-2</v>
      </c>
      <c r="BS48" s="289">
        <v>0.37747793092574533</v>
      </c>
      <c r="BT48" s="289">
        <v>0.16873516716573081</v>
      </c>
      <c r="BU48" s="284">
        <v>19.762</v>
      </c>
      <c r="BV48" s="290">
        <v>0.1992935045264537</v>
      </c>
      <c r="BW48" s="290">
        <v>10.296831067200108</v>
      </c>
      <c r="BX48" s="284">
        <v>28</v>
      </c>
      <c r="BY48" s="284">
        <v>6</v>
      </c>
      <c r="BZ48" s="284">
        <v>310</v>
      </c>
    </row>
    <row r="49" spans="1:78" ht="16.5">
      <c r="A49" s="120" t="str">
        <f t="shared" si="1"/>
        <v>신흥교통</v>
      </c>
      <c r="B49" s="121" t="str">
        <f t="shared" si="2"/>
        <v>이광호</v>
      </c>
      <c r="C49" s="122" t="str">
        <f t="shared" si="3"/>
        <v>B</v>
      </c>
      <c r="D49" s="123">
        <f t="shared" si="4"/>
        <v>0.9246875</v>
      </c>
      <c r="E49" s="124">
        <f t="shared" si="5"/>
        <v>9182</v>
      </c>
      <c r="F49" s="125" t="str">
        <f t="shared" si="6"/>
        <v>330</v>
      </c>
      <c r="G49" s="126" t="str">
        <f t="shared" si="7"/>
        <v>70바4003</v>
      </c>
      <c r="H49" s="127">
        <f t="shared" si="8"/>
        <v>1</v>
      </c>
      <c r="I49" s="128">
        <f t="shared" si="9"/>
        <v>3797.6669999999999</v>
      </c>
      <c r="J49" s="129">
        <f t="shared" si="10"/>
        <v>2.4438790741665412E-2</v>
      </c>
      <c r="K49" s="129">
        <f t="shared" si="11"/>
        <v>0.2351889727337334</v>
      </c>
      <c r="L49" s="129">
        <f t="shared" si="12"/>
        <v>0.11217413217114613</v>
      </c>
      <c r="M49" s="130">
        <f t="shared" si="13"/>
        <v>20.97</v>
      </c>
      <c r="N49" s="131">
        <f t="shared" si="14"/>
        <v>7.8995867726159241E-2</v>
      </c>
      <c r="O49" s="131">
        <f t="shared" si="15"/>
        <v>3.6864738272207647</v>
      </c>
      <c r="P49" s="212">
        <f t="shared" si="16"/>
        <v>1</v>
      </c>
      <c r="Q49" s="213">
        <f t="shared" si="17"/>
        <v>3</v>
      </c>
      <c r="R49" s="213">
        <f t="shared" si="18"/>
        <v>140</v>
      </c>
      <c r="T49" s="273">
        <v>525</v>
      </c>
      <c r="U49" s="273">
        <v>9182</v>
      </c>
      <c r="V49" s="273" t="s">
        <v>216</v>
      </c>
      <c r="W49" s="274">
        <v>3797.6669999999999</v>
      </c>
      <c r="X49" s="273">
        <v>1283.2470000000001</v>
      </c>
      <c r="Y49" s="273">
        <v>2.9590000000000001</v>
      </c>
      <c r="Z49" s="273">
        <v>20.97</v>
      </c>
      <c r="AA49" s="273">
        <v>104.091075</v>
      </c>
      <c r="AB49" s="273">
        <v>2.54386</v>
      </c>
      <c r="AC49" s="273">
        <v>24.481072999999999</v>
      </c>
      <c r="AD49" s="273">
        <v>426</v>
      </c>
      <c r="AE49" s="273">
        <v>3</v>
      </c>
      <c r="AF49" s="273">
        <v>140</v>
      </c>
      <c r="AG49" s="273">
        <v>116</v>
      </c>
      <c r="AH49" s="273">
        <v>36.484077999999997</v>
      </c>
      <c r="AI49" s="273">
        <v>28589.5</v>
      </c>
      <c r="AJ49" s="273">
        <v>11905.4</v>
      </c>
      <c r="AK49" s="273">
        <v>1</v>
      </c>
      <c r="AL49" s="273">
        <v>551</v>
      </c>
      <c r="AM49" s="255">
        <v>0.9246875</v>
      </c>
      <c r="AN49" s="254" t="s">
        <v>68</v>
      </c>
      <c r="AO49" s="285">
        <v>3797.6669999999999</v>
      </c>
      <c r="AP49" s="284" t="s">
        <v>469</v>
      </c>
      <c r="AQ49" s="284" t="s">
        <v>116</v>
      </c>
      <c r="AR49" s="286" t="s">
        <v>118</v>
      </c>
      <c r="AS49" s="284" t="s">
        <v>116</v>
      </c>
      <c r="AT49" s="286" t="s">
        <v>118</v>
      </c>
      <c r="AU49" s="284" t="s">
        <v>178</v>
      </c>
      <c r="AV49" s="284" t="s">
        <v>216</v>
      </c>
      <c r="AW49" s="284" t="s">
        <v>68</v>
      </c>
      <c r="AX49" s="284">
        <v>9182</v>
      </c>
      <c r="AY49" s="274" t="s">
        <v>303</v>
      </c>
      <c r="AZ49" s="275">
        <v>2</v>
      </c>
      <c r="BA49" s="284" t="s">
        <v>266</v>
      </c>
      <c r="BB49" s="284">
        <v>1</v>
      </c>
      <c r="BC49" s="276">
        <v>1</v>
      </c>
      <c r="BD49" s="284"/>
      <c r="BE49" s="277" t="s">
        <v>69</v>
      </c>
      <c r="BF49" s="286">
        <v>1</v>
      </c>
      <c r="BG49" s="287" t="s">
        <v>241</v>
      </c>
      <c r="BH49" s="284"/>
      <c r="BI49" s="284" t="s">
        <v>116</v>
      </c>
      <c r="BJ49" s="284" t="s">
        <v>216</v>
      </c>
      <c r="BK49" s="284" t="s">
        <v>68</v>
      </c>
      <c r="BL49" s="288">
        <v>0.9246875</v>
      </c>
      <c r="BM49" s="284">
        <v>9182</v>
      </c>
      <c r="BN49" s="284" t="s">
        <v>118</v>
      </c>
      <c r="BO49" s="284" t="s">
        <v>178</v>
      </c>
      <c r="BP49" s="284">
        <v>1</v>
      </c>
      <c r="BQ49" s="284">
        <v>3797.6669999999999</v>
      </c>
      <c r="BR49" s="289">
        <v>2.4438790741665412E-2</v>
      </c>
      <c r="BS49" s="289">
        <v>0.2351889727337334</v>
      </c>
      <c r="BT49" s="289">
        <v>0.11217413217114613</v>
      </c>
      <c r="BU49" s="284">
        <v>20.97</v>
      </c>
      <c r="BV49" s="290">
        <v>7.8995867726159241E-2</v>
      </c>
      <c r="BW49" s="290">
        <v>3.6864738272207647</v>
      </c>
      <c r="BX49" s="284">
        <v>1</v>
      </c>
      <c r="BY49" s="284">
        <v>3</v>
      </c>
      <c r="BZ49" s="284">
        <v>140</v>
      </c>
    </row>
    <row r="50" spans="1:78" ht="16.5">
      <c r="A50" s="103" t="str">
        <f t="shared" si="1"/>
        <v>신흥교통</v>
      </c>
      <c r="B50" s="104" t="str">
        <f t="shared" si="2"/>
        <v>이기하</v>
      </c>
      <c r="C50" s="105" t="str">
        <f t="shared" si="3"/>
        <v>S</v>
      </c>
      <c r="D50" s="106">
        <f t="shared" si="4"/>
        <v>1.0232434829571451</v>
      </c>
      <c r="E50" s="107">
        <f t="shared" si="5"/>
        <v>755</v>
      </c>
      <c r="F50" s="108" t="str">
        <f t="shared" si="6"/>
        <v>330</v>
      </c>
      <c r="G50" s="109" t="str">
        <f t="shared" si="7"/>
        <v>70바4013</v>
      </c>
      <c r="H50" s="110">
        <f t="shared" si="8"/>
        <v>2</v>
      </c>
      <c r="I50" s="111">
        <f t="shared" si="9"/>
        <v>4618.5789999999997</v>
      </c>
      <c r="J50" s="112">
        <f t="shared" si="10"/>
        <v>1.7234621907647175E-2</v>
      </c>
      <c r="K50" s="112">
        <f t="shared" si="11"/>
        <v>0.31498706343696331</v>
      </c>
      <c r="L50" s="112">
        <f t="shared" si="12"/>
        <v>0.18338973957141363</v>
      </c>
      <c r="M50" s="113">
        <f t="shared" si="13"/>
        <v>16.835000000000001</v>
      </c>
      <c r="N50" s="114">
        <f t="shared" si="14"/>
        <v>0</v>
      </c>
      <c r="O50" s="114">
        <f t="shared" si="15"/>
        <v>1.6455277694719523</v>
      </c>
      <c r="P50" s="214">
        <f t="shared" si="16"/>
        <v>48</v>
      </c>
      <c r="Q50" s="215">
        <f t="shared" si="17"/>
        <v>0</v>
      </c>
      <c r="R50" s="215">
        <f t="shared" si="18"/>
        <v>76</v>
      </c>
      <c r="T50" s="273">
        <v>525</v>
      </c>
      <c r="U50" s="273">
        <v>755</v>
      </c>
      <c r="V50" s="273" t="s">
        <v>217</v>
      </c>
      <c r="W50" s="274">
        <v>4618.5789999999997</v>
      </c>
      <c r="X50" s="273">
        <v>1355.066</v>
      </c>
      <c r="Y50" s="273">
        <v>3.4079999999999999</v>
      </c>
      <c r="Z50" s="273">
        <v>16.835000000000001</v>
      </c>
      <c r="AA50" s="273">
        <v>143.04108400000001</v>
      </c>
      <c r="AB50" s="273">
        <v>2.4652590000000001</v>
      </c>
      <c r="AC50" s="273">
        <v>45.056091000000002</v>
      </c>
      <c r="AD50" s="273">
        <v>847</v>
      </c>
      <c r="AE50" s="273">
        <v>0</v>
      </c>
      <c r="AF50" s="273">
        <v>76</v>
      </c>
      <c r="AG50" s="273">
        <v>91</v>
      </c>
      <c r="AH50" s="273">
        <v>32.288477999999998</v>
      </c>
      <c r="AI50" s="273">
        <v>54674.2</v>
      </c>
      <c r="AJ50" s="273">
        <v>25668.1</v>
      </c>
      <c r="AK50" s="273">
        <v>48</v>
      </c>
      <c r="AL50" s="273">
        <v>28138</v>
      </c>
      <c r="AM50" s="255">
        <v>1.0232434829571451</v>
      </c>
      <c r="AN50" s="254" t="s">
        <v>71</v>
      </c>
      <c r="AO50" s="285">
        <v>4423.7860000000001</v>
      </c>
      <c r="AP50" s="284" t="s">
        <v>470</v>
      </c>
      <c r="AQ50" s="284" t="s">
        <v>116</v>
      </c>
      <c r="AR50" s="286" t="s">
        <v>118</v>
      </c>
      <c r="AS50" s="284" t="s">
        <v>116</v>
      </c>
      <c r="AT50" s="286" t="s">
        <v>118</v>
      </c>
      <c r="AU50" s="284" t="s">
        <v>180</v>
      </c>
      <c r="AV50" s="284" t="s">
        <v>217</v>
      </c>
      <c r="AW50" s="284" t="s">
        <v>71</v>
      </c>
      <c r="AX50" s="284">
        <v>755</v>
      </c>
      <c r="AY50" s="274" t="s">
        <v>332</v>
      </c>
      <c r="AZ50" s="275">
        <v>3</v>
      </c>
      <c r="BA50" s="284" t="s">
        <v>471</v>
      </c>
      <c r="BB50" s="284">
        <v>2</v>
      </c>
      <c r="BC50" s="276">
        <v>1</v>
      </c>
      <c r="BD50" s="284"/>
      <c r="BE50" s="277" t="s">
        <v>69</v>
      </c>
      <c r="BF50" s="286">
        <v>3</v>
      </c>
      <c r="BG50" s="287" t="s">
        <v>241</v>
      </c>
      <c r="BH50" s="284"/>
      <c r="BI50" s="284" t="s">
        <v>116</v>
      </c>
      <c r="BJ50" s="284" t="s">
        <v>217</v>
      </c>
      <c r="BK50" s="284" t="s">
        <v>71</v>
      </c>
      <c r="BL50" s="288">
        <v>1.0232434829571451</v>
      </c>
      <c r="BM50" s="284">
        <v>755</v>
      </c>
      <c r="BN50" s="284" t="s">
        <v>118</v>
      </c>
      <c r="BO50" s="284" t="s">
        <v>180</v>
      </c>
      <c r="BP50" s="284">
        <v>2</v>
      </c>
      <c r="BQ50" s="284">
        <v>4618.5789999999997</v>
      </c>
      <c r="BR50" s="289">
        <v>1.7234621907647175E-2</v>
      </c>
      <c r="BS50" s="289">
        <v>0.31498706343696331</v>
      </c>
      <c r="BT50" s="289">
        <v>0.18338973957141363</v>
      </c>
      <c r="BU50" s="284">
        <v>16.835000000000001</v>
      </c>
      <c r="BV50" s="290">
        <v>0</v>
      </c>
      <c r="BW50" s="290">
        <v>1.6455277694719523</v>
      </c>
      <c r="BX50" s="284">
        <v>48</v>
      </c>
      <c r="BY50" s="284">
        <v>0</v>
      </c>
      <c r="BZ50" s="284">
        <v>76</v>
      </c>
    </row>
    <row r="51" spans="1:78" ht="16.5">
      <c r="A51" s="120" t="str">
        <f t="shared" si="1"/>
        <v>신흥교통</v>
      </c>
      <c r="B51" s="121" t="str">
        <f t="shared" si="2"/>
        <v>이병수</v>
      </c>
      <c r="C51" s="122" t="str">
        <f t="shared" si="3"/>
        <v>S</v>
      </c>
      <c r="D51" s="123">
        <f t="shared" si="4"/>
        <v>1.2238143299889983</v>
      </c>
      <c r="E51" s="124">
        <f t="shared" si="5"/>
        <v>9943</v>
      </c>
      <c r="F51" s="125" t="str">
        <f t="shared" si="6"/>
        <v>93</v>
      </c>
      <c r="G51" s="126" t="str">
        <f t="shared" si="7"/>
        <v>71바6300</v>
      </c>
      <c r="H51" s="127">
        <f t="shared" si="8"/>
        <v>2</v>
      </c>
      <c r="I51" s="128">
        <f t="shared" si="9"/>
        <v>1371.6990000000001</v>
      </c>
      <c r="J51" s="129">
        <f t="shared" si="10"/>
        <v>5.638149398514776E-2</v>
      </c>
      <c r="K51" s="129">
        <f t="shared" si="11"/>
        <v>0.38632275242529718</v>
      </c>
      <c r="L51" s="129">
        <f t="shared" si="12"/>
        <v>0.26171922557354055</v>
      </c>
      <c r="M51" s="130">
        <f t="shared" si="13"/>
        <v>11.891999999999999</v>
      </c>
      <c r="N51" s="131">
        <f t="shared" si="14"/>
        <v>0.21870687373833472</v>
      </c>
      <c r="O51" s="131">
        <f t="shared" si="15"/>
        <v>9.1127864057639467</v>
      </c>
      <c r="P51" s="212">
        <f t="shared" si="16"/>
        <v>19</v>
      </c>
      <c r="Q51" s="213">
        <f t="shared" si="17"/>
        <v>3</v>
      </c>
      <c r="R51" s="213">
        <f t="shared" si="18"/>
        <v>128</v>
      </c>
      <c r="T51" s="273">
        <v>525</v>
      </c>
      <c r="U51" s="273">
        <v>9943</v>
      </c>
      <c r="V51" s="273" t="s">
        <v>472</v>
      </c>
      <c r="W51" s="274">
        <v>1418.0909999999999</v>
      </c>
      <c r="X51" s="273">
        <v>583.01400000000001</v>
      </c>
      <c r="Y51" s="273">
        <v>2.4319999999999999</v>
      </c>
      <c r="Z51" s="273">
        <v>11.891999999999999</v>
      </c>
      <c r="AA51" s="273">
        <v>93.026640999999998</v>
      </c>
      <c r="AB51" s="273">
        <v>5.2449810000000001</v>
      </c>
      <c r="AC51" s="273">
        <v>35.938307999999999</v>
      </c>
      <c r="AD51" s="273">
        <v>359</v>
      </c>
      <c r="AE51" s="273">
        <v>3</v>
      </c>
      <c r="AF51" s="273">
        <v>128</v>
      </c>
      <c r="AG51" s="273">
        <v>75</v>
      </c>
      <c r="AH51" s="273">
        <v>15.243923000000001</v>
      </c>
      <c r="AI51" s="273">
        <v>1644</v>
      </c>
      <c r="AJ51" s="273">
        <v>0</v>
      </c>
      <c r="AK51" s="273">
        <v>19</v>
      </c>
      <c r="AL51" s="273">
        <v>13571</v>
      </c>
      <c r="AM51" s="255">
        <v>1.2238143299889983</v>
      </c>
      <c r="AN51" s="254" t="s">
        <v>71</v>
      </c>
      <c r="AO51" s="285">
        <v>1279.52</v>
      </c>
      <c r="AP51" s="284" t="s">
        <v>473</v>
      </c>
      <c r="AQ51" s="284" t="s">
        <v>116</v>
      </c>
      <c r="AR51" s="286" t="s">
        <v>121</v>
      </c>
      <c r="AS51" s="284" t="s">
        <v>116</v>
      </c>
      <c r="AT51" s="286" t="s">
        <v>121</v>
      </c>
      <c r="AU51" s="284" t="s">
        <v>287</v>
      </c>
      <c r="AV51" s="284" t="s">
        <v>472</v>
      </c>
      <c r="AW51" s="284" t="s">
        <v>71</v>
      </c>
      <c r="AX51" s="284">
        <v>9943</v>
      </c>
      <c r="AY51" s="274" t="s">
        <v>319</v>
      </c>
      <c r="AZ51" s="275">
        <v>1</v>
      </c>
      <c r="BA51" s="284" t="s">
        <v>256</v>
      </c>
      <c r="BB51" s="284">
        <v>2</v>
      </c>
      <c r="BC51" s="276">
        <v>1</v>
      </c>
      <c r="BD51" s="284"/>
      <c r="BE51" s="277" t="s">
        <v>474</v>
      </c>
      <c r="BF51" s="286">
        <v>6</v>
      </c>
      <c r="BG51" s="287" t="s">
        <v>241</v>
      </c>
      <c r="BH51" s="284"/>
      <c r="BI51" s="284" t="s">
        <v>116</v>
      </c>
      <c r="BJ51" s="284" t="s">
        <v>472</v>
      </c>
      <c r="BK51" s="284" t="s">
        <v>71</v>
      </c>
      <c r="BL51" s="288">
        <v>1.2238143299889983</v>
      </c>
      <c r="BM51" s="284">
        <v>9943</v>
      </c>
      <c r="BN51" s="284" t="s">
        <v>121</v>
      </c>
      <c r="BO51" s="284" t="s">
        <v>287</v>
      </c>
      <c r="BP51" s="284">
        <v>2</v>
      </c>
      <c r="BQ51" s="284">
        <v>1371.6990000000001</v>
      </c>
      <c r="BR51" s="289">
        <v>5.638149398514776E-2</v>
      </c>
      <c r="BS51" s="289">
        <v>0.38632275242529718</v>
      </c>
      <c r="BT51" s="289">
        <v>0.25315723744103868</v>
      </c>
      <c r="BU51" s="284">
        <v>11.891999999999999</v>
      </c>
      <c r="BV51" s="290">
        <v>0.21870687373833472</v>
      </c>
      <c r="BW51" s="290">
        <v>9.1127864057639467</v>
      </c>
      <c r="BX51" s="284">
        <v>19</v>
      </c>
      <c r="BY51" s="284">
        <v>3</v>
      </c>
      <c r="BZ51" s="284">
        <v>128</v>
      </c>
    </row>
    <row r="52" spans="1:78" ht="16.5">
      <c r="A52" s="103" t="str">
        <f t="shared" si="1"/>
        <v>신흥교통</v>
      </c>
      <c r="B52" s="104" t="str">
        <f t="shared" si="2"/>
        <v>이상돈</v>
      </c>
      <c r="C52" s="105" t="str">
        <f t="shared" si="3"/>
        <v>D</v>
      </c>
      <c r="D52" s="106">
        <f t="shared" si="4"/>
        <v>0.84173362560004195</v>
      </c>
      <c r="E52" s="107">
        <f t="shared" si="5"/>
        <v>906</v>
      </c>
      <c r="F52" s="108" t="str">
        <f t="shared" si="6"/>
        <v>330</v>
      </c>
      <c r="G52" s="109" t="str">
        <f t="shared" si="7"/>
        <v>70바4003</v>
      </c>
      <c r="H52" s="110">
        <f t="shared" si="8"/>
        <v>7</v>
      </c>
      <c r="I52" s="111">
        <f t="shared" si="9"/>
        <v>1361.0029999999999</v>
      </c>
      <c r="J52" s="112">
        <f t="shared" si="10"/>
        <v>2.9221282201501643E-2</v>
      </c>
      <c r="K52" s="112">
        <f t="shared" si="11"/>
        <v>0.37122120829147698</v>
      </c>
      <c r="L52" s="112">
        <f t="shared" si="12"/>
        <v>0.12343837596243359</v>
      </c>
      <c r="M52" s="113">
        <f t="shared" si="13"/>
        <v>19.774999999999999</v>
      </c>
      <c r="N52" s="114">
        <f t="shared" si="14"/>
        <v>0.4408513427229771</v>
      </c>
      <c r="O52" s="114">
        <f t="shared" si="15"/>
        <v>17.707528932706246</v>
      </c>
      <c r="P52" s="214">
        <f t="shared" si="16"/>
        <v>20</v>
      </c>
      <c r="Q52" s="215">
        <f t="shared" si="17"/>
        <v>6</v>
      </c>
      <c r="R52" s="215">
        <f t="shared" si="18"/>
        <v>241</v>
      </c>
      <c r="T52" s="273">
        <v>525</v>
      </c>
      <c r="U52" s="273">
        <v>906</v>
      </c>
      <c r="V52" s="273" t="s">
        <v>475</v>
      </c>
      <c r="W52" s="274">
        <v>1361.0029999999999</v>
      </c>
      <c r="X52" s="273">
        <v>554.54600000000005</v>
      </c>
      <c r="Y52" s="273">
        <v>2.4540000000000002</v>
      </c>
      <c r="Z52" s="273">
        <v>19.774999999999999</v>
      </c>
      <c r="AA52" s="273">
        <v>57.339989000000003</v>
      </c>
      <c r="AB52" s="273">
        <v>1.675548</v>
      </c>
      <c r="AC52" s="273">
        <v>21.285820000000001</v>
      </c>
      <c r="AD52" s="273">
        <v>168</v>
      </c>
      <c r="AE52" s="273">
        <v>6</v>
      </c>
      <c r="AF52" s="273">
        <v>241</v>
      </c>
      <c r="AG52" s="273">
        <v>103</v>
      </c>
      <c r="AH52" s="273">
        <v>23.735669000000001</v>
      </c>
      <c r="AI52" s="273">
        <v>6527.2</v>
      </c>
      <c r="AJ52" s="273">
        <v>4388.8</v>
      </c>
      <c r="AK52" s="273">
        <v>20</v>
      </c>
      <c r="AL52" s="273">
        <v>12734</v>
      </c>
      <c r="AM52" s="255">
        <v>0.84173362560004195</v>
      </c>
      <c r="AN52" s="254" t="s">
        <v>67</v>
      </c>
      <c r="AO52" s="285">
        <v>246.96899999999999</v>
      </c>
      <c r="AP52" s="284" t="s">
        <v>476</v>
      </c>
      <c r="AQ52" s="284" t="s">
        <v>116</v>
      </c>
      <c r="AR52" s="286" t="s">
        <v>118</v>
      </c>
      <c r="AS52" s="284" t="s">
        <v>116</v>
      </c>
      <c r="AT52" s="286" t="s">
        <v>118</v>
      </c>
      <c r="AU52" s="284" t="s">
        <v>178</v>
      </c>
      <c r="AV52" s="284" t="s">
        <v>475</v>
      </c>
      <c r="AW52" s="284" t="s">
        <v>67</v>
      </c>
      <c r="AX52" s="284">
        <v>906</v>
      </c>
      <c r="AY52" s="274" t="s">
        <v>304</v>
      </c>
      <c r="AZ52" s="275">
        <v>2</v>
      </c>
      <c r="BA52" s="284" t="s">
        <v>248</v>
      </c>
      <c r="BB52" s="284">
        <v>7</v>
      </c>
      <c r="BC52" s="276">
        <v>1</v>
      </c>
      <c r="BD52" s="284"/>
      <c r="BE52" s="277" t="s">
        <v>272</v>
      </c>
      <c r="BF52" s="286" t="s">
        <v>273</v>
      </c>
      <c r="BG52" s="287" t="s">
        <v>272</v>
      </c>
      <c r="BH52" s="284"/>
      <c r="BI52" s="284" t="s">
        <v>116</v>
      </c>
      <c r="BJ52" s="284" t="s">
        <v>475</v>
      </c>
      <c r="BK52" s="284" t="s">
        <v>67</v>
      </c>
      <c r="BL52" s="288">
        <v>0.84173362560004195</v>
      </c>
      <c r="BM52" s="284">
        <v>906</v>
      </c>
      <c r="BN52" s="284" t="s">
        <v>118</v>
      </c>
      <c r="BO52" s="284" t="s">
        <v>178</v>
      </c>
      <c r="BP52" s="284">
        <v>7</v>
      </c>
      <c r="BQ52" s="284">
        <v>1361.0029999999999</v>
      </c>
      <c r="BR52" s="289">
        <v>2.9221282201501643E-2</v>
      </c>
      <c r="BS52" s="289">
        <v>0.37122120829147698</v>
      </c>
      <c r="BT52" s="289">
        <v>0.12343837596243359</v>
      </c>
      <c r="BU52" s="284">
        <v>19.774999999999999</v>
      </c>
      <c r="BV52" s="290">
        <v>0.4408513427229771</v>
      </c>
      <c r="BW52" s="290">
        <v>17.707528932706246</v>
      </c>
      <c r="BX52" s="284">
        <v>20</v>
      </c>
      <c r="BY52" s="284">
        <v>6</v>
      </c>
      <c r="BZ52" s="284">
        <v>241</v>
      </c>
    </row>
    <row r="53" spans="1:78" ht="16.5">
      <c r="A53" s="120" t="str">
        <f t="shared" si="1"/>
        <v>신흥교통</v>
      </c>
      <c r="B53" s="121" t="str">
        <f t="shared" si="2"/>
        <v>이상은</v>
      </c>
      <c r="C53" s="122" t="str">
        <f t="shared" si="3"/>
        <v>S</v>
      </c>
      <c r="D53" s="123">
        <f t="shared" si="4"/>
        <v>1.0557840666139087</v>
      </c>
      <c r="E53" s="124">
        <f t="shared" si="5"/>
        <v>2699</v>
      </c>
      <c r="F53" s="125" t="str">
        <f t="shared" si="6"/>
        <v>330</v>
      </c>
      <c r="G53" s="126" t="str">
        <f t="shared" si="7"/>
        <v>71바6253</v>
      </c>
      <c r="H53" s="127">
        <f t="shared" si="8"/>
        <v>2</v>
      </c>
      <c r="I53" s="128">
        <f t="shared" si="9"/>
        <v>1340.19</v>
      </c>
      <c r="J53" s="129">
        <f t="shared" si="10"/>
        <v>1.9618902043657374E-3</v>
      </c>
      <c r="K53" s="129">
        <f t="shared" si="11"/>
        <v>0.21680727850643627</v>
      </c>
      <c r="L53" s="129">
        <f t="shared" si="12"/>
        <v>0.14102478006849775</v>
      </c>
      <c r="M53" s="130">
        <f t="shared" si="13"/>
        <v>13.917999999999999</v>
      </c>
      <c r="N53" s="131">
        <f t="shared" si="14"/>
        <v>0.29846514300211163</v>
      </c>
      <c r="O53" s="131">
        <f t="shared" si="15"/>
        <v>0.89539542900633484</v>
      </c>
      <c r="P53" s="212">
        <f t="shared" si="16"/>
        <v>0</v>
      </c>
      <c r="Q53" s="213">
        <f t="shared" si="17"/>
        <v>4</v>
      </c>
      <c r="R53" s="213">
        <f t="shared" si="18"/>
        <v>12</v>
      </c>
      <c r="T53" s="273">
        <v>525</v>
      </c>
      <c r="U53" s="273">
        <v>2699</v>
      </c>
      <c r="V53" s="273" t="s">
        <v>218</v>
      </c>
      <c r="W53" s="274">
        <v>1340.19</v>
      </c>
      <c r="X53" s="273">
        <v>374.55900000000003</v>
      </c>
      <c r="Y53" s="273">
        <v>3.5779999999999998</v>
      </c>
      <c r="Z53" s="273">
        <v>13.917999999999999</v>
      </c>
      <c r="AA53" s="273">
        <v>37.939431999999996</v>
      </c>
      <c r="AB53" s="273">
        <v>7.4432999999999999E-2</v>
      </c>
      <c r="AC53" s="273">
        <v>8.2255450000000003</v>
      </c>
      <c r="AD53" s="273">
        <v>189</v>
      </c>
      <c r="AE53" s="273">
        <v>4</v>
      </c>
      <c r="AF53" s="273">
        <v>12</v>
      </c>
      <c r="AG53" s="273">
        <v>88</v>
      </c>
      <c r="AH53" s="273">
        <v>35.324460999999999</v>
      </c>
      <c r="AI53" s="273">
        <v>12349.5</v>
      </c>
      <c r="AJ53" s="273">
        <v>2414.5</v>
      </c>
      <c r="AK53" s="273">
        <v>0</v>
      </c>
      <c r="AL53" s="273">
        <v>0</v>
      </c>
      <c r="AM53" s="255">
        <v>1.0557840666139087</v>
      </c>
      <c r="AN53" s="254" t="s">
        <v>71</v>
      </c>
      <c r="AO53" s="285">
        <v>1095.634</v>
      </c>
      <c r="AP53" s="284" t="s">
        <v>477</v>
      </c>
      <c r="AQ53" s="284" t="s">
        <v>116</v>
      </c>
      <c r="AR53" s="286" t="s">
        <v>118</v>
      </c>
      <c r="AS53" s="284" t="s">
        <v>116</v>
      </c>
      <c r="AT53" s="286" t="s">
        <v>118</v>
      </c>
      <c r="AU53" s="284" t="s">
        <v>182</v>
      </c>
      <c r="AV53" s="284" t="s">
        <v>218</v>
      </c>
      <c r="AW53" s="284" t="s">
        <v>71</v>
      </c>
      <c r="AX53" s="284">
        <v>2699</v>
      </c>
      <c r="AY53" s="274" t="s">
        <v>332</v>
      </c>
      <c r="AZ53" s="275">
        <v>2</v>
      </c>
      <c r="BA53" s="284" t="s">
        <v>342</v>
      </c>
      <c r="BB53" s="284">
        <v>2</v>
      </c>
      <c r="BC53" s="276">
        <v>1</v>
      </c>
      <c r="BD53" s="284"/>
      <c r="BE53" s="277" t="s">
        <v>71</v>
      </c>
      <c r="BF53" s="286">
        <v>0</v>
      </c>
      <c r="BG53" s="287" t="s">
        <v>239</v>
      </c>
      <c r="BH53" s="284"/>
      <c r="BI53" s="284" t="s">
        <v>116</v>
      </c>
      <c r="BJ53" s="284" t="s">
        <v>218</v>
      </c>
      <c r="BK53" s="284" t="s">
        <v>71</v>
      </c>
      <c r="BL53" s="288">
        <v>1.0557840666139087</v>
      </c>
      <c r="BM53" s="284">
        <v>2699</v>
      </c>
      <c r="BN53" s="284" t="s">
        <v>118</v>
      </c>
      <c r="BO53" s="284" t="s">
        <v>182</v>
      </c>
      <c r="BP53" s="284">
        <v>2</v>
      </c>
      <c r="BQ53" s="284">
        <v>1340.19</v>
      </c>
      <c r="BR53" s="289">
        <v>1.9618902043657374E-3</v>
      </c>
      <c r="BS53" s="289">
        <v>0.21680727850643627</v>
      </c>
      <c r="BT53" s="289">
        <v>0.14102478006849775</v>
      </c>
      <c r="BU53" s="284">
        <v>13.917999999999999</v>
      </c>
      <c r="BV53" s="290">
        <v>0.29846514300211163</v>
      </c>
      <c r="BW53" s="290">
        <v>0.89539542900633484</v>
      </c>
      <c r="BX53" s="284">
        <v>0</v>
      </c>
      <c r="BY53" s="284">
        <v>4</v>
      </c>
      <c r="BZ53" s="284">
        <v>12</v>
      </c>
    </row>
    <row r="54" spans="1:78" ht="16.5">
      <c r="A54" s="103" t="str">
        <f t="shared" si="1"/>
        <v>신흥교통</v>
      </c>
      <c r="B54" s="104" t="str">
        <f t="shared" si="2"/>
        <v>이상호B</v>
      </c>
      <c r="C54" s="105" t="str">
        <f t="shared" si="3"/>
        <v>S</v>
      </c>
      <c r="D54" s="106">
        <f t="shared" si="4"/>
        <v>1.161</v>
      </c>
      <c r="E54" s="107">
        <f t="shared" si="5"/>
        <v>7508</v>
      </c>
      <c r="F54" s="108" t="str">
        <f t="shared" si="6"/>
        <v>93</v>
      </c>
      <c r="G54" s="109" t="str">
        <f t="shared" si="7"/>
        <v>70바4017</v>
      </c>
      <c r="H54" s="110">
        <f t="shared" si="8"/>
        <v>1</v>
      </c>
      <c r="I54" s="111">
        <f t="shared" si="9"/>
        <v>2384.3789999999999</v>
      </c>
      <c r="J54" s="112">
        <f t="shared" si="10"/>
        <v>1.6916745060231372E-2</v>
      </c>
      <c r="K54" s="112">
        <f t="shared" si="11"/>
        <v>0.34100286453078427</v>
      </c>
      <c r="L54" s="112">
        <f t="shared" si="12"/>
        <v>0.10401031044141892</v>
      </c>
      <c r="M54" s="113">
        <f t="shared" si="13"/>
        <v>12.036</v>
      </c>
      <c r="N54" s="114">
        <f t="shared" si="14"/>
        <v>8.3879282614047521E-2</v>
      </c>
      <c r="O54" s="114">
        <f t="shared" si="15"/>
        <v>1.9711631414301167</v>
      </c>
      <c r="P54" s="214">
        <f t="shared" si="16"/>
        <v>10</v>
      </c>
      <c r="Q54" s="215">
        <f t="shared" si="17"/>
        <v>2</v>
      </c>
      <c r="R54" s="215">
        <f t="shared" si="18"/>
        <v>47</v>
      </c>
      <c r="T54" s="273">
        <v>525</v>
      </c>
      <c r="U54" s="273">
        <v>7508</v>
      </c>
      <c r="V54" s="273" t="s">
        <v>219</v>
      </c>
      <c r="W54" s="274">
        <v>2384.3789999999999</v>
      </c>
      <c r="X54" s="273">
        <v>1027.027</v>
      </c>
      <c r="Y54" s="273">
        <v>2.3220000000000001</v>
      </c>
      <c r="Z54" s="273">
        <v>12.036</v>
      </c>
      <c r="AA54" s="273">
        <v>141.162735</v>
      </c>
      <c r="AB54" s="273">
        <v>2.3880140000000001</v>
      </c>
      <c r="AC54" s="273">
        <v>48.136896999999998</v>
      </c>
      <c r="AD54" s="273">
        <v>248</v>
      </c>
      <c r="AE54" s="273">
        <v>2</v>
      </c>
      <c r="AF54" s="273">
        <v>47</v>
      </c>
      <c r="AG54" s="273">
        <v>77</v>
      </c>
      <c r="AH54" s="273">
        <v>16.890993999999999</v>
      </c>
      <c r="AI54" s="273">
        <v>1070.7</v>
      </c>
      <c r="AJ54" s="273">
        <v>0</v>
      </c>
      <c r="AK54" s="273">
        <v>10</v>
      </c>
      <c r="AL54" s="273">
        <v>2761</v>
      </c>
      <c r="AM54" s="255">
        <v>1.161</v>
      </c>
      <c r="AN54" s="254" t="s">
        <v>71</v>
      </c>
      <c r="AO54" s="285">
        <v>2384.3789999999999</v>
      </c>
      <c r="AP54" s="284" t="s">
        <v>478</v>
      </c>
      <c r="AQ54" s="284" t="s">
        <v>116</v>
      </c>
      <c r="AR54" s="286" t="s">
        <v>121</v>
      </c>
      <c r="AS54" s="284" t="s">
        <v>116</v>
      </c>
      <c r="AT54" s="286" t="s">
        <v>121</v>
      </c>
      <c r="AU54" s="284" t="s">
        <v>195</v>
      </c>
      <c r="AV54" s="284" t="s">
        <v>219</v>
      </c>
      <c r="AW54" s="284" t="s">
        <v>71</v>
      </c>
      <c r="AX54" s="284">
        <v>7508</v>
      </c>
      <c r="AY54" s="274" t="s">
        <v>319</v>
      </c>
      <c r="AZ54" s="275">
        <v>3</v>
      </c>
      <c r="BA54" s="284" t="s">
        <v>352</v>
      </c>
      <c r="BB54" s="284">
        <v>1</v>
      </c>
      <c r="BC54" s="276">
        <v>1</v>
      </c>
      <c r="BD54" s="284"/>
      <c r="BE54" s="277" t="s">
        <v>71</v>
      </c>
      <c r="BF54" s="286">
        <v>0</v>
      </c>
      <c r="BG54" s="287" t="s">
        <v>239</v>
      </c>
      <c r="BH54" s="284"/>
      <c r="BI54" s="284" t="s">
        <v>116</v>
      </c>
      <c r="BJ54" s="284" t="s">
        <v>219</v>
      </c>
      <c r="BK54" s="284" t="s">
        <v>71</v>
      </c>
      <c r="BL54" s="288">
        <v>1.161</v>
      </c>
      <c r="BM54" s="284">
        <v>7508</v>
      </c>
      <c r="BN54" s="284" t="s">
        <v>121</v>
      </c>
      <c r="BO54" s="284" t="s">
        <v>195</v>
      </c>
      <c r="BP54" s="284">
        <v>1</v>
      </c>
      <c r="BQ54" s="284">
        <v>2384.3789999999999</v>
      </c>
      <c r="BR54" s="289">
        <v>1.6916745060231372E-2</v>
      </c>
      <c r="BS54" s="289">
        <v>0.34100286453078427</v>
      </c>
      <c r="BT54" s="289">
        <v>0.10401031044141892</v>
      </c>
      <c r="BU54" s="284">
        <v>12.036</v>
      </c>
      <c r="BV54" s="290">
        <v>8.3879282614047521E-2</v>
      </c>
      <c r="BW54" s="290">
        <v>1.9711631414301167</v>
      </c>
      <c r="BX54" s="284">
        <v>10</v>
      </c>
      <c r="BY54" s="284">
        <v>2</v>
      </c>
      <c r="BZ54" s="284">
        <v>47</v>
      </c>
    </row>
    <row r="55" spans="1:78" ht="16.5">
      <c r="A55" s="120" t="str">
        <f t="shared" si="1"/>
        <v>신흥교통</v>
      </c>
      <c r="B55" s="121" t="str">
        <f t="shared" si="2"/>
        <v>이성희</v>
      </c>
      <c r="C55" s="122" t="str">
        <f t="shared" si="3"/>
        <v>C</v>
      </c>
      <c r="D55" s="123">
        <f t="shared" si="4"/>
        <v>0.88249999999999995</v>
      </c>
      <c r="E55" s="124">
        <f t="shared" si="5"/>
        <v>5003</v>
      </c>
      <c r="F55" s="125" t="str">
        <f t="shared" si="6"/>
        <v>93</v>
      </c>
      <c r="G55" s="126" t="str">
        <f t="shared" si="7"/>
        <v>70바4017</v>
      </c>
      <c r="H55" s="127">
        <f t="shared" si="8"/>
        <v>1</v>
      </c>
      <c r="I55" s="128">
        <f t="shared" si="9"/>
        <v>1120.788</v>
      </c>
      <c r="J55" s="129">
        <f t="shared" si="10"/>
        <v>7.5495851818099952E-2</v>
      </c>
      <c r="K55" s="129">
        <f t="shared" si="11"/>
        <v>0.38193649132107838</v>
      </c>
      <c r="L55" s="129">
        <f t="shared" si="12"/>
        <v>0.21591951377066848</v>
      </c>
      <c r="M55" s="130">
        <f t="shared" si="13"/>
        <v>24.353999999999999</v>
      </c>
      <c r="N55" s="131">
        <f t="shared" si="14"/>
        <v>1.5167899727691587</v>
      </c>
      <c r="O55" s="131">
        <f t="shared" si="15"/>
        <v>43.362348633283013</v>
      </c>
      <c r="P55" s="212">
        <f t="shared" si="16"/>
        <v>19</v>
      </c>
      <c r="Q55" s="213">
        <f t="shared" si="17"/>
        <v>17</v>
      </c>
      <c r="R55" s="213">
        <f t="shared" si="18"/>
        <v>486</v>
      </c>
      <c r="T55" s="273">
        <v>525</v>
      </c>
      <c r="U55" s="273">
        <v>5003</v>
      </c>
      <c r="V55" s="273" t="s">
        <v>220</v>
      </c>
      <c r="W55" s="274">
        <v>1120.788</v>
      </c>
      <c r="X55" s="273">
        <v>635.13199999999995</v>
      </c>
      <c r="Y55" s="273">
        <v>1.7649999999999999</v>
      </c>
      <c r="Z55" s="273">
        <v>24.353999999999999</v>
      </c>
      <c r="AA55" s="273">
        <v>62.714703999999998</v>
      </c>
      <c r="AB55" s="273">
        <v>4.7347000000000001</v>
      </c>
      <c r="AC55" s="273">
        <v>23.953033999999999</v>
      </c>
      <c r="AD55" s="273">
        <v>242</v>
      </c>
      <c r="AE55" s="273">
        <v>17</v>
      </c>
      <c r="AF55" s="273">
        <v>486</v>
      </c>
      <c r="AG55" s="273">
        <v>79</v>
      </c>
      <c r="AH55" s="273">
        <v>17.871214999999999</v>
      </c>
      <c r="AI55" s="273">
        <v>2755</v>
      </c>
      <c r="AJ55" s="273">
        <v>0</v>
      </c>
      <c r="AK55" s="273">
        <v>19</v>
      </c>
      <c r="AL55" s="273">
        <v>4209</v>
      </c>
      <c r="AM55" s="255">
        <v>0.88249999999999995</v>
      </c>
      <c r="AN55" s="254" t="s">
        <v>69</v>
      </c>
      <c r="AO55" s="285">
        <v>1120.788</v>
      </c>
      <c r="AP55" s="284" t="s">
        <v>479</v>
      </c>
      <c r="AQ55" s="284" t="s">
        <v>116</v>
      </c>
      <c r="AR55" s="286" t="s">
        <v>121</v>
      </c>
      <c r="AS55" s="284" t="s">
        <v>116</v>
      </c>
      <c r="AT55" s="286" t="s">
        <v>121</v>
      </c>
      <c r="AU55" s="284" t="s">
        <v>195</v>
      </c>
      <c r="AV55" s="284" t="s">
        <v>220</v>
      </c>
      <c r="AW55" s="284" t="s">
        <v>69</v>
      </c>
      <c r="AX55" s="284">
        <v>5003</v>
      </c>
      <c r="AY55" s="274" t="s">
        <v>480</v>
      </c>
      <c r="AZ55" s="275">
        <v>1</v>
      </c>
      <c r="BA55" s="284" t="s">
        <v>481</v>
      </c>
      <c r="BB55" s="284">
        <v>1</v>
      </c>
      <c r="BC55" s="276">
        <v>1</v>
      </c>
      <c r="BD55" s="284"/>
      <c r="BE55" s="277" t="s">
        <v>68</v>
      </c>
      <c r="BF55" s="286">
        <v>-1</v>
      </c>
      <c r="BG55" s="287" t="s">
        <v>236</v>
      </c>
      <c r="BH55" s="284"/>
      <c r="BI55" s="284" t="s">
        <v>116</v>
      </c>
      <c r="BJ55" s="284" t="s">
        <v>220</v>
      </c>
      <c r="BK55" s="284" t="s">
        <v>69</v>
      </c>
      <c r="BL55" s="288">
        <v>0.88249999999999995</v>
      </c>
      <c r="BM55" s="284">
        <v>5003</v>
      </c>
      <c r="BN55" s="284" t="s">
        <v>121</v>
      </c>
      <c r="BO55" s="284" t="s">
        <v>195</v>
      </c>
      <c r="BP55" s="284">
        <v>1</v>
      </c>
      <c r="BQ55" s="284">
        <v>1120.788</v>
      </c>
      <c r="BR55" s="289">
        <v>7.5495851818099952E-2</v>
      </c>
      <c r="BS55" s="289">
        <v>0.38193649132107838</v>
      </c>
      <c r="BT55" s="289">
        <v>0.21591951377066848</v>
      </c>
      <c r="BU55" s="284">
        <v>24.353999999999999</v>
      </c>
      <c r="BV55" s="290">
        <v>1.5167899727691587</v>
      </c>
      <c r="BW55" s="290">
        <v>43.362348633283013</v>
      </c>
      <c r="BX55" s="284">
        <v>19</v>
      </c>
      <c r="BY55" s="284">
        <v>17</v>
      </c>
      <c r="BZ55" s="284">
        <v>486</v>
      </c>
    </row>
    <row r="56" spans="1:78" ht="16.5">
      <c r="A56" s="103" t="str">
        <f t="shared" si="1"/>
        <v>신흥교통</v>
      </c>
      <c r="B56" s="104" t="str">
        <f t="shared" si="2"/>
        <v>이영재</v>
      </c>
      <c r="C56" s="105" t="str">
        <f t="shared" si="3"/>
        <v>A</v>
      </c>
      <c r="D56" s="106">
        <f t="shared" si="4"/>
        <v>0.95906249999999993</v>
      </c>
      <c r="E56" s="107">
        <f t="shared" si="5"/>
        <v>6684</v>
      </c>
      <c r="F56" s="108" t="str">
        <f t="shared" si="6"/>
        <v>330</v>
      </c>
      <c r="G56" s="109" t="str">
        <f t="shared" si="7"/>
        <v>70바4014</v>
      </c>
      <c r="H56" s="110">
        <f t="shared" si="8"/>
        <v>1</v>
      </c>
      <c r="I56" s="111">
        <f t="shared" si="9"/>
        <v>5118.6289999999999</v>
      </c>
      <c r="J56" s="112">
        <f t="shared" si="10"/>
        <v>2.1672022511017412E-2</v>
      </c>
      <c r="K56" s="112">
        <f t="shared" si="11"/>
        <v>0.25271893175762172</v>
      </c>
      <c r="L56" s="112">
        <f t="shared" si="12"/>
        <v>0.10686455298870069</v>
      </c>
      <c r="M56" s="113">
        <f t="shared" si="13"/>
        <v>19.079999999999998</v>
      </c>
      <c r="N56" s="114">
        <f t="shared" si="14"/>
        <v>5.8609444052303852E-2</v>
      </c>
      <c r="O56" s="114">
        <f t="shared" si="15"/>
        <v>4.2394164531166449</v>
      </c>
      <c r="P56" s="214">
        <f t="shared" si="16"/>
        <v>9</v>
      </c>
      <c r="Q56" s="215">
        <f t="shared" si="17"/>
        <v>3</v>
      </c>
      <c r="R56" s="215">
        <f t="shared" si="18"/>
        <v>217</v>
      </c>
      <c r="T56" s="273">
        <v>525</v>
      </c>
      <c r="U56" s="273">
        <v>6684</v>
      </c>
      <c r="V56" s="273" t="s">
        <v>221</v>
      </c>
      <c r="W56" s="274">
        <v>5118.6289999999999</v>
      </c>
      <c r="X56" s="273">
        <v>1667.998</v>
      </c>
      <c r="Y56" s="273">
        <v>3.069</v>
      </c>
      <c r="Z56" s="273">
        <v>19.079999999999998</v>
      </c>
      <c r="AA56" s="273">
        <v>148.077181</v>
      </c>
      <c r="AB56" s="273">
        <v>3.2091319999999999</v>
      </c>
      <c r="AC56" s="273">
        <v>37.421906999999997</v>
      </c>
      <c r="AD56" s="273">
        <v>547</v>
      </c>
      <c r="AE56" s="273">
        <v>3</v>
      </c>
      <c r="AF56" s="273">
        <v>217</v>
      </c>
      <c r="AG56" s="273">
        <v>112</v>
      </c>
      <c r="AH56" s="273">
        <v>34.567304</v>
      </c>
      <c r="AI56" s="273">
        <v>35886.1</v>
      </c>
      <c r="AJ56" s="273">
        <v>2682.3</v>
      </c>
      <c r="AK56" s="273">
        <v>9</v>
      </c>
      <c r="AL56" s="273">
        <v>3740</v>
      </c>
      <c r="AM56" s="255">
        <v>0.95906249999999993</v>
      </c>
      <c r="AN56" s="254" t="s">
        <v>66</v>
      </c>
      <c r="AO56" s="285">
        <v>5118.6289999999999</v>
      </c>
      <c r="AP56" s="284" t="s">
        <v>482</v>
      </c>
      <c r="AQ56" s="284" t="s">
        <v>116</v>
      </c>
      <c r="AR56" s="286" t="s">
        <v>118</v>
      </c>
      <c r="AS56" s="284" t="s">
        <v>116</v>
      </c>
      <c r="AT56" s="286" t="s">
        <v>118</v>
      </c>
      <c r="AU56" s="284" t="s">
        <v>181</v>
      </c>
      <c r="AV56" s="284" t="s">
        <v>221</v>
      </c>
      <c r="AW56" s="284" t="s">
        <v>66</v>
      </c>
      <c r="AX56" s="284">
        <v>6684</v>
      </c>
      <c r="AY56" s="274" t="s">
        <v>312</v>
      </c>
      <c r="AZ56" s="275">
        <v>3</v>
      </c>
      <c r="BA56" s="284" t="s">
        <v>336</v>
      </c>
      <c r="BB56" s="284">
        <v>1</v>
      </c>
      <c r="BC56" s="276">
        <v>1</v>
      </c>
      <c r="BD56" s="284"/>
      <c r="BE56" s="277" t="s">
        <v>68</v>
      </c>
      <c r="BF56" s="286">
        <v>1</v>
      </c>
      <c r="BG56" s="287" t="s">
        <v>241</v>
      </c>
      <c r="BH56" s="284"/>
      <c r="BI56" s="284" t="s">
        <v>116</v>
      </c>
      <c r="BJ56" s="284" t="s">
        <v>221</v>
      </c>
      <c r="BK56" s="284" t="s">
        <v>66</v>
      </c>
      <c r="BL56" s="288">
        <v>0.95906249999999993</v>
      </c>
      <c r="BM56" s="284">
        <v>6684</v>
      </c>
      <c r="BN56" s="284" t="s">
        <v>118</v>
      </c>
      <c r="BO56" s="284" t="s">
        <v>181</v>
      </c>
      <c r="BP56" s="284">
        <v>1</v>
      </c>
      <c r="BQ56" s="284">
        <v>5118.6289999999999</v>
      </c>
      <c r="BR56" s="289">
        <v>2.1672022511017412E-2</v>
      </c>
      <c r="BS56" s="289">
        <v>0.25271893175762172</v>
      </c>
      <c r="BT56" s="289">
        <v>0.10686455298870069</v>
      </c>
      <c r="BU56" s="284">
        <v>19.079999999999998</v>
      </c>
      <c r="BV56" s="290">
        <v>5.8609444052303852E-2</v>
      </c>
      <c r="BW56" s="290">
        <v>4.2394164531166449</v>
      </c>
      <c r="BX56" s="284">
        <v>9</v>
      </c>
      <c r="BY56" s="284">
        <v>3</v>
      </c>
      <c r="BZ56" s="284">
        <v>217</v>
      </c>
    </row>
    <row r="57" spans="1:78" ht="16.5">
      <c r="A57" s="120" t="str">
        <f t="shared" si="1"/>
        <v>신흥교통</v>
      </c>
      <c r="B57" s="121" t="str">
        <f t="shared" si="2"/>
        <v>이영현</v>
      </c>
      <c r="C57" s="122" t="str">
        <f t="shared" si="3"/>
        <v>C</v>
      </c>
      <c r="D57" s="123">
        <f t="shared" si="4"/>
        <v>0.86148660718156544</v>
      </c>
      <c r="E57" s="124">
        <f t="shared" si="5"/>
        <v>785</v>
      </c>
      <c r="F57" s="125" t="str">
        <f t="shared" si="6"/>
        <v>82</v>
      </c>
      <c r="G57" s="126" t="str">
        <f t="shared" si="7"/>
        <v>71바6256</v>
      </c>
      <c r="H57" s="127">
        <f t="shared" si="8"/>
        <v>3</v>
      </c>
      <c r="I57" s="128">
        <f t="shared" si="9"/>
        <v>1087.663</v>
      </c>
      <c r="J57" s="129">
        <f t="shared" si="10"/>
        <v>1.6321596296488331E-2</v>
      </c>
      <c r="K57" s="129">
        <f t="shared" si="11"/>
        <v>0.44471656647715962</v>
      </c>
      <c r="L57" s="129">
        <f t="shared" si="12"/>
        <v>0.14894319288235419</v>
      </c>
      <c r="M57" s="130">
        <f t="shared" si="13"/>
        <v>15.79</v>
      </c>
      <c r="N57" s="131">
        <f t="shared" si="14"/>
        <v>0.18388048503994345</v>
      </c>
      <c r="O57" s="131">
        <f t="shared" si="15"/>
        <v>21.605956992193352</v>
      </c>
      <c r="P57" s="212">
        <f t="shared" si="16"/>
        <v>26</v>
      </c>
      <c r="Q57" s="213">
        <f t="shared" si="17"/>
        <v>2</v>
      </c>
      <c r="R57" s="213">
        <f t="shared" si="18"/>
        <v>235</v>
      </c>
      <c r="T57" s="273">
        <v>525</v>
      </c>
      <c r="U57" s="273">
        <v>785</v>
      </c>
      <c r="V57" s="273" t="s">
        <v>292</v>
      </c>
      <c r="W57" s="274">
        <v>1087.663</v>
      </c>
      <c r="X57" s="273">
        <v>504.899</v>
      </c>
      <c r="Y57" s="273">
        <v>2.1539999999999999</v>
      </c>
      <c r="Z57" s="273">
        <v>15.79</v>
      </c>
      <c r="AA57" s="273">
        <v>69.045820000000006</v>
      </c>
      <c r="AB57" s="273">
        <v>1.126938</v>
      </c>
      <c r="AC57" s="273">
        <v>30.705819999999999</v>
      </c>
      <c r="AD57" s="273">
        <v>162</v>
      </c>
      <c r="AE57" s="273">
        <v>2</v>
      </c>
      <c r="AF57" s="273">
        <v>235</v>
      </c>
      <c r="AG57" s="273">
        <v>65</v>
      </c>
      <c r="AH57" s="273">
        <v>15.752770999999999</v>
      </c>
      <c r="AI57" s="273">
        <v>269.8</v>
      </c>
      <c r="AJ57" s="273">
        <v>0</v>
      </c>
      <c r="AK57" s="273">
        <v>26</v>
      </c>
      <c r="AL57" s="273">
        <v>15559</v>
      </c>
      <c r="AM57" s="255">
        <v>0.86148660718156544</v>
      </c>
      <c r="AN57" s="254" t="s">
        <v>69</v>
      </c>
      <c r="AO57" s="285">
        <v>909.52599999999995</v>
      </c>
      <c r="AP57" s="284" t="s">
        <v>483</v>
      </c>
      <c r="AQ57" s="284" t="s">
        <v>116</v>
      </c>
      <c r="AR57" s="286" t="s">
        <v>120</v>
      </c>
      <c r="AS57" s="284" t="s">
        <v>116</v>
      </c>
      <c r="AT57" s="286" t="s">
        <v>120</v>
      </c>
      <c r="AU57" s="284" t="s">
        <v>240</v>
      </c>
      <c r="AV57" s="284" t="s">
        <v>292</v>
      </c>
      <c r="AW57" s="284" t="s">
        <v>69</v>
      </c>
      <c r="AX57" s="284">
        <v>785</v>
      </c>
      <c r="AY57" s="274" t="s">
        <v>326</v>
      </c>
      <c r="AZ57" s="275">
        <v>3</v>
      </c>
      <c r="BA57" s="284" t="s">
        <v>484</v>
      </c>
      <c r="BB57" s="284">
        <v>3</v>
      </c>
      <c r="BC57" s="276">
        <v>1</v>
      </c>
      <c r="BD57" s="284"/>
      <c r="BE57" s="277" t="s">
        <v>69</v>
      </c>
      <c r="BF57" s="286">
        <v>0</v>
      </c>
      <c r="BG57" s="287" t="s">
        <v>239</v>
      </c>
      <c r="BH57" s="284"/>
      <c r="BI57" s="284" t="s">
        <v>116</v>
      </c>
      <c r="BJ57" s="284" t="s">
        <v>292</v>
      </c>
      <c r="BK57" s="284" t="s">
        <v>69</v>
      </c>
      <c r="BL57" s="288">
        <v>0.86148660718156544</v>
      </c>
      <c r="BM57" s="284">
        <v>785</v>
      </c>
      <c r="BN57" s="284" t="s">
        <v>120</v>
      </c>
      <c r="BO57" s="284" t="s">
        <v>240</v>
      </c>
      <c r="BP57" s="284">
        <v>3</v>
      </c>
      <c r="BQ57" s="284">
        <v>1087.663</v>
      </c>
      <c r="BR57" s="289">
        <v>1.6321596296488331E-2</v>
      </c>
      <c r="BS57" s="289">
        <v>0.44471656647715962</v>
      </c>
      <c r="BT57" s="289">
        <v>0.14894319288235419</v>
      </c>
      <c r="BU57" s="284">
        <v>15.79</v>
      </c>
      <c r="BV57" s="290">
        <v>0.18388048503994345</v>
      </c>
      <c r="BW57" s="290">
        <v>21.605956992193352</v>
      </c>
      <c r="BX57" s="284">
        <v>26</v>
      </c>
      <c r="BY57" s="284">
        <v>2</v>
      </c>
      <c r="BZ57" s="284">
        <v>235</v>
      </c>
    </row>
    <row r="58" spans="1:78" ht="16.5">
      <c r="A58" s="103" t="str">
        <f t="shared" si="1"/>
        <v>신흥교통</v>
      </c>
      <c r="B58" s="104" t="str">
        <f t="shared" si="2"/>
        <v>이정환</v>
      </c>
      <c r="C58" s="105" t="str">
        <f t="shared" si="3"/>
        <v>C</v>
      </c>
      <c r="D58" s="106">
        <f t="shared" si="4"/>
        <v>0.87619047619047619</v>
      </c>
      <c r="E58" s="107">
        <f t="shared" si="5"/>
        <v>7615</v>
      </c>
      <c r="F58" s="108" t="str">
        <f t="shared" si="6"/>
        <v>82</v>
      </c>
      <c r="G58" s="109" t="str">
        <f t="shared" si="7"/>
        <v>70바4006</v>
      </c>
      <c r="H58" s="110">
        <f t="shared" si="8"/>
        <v>1</v>
      </c>
      <c r="I58" s="111">
        <f t="shared" si="9"/>
        <v>1286.123</v>
      </c>
      <c r="J58" s="112">
        <f t="shared" si="10"/>
        <v>1.5895094478498163E-2</v>
      </c>
      <c r="K58" s="112">
        <f t="shared" si="11"/>
        <v>0.46347887928069564</v>
      </c>
      <c r="L58" s="112">
        <f t="shared" si="12"/>
        <v>0.2472547338007329</v>
      </c>
      <c r="M58" s="113">
        <f t="shared" si="13"/>
        <v>18.824999999999999</v>
      </c>
      <c r="N58" s="114">
        <f t="shared" si="14"/>
        <v>0</v>
      </c>
      <c r="O58" s="114">
        <f t="shared" si="15"/>
        <v>13.140267299472912</v>
      </c>
      <c r="P58" s="214">
        <f t="shared" si="16"/>
        <v>30</v>
      </c>
      <c r="Q58" s="215">
        <f t="shared" si="17"/>
        <v>0</v>
      </c>
      <c r="R58" s="215">
        <f t="shared" si="18"/>
        <v>169</v>
      </c>
      <c r="T58" s="273">
        <v>525</v>
      </c>
      <c r="U58" s="273">
        <v>7615</v>
      </c>
      <c r="V58" s="273" t="s">
        <v>485</v>
      </c>
      <c r="W58" s="274">
        <v>1286.123</v>
      </c>
      <c r="X58" s="273">
        <v>699.04600000000005</v>
      </c>
      <c r="Y58" s="273">
        <v>1.84</v>
      </c>
      <c r="Z58" s="273">
        <v>18.824999999999999</v>
      </c>
      <c r="AA58" s="273">
        <v>87.343047999999996</v>
      </c>
      <c r="AB58" s="273">
        <v>1.3883259999999999</v>
      </c>
      <c r="AC58" s="273">
        <v>40.481658000000003</v>
      </c>
      <c r="AD58" s="273">
        <v>318</v>
      </c>
      <c r="AE58" s="273">
        <v>0</v>
      </c>
      <c r="AF58" s="273">
        <v>169</v>
      </c>
      <c r="AG58" s="273">
        <v>66</v>
      </c>
      <c r="AH58" s="273">
        <v>14.724961</v>
      </c>
      <c r="AI58" s="273">
        <v>436</v>
      </c>
      <c r="AJ58" s="273">
        <v>0</v>
      </c>
      <c r="AK58" s="273">
        <v>30</v>
      </c>
      <c r="AL58" s="273">
        <v>26413</v>
      </c>
      <c r="AM58" s="255">
        <v>0.87619047619047619</v>
      </c>
      <c r="AN58" s="254" t="s">
        <v>69</v>
      </c>
      <c r="AO58" s="285">
        <v>1286.123</v>
      </c>
      <c r="AP58" s="284" t="s">
        <v>486</v>
      </c>
      <c r="AQ58" s="284" t="s">
        <v>116</v>
      </c>
      <c r="AR58" s="286" t="s">
        <v>120</v>
      </c>
      <c r="AS58" s="284" t="s">
        <v>116</v>
      </c>
      <c r="AT58" s="286" t="s">
        <v>120</v>
      </c>
      <c r="AU58" s="284" t="s">
        <v>387</v>
      </c>
      <c r="AV58" s="284" t="s">
        <v>485</v>
      </c>
      <c r="AW58" s="284" t="s">
        <v>69</v>
      </c>
      <c r="AX58" s="284">
        <v>7615</v>
      </c>
      <c r="AY58" s="274" t="s">
        <v>326</v>
      </c>
      <c r="AZ58" s="275">
        <v>1</v>
      </c>
      <c r="BA58" s="284" t="s">
        <v>285</v>
      </c>
      <c r="BB58" s="284">
        <v>1</v>
      </c>
      <c r="BC58" s="276">
        <v>1</v>
      </c>
      <c r="BD58" s="284"/>
      <c r="BE58" s="277" t="s">
        <v>272</v>
      </c>
      <c r="BF58" s="286" t="s">
        <v>273</v>
      </c>
      <c r="BG58" s="287" t="s">
        <v>272</v>
      </c>
      <c r="BH58" s="284"/>
      <c r="BI58" s="284" t="s">
        <v>116</v>
      </c>
      <c r="BJ58" s="284" t="s">
        <v>485</v>
      </c>
      <c r="BK58" s="284" t="s">
        <v>69</v>
      </c>
      <c r="BL58" s="288">
        <v>0.87619047619047619</v>
      </c>
      <c r="BM58" s="284">
        <v>7615</v>
      </c>
      <c r="BN58" s="284" t="s">
        <v>120</v>
      </c>
      <c r="BO58" s="284" t="s">
        <v>387</v>
      </c>
      <c r="BP58" s="284">
        <v>1</v>
      </c>
      <c r="BQ58" s="284">
        <v>1286.123</v>
      </c>
      <c r="BR58" s="289">
        <v>1.5895094478498163E-2</v>
      </c>
      <c r="BS58" s="289">
        <v>0.46347887928069564</v>
      </c>
      <c r="BT58" s="289">
        <v>0.2472547338007329</v>
      </c>
      <c r="BU58" s="284">
        <v>18.824999999999999</v>
      </c>
      <c r="BV58" s="290">
        <v>0</v>
      </c>
      <c r="BW58" s="290">
        <v>13.140267299472912</v>
      </c>
      <c r="BX58" s="284">
        <v>30</v>
      </c>
      <c r="BY58" s="284">
        <v>0</v>
      </c>
      <c r="BZ58" s="284">
        <v>169</v>
      </c>
    </row>
    <row r="59" spans="1:78" ht="16.5">
      <c r="A59" s="120" t="str">
        <f t="shared" si="1"/>
        <v>신흥교통</v>
      </c>
      <c r="B59" s="121" t="str">
        <f t="shared" si="2"/>
        <v>이준영</v>
      </c>
      <c r="C59" s="122" t="str">
        <f t="shared" si="3"/>
        <v>A</v>
      </c>
      <c r="D59" s="123">
        <f t="shared" si="4"/>
        <v>0.98368421052631583</v>
      </c>
      <c r="E59" s="124">
        <f t="shared" si="5"/>
        <v>8125</v>
      </c>
      <c r="F59" s="125" t="str">
        <f t="shared" si="6"/>
        <v>93</v>
      </c>
      <c r="G59" s="126" t="str">
        <f t="shared" si="7"/>
        <v>71바6296</v>
      </c>
      <c r="H59" s="127">
        <f t="shared" si="8"/>
        <v>1</v>
      </c>
      <c r="I59" s="128">
        <f t="shared" si="9"/>
        <v>2268.683</v>
      </c>
      <c r="J59" s="129">
        <f t="shared" si="10"/>
        <v>3.719923414323216E-2</v>
      </c>
      <c r="K59" s="129">
        <f t="shared" si="11"/>
        <v>0.37083096540860538</v>
      </c>
      <c r="L59" s="129">
        <f t="shared" si="12"/>
        <v>0.18997806216205615</v>
      </c>
      <c r="M59" s="130">
        <f t="shared" si="13"/>
        <v>18.106000000000002</v>
      </c>
      <c r="N59" s="131">
        <f t="shared" si="14"/>
        <v>4.4078436696532747E-2</v>
      </c>
      <c r="O59" s="131">
        <f t="shared" si="15"/>
        <v>1.3664315375925151</v>
      </c>
      <c r="P59" s="212">
        <f t="shared" si="16"/>
        <v>7</v>
      </c>
      <c r="Q59" s="213">
        <f t="shared" si="17"/>
        <v>1</v>
      </c>
      <c r="R59" s="213">
        <f t="shared" si="18"/>
        <v>31</v>
      </c>
      <c r="T59" s="273">
        <v>525</v>
      </c>
      <c r="U59" s="273">
        <v>8125</v>
      </c>
      <c r="V59" s="273" t="s">
        <v>222</v>
      </c>
      <c r="W59" s="274">
        <v>2268.683</v>
      </c>
      <c r="X59" s="273">
        <v>1213.7370000000001</v>
      </c>
      <c r="Y59" s="273">
        <v>1.869</v>
      </c>
      <c r="Z59" s="273">
        <v>18.106000000000002</v>
      </c>
      <c r="AA59" s="273">
        <v>137.21051299999999</v>
      </c>
      <c r="AB59" s="273">
        <v>5.1041259999999999</v>
      </c>
      <c r="AC59" s="273">
        <v>50.881906999999998</v>
      </c>
      <c r="AD59" s="273">
        <v>431</v>
      </c>
      <c r="AE59" s="273">
        <v>1</v>
      </c>
      <c r="AF59" s="273">
        <v>31</v>
      </c>
      <c r="AG59" s="273">
        <v>74</v>
      </c>
      <c r="AH59" s="273">
        <v>16.534323000000001</v>
      </c>
      <c r="AI59" s="273">
        <v>2736</v>
      </c>
      <c r="AJ59" s="273">
        <v>0</v>
      </c>
      <c r="AK59" s="273">
        <v>7</v>
      </c>
      <c r="AL59" s="273">
        <v>1537</v>
      </c>
      <c r="AM59" s="255">
        <v>0.98368421052631583</v>
      </c>
      <c r="AN59" s="254" t="s">
        <v>66</v>
      </c>
      <c r="AO59" s="285">
        <v>2268.683</v>
      </c>
      <c r="AP59" s="284" t="s">
        <v>487</v>
      </c>
      <c r="AQ59" s="284" t="s">
        <v>116</v>
      </c>
      <c r="AR59" s="286" t="s">
        <v>121</v>
      </c>
      <c r="AS59" s="284" t="s">
        <v>116</v>
      </c>
      <c r="AT59" s="286" t="s">
        <v>121</v>
      </c>
      <c r="AU59" s="284" t="s">
        <v>196</v>
      </c>
      <c r="AV59" s="284" t="s">
        <v>222</v>
      </c>
      <c r="AW59" s="284" t="s">
        <v>66</v>
      </c>
      <c r="AX59" s="284">
        <v>8125</v>
      </c>
      <c r="AY59" s="274" t="s">
        <v>329</v>
      </c>
      <c r="AZ59" s="275">
        <v>2</v>
      </c>
      <c r="BA59" s="284" t="s">
        <v>255</v>
      </c>
      <c r="BB59" s="284">
        <v>1</v>
      </c>
      <c r="BC59" s="276">
        <v>1</v>
      </c>
      <c r="BD59" s="284"/>
      <c r="BE59" s="277" t="s">
        <v>66</v>
      </c>
      <c r="BF59" s="286">
        <v>0</v>
      </c>
      <c r="BG59" s="287" t="s">
        <v>239</v>
      </c>
      <c r="BH59" s="284"/>
      <c r="BI59" s="284" t="s">
        <v>116</v>
      </c>
      <c r="BJ59" s="284" t="s">
        <v>222</v>
      </c>
      <c r="BK59" s="284" t="s">
        <v>66</v>
      </c>
      <c r="BL59" s="288">
        <v>0.98368421052631583</v>
      </c>
      <c r="BM59" s="284">
        <v>8125</v>
      </c>
      <c r="BN59" s="284" t="s">
        <v>121</v>
      </c>
      <c r="BO59" s="284" t="s">
        <v>196</v>
      </c>
      <c r="BP59" s="284">
        <v>1</v>
      </c>
      <c r="BQ59" s="284">
        <v>2268.683</v>
      </c>
      <c r="BR59" s="289">
        <v>3.719923414323216E-2</v>
      </c>
      <c r="BS59" s="289">
        <v>0.37083096540860538</v>
      </c>
      <c r="BT59" s="289">
        <v>0.18997806216205615</v>
      </c>
      <c r="BU59" s="284">
        <v>18.106000000000002</v>
      </c>
      <c r="BV59" s="290">
        <v>4.4078436696532747E-2</v>
      </c>
      <c r="BW59" s="290">
        <v>1.3664315375925151</v>
      </c>
      <c r="BX59" s="284">
        <v>7</v>
      </c>
      <c r="BY59" s="284">
        <v>1</v>
      </c>
      <c r="BZ59" s="284">
        <v>31</v>
      </c>
    </row>
    <row r="60" spans="1:78" ht="16.5">
      <c r="A60" s="103" t="str">
        <f t="shared" ref="A60:A83" si="19">BI60</f>
        <v>신흥교통</v>
      </c>
      <c r="B60" s="104" t="str">
        <f t="shared" ref="B60:B83" si="20">IF(BJ60="NULL", E60, BJ60)</f>
        <v>이충식</v>
      </c>
      <c r="C60" s="105" t="str">
        <f t="shared" ref="C60:C83" si="21">BK60</f>
        <v>D</v>
      </c>
      <c r="D60" s="106">
        <f t="shared" ref="D60:D83" si="22">BL60</f>
        <v>0.81308567841678803</v>
      </c>
      <c r="E60" s="107">
        <f t="shared" ref="E60:E83" si="23">U60</f>
        <v>1013</v>
      </c>
      <c r="F60" s="108" t="str">
        <f t="shared" ref="F60:F83" si="24">BN60</f>
        <v>46</v>
      </c>
      <c r="G60" s="109" t="str">
        <f t="shared" ref="G60:G83" si="25">BO60</f>
        <v>71바6293</v>
      </c>
      <c r="H60" s="110">
        <f t="shared" ref="H60:H83" si="26">BP60</f>
        <v>3</v>
      </c>
      <c r="I60" s="111">
        <f t="shared" ref="I60:I83" si="27">BQ60</f>
        <v>4381.7219999999998</v>
      </c>
      <c r="J60" s="112">
        <f t="shared" ref="J60:J83" si="28">AB60/AA60</f>
        <v>5.6894193439590629E-3</v>
      </c>
      <c r="K60" s="112">
        <f t="shared" ref="K60:K83" si="29">AC60/AA60</f>
        <v>0.53914091542451226</v>
      </c>
      <c r="L60" s="112">
        <f t="shared" ref="L60:L83" si="30">AD60/I60</f>
        <v>0.17801220616004393</v>
      </c>
      <c r="M60" s="113">
        <f t="shared" ref="M60:M83" si="31">Z60</f>
        <v>17.533999999999999</v>
      </c>
      <c r="N60" s="114">
        <f t="shared" ref="N60:N83" si="32">BV60</f>
        <v>4.2905506100113158</v>
      </c>
      <c r="O60" s="114">
        <f t="shared" ref="O60:O83" si="33">BW60</f>
        <v>46.169063213047295</v>
      </c>
      <c r="P60" s="214">
        <f t="shared" ref="P60:P83" si="34">AK60</f>
        <v>256</v>
      </c>
      <c r="Q60" s="215">
        <f t="shared" ref="Q60:Q83" si="35">AE60</f>
        <v>188</v>
      </c>
      <c r="R60" s="215">
        <f t="shared" ref="R60:R83" si="36">AF60</f>
        <v>2026</v>
      </c>
      <c r="T60">
        <v>525</v>
      </c>
      <c r="U60">
        <v>1013</v>
      </c>
      <c r="V60" t="s">
        <v>278</v>
      </c>
      <c r="W60">
        <v>4416.8620000000001</v>
      </c>
      <c r="X60">
        <v>2370.3449999999998</v>
      </c>
      <c r="Y60">
        <v>1.863</v>
      </c>
      <c r="Z60">
        <v>17.533999999999999</v>
      </c>
      <c r="AA60">
        <v>350.79414600000001</v>
      </c>
      <c r="AB60">
        <v>1.9958149999999999</v>
      </c>
      <c r="AC60">
        <v>189.127477</v>
      </c>
      <c r="AD60" s="1">
        <v>780</v>
      </c>
      <c r="AE60">
        <v>188</v>
      </c>
      <c r="AF60">
        <v>2026</v>
      </c>
      <c r="AG60">
        <v>82</v>
      </c>
      <c r="AH60">
        <v>12.591036000000001</v>
      </c>
      <c r="AI60">
        <v>1060.5</v>
      </c>
      <c r="AJ60">
        <v>0</v>
      </c>
      <c r="AK60">
        <v>256</v>
      </c>
      <c r="AL60">
        <v>216602</v>
      </c>
      <c r="AM60">
        <v>0.81308567841678803</v>
      </c>
      <c r="AN60" t="s">
        <v>67</v>
      </c>
      <c r="AO60">
        <v>4046.5790000000002</v>
      </c>
      <c r="AP60" t="s">
        <v>488</v>
      </c>
      <c r="AQ60" t="s">
        <v>116</v>
      </c>
      <c r="AR60" t="s">
        <v>119</v>
      </c>
      <c r="AS60" t="s">
        <v>116</v>
      </c>
      <c r="AT60" t="s">
        <v>119</v>
      </c>
      <c r="AU60" t="s">
        <v>271</v>
      </c>
      <c r="AV60" t="s">
        <v>278</v>
      </c>
      <c r="AW60" t="s">
        <v>67</v>
      </c>
      <c r="AX60">
        <v>1013</v>
      </c>
      <c r="AY60" t="s">
        <v>335</v>
      </c>
      <c r="AZ60">
        <v>2</v>
      </c>
      <c r="BA60" t="s">
        <v>386</v>
      </c>
      <c r="BB60">
        <v>3</v>
      </c>
      <c r="BC60">
        <v>1</v>
      </c>
      <c r="BE60" t="s">
        <v>69</v>
      </c>
      <c r="BF60">
        <v>-1</v>
      </c>
      <c r="BG60" t="s">
        <v>236</v>
      </c>
      <c r="BI60" t="s">
        <v>116</v>
      </c>
      <c r="BJ60" t="s">
        <v>278</v>
      </c>
      <c r="BK60" t="s">
        <v>67</v>
      </c>
      <c r="BL60">
        <v>0.81308567841678803</v>
      </c>
      <c r="BM60">
        <v>1013</v>
      </c>
      <c r="BN60" t="s">
        <v>119</v>
      </c>
      <c r="BO60" t="s">
        <v>271</v>
      </c>
      <c r="BP60">
        <v>3</v>
      </c>
      <c r="BQ60">
        <v>4381.7219999999998</v>
      </c>
      <c r="BR60">
        <v>5.6894193439590629E-3</v>
      </c>
      <c r="BS60">
        <v>0.53914091542451226</v>
      </c>
      <c r="BT60">
        <v>0.17659596337852529</v>
      </c>
      <c r="BU60">
        <v>17.533999999999999</v>
      </c>
      <c r="BV60">
        <v>4.2905506100113158</v>
      </c>
      <c r="BW60">
        <v>46.169063213047295</v>
      </c>
      <c r="BX60">
        <v>256</v>
      </c>
      <c r="BY60">
        <v>188</v>
      </c>
      <c r="BZ60">
        <v>2026</v>
      </c>
    </row>
    <row r="61" spans="1:78" ht="16.5">
      <c r="A61" s="120" t="str">
        <f t="shared" si="19"/>
        <v>신흥교통</v>
      </c>
      <c r="B61" s="121" t="str">
        <f t="shared" si="20"/>
        <v>이충열</v>
      </c>
      <c r="C61" s="122" t="str">
        <f t="shared" si="21"/>
        <v>B</v>
      </c>
      <c r="D61" s="123">
        <f t="shared" si="22"/>
        <v>0.90200540283851494</v>
      </c>
      <c r="E61" s="124">
        <f t="shared" si="23"/>
        <v>276</v>
      </c>
      <c r="F61" s="125" t="str">
        <f t="shared" si="24"/>
        <v>46</v>
      </c>
      <c r="G61" s="126" t="str">
        <f t="shared" si="25"/>
        <v>71바6287</v>
      </c>
      <c r="H61" s="127">
        <f t="shared" si="26"/>
        <v>2</v>
      </c>
      <c r="I61" s="128">
        <f t="shared" si="27"/>
        <v>1792.5039999999999</v>
      </c>
      <c r="J61" s="129">
        <f t="shared" si="28"/>
        <v>2.3959602220825483E-2</v>
      </c>
      <c r="K61" s="129">
        <f t="shared" si="29"/>
        <v>0.43638609564809805</v>
      </c>
      <c r="L61" s="129">
        <f t="shared" si="30"/>
        <v>0.26722395040680524</v>
      </c>
      <c r="M61" s="130">
        <f t="shared" si="31"/>
        <v>20.073</v>
      </c>
      <c r="N61" s="131">
        <f t="shared" si="32"/>
        <v>0.5020909297831414</v>
      </c>
      <c r="O61" s="131">
        <f t="shared" si="33"/>
        <v>22.984607007850471</v>
      </c>
      <c r="P61" s="212">
        <f t="shared" si="34"/>
        <v>39</v>
      </c>
      <c r="Q61" s="213">
        <f t="shared" si="35"/>
        <v>9</v>
      </c>
      <c r="R61" s="213">
        <f t="shared" si="36"/>
        <v>412</v>
      </c>
      <c r="T61">
        <v>525</v>
      </c>
      <c r="U61">
        <v>276</v>
      </c>
      <c r="V61" t="s">
        <v>223</v>
      </c>
      <c r="W61">
        <v>1792.5039999999999</v>
      </c>
      <c r="X61">
        <v>1023.1660000000001</v>
      </c>
      <c r="Y61">
        <v>1.752</v>
      </c>
      <c r="Z61">
        <v>20.073</v>
      </c>
      <c r="AA61">
        <v>117.63914</v>
      </c>
      <c r="AB61">
        <v>2.818587</v>
      </c>
      <c r="AC61">
        <v>51.336084999999997</v>
      </c>
      <c r="AD61" s="1">
        <v>479</v>
      </c>
      <c r="AE61">
        <v>9</v>
      </c>
      <c r="AF61">
        <v>412</v>
      </c>
      <c r="AG61">
        <v>78</v>
      </c>
      <c r="AH61">
        <v>15.237309</v>
      </c>
      <c r="AI61">
        <v>867.2</v>
      </c>
      <c r="AJ61">
        <v>0</v>
      </c>
      <c r="AK61">
        <v>39</v>
      </c>
      <c r="AL61">
        <v>25951</v>
      </c>
      <c r="AM61">
        <v>0.90200540283851494</v>
      </c>
      <c r="AN61" t="s">
        <v>68</v>
      </c>
      <c r="AO61">
        <v>1615.9169999999999</v>
      </c>
      <c r="AP61" t="s">
        <v>489</v>
      </c>
      <c r="AQ61" t="s">
        <v>116</v>
      </c>
      <c r="AR61" t="s">
        <v>119</v>
      </c>
      <c r="AS61" t="s">
        <v>116</v>
      </c>
      <c r="AT61" t="s">
        <v>119</v>
      </c>
      <c r="AU61" t="s">
        <v>191</v>
      </c>
      <c r="AV61" t="s">
        <v>223</v>
      </c>
      <c r="AW61" t="s">
        <v>68</v>
      </c>
      <c r="AX61">
        <v>276</v>
      </c>
      <c r="AY61" t="s">
        <v>322</v>
      </c>
      <c r="AZ61">
        <v>5</v>
      </c>
      <c r="BA61" t="s">
        <v>490</v>
      </c>
      <c r="BB61">
        <v>2</v>
      </c>
      <c r="BC61">
        <v>1</v>
      </c>
      <c r="BE61" t="s">
        <v>67</v>
      </c>
      <c r="BF61">
        <v>2</v>
      </c>
      <c r="BG61" t="s">
        <v>241</v>
      </c>
      <c r="BI61" t="s">
        <v>116</v>
      </c>
      <c r="BJ61" t="s">
        <v>223</v>
      </c>
      <c r="BK61" t="s">
        <v>68</v>
      </c>
      <c r="BL61">
        <v>0.90200540283851494</v>
      </c>
      <c r="BM61">
        <v>276</v>
      </c>
      <c r="BN61" t="s">
        <v>119</v>
      </c>
      <c r="BO61" t="s">
        <v>191</v>
      </c>
      <c r="BP61">
        <v>2</v>
      </c>
      <c r="BQ61">
        <v>1792.5039999999999</v>
      </c>
      <c r="BR61">
        <v>2.3959602220825483E-2</v>
      </c>
      <c r="BS61">
        <v>0.43638609564809805</v>
      </c>
      <c r="BT61">
        <v>0.26722395040680524</v>
      </c>
      <c r="BU61">
        <v>20.073</v>
      </c>
      <c r="BV61">
        <v>0.5020909297831414</v>
      </c>
      <c r="BW61">
        <v>22.984607007850471</v>
      </c>
      <c r="BX61">
        <v>39</v>
      </c>
      <c r="BY61">
        <v>9</v>
      </c>
      <c r="BZ61">
        <v>412</v>
      </c>
    </row>
    <row r="62" spans="1:78" ht="16.5">
      <c r="A62" s="103" t="str">
        <f t="shared" si="19"/>
        <v>신흥교통</v>
      </c>
      <c r="B62" s="104" t="str">
        <f t="shared" si="20"/>
        <v>이한길</v>
      </c>
      <c r="C62" s="105" t="str">
        <f t="shared" si="21"/>
        <v>B</v>
      </c>
      <c r="D62" s="106">
        <f t="shared" si="22"/>
        <v>0.9187737695165088</v>
      </c>
      <c r="E62" s="107">
        <f t="shared" si="23"/>
        <v>7870</v>
      </c>
      <c r="F62" s="108" t="str">
        <f t="shared" si="24"/>
        <v>93</v>
      </c>
      <c r="G62" s="109" t="str">
        <f t="shared" si="25"/>
        <v>70바4017</v>
      </c>
      <c r="H62" s="110">
        <f t="shared" si="26"/>
        <v>4</v>
      </c>
      <c r="I62" s="111">
        <f t="shared" si="27"/>
        <v>1350.662</v>
      </c>
      <c r="J62" s="112">
        <f t="shared" si="28"/>
        <v>7.9902814650039095E-2</v>
      </c>
      <c r="K62" s="112">
        <f t="shared" si="29"/>
        <v>0.35082222818271436</v>
      </c>
      <c r="L62" s="112">
        <f t="shared" si="30"/>
        <v>4.2941905524846335E-2</v>
      </c>
      <c r="M62" s="113">
        <f t="shared" si="31"/>
        <v>17.183</v>
      </c>
      <c r="N62" s="114">
        <f t="shared" si="32"/>
        <v>0.29615107258514711</v>
      </c>
      <c r="O62" s="114">
        <f t="shared" si="33"/>
        <v>10.80951414935787</v>
      </c>
      <c r="P62" s="214">
        <f t="shared" si="34"/>
        <v>5</v>
      </c>
      <c r="Q62" s="215">
        <f t="shared" si="35"/>
        <v>4</v>
      </c>
      <c r="R62" s="215">
        <f t="shared" si="36"/>
        <v>146</v>
      </c>
      <c r="T62">
        <v>525</v>
      </c>
      <c r="U62">
        <v>7870</v>
      </c>
      <c r="V62" t="s">
        <v>224</v>
      </c>
      <c r="W62">
        <v>1350.662</v>
      </c>
      <c r="X62">
        <v>736.44399999999996</v>
      </c>
      <c r="Y62">
        <v>1.8340000000000001</v>
      </c>
      <c r="Z62">
        <v>17.183</v>
      </c>
      <c r="AA62">
        <v>89.865808000000001</v>
      </c>
      <c r="AB62">
        <v>7.1805310000000002</v>
      </c>
      <c r="AC62">
        <v>31.526923</v>
      </c>
      <c r="AD62" s="1">
        <v>58</v>
      </c>
      <c r="AE62">
        <v>4</v>
      </c>
      <c r="AF62">
        <v>146</v>
      </c>
      <c r="AG62">
        <v>78</v>
      </c>
      <c r="AH62">
        <v>15.029764999999999</v>
      </c>
      <c r="AI62">
        <v>2218.1</v>
      </c>
      <c r="AJ62">
        <v>0</v>
      </c>
      <c r="AK62">
        <v>5</v>
      </c>
      <c r="AL62">
        <v>1633</v>
      </c>
      <c r="AM62">
        <v>0.9187737695165088</v>
      </c>
      <c r="AN62" t="s">
        <v>68</v>
      </c>
      <c r="AO62">
        <v>577.83900000000006</v>
      </c>
      <c r="AP62" t="s">
        <v>491</v>
      </c>
      <c r="AQ62" t="s">
        <v>116</v>
      </c>
      <c r="AR62" t="s">
        <v>121</v>
      </c>
      <c r="AS62" t="s">
        <v>116</v>
      </c>
      <c r="AT62" t="s">
        <v>121</v>
      </c>
      <c r="AU62" t="s">
        <v>195</v>
      </c>
      <c r="AV62" t="s">
        <v>224</v>
      </c>
      <c r="AW62" t="s">
        <v>68</v>
      </c>
      <c r="AX62">
        <v>7870</v>
      </c>
      <c r="AY62" t="s">
        <v>302</v>
      </c>
      <c r="AZ62">
        <v>1</v>
      </c>
      <c r="BA62" t="s">
        <v>286</v>
      </c>
      <c r="BB62">
        <v>4</v>
      </c>
      <c r="BC62">
        <v>1</v>
      </c>
      <c r="BE62" t="s">
        <v>66</v>
      </c>
      <c r="BF62">
        <v>-1</v>
      </c>
      <c r="BG62" t="s">
        <v>236</v>
      </c>
      <c r="BI62" t="s">
        <v>116</v>
      </c>
      <c r="BJ62" t="s">
        <v>224</v>
      </c>
      <c r="BK62" t="s">
        <v>68</v>
      </c>
      <c r="BL62">
        <v>0.9187737695165088</v>
      </c>
      <c r="BM62">
        <v>7870</v>
      </c>
      <c r="BN62" t="s">
        <v>121</v>
      </c>
      <c r="BO62" t="s">
        <v>195</v>
      </c>
      <c r="BP62">
        <v>4</v>
      </c>
      <c r="BQ62">
        <v>1350.662</v>
      </c>
      <c r="BR62">
        <v>7.9902814650039095E-2</v>
      </c>
      <c r="BS62">
        <v>0.35082222818271436</v>
      </c>
      <c r="BT62">
        <v>4.2941905524846335E-2</v>
      </c>
      <c r="BU62">
        <v>17.183</v>
      </c>
      <c r="BV62">
        <v>0.29615107258514711</v>
      </c>
      <c r="BW62">
        <v>10.80951414935787</v>
      </c>
      <c r="BX62">
        <v>5</v>
      </c>
      <c r="BY62">
        <v>4</v>
      </c>
      <c r="BZ62">
        <v>146</v>
      </c>
    </row>
    <row r="63" spans="1:78" ht="16.5">
      <c r="A63" s="120" t="str">
        <f t="shared" si="19"/>
        <v>신흥교통</v>
      </c>
      <c r="B63" s="121" t="str">
        <f t="shared" si="20"/>
        <v>이호종</v>
      </c>
      <c r="C63" s="122" t="str">
        <f t="shared" si="21"/>
        <v>B</v>
      </c>
      <c r="D63" s="123">
        <f t="shared" si="22"/>
        <v>0.93718749999999995</v>
      </c>
      <c r="E63" s="124">
        <f t="shared" si="23"/>
        <v>5567</v>
      </c>
      <c r="F63" s="125" t="str">
        <f t="shared" si="24"/>
        <v>330</v>
      </c>
      <c r="G63" s="126" t="str">
        <f t="shared" si="25"/>
        <v>71바6295</v>
      </c>
      <c r="H63" s="127">
        <f t="shared" si="26"/>
        <v>2</v>
      </c>
      <c r="I63" s="128">
        <f t="shared" si="27"/>
        <v>4749.5349999999999</v>
      </c>
      <c r="J63" s="129">
        <f t="shared" si="28"/>
        <v>4.405655731941723E-3</v>
      </c>
      <c r="K63" s="129">
        <f t="shared" si="29"/>
        <v>0.2421494730850931</v>
      </c>
      <c r="L63" s="129">
        <f t="shared" si="30"/>
        <v>4.0846103881748426E-2</v>
      </c>
      <c r="M63" s="130">
        <f t="shared" si="31"/>
        <v>19.116</v>
      </c>
      <c r="N63" s="131">
        <f t="shared" si="32"/>
        <v>0.46320323989611617</v>
      </c>
      <c r="O63" s="131">
        <f t="shared" si="33"/>
        <v>1.3053909487981454</v>
      </c>
      <c r="P63" s="212">
        <f t="shared" si="34"/>
        <v>1</v>
      </c>
      <c r="Q63" s="213">
        <f t="shared" si="35"/>
        <v>22</v>
      </c>
      <c r="R63" s="213">
        <f t="shared" si="36"/>
        <v>62</v>
      </c>
      <c r="T63">
        <v>525</v>
      </c>
      <c r="U63">
        <v>5567</v>
      </c>
      <c r="V63" t="s">
        <v>225</v>
      </c>
      <c r="W63">
        <v>4749.5349999999999</v>
      </c>
      <c r="X63">
        <v>1579.6659999999999</v>
      </c>
      <c r="Y63">
        <v>3.0070000000000001</v>
      </c>
      <c r="Z63">
        <v>19.116</v>
      </c>
      <c r="AA63">
        <v>134.85801799999999</v>
      </c>
      <c r="AB63">
        <v>0.59413800000000005</v>
      </c>
      <c r="AC63">
        <v>32.655797999999997</v>
      </c>
      <c r="AD63" s="1">
        <v>194</v>
      </c>
      <c r="AE63">
        <v>22</v>
      </c>
      <c r="AF63">
        <v>62</v>
      </c>
      <c r="AG63">
        <v>107</v>
      </c>
      <c r="AH63">
        <v>35.218780000000002</v>
      </c>
      <c r="AI63">
        <v>35398.9</v>
      </c>
      <c r="AJ63">
        <v>20906.2</v>
      </c>
      <c r="AK63">
        <v>1</v>
      </c>
      <c r="AL63">
        <v>78</v>
      </c>
      <c r="AM63">
        <v>0.93718749999999995</v>
      </c>
      <c r="AN63" t="s">
        <v>68</v>
      </c>
      <c r="AO63">
        <v>4631.1629999999996</v>
      </c>
      <c r="AP63" t="s">
        <v>492</v>
      </c>
      <c r="AQ63" t="s">
        <v>116</v>
      </c>
      <c r="AR63" t="s">
        <v>118</v>
      </c>
      <c r="AS63" t="s">
        <v>116</v>
      </c>
      <c r="AT63" t="s">
        <v>118</v>
      </c>
      <c r="AU63" t="s">
        <v>185</v>
      </c>
      <c r="AV63" t="s">
        <v>225</v>
      </c>
      <c r="AW63" t="s">
        <v>68</v>
      </c>
      <c r="AX63">
        <v>5567</v>
      </c>
      <c r="AY63" t="s">
        <v>303</v>
      </c>
      <c r="AZ63">
        <v>1</v>
      </c>
      <c r="BA63" t="s">
        <v>267</v>
      </c>
      <c r="BB63">
        <v>2</v>
      </c>
      <c r="BC63">
        <v>1</v>
      </c>
      <c r="BE63" t="s">
        <v>68</v>
      </c>
      <c r="BF63">
        <v>0</v>
      </c>
      <c r="BG63" t="s">
        <v>239</v>
      </c>
      <c r="BI63" t="s">
        <v>116</v>
      </c>
      <c r="BJ63" t="s">
        <v>225</v>
      </c>
      <c r="BK63" t="s">
        <v>68</v>
      </c>
      <c r="BL63">
        <v>0.93718749999999995</v>
      </c>
      <c r="BM63">
        <v>5567</v>
      </c>
      <c r="BN63" t="s">
        <v>118</v>
      </c>
      <c r="BO63" t="s">
        <v>185</v>
      </c>
      <c r="BP63">
        <v>2</v>
      </c>
      <c r="BQ63">
        <v>4749.5349999999999</v>
      </c>
      <c r="BR63">
        <v>4.405655731941723E-3</v>
      </c>
      <c r="BS63">
        <v>0.2421494730850931</v>
      </c>
      <c r="BT63">
        <v>4.0846103881748426E-2</v>
      </c>
      <c r="BU63">
        <v>19.116</v>
      </c>
      <c r="BV63">
        <v>0.46320323989611617</v>
      </c>
      <c r="BW63">
        <v>1.3053909487981454</v>
      </c>
      <c r="BX63">
        <v>1</v>
      </c>
      <c r="BY63">
        <v>22</v>
      </c>
      <c r="BZ63">
        <v>62</v>
      </c>
    </row>
    <row r="64" spans="1:78" ht="16.5">
      <c r="A64" s="103" t="str">
        <f t="shared" si="19"/>
        <v>신흥교통</v>
      </c>
      <c r="B64" s="104" t="str">
        <f t="shared" si="20"/>
        <v>이흥모</v>
      </c>
      <c r="C64" s="105" t="str">
        <f t="shared" si="21"/>
        <v>F</v>
      </c>
      <c r="D64" s="106">
        <f t="shared" si="22"/>
        <v>0.79679469238987666</v>
      </c>
      <c r="E64" s="107">
        <f t="shared" si="23"/>
        <v>9931</v>
      </c>
      <c r="F64" s="108" t="str">
        <f t="shared" si="24"/>
        <v>330</v>
      </c>
      <c r="G64" s="109" t="str">
        <f t="shared" si="25"/>
        <v>71바6291</v>
      </c>
      <c r="H64" s="110">
        <f t="shared" si="26"/>
        <v>5</v>
      </c>
      <c r="I64" s="111">
        <f t="shared" si="27"/>
        <v>1837.422</v>
      </c>
      <c r="J64" s="112">
        <f t="shared" si="28"/>
        <v>7.1785878545077191E-3</v>
      </c>
      <c r="K64" s="112">
        <f t="shared" si="29"/>
        <v>0.33252214008482933</v>
      </c>
      <c r="L64" s="112">
        <f t="shared" si="30"/>
        <v>0.12626386317351157</v>
      </c>
      <c r="M64" s="113">
        <f t="shared" si="31"/>
        <v>23.815000000000001</v>
      </c>
      <c r="N64" s="114">
        <f t="shared" si="32"/>
        <v>0.65308894744919788</v>
      </c>
      <c r="O64" s="114">
        <f t="shared" si="33"/>
        <v>10.503847238141265</v>
      </c>
      <c r="P64" s="214">
        <f t="shared" si="34"/>
        <v>28</v>
      </c>
      <c r="Q64" s="215">
        <f t="shared" si="35"/>
        <v>12</v>
      </c>
      <c r="R64" s="215">
        <f t="shared" si="36"/>
        <v>193</v>
      </c>
      <c r="T64">
        <v>525</v>
      </c>
      <c r="U64">
        <v>9931</v>
      </c>
      <c r="V64" t="s">
        <v>493</v>
      </c>
      <c r="W64">
        <v>1837.422</v>
      </c>
      <c r="X64">
        <v>727.91600000000005</v>
      </c>
      <c r="Y64">
        <v>2.524</v>
      </c>
      <c r="Z64">
        <v>23.815000000000001</v>
      </c>
      <c r="AA64">
        <v>59.589993</v>
      </c>
      <c r="AB64">
        <v>0.42777199999999999</v>
      </c>
      <c r="AC64">
        <v>19.814992</v>
      </c>
      <c r="AD64" s="1">
        <v>232</v>
      </c>
      <c r="AE64">
        <v>12</v>
      </c>
      <c r="AF64">
        <v>193</v>
      </c>
      <c r="AG64">
        <v>108</v>
      </c>
      <c r="AH64">
        <v>30.834405</v>
      </c>
      <c r="AI64">
        <v>22479.7</v>
      </c>
      <c r="AJ64">
        <v>9076.5</v>
      </c>
      <c r="AK64">
        <v>28</v>
      </c>
      <c r="AL64">
        <v>11341</v>
      </c>
      <c r="AM64">
        <v>0.79679469238987666</v>
      </c>
      <c r="AN64" t="s">
        <v>70</v>
      </c>
      <c r="AO64">
        <v>731.88699999999994</v>
      </c>
      <c r="AP64" t="s">
        <v>494</v>
      </c>
      <c r="AQ64" t="s">
        <v>116</v>
      </c>
      <c r="AR64" t="s">
        <v>118</v>
      </c>
      <c r="AS64" t="s">
        <v>116</v>
      </c>
      <c r="AT64" t="s">
        <v>118</v>
      </c>
      <c r="AU64" t="s">
        <v>282</v>
      </c>
      <c r="AV64" t="s">
        <v>493</v>
      </c>
      <c r="AW64" t="s">
        <v>70</v>
      </c>
      <c r="AX64">
        <v>9931</v>
      </c>
      <c r="AY64" t="s">
        <v>307</v>
      </c>
      <c r="AZ64">
        <v>2</v>
      </c>
      <c r="BA64" t="s">
        <v>308</v>
      </c>
      <c r="BB64">
        <v>5</v>
      </c>
      <c r="BC64">
        <v>1</v>
      </c>
      <c r="BE64" t="s">
        <v>272</v>
      </c>
      <c r="BF64" t="s">
        <v>273</v>
      </c>
      <c r="BG64" t="s">
        <v>272</v>
      </c>
      <c r="BI64" t="s">
        <v>116</v>
      </c>
      <c r="BJ64" t="s">
        <v>493</v>
      </c>
      <c r="BK64" t="s">
        <v>70</v>
      </c>
      <c r="BL64">
        <v>0.79679469238987666</v>
      </c>
      <c r="BM64">
        <v>9931</v>
      </c>
      <c r="BN64" t="s">
        <v>118</v>
      </c>
      <c r="BO64" t="s">
        <v>282</v>
      </c>
      <c r="BP64">
        <v>5</v>
      </c>
      <c r="BQ64">
        <v>1837.422</v>
      </c>
      <c r="BR64">
        <v>7.1785878545077191E-3</v>
      </c>
      <c r="BS64">
        <v>0.33252214008482933</v>
      </c>
      <c r="BT64">
        <v>0.12626386317351157</v>
      </c>
      <c r="BU64">
        <v>23.815000000000001</v>
      </c>
      <c r="BV64">
        <v>0.65308894744919788</v>
      </c>
      <c r="BW64">
        <v>10.503847238141265</v>
      </c>
      <c r="BX64">
        <v>28</v>
      </c>
      <c r="BY64">
        <v>12</v>
      </c>
      <c r="BZ64">
        <v>193</v>
      </c>
    </row>
    <row r="65" spans="1:78" ht="16.5">
      <c r="A65" s="120" t="str">
        <f t="shared" si="19"/>
        <v>신흥교통</v>
      </c>
      <c r="B65" s="121" t="str">
        <f t="shared" si="20"/>
        <v>임성호</v>
      </c>
      <c r="C65" s="122" t="str">
        <f t="shared" si="21"/>
        <v>C</v>
      </c>
      <c r="D65" s="123">
        <f t="shared" si="22"/>
        <v>0.89671898157106378</v>
      </c>
      <c r="E65" s="124">
        <f t="shared" si="23"/>
        <v>4756</v>
      </c>
      <c r="F65" s="125" t="str">
        <f t="shared" si="24"/>
        <v>330</v>
      </c>
      <c r="G65" s="126" t="str">
        <f t="shared" si="25"/>
        <v>70바4011</v>
      </c>
      <c r="H65" s="127">
        <f t="shared" si="26"/>
        <v>2</v>
      </c>
      <c r="I65" s="128">
        <f t="shared" si="27"/>
        <v>10863.581</v>
      </c>
      <c r="J65" s="129">
        <f t="shared" si="28"/>
        <v>1.7497705200981581E-2</v>
      </c>
      <c r="K65" s="129">
        <f t="shared" si="29"/>
        <v>0.38825396171269416</v>
      </c>
      <c r="L65" s="129">
        <f t="shared" si="30"/>
        <v>0.14148189257299226</v>
      </c>
      <c r="M65" s="130">
        <f t="shared" si="31"/>
        <v>20.128</v>
      </c>
      <c r="N65" s="131">
        <f t="shared" si="32"/>
        <v>0.11046081398021518</v>
      </c>
      <c r="O65" s="131">
        <f t="shared" si="33"/>
        <v>9.9414732582193661</v>
      </c>
      <c r="P65" s="212">
        <f t="shared" si="34"/>
        <v>215</v>
      </c>
      <c r="Q65" s="213">
        <f t="shared" si="35"/>
        <v>12</v>
      </c>
      <c r="R65" s="213">
        <f t="shared" si="36"/>
        <v>1080</v>
      </c>
      <c r="T65">
        <v>525</v>
      </c>
      <c r="U65">
        <v>4756</v>
      </c>
      <c r="V65" t="s">
        <v>495</v>
      </c>
      <c r="W65">
        <v>10863.581</v>
      </c>
      <c r="X65">
        <v>3668.3040000000001</v>
      </c>
      <c r="Y65">
        <v>2.9609999999999999</v>
      </c>
      <c r="Z65">
        <v>20.128</v>
      </c>
      <c r="AA65">
        <v>382.334136</v>
      </c>
      <c r="AB65">
        <v>6.6899699999999998</v>
      </c>
      <c r="AC65">
        <v>148.44274300000001</v>
      </c>
      <c r="AD65" s="1">
        <v>1537</v>
      </c>
      <c r="AE65">
        <v>12</v>
      </c>
      <c r="AF65">
        <v>1080</v>
      </c>
      <c r="AG65">
        <v>113</v>
      </c>
      <c r="AH65">
        <v>28.41384</v>
      </c>
      <c r="AI65">
        <v>213213.2</v>
      </c>
      <c r="AJ65">
        <v>111236.9</v>
      </c>
      <c r="AK65">
        <v>215</v>
      </c>
      <c r="AL65">
        <v>166022</v>
      </c>
      <c r="AM65">
        <v>0.89671898157106378</v>
      </c>
      <c r="AN65" t="s">
        <v>69</v>
      </c>
      <c r="AO65">
        <v>10622.18</v>
      </c>
      <c r="AP65" t="s">
        <v>496</v>
      </c>
      <c r="AQ65" t="s">
        <v>116</v>
      </c>
      <c r="AR65" t="s">
        <v>118</v>
      </c>
      <c r="AS65" t="s">
        <v>116</v>
      </c>
      <c r="AT65" t="s">
        <v>118</v>
      </c>
      <c r="AU65" t="s">
        <v>385</v>
      </c>
      <c r="AV65" t="s">
        <v>495</v>
      </c>
      <c r="AW65" t="s">
        <v>69</v>
      </c>
      <c r="AX65">
        <v>4756</v>
      </c>
      <c r="AY65" t="s">
        <v>311</v>
      </c>
      <c r="AZ65">
        <v>1</v>
      </c>
      <c r="BA65" t="s">
        <v>184</v>
      </c>
      <c r="BB65">
        <v>2</v>
      </c>
      <c r="BC65">
        <v>1</v>
      </c>
      <c r="BE65" t="s">
        <v>272</v>
      </c>
      <c r="BF65" t="s">
        <v>273</v>
      </c>
      <c r="BG65" t="s">
        <v>272</v>
      </c>
      <c r="BI65" t="s">
        <v>116</v>
      </c>
      <c r="BJ65" t="s">
        <v>495</v>
      </c>
      <c r="BK65" t="s">
        <v>69</v>
      </c>
      <c r="BL65">
        <v>0.89671898157106378</v>
      </c>
      <c r="BM65">
        <v>4756</v>
      </c>
      <c r="BN65" t="s">
        <v>118</v>
      </c>
      <c r="BO65" t="s">
        <v>385</v>
      </c>
      <c r="BP65">
        <v>2</v>
      </c>
      <c r="BQ65">
        <v>10863.581</v>
      </c>
      <c r="BR65">
        <v>1.7497705200981581E-2</v>
      </c>
      <c r="BS65">
        <v>0.38825396171269416</v>
      </c>
      <c r="BT65">
        <v>0.14148189257299226</v>
      </c>
      <c r="BU65">
        <v>20.128</v>
      </c>
      <c r="BV65">
        <v>0.11046081398021518</v>
      </c>
      <c r="BW65">
        <v>9.9414732582193661</v>
      </c>
      <c r="BX65">
        <v>215</v>
      </c>
      <c r="BY65">
        <v>12</v>
      </c>
      <c r="BZ65">
        <v>1080</v>
      </c>
    </row>
    <row r="66" spans="1:78" ht="16.5">
      <c r="A66" s="103" t="str">
        <f t="shared" si="19"/>
        <v>신흥교통</v>
      </c>
      <c r="B66" s="104" t="str">
        <f t="shared" si="20"/>
        <v>장철수</v>
      </c>
      <c r="C66" s="105" t="str">
        <f t="shared" si="21"/>
        <v>B</v>
      </c>
      <c r="D66" s="106">
        <f t="shared" si="22"/>
        <v>0.92343750000000002</v>
      </c>
      <c r="E66" s="107">
        <f t="shared" si="23"/>
        <v>1095</v>
      </c>
      <c r="F66" s="108" t="str">
        <f t="shared" si="24"/>
        <v>330</v>
      </c>
      <c r="G66" s="109" t="str">
        <f t="shared" si="25"/>
        <v>71바6295</v>
      </c>
      <c r="H66" s="110">
        <f t="shared" si="26"/>
        <v>2</v>
      </c>
      <c r="I66" s="111">
        <f t="shared" si="27"/>
        <v>4862.2</v>
      </c>
      <c r="J66" s="112">
        <f t="shared" si="28"/>
        <v>2.8702048649217958E-2</v>
      </c>
      <c r="K66" s="112">
        <f t="shared" si="29"/>
        <v>0.26804033343163569</v>
      </c>
      <c r="L66" s="112">
        <f t="shared" si="30"/>
        <v>9.4401711159557408E-2</v>
      </c>
      <c r="M66" s="113">
        <f t="shared" si="31"/>
        <v>19.986999999999998</v>
      </c>
      <c r="N66" s="114">
        <f t="shared" si="32"/>
        <v>0.32906914565423062</v>
      </c>
      <c r="O66" s="114">
        <f t="shared" si="33"/>
        <v>5.6558759409320887</v>
      </c>
      <c r="P66" s="214">
        <f t="shared" si="34"/>
        <v>10</v>
      </c>
      <c r="Q66" s="215">
        <f t="shared" si="35"/>
        <v>16</v>
      </c>
      <c r="R66" s="215">
        <f t="shared" si="36"/>
        <v>275</v>
      </c>
      <c r="T66">
        <v>525</v>
      </c>
      <c r="U66">
        <v>1095</v>
      </c>
      <c r="V66" t="s">
        <v>226</v>
      </c>
      <c r="W66">
        <v>4862.2</v>
      </c>
      <c r="X66">
        <v>1637.249</v>
      </c>
      <c r="Y66">
        <v>2.97</v>
      </c>
      <c r="Z66">
        <v>19.986999999999998</v>
      </c>
      <c r="AA66">
        <v>144.91690299999999</v>
      </c>
      <c r="AB66">
        <v>4.1594119999999997</v>
      </c>
      <c r="AC66">
        <v>38.843575000000001</v>
      </c>
      <c r="AD66" s="1">
        <v>459</v>
      </c>
      <c r="AE66">
        <v>16</v>
      </c>
      <c r="AF66">
        <v>275</v>
      </c>
      <c r="AG66">
        <v>95</v>
      </c>
      <c r="AH66">
        <v>33.551640999999996</v>
      </c>
      <c r="AI66">
        <v>42138.400000000001</v>
      </c>
      <c r="AJ66">
        <v>13499</v>
      </c>
      <c r="AK66">
        <v>10</v>
      </c>
      <c r="AL66">
        <v>1527</v>
      </c>
      <c r="AM66">
        <v>0.92343750000000002</v>
      </c>
      <c r="AN66" t="s">
        <v>68</v>
      </c>
      <c r="AO66">
        <v>4754.2979999999998</v>
      </c>
      <c r="AP66" t="s">
        <v>497</v>
      </c>
      <c r="AQ66" t="s">
        <v>116</v>
      </c>
      <c r="AR66" t="s">
        <v>118</v>
      </c>
      <c r="AS66" t="s">
        <v>116</v>
      </c>
      <c r="AT66" t="s">
        <v>118</v>
      </c>
      <c r="AU66" t="s">
        <v>185</v>
      </c>
      <c r="AV66" t="s">
        <v>226</v>
      </c>
      <c r="AW66" t="s">
        <v>68</v>
      </c>
      <c r="AX66">
        <v>1095</v>
      </c>
      <c r="AY66" t="s">
        <v>303</v>
      </c>
      <c r="AZ66">
        <v>3</v>
      </c>
      <c r="BA66" t="s">
        <v>323</v>
      </c>
      <c r="BB66">
        <v>2</v>
      </c>
      <c r="BC66">
        <v>1</v>
      </c>
      <c r="BE66" t="s">
        <v>69</v>
      </c>
      <c r="BF66">
        <v>1</v>
      </c>
      <c r="BG66" t="s">
        <v>241</v>
      </c>
      <c r="BI66" t="s">
        <v>116</v>
      </c>
      <c r="BJ66" t="s">
        <v>226</v>
      </c>
      <c r="BK66" t="s">
        <v>68</v>
      </c>
      <c r="BL66">
        <v>0.92343750000000002</v>
      </c>
      <c r="BM66">
        <v>1095</v>
      </c>
      <c r="BN66" t="s">
        <v>118</v>
      </c>
      <c r="BO66" t="s">
        <v>185</v>
      </c>
      <c r="BP66">
        <v>2</v>
      </c>
      <c r="BQ66">
        <v>4862.2</v>
      </c>
      <c r="BR66">
        <v>2.8702048649217958E-2</v>
      </c>
      <c r="BS66">
        <v>0.26804033343163569</v>
      </c>
      <c r="BT66">
        <v>9.4401711159557408E-2</v>
      </c>
      <c r="BU66">
        <v>19.986999999999998</v>
      </c>
      <c r="BV66">
        <v>0.32906914565423062</v>
      </c>
      <c r="BW66">
        <v>5.6558759409320887</v>
      </c>
      <c r="BX66">
        <v>10</v>
      </c>
      <c r="BY66">
        <v>16</v>
      </c>
      <c r="BZ66">
        <v>275</v>
      </c>
    </row>
    <row r="67" spans="1:78" ht="16.5">
      <c r="A67" s="120" t="str">
        <f t="shared" si="19"/>
        <v>신흥교통</v>
      </c>
      <c r="B67" s="121" t="str">
        <f t="shared" si="20"/>
        <v>장현</v>
      </c>
      <c r="C67" s="122" t="str">
        <f t="shared" si="21"/>
        <v>F</v>
      </c>
      <c r="D67" s="123">
        <f t="shared" si="22"/>
        <v>0.79799217495839547</v>
      </c>
      <c r="E67" s="124">
        <f t="shared" si="23"/>
        <v>886</v>
      </c>
      <c r="F67" s="125" t="str">
        <f t="shared" si="24"/>
        <v>13</v>
      </c>
      <c r="G67" s="126" t="str">
        <f t="shared" si="25"/>
        <v>70바4016</v>
      </c>
      <c r="H67" s="127">
        <f t="shared" si="26"/>
        <v>3</v>
      </c>
      <c r="I67" s="128">
        <f t="shared" si="27"/>
        <v>1235.6599999999999</v>
      </c>
      <c r="J67" s="129">
        <f t="shared" si="28"/>
        <v>3.0361228057965709E-2</v>
      </c>
      <c r="K67" s="129">
        <f t="shared" si="29"/>
        <v>0.4572948778453404</v>
      </c>
      <c r="L67" s="129">
        <f t="shared" si="30"/>
        <v>0.23550167521810209</v>
      </c>
      <c r="M67" s="130">
        <f t="shared" si="31"/>
        <v>17.151</v>
      </c>
      <c r="N67" s="131">
        <f t="shared" si="32"/>
        <v>0.40464205363935069</v>
      </c>
      <c r="O67" s="131">
        <f t="shared" si="33"/>
        <v>54.222035187672994</v>
      </c>
      <c r="P67" s="212">
        <f t="shared" si="34"/>
        <v>23</v>
      </c>
      <c r="Q67" s="213">
        <f t="shared" si="35"/>
        <v>5</v>
      </c>
      <c r="R67" s="213">
        <f t="shared" si="36"/>
        <v>670</v>
      </c>
      <c r="T67">
        <v>525</v>
      </c>
      <c r="U67">
        <v>886</v>
      </c>
      <c r="V67" t="s">
        <v>498</v>
      </c>
      <c r="W67">
        <v>1235.6600000000001</v>
      </c>
      <c r="X67">
        <v>633.54999999999995</v>
      </c>
      <c r="Y67">
        <v>1.95</v>
      </c>
      <c r="Z67">
        <v>17.151</v>
      </c>
      <c r="AA67">
        <v>85.479710999999995</v>
      </c>
      <c r="AB67">
        <v>2.595269</v>
      </c>
      <c r="AC67">
        <v>39.089433999999997</v>
      </c>
      <c r="AD67" s="1">
        <v>291</v>
      </c>
      <c r="AE67">
        <v>5</v>
      </c>
      <c r="AF67">
        <v>670</v>
      </c>
      <c r="AG67">
        <v>77</v>
      </c>
      <c r="AH67">
        <v>14.455594</v>
      </c>
      <c r="AI67">
        <v>278.8</v>
      </c>
      <c r="AJ67">
        <v>0</v>
      </c>
      <c r="AK67">
        <v>23</v>
      </c>
      <c r="AL67">
        <v>35656</v>
      </c>
      <c r="AM67">
        <v>0.79799217495839547</v>
      </c>
      <c r="AN67" t="s">
        <v>70</v>
      </c>
      <c r="AO67">
        <v>796.85699999999997</v>
      </c>
      <c r="AP67" t="s">
        <v>499</v>
      </c>
      <c r="AQ67" t="s">
        <v>116</v>
      </c>
      <c r="AR67" t="s">
        <v>117</v>
      </c>
      <c r="AS67" t="s">
        <v>116</v>
      </c>
      <c r="AT67" t="s">
        <v>117</v>
      </c>
      <c r="AU67" t="s">
        <v>382</v>
      </c>
      <c r="AV67" t="s">
        <v>498</v>
      </c>
      <c r="AW67" t="s">
        <v>70</v>
      </c>
      <c r="AX67">
        <v>886</v>
      </c>
      <c r="AY67" t="s">
        <v>313</v>
      </c>
      <c r="AZ67">
        <v>1</v>
      </c>
      <c r="BA67" t="s">
        <v>264</v>
      </c>
      <c r="BB67">
        <v>3</v>
      </c>
      <c r="BC67">
        <v>1</v>
      </c>
      <c r="BE67" t="s">
        <v>272</v>
      </c>
      <c r="BF67" t="s">
        <v>273</v>
      </c>
      <c r="BG67" t="s">
        <v>272</v>
      </c>
      <c r="BI67" t="s">
        <v>116</v>
      </c>
      <c r="BJ67" t="s">
        <v>498</v>
      </c>
      <c r="BK67" t="s">
        <v>70</v>
      </c>
      <c r="BL67">
        <v>0.79799217495839547</v>
      </c>
      <c r="BM67">
        <v>886</v>
      </c>
      <c r="BN67" t="s">
        <v>117</v>
      </c>
      <c r="BO67" t="s">
        <v>382</v>
      </c>
      <c r="BP67">
        <v>3</v>
      </c>
      <c r="BQ67">
        <v>1235.6599999999999</v>
      </c>
      <c r="BR67">
        <v>3.0361228057965709E-2</v>
      </c>
      <c r="BS67">
        <v>0.4572948778453404</v>
      </c>
      <c r="BT67">
        <v>0.23550167521810206</v>
      </c>
      <c r="BU67">
        <v>17.151</v>
      </c>
      <c r="BV67">
        <v>0.40464205363935069</v>
      </c>
      <c r="BW67">
        <v>54.222035187672994</v>
      </c>
      <c r="BX67">
        <v>23</v>
      </c>
      <c r="BY67">
        <v>5</v>
      </c>
      <c r="BZ67">
        <v>670</v>
      </c>
    </row>
    <row r="68" spans="1:78" ht="16.5">
      <c r="A68" s="103" t="str">
        <f t="shared" si="19"/>
        <v>신흥교통</v>
      </c>
      <c r="B68" s="104" t="str">
        <f t="shared" si="20"/>
        <v>정경준</v>
      </c>
      <c r="C68" s="105" t="str">
        <f t="shared" si="21"/>
        <v>B</v>
      </c>
      <c r="D68" s="106">
        <f t="shared" si="22"/>
        <v>0.90131154303849059</v>
      </c>
      <c r="E68" s="107">
        <f t="shared" si="23"/>
        <v>6445</v>
      </c>
      <c r="F68" s="108" t="str">
        <f t="shared" si="24"/>
        <v>46</v>
      </c>
      <c r="G68" s="109" t="str">
        <f t="shared" si="25"/>
        <v>71바6276</v>
      </c>
      <c r="H68" s="110">
        <f t="shared" si="26"/>
        <v>3</v>
      </c>
      <c r="I68" s="111">
        <f t="shared" si="27"/>
        <v>1221.7190000000001</v>
      </c>
      <c r="J68" s="112">
        <f t="shared" si="28"/>
        <v>3.0795964424939554E-2</v>
      </c>
      <c r="K68" s="112">
        <f t="shared" si="29"/>
        <v>0.43097562018512919</v>
      </c>
      <c r="L68" s="112">
        <f t="shared" si="30"/>
        <v>0.14978894492104977</v>
      </c>
      <c r="M68" s="113">
        <f t="shared" si="31"/>
        <v>16.222999999999999</v>
      </c>
      <c r="N68" s="114">
        <f t="shared" si="32"/>
        <v>0.24555564741155697</v>
      </c>
      <c r="O68" s="114">
        <f t="shared" si="33"/>
        <v>18.989636733160406</v>
      </c>
      <c r="P68" s="214">
        <f t="shared" si="34"/>
        <v>41</v>
      </c>
      <c r="Q68" s="215">
        <f t="shared" si="35"/>
        <v>3</v>
      </c>
      <c r="R68" s="215">
        <f t="shared" si="36"/>
        <v>232</v>
      </c>
      <c r="T68">
        <v>525</v>
      </c>
      <c r="U68">
        <v>6445</v>
      </c>
      <c r="V68" t="s">
        <v>500</v>
      </c>
      <c r="W68">
        <v>1221.7190000000001</v>
      </c>
      <c r="X68">
        <v>657.94100000000003</v>
      </c>
      <c r="Y68">
        <v>1.857</v>
      </c>
      <c r="Z68">
        <v>16.222999999999999</v>
      </c>
      <c r="AA68">
        <v>88.449153999999993</v>
      </c>
      <c r="AB68">
        <v>2.7238769999999999</v>
      </c>
      <c r="AC68">
        <v>38.119428999999997</v>
      </c>
      <c r="AD68" s="1">
        <v>183</v>
      </c>
      <c r="AE68">
        <v>3</v>
      </c>
      <c r="AF68">
        <v>232</v>
      </c>
      <c r="AG68">
        <v>70</v>
      </c>
      <c r="AH68">
        <v>13.812670000000001</v>
      </c>
      <c r="AI68">
        <v>489.4</v>
      </c>
      <c r="AJ68">
        <v>0</v>
      </c>
      <c r="AK68">
        <v>41</v>
      </c>
      <c r="AL68">
        <v>21201</v>
      </c>
      <c r="AM68">
        <v>0.90131154303849059</v>
      </c>
      <c r="AN68" t="s">
        <v>68</v>
      </c>
      <c r="AO68">
        <v>796.16600000000005</v>
      </c>
      <c r="AP68" t="s">
        <v>501</v>
      </c>
      <c r="AQ68" t="s">
        <v>116</v>
      </c>
      <c r="AR68" t="s">
        <v>119</v>
      </c>
      <c r="AS68" t="s">
        <v>116</v>
      </c>
      <c r="AT68" t="s">
        <v>119</v>
      </c>
      <c r="AU68" t="s">
        <v>347</v>
      </c>
      <c r="AV68" t="s">
        <v>500</v>
      </c>
      <c r="AW68" t="s">
        <v>68</v>
      </c>
      <c r="AX68">
        <v>6445</v>
      </c>
      <c r="AY68" t="s">
        <v>322</v>
      </c>
      <c r="AZ68">
        <v>6</v>
      </c>
      <c r="BA68" t="s">
        <v>502</v>
      </c>
      <c r="BB68">
        <v>3</v>
      </c>
      <c r="BC68">
        <v>1</v>
      </c>
      <c r="BE68" t="s">
        <v>272</v>
      </c>
      <c r="BF68" t="s">
        <v>273</v>
      </c>
      <c r="BG68" t="s">
        <v>272</v>
      </c>
      <c r="BI68" t="s">
        <v>116</v>
      </c>
      <c r="BJ68" t="s">
        <v>500</v>
      </c>
      <c r="BK68" t="s">
        <v>68</v>
      </c>
      <c r="BL68">
        <v>0.90131154303849059</v>
      </c>
      <c r="BM68">
        <v>6445</v>
      </c>
      <c r="BN68" t="s">
        <v>119</v>
      </c>
      <c r="BO68" t="s">
        <v>347</v>
      </c>
      <c r="BP68">
        <v>3</v>
      </c>
      <c r="BQ68">
        <v>1221.7190000000001</v>
      </c>
      <c r="BR68">
        <v>3.0795964424939554E-2</v>
      </c>
      <c r="BS68">
        <v>0.43097562018512919</v>
      </c>
      <c r="BT68">
        <v>0.14978894492104977</v>
      </c>
      <c r="BU68">
        <v>16.222999999999999</v>
      </c>
      <c r="BV68">
        <v>0.24555564741155697</v>
      </c>
      <c r="BW68">
        <v>18.989636733160406</v>
      </c>
      <c r="BX68">
        <v>41</v>
      </c>
      <c r="BY68">
        <v>3</v>
      </c>
      <c r="BZ68">
        <v>232</v>
      </c>
    </row>
    <row r="69" spans="1:78" ht="16.5">
      <c r="A69" s="120" t="str">
        <f t="shared" si="19"/>
        <v>신흥교통</v>
      </c>
      <c r="B69" s="121" t="str">
        <f t="shared" si="20"/>
        <v>정상원</v>
      </c>
      <c r="C69" s="122" t="str">
        <f t="shared" si="21"/>
        <v>F</v>
      </c>
      <c r="D69" s="123">
        <f t="shared" si="22"/>
        <v>0.78666666666666663</v>
      </c>
      <c r="E69" s="124">
        <f t="shared" si="23"/>
        <v>7025</v>
      </c>
      <c r="F69" s="125" t="str">
        <f t="shared" si="24"/>
        <v>13</v>
      </c>
      <c r="G69" s="126" t="str">
        <f t="shared" si="25"/>
        <v>71바6286</v>
      </c>
      <c r="H69" s="127">
        <f t="shared" si="26"/>
        <v>1</v>
      </c>
      <c r="I69" s="128">
        <f t="shared" si="27"/>
        <v>941.06100000000004</v>
      </c>
      <c r="J69" s="129">
        <f t="shared" si="28"/>
        <v>1.4470553734706499E-2</v>
      </c>
      <c r="K69" s="129">
        <f t="shared" si="29"/>
        <v>0.45149916189926309</v>
      </c>
      <c r="L69" s="129">
        <f t="shared" si="30"/>
        <v>0.2061502920639576</v>
      </c>
      <c r="M69" s="130">
        <f t="shared" si="31"/>
        <v>18.286999999999999</v>
      </c>
      <c r="N69" s="131">
        <f t="shared" si="32"/>
        <v>0.42505214858547957</v>
      </c>
      <c r="O69" s="131">
        <f t="shared" si="33"/>
        <v>49.09352316162289</v>
      </c>
      <c r="P69" s="212">
        <f t="shared" si="34"/>
        <v>26</v>
      </c>
      <c r="Q69" s="213">
        <f t="shared" si="35"/>
        <v>4</v>
      </c>
      <c r="R69" s="213">
        <f t="shared" si="36"/>
        <v>462</v>
      </c>
      <c r="T69">
        <v>525</v>
      </c>
      <c r="U69">
        <v>7025</v>
      </c>
      <c r="V69" t="s">
        <v>503</v>
      </c>
      <c r="W69">
        <v>941.06100000000004</v>
      </c>
      <c r="X69">
        <v>498.42500000000001</v>
      </c>
      <c r="Y69">
        <v>1.8879999999999999</v>
      </c>
      <c r="Z69">
        <v>18.286999999999999</v>
      </c>
      <c r="AA69">
        <v>61.983598999999998</v>
      </c>
      <c r="AB69">
        <v>0.89693699999999998</v>
      </c>
      <c r="AC69">
        <v>27.985543</v>
      </c>
      <c r="AD69" s="1">
        <v>194</v>
      </c>
      <c r="AE69">
        <v>4</v>
      </c>
      <c r="AF69">
        <v>462</v>
      </c>
      <c r="AG69">
        <v>67</v>
      </c>
      <c r="AH69">
        <v>15.182418999999999</v>
      </c>
      <c r="AI69">
        <v>78.2</v>
      </c>
      <c r="AJ69">
        <v>0</v>
      </c>
      <c r="AK69">
        <v>26</v>
      </c>
      <c r="AL69">
        <v>25703</v>
      </c>
      <c r="AM69">
        <v>0.78666666666666663</v>
      </c>
      <c r="AN69" t="s">
        <v>70</v>
      </c>
      <c r="AO69">
        <v>941.06100000000004</v>
      </c>
      <c r="AP69" t="s">
        <v>504</v>
      </c>
      <c r="AQ69" t="s">
        <v>116</v>
      </c>
      <c r="AR69" t="s">
        <v>117</v>
      </c>
      <c r="AS69" t="s">
        <v>116</v>
      </c>
      <c r="AT69" t="s">
        <v>117</v>
      </c>
      <c r="AU69" t="s">
        <v>384</v>
      </c>
      <c r="AV69" t="s">
        <v>503</v>
      </c>
      <c r="AW69" t="s">
        <v>70</v>
      </c>
      <c r="AX69">
        <v>7025</v>
      </c>
      <c r="AY69" t="s">
        <v>313</v>
      </c>
      <c r="AZ69">
        <v>3</v>
      </c>
      <c r="BA69" t="s">
        <v>314</v>
      </c>
      <c r="BB69">
        <v>1</v>
      </c>
      <c r="BC69">
        <v>1</v>
      </c>
      <c r="BE69" t="s">
        <v>272</v>
      </c>
      <c r="BF69" t="s">
        <v>273</v>
      </c>
      <c r="BG69" t="s">
        <v>272</v>
      </c>
      <c r="BI69" t="s">
        <v>116</v>
      </c>
      <c r="BJ69" t="s">
        <v>503</v>
      </c>
      <c r="BK69" t="s">
        <v>70</v>
      </c>
      <c r="BL69">
        <v>0.78666666666666663</v>
      </c>
      <c r="BM69">
        <v>7025</v>
      </c>
      <c r="BN69" t="s">
        <v>117</v>
      </c>
      <c r="BO69" t="s">
        <v>384</v>
      </c>
      <c r="BP69">
        <v>1</v>
      </c>
      <c r="BQ69">
        <v>941.06100000000004</v>
      </c>
      <c r="BR69">
        <v>1.4470553734706499E-2</v>
      </c>
      <c r="BS69">
        <v>0.45149916189926309</v>
      </c>
      <c r="BT69">
        <v>0.2061502920639576</v>
      </c>
      <c r="BU69">
        <v>18.286999999999999</v>
      </c>
      <c r="BV69">
        <v>0.42505214858547957</v>
      </c>
      <c r="BW69">
        <v>49.09352316162289</v>
      </c>
      <c r="BX69">
        <v>26</v>
      </c>
      <c r="BY69">
        <v>4</v>
      </c>
      <c r="BZ69">
        <v>462</v>
      </c>
    </row>
    <row r="70" spans="1:78" ht="16.5">
      <c r="A70" s="103" t="str">
        <f t="shared" si="19"/>
        <v>신흥교통</v>
      </c>
      <c r="B70" s="104" t="str">
        <f t="shared" si="20"/>
        <v>정승용</v>
      </c>
      <c r="C70" s="105" t="str">
        <f t="shared" si="21"/>
        <v>B</v>
      </c>
      <c r="D70" s="106">
        <f t="shared" si="22"/>
        <v>0.90842105263157902</v>
      </c>
      <c r="E70" s="107">
        <f t="shared" si="23"/>
        <v>6484</v>
      </c>
      <c r="F70" s="108" t="str">
        <f t="shared" si="24"/>
        <v>46</v>
      </c>
      <c r="G70" s="109" t="str">
        <f t="shared" si="25"/>
        <v>71바6287</v>
      </c>
      <c r="H70" s="110">
        <f t="shared" si="26"/>
        <v>1</v>
      </c>
      <c r="I70" s="111">
        <f t="shared" si="27"/>
        <v>1670.058</v>
      </c>
      <c r="J70" s="112">
        <f t="shared" si="28"/>
        <v>2.344507318910078E-2</v>
      </c>
      <c r="K70" s="112">
        <f t="shared" si="29"/>
        <v>0.43762968178112566</v>
      </c>
      <c r="L70" s="112">
        <f t="shared" si="30"/>
        <v>0.26046999565284557</v>
      </c>
      <c r="M70" s="113">
        <f t="shared" si="31"/>
        <v>19.446000000000002</v>
      </c>
      <c r="N70" s="114">
        <f t="shared" si="32"/>
        <v>0</v>
      </c>
      <c r="O70" s="114">
        <f t="shared" si="33"/>
        <v>25.987121405364366</v>
      </c>
      <c r="P70" s="214">
        <f t="shared" si="34"/>
        <v>40</v>
      </c>
      <c r="Q70" s="215">
        <f t="shared" si="35"/>
        <v>0</v>
      </c>
      <c r="R70" s="215">
        <f t="shared" si="36"/>
        <v>434</v>
      </c>
      <c r="T70">
        <v>525</v>
      </c>
      <c r="U70">
        <v>6484</v>
      </c>
      <c r="V70" t="s">
        <v>227</v>
      </c>
      <c r="W70">
        <v>1670.058</v>
      </c>
      <c r="X70">
        <v>967.73800000000006</v>
      </c>
      <c r="Y70">
        <v>1.726</v>
      </c>
      <c r="Z70">
        <v>19.446000000000002</v>
      </c>
      <c r="AA70">
        <v>114.083585</v>
      </c>
      <c r="AB70">
        <v>2.6746979999999998</v>
      </c>
      <c r="AC70">
        <v>49.926363000000002</v>
      </c>
      <c r="AD70" s="1">
        <v>435</v>
      </c>
      <c r="AE70">
        <v>0</v>
      </c>
      <c r="AF70">
        <v>434</v>
      </c>
      <c r="AG70">
        <v>78</v>
      </c>
      <c r="AH70">
        <v>14.638897999999999</v>
      </c>
      <c r="AI70">
        <v>157.5</v>
      </c>
      <c r="AJ70">
        <v>0</v>
      </c>
      <c r="AK70">
        <v>40</v>
      </c>
      <c r="AL70">
        <v>21803</v>
      </c>
      <c r="AM70">
        <v>0.90842105263157902</v>
      </c>
      <c r="AN70" t="s">
        <v>68</v>
      </c>
      <c r="AO70">
        <v>1670.058</v>
      </c>
      <c r="AP70" t="s">
        <v>505</v>
      </c>
      <c r="AQ70" t="s">
        <v>116</v>
      </c>
      <c r="AR70" t="s">
        <v>119</v>
      </c>
      <c r="AS70" t="s">
        <v>116</v>
      </c>
      <c r="AT70" t="s">
        <v>119</v>
      </c>
      <c r="AU70" t="s">
        <v>191</v>
      </c>
      <c r="AV70" t="s">
        <v>227</v>
      </c>
      <c r="AW70" t="s">
        <v>68</v>
      </c>
      <c r="AX70">
        <v>6484</v>
      </c>
      <c r="AY70" t="s">
        <v>322</v>
      </c>
      <c r="AZ70">
        <v>4</v>
      </c>
      <c r="BA70" t="s">
        <v>506</v>
      </c>
      <c r="BB70">
        <v>1</v>
      </c>
      <c r="BC70">
        <v>1</v>
      </c>
      <c r="BE70" t="s">
        <v>68</v>
      </c>
      <c r="BF70">
        <v>0</v>
      </c>
      <c r="BG70" t="s">
        <v>239</v>
      </c>
      <c r="BI70" t="s">
        <v>116</v>
      </c>
      <c r="BJ70" t="s">
        <v>227</v>
      </c>
      <c r="BK70" t="s">
        <v>68</v>
      </c>
      <c r="BL70">
        <v>0.90842105263157902</v>
      </c>
      <c r="BM70">
        <v>6484</v>
      </c>
      <c r="BN70" t="s">
        <v>119</v>
      </c>
      <c r="BO70" t="s">
        <v>191</v>
      </c>
      <c r="BP70">
        <v>1</v>
      </c>
      <c r="BQ70">
        <v>1670.058</v>
      </c>
      <c r="BR70">
        <v>2.344507318910078E-2</v>
      </c>
      <c r="BS70">
        <v>0.43762968178112566</v>
      </c>
      <c r="BT70">
        <v>0.26046999565284557</v>
      </c>
      <c r="BU70">
        <v>19.446000000000002</v>
      </c>
      <c r="BV70">
        <v>0</v>
      </c>
      <c r="BW70">
        <v>25.987121405364366</v>
      </c>
      <c r="BX70">
        <v>40</v>
      </c>
      <c r="BY70">
        <v>0</v>
      </c>
      <c r="BZ70">
        <v>434</v>
      </c>
    </row>
    <row r="71" spans="1:78" ht="16.5">
      <c r="A71" s="120" t="str">
        <f t="shared" si="19"/>
        <v>신흥교통</v>
      </c>
      <c r="B71" s="121" t="str">
        <f t="shared" si="20"/>
        <v>정종훈</v>
      </c>
      <c r="C71" s="122" t="str">
        <f t="shared" si="21"/>
        <v>C</v>
      </c>
      <c r="D71" s="123">
        <f t="shared" si="22"/>
        <v>0.86459755954244066</v>
      </c>
      <c r="E71" s="124">
        <f t="shared" si="23"/>
        <v>2361</v>
      </c>
      <c r="F71" s="125" t="str">
        <f t="shared" si="24"/>
        <v>82</v>
      </c>
      <c r="G71" s="126" t="str">
        <f t="shared" si="25"/>
        <v>70바4008</v>
      </c>
      <c r="H71" s="127">
        <f t="shared" si="26"/>
        <v>2</v>
      </c>
      <c r="I71" s="128">
        <f t="shared" si="27"/>
        <v>1453.655</v>
      </c>
      <c r="J71" s="129">
        <f t="shared" si="28"/>
        <v>2.5481146713764315E-2</v>
      </c>
      <c r="K71" s="129">
        <f t="shared" si="29"/>
        <v>0.4354709803891012</v>
      </c>
      <c r="L71" s="129">
        <f t="shared" si="30"/>
        <v>0.21738307920380007</v>
      </c>
      <c r="M71" s="130">
        <f t="shared" si="31"/>
        <v>15.134</v>
      </c>
      <c r="N71" s="131">
        <f t="shared" si="32"/>
        <v>1.0318817050813296</v>
      </c>
      <c r="O71" s="131">
        <f t="shared" si="33"/>
        <v>40.724931293876473</v>
      </c>
      <c r="P71" s="212">
        <f t="shared" si="34"/>
        <v>23</v>
      </c>
      <c r="Q71" s="213">
        <f t="shared" si="35"/>
        <v>15</v>
      </c>
      <c r="R71" s="213">
        <f t="shared" si="36"/>
        <v>592</v>
      </c>
      <c r="T71">
        <v>525</v>
      </c>
      <c r="U71">
        <v>2361</v>
      </c>
      <c r="V71" t="s">
        <v>293</v>
      </c>
      <c r="W71">
        <v>1453.731</v>
      </c>
      <c r="X71">
        <v>658.11500000000001</v>
      </c>
      <c r="Y71">
        <v>2.2090000000000001</v>
      </c>
      <c r="Z71">
        <v>15.134</v>
      </c>
      <c r="AA71">
        <v>92.660821999999996</v>
      </c>
      <c r="AB71">
        <v>2.3611040000000001</v>
      </c>
      <c r="AC71">
        <v>40.351098999999998</v>
      </c>
      <c r="AD71" s="1">
        <v>316</v>
      </c>
      <c r="AE71">
        <v>15</v>
      </c>
      <c r="AF71">
        <v>592</v>
      </c>
      <c r="AG71">
        <v>78</v>
      </c>
      <c r="AH71">
        <v>15.688734</v>
      </c>
      <c r="AI71">
        <v>736.9</v>
      </c>
      <c r="AJ71">
        <v>0</v>
      </c>
      <c r="AK71">
        <v>23</v>
      </c>
      <c r="AL71">
        <v>19276</v>
      </c>
      <c r="AM71">
        <v>0.86459755954244066</v>
      </c>
      <c r="AN71" t="s">
        <v>69</v>
      </c>
      <c r="AO71">
        <v>1141.2159999999999</v>
      </c>
      <c r="AP71" t="s">
        <v>507</v>
      </c>
      <c r="AQ71" t="s">
        <v>116</v>
      </c>
      <c r="AR71" t="s">
        <v>120</v>
      </c>
      <c r="AS71" t="s">
        <v>116</v>
      </c>
      <c r="AT71" t="s">
        <v>120</v>
      </c>
      <c r="AU71" t="s">
        <v>389</v>
      </c>
      <c r="AV71" t="s">
        <v>293</v>
      </c>
      <c r="AW71" t="s">
        <v>69</v>
      </c>
      <c r="AX71">
        <v>2361</v>
      </c>
      <c r="AY71" t="s">
        <v>326</v>
      </c>
      <c r="AZ71">
        <v>2</v>
      </c>
      <c r="BA71" t="s">
        <v>508</v>
      </c>
      <c r="BB71">
        <v>2</v>
      </c>
      <c r="BC71">
        <v>1</v>
      </c>
      <c r="BE71" t="s">
        <v>68</v>
      </c>
      <c r="BF71">
        <v>-1</v>
      </c>
      <c r="BG71" t="s">
        <v>236</v>
      </c>
      <c r="BI71" t="s">
        <v>116</v>
      </c>
      <c r="BJ71" t="s">
        <v>293</v>
      </c>
      <c r="BK71" t="s">
        <v>69</v>
      </c>
      <c r="BL71">
        <v>0.86459755954244066</v>
      </c>
      <c r="BM71">
        <v>2361</v>
      </c>
      <c r="BN71" t="s">
        <v>120</v>
      </c>
      <c r="BO71" t="s">
        <v>389</v>
      </c>
      <c r="BP71">
        <v>2</v>
      </c>
      <c r="BQ71">
        <v>1453.655</v>
      </c>
      <c r="BR71">
        <v>2.5481146713764315E-2</v>
      </c>
      <c r="BS71">
        <v>0.4354709803891012</v>
      </c>
      <c r="BT71">
        <v>0.21737171457442953</v>
      </c>
      <c r="BU71">
        <v>15.134</v>
      </c>
      <c r="BV71">
        <v>1.0318817050813296</v>
      </c>
      <c r="BW71">
        <v>40.724931293876473</v>
      </c>
      <c r="BX71">
        <v>23</v>
      </c>
      <c r="BY71">
        <v>15</v>
      </c>
      <c r="BZ71">
        <v>592</v>
      </c>
    </row>
    <row r="72" spans="1:78" ht="16.5">
      <c r="A72" s="103" t="str">
        <f t="shared" si="19"/>
        <v>신흥교통</v>
      </c>
      <c r="B72" s="104" t="str">
        <f t="shared" si="20"/>
        <v>정해원</v>
      </c>
      <c r="C72" s="105" t="str">
        <f t="shared" si="21"/>
        <v>C</v>
      </c>
      <c r="D72" s="106">
        <f t="shared" si="22"/>
        <v>0.89035709463875745</v>
      </c>
      <c r="E72" s="107">
        <f t="shared" si="23"/>
        <v>6635</v>
      </c>
      <c r="F72" s="108" t="str">
        <f t="shared" si="24"/>
        <v>330</v>
      </c>
      <c r="G72" s="109" t="str">
        <f t="shared" si="25"/>
        <v>71바6297</v>
      </c>
      <c r="H72" s="110">
        <f t="shared" si="26"/>
        <v>2</v>
      </c>
      <c r="I72" s="111">
        <f t="shared" si="27"/>
        <v>5101.527</v>
      </c>
      <c r="J72" s="112">
        <f t="shared" si="28"/>
        <v>8.5210716005536761E-3</v>
      </c>
      <c r="K72" s="112">
        <f t="shared" si="29"/>
        <v>0.26507249070314326</v>
      </c>
      <c r="L72" s="112">
        <f t="shared" si="30"/>
        <v>0.10408648234146364</v>
      </c>
      <c r="M72" s="113">
        <f t="shared" si="31"/>
        <v>20.253</v>
      </c>
      <c r="N72" s="114">
        <f t="shared" si="32"/>
        <v>0.13721381852923645</v>
      </c>
      <c r="O72" s="114">
        <f t="shared" si="33"/>
        <v>4.1752204781039088</v>
      </c>
      <c r="P72" s="214">
        <f t="shared" si="34"/>
        <v>5</v>
      </c>
      <c r="Q72" s="215">
        <f t="shared" si="35"/>
        <v>7</v>
      </c>
      <c r="R72" s="215">
        <f t="shared" si="36"/>
        <v>213</v>
      </c>
      <c r="T72">
        <v>525</v>
      </c>
      <c r="U72">
        <v>6635</v>
      </c>
      <c r="V72" t="s">
        <v>228</v>
      </c>
      <c r="W72">
        <v>5101.527</v>
      </c>
      <c r="X72">
        <v>1685.5039999999999</v>
      </c>
      <c r="Y72">
        <v>3.0270000000000001</v>
      </c>
      <c r="Z72">
        <v>20.253</v>
      </c>
      <c r="AA72">
        <v>142.78051600000001</v>
      </c>
      <c r="AB72">
        <v>1.2166429999999999</v>
      </c>
      <c r="AC72">
        <v>37.847186999999998</v>
      </c>
      <c r="AD72" s="1">
        <v>531</v>
      </c>
      <c r="AE72">
        <v>7</v>
      </c>
      <c r="AF72">
        <v>213</v>
      </c>
      <c r="AG72">
        <v>113</v>
      </c>
      <c r="AH72">
        <v>35.729854000000003</v>
      </c>
      <c r="AI72">
        <v>28522.3</v>
      </c>
      <c r="AJ72">
        <v>20065.8</v>
      </c>
      <c r="AK72">
        <v>5</v>
      </c>
      <c r="AL72">
        <v>8183</v>
      </c>
      <c r="AM72">
        <v>0.89035709463875745</v>
      </c>
      <c r="AN72" t="s">
        <v>69</v>
      </c>
      <c r="AO72">
        <v>4980.8159999999998</v>
      </c>
      <c r="AP72" t="s">
        <v>509</v>
      </c>
      <c r="AQ72" t="s">
        <v>116</v>
      </c>
      <c r="AR72" t="s">
        <v>118</v>
      </c>
      <c r="AS72" t="s">
        <v>116</v>
      </c>
      <c r="AT72" t="s">
        <v>118</v>
      </c>
      <c r="AU72" t="s">
        <v>186</v>
      </c>
      <c r="AV72" t="s">
        <v>228</v>
      </c>
      <c r="AW72" t="s">
        <v>69</v>
      </c>
      <c r="AX72">
        <v>6635</v>
      </c>
      <c r="AY72" t="s">
        <v>311</v>
      </c>
      <c r="AZ72">
        <v>3</v>
      </c>
      <c r="BA72" t="s">
        <v>280</v>
      </c>
      <c r="BB72">
        <v>2</v>
      </c>
      <c r="BC72">
        <v>1</v>
      </c>
      <c r="BE72" t="s">
        <v>68</v>
      </c>
      <c r="BF72">
        <v>-1</v>
      </c>
      <c r="BG72" t="s">
        <v>236</v>
      </c>
      <c r="BI72" t="s">
        <v>116</v>
      </c>
      <c r="BJ72" t="s">
        <v>228</v>
      </c>
      <c r="BK72" t="s">
        <v>69</v>
      </c>
      <c r="BL72">
        <v>0.89035709463875745</v>
      </c>
      <c r="BM72">
        <v>6635</v>
      </c>
      <c r="BN72" t="s">
        <v>118</v>
      </c>
      <c r="BO72" t="s">
        <v>186</v>
      </c>
      <c r="BP72">
        <v>2</v>
      </c>
      <c r="BQ72">
        <v>5101.527</v>
      </c>
      <c r="BR72">
        <v>8.5210716005536761E-3</v>
      </c>
      <c r="BS72">
        <v>0.26507249070314326</v>
      </c>
      <c r="BT72">
        <v>0.10408648234146364</v>
      </c>
      <c r="BU72">
        <v>20.253</v>
      </c>
      <c r="BV72">
        <v>0.13721381852923645</v>
      </c>
      <c r="BW72">
        <v>4.1752204781039088</v>
      </c>
      <c r="BX72">
        <v>5</v>
      </c>
      <c r="BY72">
        <v>7</v>
      </c>
      <c r="BZ72">
        <v>213</v>
      </c>
    </row>
    <row r="73" spans="1:78" ht="16.5">
      <c r="A73" s="120" t="str">
        <f t="shared" si="19"/>
        <v>신흥교통</v>
      </c>
      <c r="B73" s="121" t="str">
        <f t="shared" si="20"/>
        <v>정회철</v>
      </c>
      <c r="C73" s="122" t="str">
        <f t="shared" si="21"/>
        <v>F</v>
      </c>
      <c r="D73" s="123">
        <f t="shared" si="22"/>
        <v>0.75275595014674068</v>
      </c>
      <c r="E73" s="124">
        <f t="shared" si="23"/>
        <v>1035</v>
      </c>
      <c r="F73" s="125" t="str">
        <f t="shared" si="24"/>
        <v>13</v>
      </c>
      <c r="G73" s="126" t="str">
        <f t="shared" si="25"/>
        <v>71바6261</v>
      </c>
      <c r="H73" s="127">
        <f t="shared" si="26"/>
        <v>3</v>
      </c>
      <c r="I73" s="128">
        <f t="shared" si="27"/>
        <v>592.7940000000001</v>
      </c>
      <c r="J73" s="129">
        <f t="shared" si="28"/>
        <v>1.6337977635174056E-2</v>
      </c>
      <c r="K73" s="129">
        <f t="shared" si="29"/>
        <v>0.462179031253316</v>
      </c>
      <c r="L73" s="129">
        <f t="shared" si="30"/>
        <v>0.21761353859856877</v>
      </c>
      <c r="M73" s="130">
        <f t="shared" si="31"/>
        <v>21.239000000000001</v>
      </c>
      <c r="N73" s="131">
        <f t="shared" si="32"/>
        <v>1.6869266558028588</v>
      </c>
      <c r="O73" s="131">
        <f t="shared" si="33"/>
        <v>53.981652985691483</v>
      </c>
      <c r="P73" s="212">
        <f t="shared" si="34"/>
        <v>17</v>
      </c>
      <c r="Q73" s="213">
        <f t="shared" si="35"/>
        <v>10</v>
      </c>
      <c r="R73" s="213">
        <f t="shared" si="36"/>
        <v>320</v>
      </c>
      <c r="T73">
        <v>525</v>
      </c>
      <c r="U73">
        <v>1035</v>
      </c>
      <c r="V73" t="s">
        <v>510</v>
      </c>
      <c r="W73">
        <v>592.79399999999998</v>
      </c>
      <c r="X73">
        <v>354.42700000000002</v>
      </c>
      <c r="Y73">
        <v>1.673</v>
      </c>
      <c r="Z73">
        <v>21.239000000000001</v>
      </c>
      <c r="AA73">
        <v>40.090274000000001</v>
      </c>
      <c r="AB73">
        <v>0.65499399999999997</v>
      </c>
      <c r="AC73">
        <v>18.528884000000001</v>
      </c>
      <c r="AD73" s="1">
        <v>129</v>
      </c>
      <c r="AE73">
        <v>10</v>
      </c>
      <c r="AF73">
        <v>320</v>
      </c>
      <c r="AG73">
        <v>99</v>
      </c>
      <c r="AH73">
        <v>14.786479</v>
      </c>
      <c r="AI73">
        <v>969.1</v>
      </c>
      <c r="AJ73">
        <v>28.5</v>
      </c>
      <c r="AK73">
        <v>17</v>
      </c>
      <c r="AL73">
        <v>14243</v>
      </c>
      <c r="AM73">
        <v>0.75275595014674068</v>
      </c>
      <c r="AN73" t="s">
        <v>70</v>
      </c>
      <c r="AO73">
        <v>271.96300000000002</v>
      </c>
      <c r="AP73" t="s">
        <v>511</v>
      </c>
      <c r="AQ73" t="s">
        <v>116</v>
      </c>
      <c r="AR73" t="s">
        <v>117</v>
      </c>
      <c r="AS73" t="s">
        <v>116</v>
      </c>
      <c r="AT73" t="s">
        <v>117</v>
      </c>
      <c r="AU73" t="s">
        <v>173</v>
      </c>
      <c r="AV73" t="s">
        <v>510</v>
      </c>
      <c r="AW73" t="s">
        <v>70</v>
      </c>
      <c r="AX73">
        <v>1035</v>
      </c>
      <c r="AY73" t="s">
        <v>313</v>
      </c>
      <c r="AZ73">
        <v>6</v>
      </c>
      <c r="BA73" t="s">
        <v>512</v>
      </c>
      <c r="BB73">
        <v>3</v>
      </c>
      <c r="BC73">
        <v>1</v>
      </c>
      <c r="BE73" t="s">
        <v>272</v>
      </c>
      <c r="BF73" t="s">
        <v>273</v>
      </c>
      <c r="BG73" t="s">
        <v>272</v>
      </c>
      <c r="BI73" t="s">
        <v>116</v>
      </c>
      <c r="BJ73" t="s">
        <v>510</v>
      </c>
      <c r="BK73" t="s">
        <v>70</v>
      </c>
      <c r="BL73">
        <v>0.75275595014674068</v>
      </c>
      <c r="BM73">
        <v>1035</v>
      </c>
      <c r="BN73" t="s">
        <v>117</v>
      </c>
      <c r="BO73" t="s">
        <v>173</v>
      </c>
      <c r="BP73">
        <v>3</v>
      </c>
      <c r="BQ73">
        <v>592.7940000000001</v>
      </c>
      <c r="BR73">
        <v>1.6337977635174056E-2</v>
      </c>
      <c r="BS73">
        <v>0.462179031253316</v>
      </c>
      <c r="BT73">
        <v>0.21761353859856883</v>
      </c>
      <c r="BU73">
        <v>21.239000000000001</v>
      </c>
      <c r="BV73">
        <v>1.6869266558028588</v>
      </c>
      <c r="BW73">
        <v>53.981652985691483</v>
      </c>
      <c r="BX73">
        <v>17</v>
      </c>
      <c r="BY73">
        <v>10</v>
      </c>
      <c r="BZ73">
        <v>320</v>
      </c>
    </row>
    <row r="74" spans="1:78" ht="16.5">
      <c r="A74" s="103" t="str">
        <f t="shared" si="19"/>
        <v>신흥교통</v>
      </c>
      <c r="B74" s="104" t="str">
        <f t="shared" si="20"/>
        <v>조경화</v>
      </c>
      <c r="C74" s="105" t="str">
        <f t="shared" si="21"/>
        <v>S</v>
      </c>
      <c r="D74" s="106">
        <f t="shared" si="22"/>
        <v>1.0614601039893807</v>
      </c>
      <c r="E74" s="107">
        <f t="shared" si="23"/>
        <v>5432</v>
      </c>
      <c r="F74" s="108" t="str">
        <f t="shared" si="24"/>
        <v>93</v>
      </c>
      <c r="G74" s="109" t="str">
        <f t="shared" si="25"/>
        <v>70바4005</v>
      </c>
      <c r="H74" s="110">
        <f t="shared" si="26"/>
        <v>4</v>
      </c>
      <c r="I74" s="111">
        <f t="shared" si="27"/>
        <v>2201.02</v>
      </c>
      <c r="J74" s="112">
        <f t="shared" si="28"/>
        <v>2.8332924194728642E-2</v>
      </c>
      <c r="K74" s="112">
        <f t="shared" si="29"/>
        <v>0.34330039438595411</v>
      </c>
      <c r="L74" s="112">
        <f t="shared" si="30"/>
        <v>0.15401950004997683</v>
      </c>
      <c r="M74" s="113">
        <f t="shared" si="31"/>
        <v>13.845000000000001</v>
      </c>
      <c r="N74" s="114">
        <f t="shared" si="32"/>
        <v>9.0866961681402264E-2</v>
      </c>
      <c r="O74" s="114">
        <f t="shared" si="33"/>
        <v>9.5864644573879385</v>
      </c>
      <c r="P74" s="214">
        <f t="shared" si="34"/>
        <v>1</v>
      </c>
      <c r="Q74" s="215">
        <f t="shared" si="35"/>
        <v>2</v>
      </c>
      <c r="R74" s="215">
        <f t="shared" si="36"/>
        <v>211</v>
      </c>
      <c r="T74">
        <v>525</v>
      </c>
      <c r="U74">
        <v>5432</v>
      </c>
      <c r="V74" t="s">
        <v>294</v>
      </c>
      <c r="W74">
        <v>2201.02</v>
      </c>
      <c r="X74">
        <v>1036.8409999999999</v>
      </c>
      <c r="Y74">
        <v>2.1230000000000002</v>
      </c>
      <c r="Z74">
        <v>13.845000000000001</v>
      </c>
      <c r="AA74">
        <v>132.990791</v>
      </c>
      <c r="AB74">
        <v>3.7680180000000001</v>
      </c>
      <c r="AC74">
        <v>45.655791000000001</v>
      </c>
      <c r="AD74" s="1">
        <v>339</v>
      </c>
      <c r="AE74">
        <v>2</v>
      </c>
      <c r="AF74">
        <v>211</v>
      </c>
      <c r="AG74">
        <v>74</v>
      </c>
      <c r="AH74">
        <v>16.550167999999999</v>
      </c>
      <c r="AI74">
        <v>1626.3</v>
      </c>
      <c r="AJ74">
        <v>0</v>
      </c>
      <c r="AK74">
        <v>1</v>
      </c>
      <c r="AL74">
        <v>81</v>
      </c>
      <c r="AM74">
        <v>1.0614601039893807</v>
      </c>
      <c r="AN74" t="s">
        <v>71</v>
      </c>
      <c r="AO74">
        <v>856.90099999999995</v>
      </c>
      <c r="AP74" t="s">
        <v>513</v>
      </c>
      <c r="AQ74" t="s">
        <v>116</v>
      </c>
      <c r="AR74" t="s">
        <v>121</v>
      </c>
      <c r="AS74" t="s">
        <v>116</v>
      </c>
      <c r="AT74" t="s">
        <v>121</v>
      </c>
      <c r="AU74" t="s">
        <v>194</v>
      </c>
      <c r="AV74" t="s">
        <v>294</v>
      </c>
      <c r="AW74" t="s">
        <v>71</v>
      </c>
      <c r="AX74">
        <v>5432</v>
      </c>
      <c r="AY74" t="s">
        <v>319</v>
      </c>
      <c r="AZ74">
        <v>4</v>
      </c>
      <c r="BA74" t="s">
        <v>514</v>
      </c>
      <c r="BB74">
        <v>4</v>
      </c>
      <c r="BC74">
        <v>1</v>
      </c>
      <c r="BE74" t="s">
        <v>71</v>
      </c>
      <c r="BF74">
        <v>0</v>
      </c>
      <c r="BG74" t="s">
        <v>239</v>
      </c>
      <c r="BI74" t="s">
        <v>116</v>
      </c>
      <c r="BJ74" t="s">
        <v>294</v>
      </c>
      <c r="BK74" t="s">
        <v>71</v>
      </c>
      <c r="BL74">
        <v>1.0614601039893807</v>
      </c>
      <c r="BM74">
        <v>5432</v>
      </c>
      <c r="BN74" t="s">
        <v>121</v>
      </c>
      <c r="BO74" t="s">
        <v>194</v>
      </c>
      <c r="BP74">
        <v>4</v>
      </c>
      <c r="BQ74">
        <v>2201.02</v>
      </c>
      <c r="BR74">
        <v>2.8332924194728642E-2</v>
      </c>
      <c r="BS74">
        <v>0.34330039438595411</v>
      </c>
      <c r="BT74">
        <v>0.15401950004997683</v>
      </c>
      <c r="BU74">
        <v>13.845000000000001</v>
      </c>
      <c r="BV74">
        <v>9.0866961681402264E-2</v>
      </c>
      <c r="BW74">
        <v>9.5864644573879385</v>
      </c>
      <c r="BX74">
        <v>1</v>
      </c>
      <c r="BY74">
        <v>2</v>
      </c>
      <c r="BZ74">
        <v>211</v>
      </c>
    </row>
    <row r="75" spans="1:78" ht="16.5">
      <c r="A75" s="120" t="str">
        <f t="shared" si="19"/>
        <v>신흥교통</v>
      </c>
      <c r="B75" s="121" t="str">
        <f t="shared" si="20"/>
        <v>조남희</v>
      </c>
      <c r="C75" s="122" t="str">
        <f t="shared" si="21"/>
        <v>S</v>
      </c>
      <c r="D75" s="123">
        <f t="shared" si="22"/>
        <v>1.0268181818181816</v>
      </c>
      <c r="E75" s="124">
        <f t="shared" si="23"/>
        <v>7470</v>
      </c>
      <c r="F75" s="125" t="str">
        <f t="shared" si="24"/>
        <v>13</v>
      </c>
      <c r="G75" s="126" t="str">
        <f t="shared" si="25"/>
        <v>71바6262</v>
      </c>
      <c r="H75" s="127">
        <f t="shared" si="26"/>
        <v>1</v>
      </c>
      <c r="I75" s="128">
        <f t="shared" si="27"/>
        <v>2334.0329999999999</v>
      </c>
      <c r="J75" s="129">
        <f t="shared" si="28"/>
        <v>8.4282150288411423E-3</v>
      </c>
      <c r="K75" s="129">
        <f t="shared" si="29"/>
        <v>0.35009130582632414</v>
      </c>
      <c r="L75" s="129">
        <f t="shared" si="30"/>
        <v>0.21422147844524908</v>
      </c>
      <c r="M75" s="130">
        <f t="shared" si="31"/>
        <v>13.864000000000001</v>
      </c>
      <c r="N75" s="131">
        <f t="shared" si="32"/>
        <v>0.21422147844524908</v>
      </c>
      <c r="O75" s="131">
        <f t="shared" si="33"/>
        <v>3.0847892896115865</v>
      </c>
      <c r="P75" s="212">
        <f t="shared" si="34"/>
        <v>1</v>
      </c>
      <c r="Q75" s="213">
        <f t="shared" si="35"/>
        <v>5</v>
      </c>
      <c r="R75" s="213">
        <f t="shared" si="36"/>
        <v>72</v>
      </c>
      <c r="T75">
        <v>525</v>
      </c>
      <c r="U75">
        <v>7470</v>
      </c>
      <c r="V75" t="s">
        <v>243</v>
      </c>
      <c r="W75">
        <v>2334.0329999999999</v>
      </c>
      <c r="X75">
        <v>1033.2850000000001</v>
      </c>
      <c r="Y75">
        <v>2.2589999999999999</v>
      </c>
      <c r="Z75">
        <v>13.864000000000001</v>
      </c>
      <c r="AA75">
        <v>127.411913</v>
      </c>
      <c r="AB75">
        <v>1.073855</v>
      </c>
      <c r="AC75">
        <v>44.605803000000002</v>
      </c>
      <c r="AD75" s="1">
        <v>500</v>
      </c>
      <c r="AE75">
        <v>5</v>
      </c>
      <c r="AF75">
        <v>72</v>
      </c>
      <c r="AG75">
        <v>66</v>
      </c>
      <c r="AH75">
        <v>18.318797</v>
      </c>
      <c r="AI75">
        <v>231.9</v>
      </c>
      <c r="AJ75">
        <v>0</v>
      </c>
      <c r="AK75">
        <v>1</v>
      </c>
      <c r="AL75">
        <v>3835</v>
      </c>
      <c r="AM75">
        <v>1.0268181818181816</v>
      </c>
      <c r="AN75" t="s">
        <v>71</v>
      </c>
      <c r="AO75">
        <v>2334.0329999999999</v>
      </c>
      <c r="AP75" t="s">
        <v>515</v>
      </c>
      <c r="AQ75" t="s">
        <v>116</v>
      </c>
      <c r="AR75" t="s">
        <v>117</v>
      </c>
      <c r="AS75" t="s">
        <v>116</v>
      </c>
      <c r="AT75" t="s">
        <v>117</v>
      </c>
      <c r="AU75" t="s">
        <v>175</v>
      </c>
      <c r="AV75" t="s">
        <v>243</v>
      </c>
      <c r="AW75" t="s">
        <v>71</v>
      </c>
      <c r="AX75">
        <v>7470</v>
      </c>
      <c r="AY75" t="s">
        <v>324</v>
      </c>
      <c r="AZ75">
        <v>2</v>
      </c>
      <c r="BA75" t="s">
        <v>516</v>
      </c>
      <c r="BB75">
        <v>1</v>
      </c>
      <c r="BC75">
        <v>1</v>
      </c>
      <c r="BE75" t="s">
        <v>66</v>
      </c>
      <c r="BF75">
        <v>1</v>
      </c>
      <c r="BG75" t="s">
        <v>241</v>
      </c>
      <c r="BI75" t="s">
        <v>116</v>
      </c>
      <c r="BJ75" t="s">
        <v>243</v>
      </c>
      <c r="BK75" t="s">
        <v>71</v>
      </c>
      <c r="BL75">
        <v>1.0268181818181816</v>
      </c>
      <c r="BM75">
        <v>7470</v>
      </c>
      <c r="BN75" t="s">
        <v>117</v>
      </c>
      <c r="BO75" t="s">
        <v>175</v>
      </c>
      <c r="BP75">
        <v>1</v>
      </c>
      <c r="BQ75">
        <v>2334.0329999999999</v>
      </c>
      <c r="BR75">
        <v>8.4282150288411423E-3</v>
      </c>
      <c r="BS75">
        <v>0.35009130582632414</v>
      </c>
      <c r="BT75">
        <v>0.21422147844524908</v>
      </c>
      <c r="BU75">
        <v>13.864000000000001</v>
      </c>
      <c r="BV75">
        <v>0.21422147844524908</v>
      </c>
      <c r="BW75">
        <v>3.0847892896115865</v>
      </c>
      <c r="BX75">
        <v>1</v>
      </c>
      <c r="BY75">
        <v>5</v>
      </c>
      <c r="BZ75">
        <v>72</v>
      </c>
    </row>
    <row r="76" spans="1:78" ht="16.5">
      <c r="A76" s="103" t="str">
        <f t="shared" si="19"/>
        <v>신흥교통</v>
      </c>
      <c r="B76" s="104" t="str">
        <f t="shared" si="20"/>
        <v>조태현</v>
      </c>
      <c r="C76" s="105" t="str">
        <f t="shared" si="21"/>
        <v>D</v>
      </c>
      <c r="D76" s="106">
        <f t="shared" si="22"/>
        <v>0.83272727272727265</v>
      </c>
      <c r="E76" s="107">
        <f t="shared" si="23"/>
        <v>1388</v>
      </c>
      <c r="F76" s="108" t="str">
        <f t="shared" si="24"/>
        <v>46</v>
      </c>
      <c r="G76" s="109" t="str">
        <f t="shared" si="25"/>
        <v>71바6289</v>
      </c>
      <c r="H76" s="110">
        <f t="shared" si="26"/>
        <v>1</v>
      </c>
      <c r="I76" s="111">
        <f t="shared" si="27"/>
        <v>2579.877</v>
      </c>
      <c r="J76" s="112">
        <f t="shared" si="28"/>
        <v>1.1659424001379431E-2</v>
      </c>
      <c r="K76" s="112">
        <f t="shared" si="29"/>
        <v>0.51983122848541286</v>
      </c>
      <c r="L76" s="112">
        <f t="shared" si="30"/>
        <v>0.23063115024475975</v>
      </c>
      <c r="M76" s="113">
        <f t="shared" si="31"/>
        <v>16.940000000000001</v>
      </c>
      <c r="N76" s="114">
        <f t="shared" si="32"/>
        <v>1.2403692114003886</v>
      </c>
      <c r="O76" s="114">
        <f t="shared" si="33"/>
        <v>19.070676625280974</v>
      </c>
      <c r="P76" s="214">
        <f t="shared" si="34"/>
        <v>130</v>
      </c>
      <c r="Q76" s="215">
        <f t="shared" si="35"/>
        <v>32</v>
      </c>
      <c r="R76" s="215">
        <f t="shared" si="36"/>
        <v>492</v>
      </c>
      <c r="T76">
        <v>525</v>
      </c>
      <c r="U76">
        <v>1388</v>
      </c>
      <c r="V76" t="s">
        <v>229</v>
      </c>
      <c r="W76">
        <v>2579.877</v>
      </c>
      <c r="X76">
        <v>1408.029</v>
      </c>
      <c r="Y76">
        <v>1.8320000000000001</v>
      </c>
      <c r="Z76">
        <v>16.940000000000001</v>
      </c>
      <c r="AA76">
        <v>210.93915100000001</v>
      </c>
      <c r="AB76">
        <v>2.4594290000000001</v>
      </c>
      <c r="AC76">
        <v>109.65275800000001</v>
      </c>
      <c r="AD76" s="1">
        <v>595</v>
      </c>
      <c r="AE76">
        <v>32</v>
      </c>
      <c r="AF76">
        <v>492</v>
      </c>
      <c r="AG76">
        <v>75</v>
      </c>
      <c r="AH76">
        <v>12.230432</v>
      </c>
      <c r="AI76">
        <v>1837.4</v>
      </c>
      <c r="AJ76">
        <v>0</v>
      </c>
      <c r="AK76">
        <v>130</v>
      </c>
      <c r="AL76">
        <v>115195</v>
      </c>
      <c r="AM76">
        <v>0.83272727272727265</v>
      </c>
      <c r="AN76" t="s">
        <v>67</v>
      </c>
      <c r="AO76">
        <v>2579.877</v>
      </c>
      <c r="AP76" t="s">
        <v>517</v>
      </c>
      <c r="AQ76" t="s">
        <v>116</v>
      </c>
      <c r="AR76" t="s">
        <v>119</v>
      </c>
      <c r="AS76" t="s">
        <v>116</v>
      </c>
      <c r="AT76" t="s">
        <v>119</v>
      </c>
      <c r="AU76" t="s">
        <v>192</v>
      </c>
      <c r="AV76" t="s">
        <v>229</v>
      </c>
      <c r="AW76" t="s">
        <v>67</v>
      </c>
      <c r="AX76">
        <v>1388</v>
      </c>
      <c r="AY76" t="s">
        <v>335</v>
      </c>
      <c r="AZ76">
        <v>1</v>
      </c>
      <c r="BA76" t="s">
        <v>284</v>
      </c>
      <c r="BB76">
        <v>1</v>
      </c>
      <c r="BC76">
        <v>1</v>
      </c>
      <c r="BE76" t="s">
        <v>68</v>
      </c>
      <c r="BF76">
        <v>-2</v>
      </c>
      <c r="BG76" t="s">
        <v>236</v>
      </c>
      <c r="BI76" t="s">
        <v>116</v>
      </c>
      <c r="BJ76" t="s">
        <v>229</v>
      </c>
      <c r="BK76" t="s">
        <v>67</v>
      </c>
      <c r="BL76">
        <v>0.83272727272727265</v>
      </c>
      <c r="BM76">
        <v>1388</v>
      </c>
      <c r="BN76" t="s">
        <v>119</v>
      </c>
      <c r="BO76" t="s">
        <v>192</v>
      </c>
      <c r="BP76">
        <v>1</v>
      </c>
      <c r="BQ76">
        <v>2579.877</v>
      </c>
      <c r="BR76">
        <v>1.1659424001379431E-2</v>
      </c>
      <c r="BS76">
        <v>0.51983122848541286</v>
      </c>
      <c r="BT76">
        <v>0.23063115024475975</v>
      </c>
      <c r="BU76">
        <v>16.940000000000001</v>
      </c>
      <c r="BV76">
        <v>1.2403692114003886</v>
      </c>
      <c r="BW76">
        <v>19.070676625280974</v>
      </c>
      <c r="BX76">
        <v>130</v>
      </c>
      <c r="BY76">
        <v>32</v>
      </c>
      <c r="BZ76">
        <v>492</v>
      </c>
    </row>
    <row r="77" spans="1:78" ht="16.5">
      <c r="A77" s="120" t="str">
        <f t="shared" si="19"/>
        <v>신흥교통</v>
      </c>
      <c r="B77" s="121" t="str">
        <f t="shared" si="20"/>
        <v>주영인</v>
      </c>
      <c r="C77" s="122" t="str">
        <f t="shared" si="21"/>
        <v>F</v>
      </c>
      <c r="D77" s="123">
        <f t="shared" si="22"/>
        <v>0.76500000000000001</v>
      </c>
      <c r="E77" s="124">
        <f t="shared" si="23"/>
        <v>7935</v>
      </c>
      <c r="F77" s="125" t="str">
        <f t="shared" si="24"/>
        <v>46</v>
      </c>
      <c r="G77" s="126" t="str">
        <f t="shared" si="25"/>
        <v>71바6292</v>
      </c>
      <c r="H77" s="127">
        <f t="shared" si="26"/>
        <v>1</v>
      </c>
      <c r="I77" s="128">
        <f t="shared" si="27"/>
        <v>4893.7790000000005</v>
      </c>
      <c r="J77" s="129">
        <f t="shared" si="28"/>
        <v>1.3537056827074205E-2</v>
      </c>
      <c r="K77" s="129">
        <f t="shared" si="29"/>
        <v>0.50854138133500448</v>
      </c>
      <c r="L77" s="129">
        <f t="shared" si="30"/>
        <v>0.20699749620896243</v>
      </c>
      <c r="M77" s="130">
        <f t="shared" si="31"/>
        <v>20.675999999999998</v>
      </c>
      <c r="N77" s="131" t="str">
        <f t="shared" si="32"/>
        <v>-</v>
      </c>
      <c r="O77" s="131" t="str">
        <f t="shared" si="33"/>
        <v>-</v>
      </c>
      <c r="P77" s="212">
        <f t="shared" si="34"/>
        <v>224</v>
      </c>
      <c r="Q77" s="213">
        <f t="shared" si="35"/>
        <v>215</v>
      </c>
      <c r="R77" s="213">
        <f t="shared" si="36"/>
        <v>4387</v>
      </c>
      <c r="T77">
        <v>525</v>
      </c>
      <c r="U77">
        <v>7935</v>
      </c>
      <c r="V77" t="s">
        <v>230</v>
      </c>
      <c r="W77">
        <v>4893.7790000000005</v>
      </c>
      <c r="X77">
        <v>2908.078</v>
      </c>
      <c r="Y77">
        <v>1.6830000000000001</v>
      </c>
      <c r="Z77">
        <v>20.675999999999998</v>
      </c>
      <c r="AA77">
        <v>369.37497300000001</v>
      </c>
      <c r="AB77">
        <v>5.0002500000000003</v>
      </c>
      <c r="AC77">
        <v>187.84245899999999</v>
      </c>
      <c r="AD77" s="1">
        <v>1013</v>
      </c>
      <c r="AE77">
        <v>215</v>
      </c>
      <c r="AF77">
        <v>4387</v>
      </c>
      <c r="AG77">
        <v>75</v>
      </c>
      <c r="AH77">
        <v>13.248810000000001</v>
      </c>
      <c r="AI77">
        <v>1443.4</v>
      </c>
      <c r="AJ77">
        <v>0</v>
      </c>
      <c r="AK77">
        <v>224</v>
      </c>
      <c r="AL77">
        <v>183690</v>
      </c>
      <c r="AM77">
        <v>0.76500000000000001</v>
      </c>
      <c r="AN77" t="s">
        <v>70</v>
      </c>
      <c r="AO77">
        <v>4893.7790000000005</v>
      </c>
      <c r="AP77" t="s">
        <v>518</v>
      </c>
      <c r="AQ77" t="s">
        <v>116</v>
      </c>
      <c r="AR77" t="s">
        <v>119</v>
      </c>
      <c r="AS77" t="s">
        <v>116</v>
      </c>
      <c r="AT77" t="s">
        <v>119</v>
      </c>
      <c r="AU77" t="s">
        <v>193</v>
      </c>
      <c r="AV77" t="s">
        <v>230</v>
      </c>
      <c r="AW77" t="s">
        <v>70</v>
      </c>
      <c r="AX77">
        <v>7935</v>
      </c>
      <c r="AY77" t="s">
        <v>341</v>
      </c>
      <c r="AZ77">
        <v>2</v>
      </c>
      <c r="BA77" t="s">
        <v>519</v>
      </c>
      <c r="BB77">
        <v>1</v>
      </c>
      <c r="BC77">
        <v>1</v>
      </c>
      <c r="BE77" t="s">
        <v>70</v>
      </c>
      <c r="BF77">
        <v>0</v>
      </c>
      <c r="BG77" t="s">
        <v>239</v>
      </c>
      <c r="BI77" t="s">
        <v>116</v>
      </c>
      <c r="BJ77" t="s">
        <v>230</v>
      </c>
      <c r="BK77" t="s">
        <v>70</v>
      </c>
      <c r="BL77">
        <v>0.76500000000000001</v>
      </c>
      <c r="BM77">
        <v>7935</v>
      </c>
      <c r="BN77" t="s">
        <v>119</v>
      </c>
      <c r="BO77" t="s">
        <v>193</v>
      </c>
      <c r="BP77">
        <v>1</v>
      </c>
      <c r="BQ77">
        <v>4893.7790000000005</v>
      </c>
      <c r="BR77">
        <v>1.3537056827074205E-2</v>
      </c>
      <c r="BS77">
        <v>0.50854138133500448</v>
      </c>
      <c r="BT77">
        <v>0.20699749620896243</v>
      </c>
      <c r="BU77">
        <v>20.675999999999998</v>
      </c>
      <c r="BV77" t="s">
        <v>315</v>
      </c>
      <c r="BW77" t="s">
        <v>315</v>
      </c>
      <c r="BX77">
        <v>224</v>
      </c>
      <c r="BY77">
        <v>215</v>
      </c>
      <c r="BZ77">
        <v>4387</v>
      </c>
    </row>
    <row r="78" spans="1:78" ht="16.5">
      <c r="A78" s="103" t="str">
        <f t="shared" si="19"/>
        <v>신흥교통</v>
      </c>
      <c r="B78" s="104" t="str">
        <f t="shared" si="20"/>
        <v>진영호</v>
      </c>
      <c r="C78" s="105" t="str">
        <f t="shared" si="21"/>
        <v>D</v>
      </c>
      <c r="D78" s="106">
        <f t="shared" si="22"/>
        <v>0.83041666666666669</v>
      </c>
      <c r="E78" s="107">
        <f t="shared" si="23"/>
        <v>9619</v>
      </c>
      <c r="F78" s="108" t="str">
        <f t="shared" si="24"/>
        <v>13</v>
      </c>
      <c r="G78" s="109" t="str">
        <f t="shared" si="25"/>
        <v>71바6286</v>
      </c>
      <c r="H78" s="110">
        <f t="shared" si="26"/>
        <v>1</v>
      </c>
      <c r="I78" s="111">
        <f t="shared" si="27"/>
        <v>3133.5129999999999</v>
      </c>
      <c r="J78" s="112">
        <f t="shared" si="28"/>
        <v>5.9087706004531497E-2</v>
      </c>
      <c r="K78" s="112">
        <f t="shared" si="29"/>
        <v>0.42698882857320541</v>
      </c>
      <c r="L78" s="112">
        <f t="shared" si="30"/>
        <v>0.21668970257982018</v>
      </c>
      <c r="M78" s="113">
        <f t="shared" si="31"/>
        <v>16.218</v>
      </c>
      <c r="N78" s="114">
        <f t="shared" si="32"/>
        <v>0.28721757337531389</v>
      </c>
      <c r="O78" s="114">
        <f t="shared" si="33"/>
        <v>23.200797315983692</v>
      </c>
      <c r="P78" s="214">
        <f t="shared" si="34"/>
        <v>60</v>
      </c>
      <c r="Q78" s="215">
        <f t="shared" si="35"/>
        <v>9</v>
      </c>
      <c r="R78" s="215">
        <f t="shared" si="36"/>
        <v>727</v>
      </c>
      <c r="T78">
        <v>525</v>
      </c>
      <c r="U78">
        <v>9619</v>
      </c>
      <c r="V78" t="s">
        <v>520</v>
      </c>
      <c r="W78">
        <v>3133.5129999999999</v>
      </c>
      <c r="X78">
        <v>1572.1420000000001</v>
      </c>
      <c r="Y78">
        <v>1.9930000000000001</v>
      </c>
      <c r="Z78">
        <v>16.218</v>
      </c>
      <c r="AA78">
        <v>221.341915</v>
      </c>
      <c r="AB78">
        <v>13.078586</v>
      </c>
      <c r="AC78">
        <v>94.510525000000001</v>
      </c>
      <c r="AD78" s="1">
        <v>679</v>
      </c>
      <c r="AE78">
        <v>9</v>
      </c>
      <c r="AF78">
        <v>727</v>
      </c>
      <c r="AG78">
        <v>65</v>
      </c>
      <c r="AH78">
        <v>14.156889</v>
      </c>
      <c r="AI78">
        <v>26</v>
      </c>
      <c r="AJ78">
        <v>0</v>
      </c>
      <c r="AK78">
        <v>60</v>
      </c>
      <c r="AL78">
        <v>91613</v>
      </c>
      <c r="AM78">
        <v>0.83041666666666669</v>
      </c>
      <c r="AN78" t="s">
        <v>67</v>
      </c>
      <c r="AO78">
        <v>3133.5129999999999</v>
      </c>
      <c r="AP78" t="s">
        <v>521</v>
      </c>
      <c r="AQ78" t="s">
        <v>116</v>
      </c>
      <c r="AR78" t="s">
        <v>117</v>
      </c>
      <c r="AS78" t="s">
        <v>116</v>
      </c>
      <c r="AT78" t="s">
        <v>117</v>
      </c>
      <c r="AU78" t="s">
        <v>384</v>
      </c>
      <c r="AV78" t="s">
        <v>520</v>
      </c>
      <c r="AW78" t="s">
        <v>67</v>
      </c>
      <c r="AX78">
        <v>9619</v>
      </c>
      <c r="AY78" t="s">
        <v>317</v>
      </c>
      <c r="AZ78">
        <v>3</v>
      </c>
      <c r="BA78" t="s">
        <v>522</v>
      </c>
      <c r="BB78">
        <v>1</v>
      </c>
      <c r="BC78">
        <v>1</v>
      </c>
      <c r="BE78" t="s">
        <v>272</v>
      </c>
      <c r="BF78" t="s">
        <v>273</v>
      </c>
      <c r="BG78" t="s">
        <v>272</v>
      </c>
      <c r="BI78" t="s">
        <v>116</v>
      </c>
      <c r="BJ78" t="s">
        <v>520</v>
      </c>
      <c r="BK78" t="s">
        <v>67</v>
      </c>
      <c r="BL78">
        <v>0.83041666666666669</v>
      </c>
      <c r="BM78">
        <v>9619</v>
      </c>
      <c r="BN78" t="s">
        <v>117</v>
      </c>
      <c r="BO78" t="s">
        <v>384</v>
      </c>
      <c r="BP78">
        <v>1</v>
      </c>
      <c r="BQ78">
        <v>3133.5129999999999</v>
      </c>
      <c r="BR78">
        <v>5.9087706004531497E-2</v>
      </c>
      <c r="BS78">
        <v>0.42698882857320541</v>
      </c>
      <c r="BT78">
        <v>0.21668970257982018</v>
      </c>
      <c r="BU78">
        <v>16.218</v>
      </c>
      <c r="BV78">
        <v>0.28721757337531389</v>
      </c>
      <c r="BW78">
        <v>23.200797315983692</v>
      </c>
      <c r="BX78">
        <v>60</v>
      </c>
      <c r="BY78">
        <v>9</v>
      </c>
      <c r="BZ78">
        <v>727</v>
      </c>
    </row>
    <row r="79" spans="1:78" ht="16.5">
      <c r="A79" s="120" t="str">
        <f t="shared" si="19"/>
        <v>신흥교통</v>
      </c>
      <c r="B79" s="121" t="str">
        <f t="shared" si="20"/>
        <v>최우성</v>
      </c>
      <c r="C79" s="122" t="str">
        <f t="shared" si="21"/>
        <v>S</v>
      </c>
      <c r="D79" s="123">
        <f t="shared" si="22"/>
        <v>1.0203441698737297</v>
      </c>
      <c r="E79" s="124">
        <f t="shared" si="23"/>
        <v>4050</v>
      </c>
      <c r="F79" s="125" t="str">
        <f t="shared" si="24"/>
        <v>330</v>
      </c>
      <c r="G79" s="126" t="str">
        <f t="shared" si="25"/>
        <v>71바6253</v>
      </c>
      <c r="H79" s="127">
        <f t="shared" si="26"/>
        <v>3</v>
      </c>
      <c r="I79" s="128">
        <f t="shared" si="27"/>
        <v>2123.402</v>
      </c>
      <c r="J79" s="129">
        <f t="shared" si="28"/>
        <v>1.1037886569819601E-2</v>
      </c>
      <c r="K79" s="129">
        <f t="shared" si="29"/>
        <v>0.29754793345107367</v>
      </c>
      <c r="L79" s="129">
        <f t="shared" si="30"/>
        <v>0.11585182645584774</v>
      </c>
      <c r="M79" s="130">
        <f t="shared" si="31"/>
        <v>18.416</v>
      </c>
      <c r="N79" s="131">
        <f t="shared" si="32"/>
        <v>9.4188476793372139E-2</v>
      </c>
      <c r="O79" s="131">
        <f t="shared" si="33"/>
        <v>11.02005178482454</v>
      </c>
      <c r="P79" s="212">
        <f t="shared" si="34"/>
        <v>10</v>
      </c>
      <c r="Q79" s="213">
        <f t="shared" si="35"/>
        <v>2</v>
      </c>
      <c r="R79" s="213">
        <f t="shared" si="36"/>
        <v>234</v>
      </c>
      <c r="T79">
        <v>525</v>
      </c>
      <c r="U79">
        <v>4050</v>
      </c>
      <c r="V79" t="s">
        <v>231</v>
      </c>
      <c r="W79">
        <v>2123.402</v>
      </c>
      <c r="X79">
        <v>738.66</v>
      </c>
      <c r="Y79">
        <v>2.875</v>
      </c>
      <c r="Z79">
        <v>18.416</v>
      </c>
      <c r="AA79">
        <v>70.614152000000004</v>
      </c>
      <c r="AB79">
        <v>0.77943099999999998</v>
      </c>
      <c r="AC79">
        <v>21.011095000000001</v>
      </c>
      <c r="AD79" s="1">
        <v>246</v>
      </c>
      <c r="AE79">
        <v>2</v>
      </c>
      <c r="AF79">
        <v>234</v>
      </c>
      <c r="AG79">
        <v>91</v>
      </c>
      <c r="AH79">
        <v>30.070487</v>
      </c>
      <c r="AI79">
        <v>15903.1</v>
      </c>
      <c r="AJ79">
        <v>5907.3</v>
      </c>
      <c r="AK79">
        <v>10</v>
      </c>
      <c r="AL79">
        <v>4828</v>
      </c>
      <c r="AM79">
        <v>1.0203441698737297</v>
      </c>
      <c r="AN79" t="s">
        <v>71</v>
      </c>
      <c r="AO79">
        <v>965.36599999999999</v>
      </c>
      <c r="AP79" t="s">
        <v>523</v>
      </c>
      <c r="AQ79" t="s">
        <v>116</v>
      </c>
      <c r="AR79" t="s">
        <v>118</v>
      </c>
      <c r="AS79" t="s">
        <v>116</v>
      </c>
      <c r="AT79" t="s">
        <v>118</v>
      </c>
      <c r="AU79" t="s">
        <v>182</v>
      </c>
      <c r="AV79" t="s">
        <v>231</v>
      </c>
      <c r="AW79" t="s">
        <v>71</v>
      </c>
      <c r="AX79">
        <v>4050</v>
      </c>
      <c r="AY79" t="s">
        <v>332</v>
      </c>
      <c r="AZ79">
        <v>4</v>
      </c>
      <c r="BA79" t="s">
        <v>524</v>
      </c>
      <c r="BB79">
        <v>3</v>
      </c>
      <c r="BC79">
        <v>1</v>
      </c>
      <c r="BE79" t="s">
        <v>71</v>
      </c>
      <c r="BF79">
        <v>0</v>
      </c>
      <c r="BG79" t="s">
        <v>239</v>
      </c>
      <c r="BI79" t="s">
        <v>116</v>
      </c>
      <c r="BJ79" t="s">
        <v>231</v>
      </c>
      <c r="BK79" t="s">
        <v>71</v>
      </c>
      <c r="BL79">
        <v>1.0203441698737297</v>
      </c>
      <c r="BM79">
        <v>4050</v>
      </c>
      <c r="BN79" t="s">
        <v>118</v>
      </c>
      <c r="BO79" t="s">
        <v>182</v>
      </c>
      <c r="BP79">
        <v>3</v>
      </c>
      <c r="BQ79">
        <v>2123.402</v>
      </c>
      <c r="BR79">
        <v>1.1037886569819601E-2</v>
      </c>
      <c r="BS79">
        <v>0.29754793345107367</v>
      </c>
      <c r="BT79">
        <v>0.11585182645584774</v>
      </c>
      <c r="BU79">
        <v>18.416</v>
      </c>
      <c r="BV79">
        <v>9.4188476793372139E-2</v>
      </c>
      <c r="BW79">
        <v>11.02005178482454</v>
      </c>
      <c r="BX79">
        <v>10</v>
      </c>
      <c r="BY79">
        <v>2</v>
      </c>
      <c r="BZ79">
        <v>234</v>
      </c>
    </row>
    <row r="80" spans="1:78" ht="16.5">
      <c r="A80" s="103" t="str">
        <f t="shared" si="19"/>
        <v>신흥교통</v>
      </c>
      <c r="B80" s="104" t="str">
        <f t="shared" si="20"/>
        <v>하현자</v>
      </c>
      <c r="C80" s="105" t="str">
        <f t="shared" si="21"/>
        <v>A</v>
      </c>
      <c r="D80" s="106">
        <f t="shared" si="22"/>
        <v>0.98130428549442372</v>
      </c>
      <c r="E80" s="107">
        <f t="shared" si="23"/>
        <v>3881</v>
      </c>
      <c r="F80" s="108" t="str">
        <f t="shared" si="24"/>
        <v>330</v>
      </c>
      <c r="G80" s="109" t="str">
        <f t="shared" si="25"/>
        <v>70바4013</v>
      </c>
      <c r="H80" s="110">
        <f t="shared" si="26"/>
        <v>7</v>
      </c>
      <c r="I80" s="111">
        <f t="shared" si="27"/>
        <v>1095.1289999999999</v>
      </c>
      <c r="J80" s="112">
        <f t="shared" si="28"/>
        <v>2.4124707669757408E-2</v>
      </c>
      <c r="K80" s="112">
        <f t="shared" si="29"/>
        <v>0.20593739192015678</v>
      </c>
      <c r="L80" s="112">
        <f t="shared" si="30"/>
        <v>9.8618518914210113E-2</v>
      </c>
      <c r="M80" s="113">
        <f t="shared" si="31"/>
        <v>24.468</v>
      </c>
      <c r="N80" s="114">
        <f t="shared" si="32"/>
        <v>9.1313443439083444E-2</v>
      </c>
      <c r="O80" s="114">
        <f t="shared" si="33"/>
        <v>7.3963889185657585</v>
      </c>
      <c r="P80" s="214">
        <f t="shared" si="34"/>
        <v>3</v>
      </c>
      <c r="Q80" s="215">
        <f t="shared" si="35"/>
        <v>1</v>
      </c>
      <c r="R80" s="215">
        <f t="shared" si="36"/>
        <v>81</v>
      </c>
      <c r="T80">
        <v>525</v>
      </c>
      <c r="U80">
        <v>3881</v>
      </c>
      <c r="V80" t="s">
        <v>232</v>
      </c>
      <c r="W80">
        <v>1095.1289999999999</v>
      </c>
      <c r="X80">
        <v>338.589</v>
      </c>
      <c r="Y80">
        <v>3.234</v>
      </c>
      <c r="Z80">
        <v>24.468</v>
      </c>
      <c r="AA80">
        <v>23.316096000000002</v>
      </c>
      <c r="AB80">
        <v>0.56249400000000005</v>
      </c>
      <c r="AC80">
        <v>4.8016560000000004</v>
      </c>
      <c r="AD80" s="1">
        <v>108</v>
      </c>
      <c r="AE80">
        <v>1</v>
      </c>
      <c r="AF80">
        <v>81</v>
      </c>
      <c r="AG80">
        <v>106</v>
      </c>
      <c r="AH80">
        <v>46.968797000000002</v>
      </c>
      <c r="AI80">
        <v>4886.1000000000004</v>
      </c>
      <c r="AJ80">
        <v>3053.7</v>
      </c>
      <c r="AK80">
        <v>3</v>
      </c>
      <c r="AL80">
        <v>1939</v>
      </c>
      <c r="AM80">
        <v>0.98130428549442372</v>
      </c>
      <c r="AN80" t="s">
        <v>66</v>
      </c>
      <c r="AO80">
        <v>282.87099999999998</v>
      </c>
      <c r="AP80" t="s">
        <v>525</v>
      </c>
      <c r="AQ80" t="s">
        <v>116</v>
      </c>
      <c r="AR80" t="s">
        <v>118</v>
      </c>
      <c r="AS80" t="s">
        <v>116</v>
      </c>
      <c r="AT80" t="s">
        <v>118</v>
      </c>
      <c r="AU80" t="s">
        <v>180</v>
      </c>
      <c r="AV80" t="s">
        <v>232</v>
      </c>
      <c r="AW80" t="s">
        <v>66</v>
      </c>
      <c r="AX80">
        <v>3881</v>
      </c>
      <c r="AY80" t="s">
        <v>312</v>
      </c>
      <c r="AZ80">
        <v>1</v>
      </c>
      <c r="BA80" t="s">
        <v>281</v>
      </c>
      <c r="BB80">
        <v>7</v>
      </c>
      <c r="BC80">
        <v>1</v>
      </c>
      <c r="BE80" t="s">
        <v>69</v>
      </c>
      <c r="BF80">
        <v>2</v>
      </c>
      <c r="BG80" t="s">
        <v>241</v>
      </c>
      <c r="BI80" t="s">
        <v>116</v>
      </c>
      <c r="BJ80" t="s">
        <v>232</v>
      </c>
      <c r="BK80" t="s">
        <v>66</v>
      </c>
      <c r="BL80">
        <v>0.98130428549442372</v>
      </c>
      <c r="BM80">
        <v>3881</v>
      </c>
      <c r="BN80" t="s">
        <v>118</v>
      </c>
      <c r="BO80" t="s">
        <v>180</v>
      </c>
      <c r="BP80">
        <v>7</v>
      </c>
      <c r="BQ80">
        <v>1095.1289999999999</v>
      </c>
      <c r="BR80">
        <v>2.4124707669757408E-2</v>
      </c>
      <c r="BS80">
        <v>0.20593739192015678</v>
      </c>
      <c r="BT80">
        <v>9.8618518914210113E-2</v>
      </c>
      <c r="BU80">
        <v>24.468</v>
      </c>
      <c r="BV80">
        <v>9.1313443439083444E-2</v>
      </c>
      <c r="BW80">
        <v>7.3963889185657585</v>
      </c>
      <c r="BX80">
        <v>3</v>
      </c>
      <c r="BY80">
        <v>1</v>
      </c>
      <c r="BZ80">
        <v>81</v>
      </c>
    </row>
    <row r="81" spans="1:78" ht="16.5">
      <c r="A81" s="120" t="str">
        <f t="shared" si="19"/>
        <v>신흥교통</v>
      </c>
      <c r="B81" s="121" t="str">
        <f t="shared" si="20"/>
        <v>한영길</v>
      </c>
      <c r="C81" s="122" t="str">
        <f t="shared" si="21"/>
        <v>D</v>
      </c>
      <c r="D81" s="123">
        <f t="shared" si="22"/>
        <v>0.80391317392747874</v>
      </c>
      <c r="E81" s="124">
        <f t="shared" si="23"/>
        <v>771</v>
      </c>
      <c r="F81" s="125" t="str">
        <f t="shared" si="24"/>
        <v>13</v>
      </c>
      <c r="G81" s="126" t="str">
        <f t="shared" si="25"/>
        <v>70바4016</v>
      </c>
      <c r="H81" s="127">
        <f t="shared" si="26"/>
        <v>4</v>
      </c>
      <c r="I81" s="128">
        <f t="shared" si="27"/>
        <v>1059.2139999999999</v>
      </c>
      <c r="J81" s="129">
        <f t="shared" si="28"/>
        <v>2.7804888319813162E-2</v>
      </c>
      <c r="K81" s="129">
        <f t="shared" si="29"/>
        <v>0.47537652951980724</v>
      </c>
      <c r="L81" s="129">
        <f t="shared" si="30"/>
        <v>0.23413587811339354</v>
      </c>
      <c r="M81" s="130">
        <f t="shared" si="31"/>
        <v>19.170999999999999</v>
      </c>
      <c r="N81" s="131">
        <f t="shared" si="32"/>
        <v>0.2106030196260954</v>
      </c>
      <c r="O81" s="131">
        <f t="shared" si="33"/>
        <v>50.334121690636799</v>
      </c>
      <c r="P81" s="212">
        <f t="shared" si="34"/>
        <v>25</v>
      </c>
      <c r="Q81" s="213">
        <f t="shared" si="35"/>
        <v>9</v>
      </c>
      <c r="R81" s="213">
        <f t="shared" si="36"/>
        <v>928</v>
      </c>
      <c r="T81">
        <v>525</v>
      </c>
      <c r="U81">
        <v>771</v>
      </c>
      <c r="V81" t="s">
        <v>526</v>
      </c>
      <c r="W81">
        <v>1104.2370000000001</v>
      </c>
      <c r="X81">
        <v>577.64400000000001</v>
      </c>
      <c r="Y81">
        <v>1.9119999999999999</v>
      </c>
      <c r="Z81">
        <v>19.170999999999999</v>
      </c>
      <c r="AA81">
        <v>74.516932999999995</v>
      </c>
      <c r="AB81">
        <v>2.0719349999999999</v>
      </c>
      <c r="AC81">
        <v>35.423600999999998</v>
      </c>
      <c r="AD81" s="1">
        <v>248</v>
      </c>
      <c r="AE81">
        <v>9</v>
      </c>
      <c r="AF81">
        <v>928</v>
      </c>
      <c r="AG81">
        <v>78</v>
      </c>
      <c r="AH81">
        <v>14.818605</v>
      </c>
      <c r="AI81">
        <v>493.4</v>
      </c>
      <c r="AJ81">
        <v>0</v>
      </c>
      <c r="AK81">
        <v>25</v>
      </c>
      <c r="AL81">
        <v>28599</v>
      </c>
      <c r="AM81">
        <v>0.80391317392747874</v>
      </c>
      <c r="AN81" t="s">
        <v>67</v>
      </c>
      <c r="AO81">
        <v>584.38699999999994</v>
      </c>
      <c r="AP81" t="s">
        <v>527</v>
      </c>
      <c r="AQ81" t="s">
        <v>116</v>
      </c>
      <c r="AR81" t="s">
        <v>117</v>
      </c>
      <c r="AS81" t="s">
        <v>116</v>
      </c>
      <c r="AT81" t="s">
        <v>117</v>
      </c>
      <c r="AU81" t="s">
        <v>382</v>
      </c>
      <c r="AV81" t="s">
        <v>526</v>
      </c>
      <c r="AW81" t="s">
        <v>67</v>
      </c>
      <c r="AX81">
        <v>771</v>
      </c>
      <c r="AY81" t="s">
        <v>317</v>
      </c>
      <c r="AZ81">
        <v>5</v>
      </c>
      <c r="BA81" t="s">
        <v>528</v>
      </c>
      <c r="BB81">
        <v>4</v>
      </c>
      <c r="BC81">
        <v>1</v>
      </c>
      <c r="BE81" t="s">
        <v>272</v>
      </c>
      <c r="BF81" t="s">
        <v>273</v>
      </c>
      <c r="BG81" t="s">
        <v>272</v>
      </c>
      <c r="BI81" t="s">
        <v>116</v>
      </c>
      <c r="BJ81" t="s">
        <v>526</v>
      </c>
      <c r="BK81" t="s">
        <v>67</v>
      </c>
      <c r="BL81">
        <v>0.80391317392747874</v>
      </c>
      <c r="BM81">
        <v>771</v>
      </c>
      <c r="BN81" t="s">
        <v>117</v>
      </c>
      <c r="BO81" t="s">
        <v>382</v>
      </c>
      <c r="BP81">
        <v>4</v>
      </c>
      <c r="BQ81">
        <v>1059.2139999999999</v>
      </c>
      <c r="BR81">
        <v>2.7804888319813162E-2</v>
      </c>
      <c r="BS81">
        <v>0.47537652951980724</v>
      </c>
      <c r="BT81">
        <v>0.22458946765956944</v>
      </c>
      <c r="BU81">
        <v>19.170999999999999</v>
      </c>
      <c r="BV81">
        <v>0.2106030196260954</v>
      </c>
      <c r="BW81">
        <v>50.334121690636799</v>
      </c>
      <c r="BX81">
        <v>25</v>
      </c>
      <c r="BY81">
        <v>9</v>
      </c>
      <c r="BZ81">
        <v>928</v>
      </c>
    </row>
    <row r="82" spans="1:78" ht="16.5">
      <c r="A82" s="103" t="str">
        <f t="shared" si="19"/>
        <v>신흥교통</v>
      </c>
      <c r="B82" s="104" t="str">
        <f t="shared" si="20"/>
        <v>홍찬기</v>
      </c>
      <c r="C82" s="105" t="str">
        <f t="shared" si="21"/>
        <v>F</v>
      </c>
      <c r="D82" s="106">
        <f t="shared" si="22"/>
        <v>0.7977292715612968</v>
      </c>
      <c r="E82" s="107">
        <f t="shared" si="23"/>
        <v>7573</v>
      </c>
      <c r="F82" s="108" t="str">
        <f t="shared" si="24"/>
        <v>330</v>
      </c>
      <c r="G82" s="109" t="str">
        <f t="shared" si="25"/>
        <v>71바6291</v>
      </c>
      <c r="H82" s="110">
        <f t="shared" si="26"/>
        <v>6</v>
      </c>
      <c r="I82" s="111">
        <f t="shared" si="27"/>
        <v>3914.3910000000001</v>
      </c>
      <c r="J82" s="112">
        <f t="shared" si="28"/>
        <v>2.2992067623277667E-2</v>
      </c>
      <c r="K82" s="112">
        <f t="shared" si="29"/>
        <v>0.3638614340902267</v>
      </c>
      <c r="L82" s="112">
        <f t="shared" si="30"/>
        <v>0.1336095448819497</v>
      </c>
      <c r="M82" s="113">
        <f t="shared" si="31"/>
        <v>23.925999999999998</v>
      </c>
      <c r="N82" s="114">
        <f t="shared" si="32"/>
        <v>0</v>
      </c>
      <c r="O82" s="114">
        <f t="shared" si="33"/>
        <v>4.5728697005485657</v>
      </c>
      <c r="P82" s="214">
        <f t="shared" si="34"/>
        <v>58</v>
      </c>
      <c r="Q82" s="215">
        <f t="shared" si="35"/>
        <v>0</v>
      </c>
      <c r="R82" s="215">
        <f t="shared" si="36"/>
        <v>179</v>
      </c>
      <c r="T82">
        <v>525</v>
      </c>
      <c r="U82">
        <v>7573</v>
      </c>
      <c r="V82" t="s">
        <v>233</v>
      </c>
      <c r="W82">
        <v>3914.3910000000001</v>
      </c>
      <c r="X82">
        <v>1492.2329999999999</v>
      </c>
      <c r="Y82">
        <v>2.6230000000000002</v>
      </c>
      <c r="Z82">
        <v>23.925999999999998</v>
      </c>
      <c r="AA82">
        <v>131.578597</v>
      </c>
      <c r="AB82">
        <v>3.025264</v>
      </c>
      <c r="AC82">
        <v>47.876376999999998</v>
      </c>
      <c r="AD82" s="1">
        <v>523</v>
      </c>
      <c r="AE82">
        <v>0</v>
      </c>
      <c r="AF82">
        <v>179</v>
      </c>
      <c r="AG82">
        <v>90</v>
      </c>
      <c r="AH82">
        <v>29.74945</v>
      </c>
      <c r="AI82">
        <v>76705.7</v>
      </c>
      <c r="AJ82">
        <v>54996.6</v>
      </c>
      <c r="AK82">
        <v>58</v>
      </c>
      <c r="AL82">
        <v>40134</v>
      </c>
      <c r="AM82">
        <v>0.7977292715612968</v>
      </c>
      <c r="AN82" t="s">
        <v>70</v>
      </c>
      <c r="AO82">
        <v>1212.6669999999999</v>
      </c>
      <c r="AP82" t="s">
        <v>529</v>
      </c>
      <c r="AQ82" t="s">
        <v>116</v>
      </c>
      <c r="AR82" t="s">
        <v>118</v>
      </c>
      <c r="AS82" t="s">
        <v>116</v>
      </c>
      <c r="AT82" t="s">
        <v>118</v>
      </c>
      <c r="AU82" t="s">
        <v>282</v>
      </c>
      <c r="AV82" t="s">
        <v>233</v>
      </c>
      <c r="AW82" t="s">
        <v>70</v>
      </c>
      <c r="AX82">
        <v>7573</v>
      </c>
      <c r="AY82" t="s">
        <v>307</v>
      </c>
      <c r="AZ82">
        <v>1</v>
      </c>
      <c r="BA82" t="s">
        <v>331</v>
      </c>
      <c r="BB82">
        <v>6</v>
      </c>
      <c r="BC82">
        <v>1</v>
      </c>
      <c r="BE82" t="s">
        <v>70</v>
      </c>
      <c r="BF82">
        <v>0</v>
      </c>
      <c r="BG82" t="s">
        <v>239</v>
      </c>
      <c r="BI82" t="s">
        <v>116</v>
      </c>
      <c r="BJ82" t="s">
        <v>233</v>
      </c>
      <c r="BK82" t="s">
        <v>70</v>
      </c>
      <c r="BL82">
        <v>0.7977292715612968</v>
      </c>
      <c r="BM82">
        <v>7573</v>
      </c>
      <c r="BN82" t="s">
        <v>118</v>
      </c>
      <c r="BO82" t="s">
        <v>282</v>
      </c>
      <c r="BP82">
        <v>6</v>
      </c>
      <c r="BQ82">
        <v>3914.3910000000001</v>
      </c>
      <c r="BR82">
        <v>2.2992067623277667E-2</v>
      </c>
      <c r="BS82">
        <v>0.3638614340902267</v>
      </c>
      <c r="BT82">
        <v>0.1336095448819497</v>
      </c>
      <c r="BU82">
        <v>23.925999999999998</v>
      </c>
      <c r="BV82">
        <v>0</v>
      </c>
      <c r="BW82">
        <v>4.5728697005485657</v>
      </c>
      <c r="BX82">
        <v>58</v>
      </c>
      <c r="BY82">
        <v>0</v>
      </c>
      <c r="BZ82">
        <v>179</v>
      </c>
    </row>
    <row r="83" spans="1:78" ht="16.5">
      <c r="A83" s="120" t="str">
        <f t="shared" si="19"/>
        <v>신흥교통</v>
      </c>
      <c r="B83" s="121" t="str">
        <f t="shared" si="20"/>
        <v>황인석</v>
      </c>
      <c r="C83" s="122" t="str">
        <f t="shared" si="21"/>
        <v>C</v>
      </c>
      <c r="D83" s="123">
        <f t="shared" si="22"/>
        <v>0.86478221799001131</v>
      </c>
      <c r="E83" s="124">
        <f t="shared" si="23"/>
        <v>6749</v>
      </c>
      <c r="F83" s="125" t="str">
        <f t="shared" si="24"/>
        <v>330</v>
      </c>
      <c r="G83" s="126" t="str">
        <f t="shared" si="25"/>
        <v>71바6255</v>
      </c>
      <c r="H83" s="127">
        <f t="shared" si="26"/>
        <v>2</v>
      </c>
      <c r="I83" s="128">
        <f t="shared" si="27"/>
        <v>5016.3680000000004</v>
      </c>
      <c r="J83" s="129">
        <f t="shared" si="28"/>
        <v>8.6256353089031901E-4</v>
      </c>
      <c r="K83" s="129">
        <f t="shared" si="29"/>
        <v>0.28983981093371453</v>
      </c>
      <c r="L83" s="129">
        <f t="shared" si="30"/>
        <v>0.15489294246355131</v>
      </c>
      <c r="M83" s="130">
        <f t="shared" si="31"/>
        <v>19.664999999999999</v>
      </c>
      <c r="N83" s="131">
        <f t="shared" si="32"/>
        <v>1.9934741629800683E-2</v>
      </c>
      <c r="O83" s="131">
        <f t="shared" si="33"/>
        <v>7.2163764699878472</v>
      </c>
      <c r="P83" s="212">
        <f t="shared" si="34"/>
        <v>23</v>
      </c>
      <c r="Q83" s="213">
        <f t="shared" si="35"/>
        <v>1</v>
      </c>
      <c r="R83" s="213">
        <f t="shared" si="36"/>
        <v>362</v>
      </c>
      <c r="T83">
        <v>525</v>
      </c>
      <c r="U83">
        <v>6749</v>
      </c>
      <c r="V83" t="s">
        <v>234</v>
      </c>
      <c r="W83">
        <v>5016.3680000000004</v>
      </c>
      <c r="X83">
        <v>1708.0730000000001</v>
      </c>
      <c r="Y83">
        <v>2.9369999999999998</v>
      </c>
      <c r="Z83">
        <v>19.664999999999999</v>
      </c>
      <c r="AA83">
        <v>141.35190700000001</v>
      </c>
      <c r="AB83">
        <v>0.12192500000000001</v>
      </c>
      <c r="AC83">
        <v>40.969410000000003</v>
      </c>
      <c r="AD83" s="1">
        <v>777</v>
      </c>
      <c r="AE83">
        <v>1</v>
      </c>
      <c r="AF83">
        <v>362</v>
      </c>
      <c r="AG83">
        <v>96</v>
      </c>
      <c r="AH83">
        <v>35.488506000000001</v>
      </c>
      <c r="AI83">
        <v>46983.7</v>
      </c>
      <c r="AJ83">
        <v>21236.400000000001</v>
      </c>
      <c r="AK83">
        <v>23</v>
      </c>
      <c r="AL83">
        <v>10560</v>
      </c>
      <c r="AM83">
        <v>0.86478221799001131</v>
      </c>
      <c r="AN83" t="s">
        <v>69</v>
      </c>
      <c r="AO83">
        <v>4770.2110000000002</v>
      </c>
      <c r="AP83" t="s">
        <v>530</v>
      </c>
      <c r="AQ83" t="s">
        <v>116</v>
      </c>
      <c r="AR83" t="s">
        <v>118</v>
      </c>
      <c r="AS83" t="s">
        <v>116</v>
      </c>
      <c r="AT83" t="s">
        <v>118</v>
      </c>
      <c r="AU83" t="s">
        <v>183</v>
      </c>
      <c r="AV83" t="s">
        <v>234</v>
      </c>
      <c r="AW83" t="s">
        <v>69</v>
      </c>
      <c r="AX83">
        <v>6749</v>
      </c>
      <c r="AY83" t="s">
        <v>311</v>
      </c>
      <c r="AZ83">
        <v>4</v>
      </c>
      <c r="BA83" t="s">
        <v>337</v>
      </c>
      <c r="BB83">
        <v>2</v>
      </c>
      <c r="BC83">
        <v>1</v>
      </c>
      <c r="BE83" t="s">
        <v>69</v>
      </c>
      <c r="BF83">
        <v>0</v>
      </c>
      <c r="BG83" t="s">
        <v>239</v>
      </c>
      <c r="BI83" t="s">
        <v>116</v>
      </c>
      <c r="BJ83" t="s">
        <v>234</v>
      </c>
      <c r="BK83" t="s">
        <v>69</v>
      </c>
      <c r="BL83">
        <v>0.86478221799001131</v>
      </c>
      <c r="BM83">
        <v>6749</v>
      </c>
      <c r="BN83" t="s">
        <v>118</v>
      </c>
      <c r="BO83" t="s">
        <v>183</v>
      </c>
      <c r="BP83">
        <v>2</v>
      </c>
      <c r="BQ83">
        <v>5016.3680000000004</v>
      </c>
      <c r="BR83">
        <v>8.6256353089031901E-4</v>
      </c>
      <c r="BS83">
        <v>0.28983981093371453</v>
      </c>
      <c r="BT83">
        <v>0.15489294246355131</v>
      </c>
      <c r="BU83">
        <v>19.664999999999999</v>
      </c>
      <c r="BV83">
        <v>1.9934741629800683E-2</v>
      </c>
      <c r="BW83">
        <v>7.2163764699878472</v>
      </c>
      <c r="BX83">
        <v>23</v>
      </c>
      <c r="BY83">
        <v>1</v>
      </c>
      <c r="BZ83">
        <v>362</v>
      </c>
    </row>
  </sheetData>
  <sortState xmlns:xlrd2="http://schemas.microsoft.com/office/spreadsheetml/2017/richdata2" ref="T4:AN59">
    <sortCondition ref="AB4:AB59"/>
    <sortCondition descending="1" ref="AD4:AD59"/>
  </sortState>
  <phoneticPr fontId="2" type="noConversion"/>
  <conditionalFormatting sqref="C5:D83">
    <cfRule type="containsText" dxfId="17" priority="1" operator="containsText" text="F">
      <formula>NOT(ISERROR(SEARCH("F",C5)))</formula>
    </cfRule>
    <cfRule type="containsText" dxfId="16" priority="2" operator="containsText" text="D">
      <formula>NOT(ISERROR(SEARCH("D",C5)))</formula>
    </cfRule>
    <cfRule type="containsText" dxfId="15" priority="3" operator="containsText" text="C">
      <formula>NOT(ISERROR(SEARCH("C",C5)))</formula>
    </cfRule>
    <cfRule type="containsText" dxfId="14" priority="4" operator="containsText" text="B">
      <formula>NOT(ISERROR(SEARCH("B",C5)))</formula>
    </cfRule>
    <cfRule type="containsText" dxfId="13" priority="5" operator="containsText" text="A">
      <formula>NOT(ISERROR(SEARCH("A",C5)))</formula>
    </cfRule>
    <cfRule type="containsText" dxfId="12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45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19"/>
      <c r="B1" s="30"/>
      <c r="C1" s="95"/>
      <c r="D1" s="20"/>
      <c r="E1" s="20"/>
      <c r="F1" s="18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2" spans="1:18" ht="41.25">
      <c r="A2" s="291" t="s">
        <v>531</v>
      </c>
      <c r="B2" s="292"/>
      <c r="C2" s="293"/>
      <c r="D2" s="293"/>
      <c r="E2" s="291"/>
      <c r="F2" s="294"/>
      <c r="G2" s="291"/>
      <c r="H2" s="291"/>
      <c r="I2" s="291"/>
      <c r="J2" s="291"/>
      <c r="K2" s="295"/>
      <c r="L2" s="295"/>
      <c r="M2" s="295"/>
      <c r="N2" s="295"/>
      <c r="O2" s="295"/>
      <c r="P2" s="295"/>
      <c r="Q2" s="295"/>
      <c r="R2" s="295"/>
    </row>
    <row r="3" spans="1:18">
      <c r="A3" s="295"/>
      <c r="B3" s="295"/>
      <c r="C3" s="295"/>
      <c r="D3" s="295"/>
      <c r="E3" s="295"/>
      <c r="F3" s="295"/>
      <c r="G3" s="295"/>
      <c r="H3" s="295"/>
      <c r="I3" s="295"/>
      <c r="J3" s="295"/>
      <c r="K3" s="295"/>
      <c r="L3" s="295"/>
      <c r="M3" s="295"/>
      <c r="N3" s="295"/>
      <c r="O3" s="295"/>
      <c r="P3" s="295"/>
      <c r="Q3" s="295"/>
      <c r="R3" s="295"/>
    </row>
    <row r="4" spans="1:18" ht="26.25">
      <c r="A4" s="296" t="s">
        <v>532</v>
      </c>
      <c r="B4" s="297"/>
      <c r="C4" s="298"/>
      <c r="D4" s="299"/>
      <c r="E4" s="300"/>
      <c r="F4" s="301"/>
      <c r="G4" s="295"/>
      <c r="H4" s="300"/>
      <c r="I4" s="295"/>
      <c r="J4" s="295"/>
      <c r="K4" s="295"/>
      <c r="L4" s="295"/>
      <c r="M4" s="295"/>
      <c r="N4" s="295"/>
      <c r="O4" s="295"/>
      <c r="P4" s="295"/>
      <c r="Q4" s="295"/>
      <c r="R4" s="295"/>
    </row>
    <row r="5" spans="1:18" ht="26.25">
      <c r="A5" s="302"/>
      <c r="B5" s="295"/>
      <c r="C5" s="295"/>
      <c r="D5" s="295"/>
      <c r="E5" s="295"/>
      <c r="F5" s="295"/>
      <c r="G5" s="295"/>
      <c r="H5" s="295"/>
      <c r="I5" s="295"/>
      <c r="J5" s="295"/>
      <c r="K5" s="302"/>
      <c r="L5" s="295"/>
      <c r="M5" s="295"/>
      <c r="N5" s="295"/>
      <c r="O5" s="295"/>
      <c r="P5" s="295"/>
      <c r="Q5" s="295"/>
      <c r="R5" s="295"/>
    </row>
    <row r="6" spans="1:18" ht="17.25">
      <c r="A6" s="303" t="s">
        <v>533</v>
      </c>
      <c r="B6" s="295"/>
      <c r="C6" s="295"/>
      <c r="D6" s="295"/>
      <c r="E6" s="295"/>
      <c r="F6" s="295"/>
      <c r="G6" s="295"/>
      <c r="H6" s="295"/>
      <c r="I6" s="295"/>
      <c r="J6" s="295"/>
      <c r="K6" s="295"/>
      <c r="L6" s="295"/>
      <c r="M6" s="295"/>
      <c r="N6" s="295"/>
      <c r="O6" s="295"/>
      <c r="P6" s="295"/>
      <c r="Q6" s="295"/>
      <c r="R6" s="295"/>
    </row>
    <row r="7" spans="1:18" ht="17.25">
      <c r="A7" s="303"/>
      <c r="B7" s="295"/>
      <c r="C7" s="295"/>
      <c r="D7" s="295"/>
      <c r="E7" s="295"/>
      <c r="F7" s="295"/>
      <c r="G7" s="295"/>
      <c r="H7" s="295"/>
      <c r="I7" s="295"/>
      <c r="J7" s="295"/>
      <c r="K7" s="295"/>
      <c r="L7" s="295"/>
      <c r="M7" s="295"/>
      <c r="N7" s="295"/>
      <c r="O7" s="295"/>
      <c r="P7" s="295"/>
      <c r="Q7" s="295"/>
      <c r="R7" s="295"/>
    </row>
    <row r="8" spans="1:18" ht="17.25">
      <c r="A8" s="304" t="s">
        <v>165</v>
      </c>
      <c r="B8" s="305"/>
      <c r="C8" s="305"/>
      <c r="D8" s="305"/>
      <c r="E8" s="305"/>
      <c r="F8" s="305"/>
      <c r="G8" s="305"/>
      <c r="H8" s="305"/>
      <c r="I8" s="305"/>
      <c r="J8" s="305"/>
      <c r="K8" s="305"/>
      <c r="L8" s="305"/>
      <c r="M8" s="305"/>
      <c r="N8" s="305"/>
      <c r="O8" s="305"/>
      <c r="P8" s="305"/>
      <c r="Q8" s="305"/>
      <c r="R8" s="305"/>
    </row>
    <row r="9" spans="1:18">
      <c r="A9" s="305"/>
      <c r="B9" s="305"/>
      <c r="C9" s="305"/>
      <c r="D9" s="305"/>
      <c r="E9" s="305"/>
      <c r="F9" s="305"/>
      <c r="G9" s="305"/>
      <c r="H9" s="305"/>
      <c r="I9" s="305"/>
      <c r="J9" s="305"/>
      <c r="K9" s="305"/>
      <c r="L9" s="305"/>
      <c r="M9" s="305"/>
      <c r="N9" s="305"/>
      <c r="O9" s="305"/>
      <c r="P9" s="305"/>
      <c r="Q9" s="305"/>
      <c r="R9" s="305"/>
    </row>
    <row r="10" spans="1:18">
      <c r="A10" s="305" t="s">
        <v>534</v>
      </c>
      <c r="B10" s="305"/>
      <c r="C10" s="305"/>
      <c r="D10" s="305"/>
      <c r="E10" s="305"/>
      <c r="F10" s="305"/>
      <c r="G10" s="305"/>
      <c r="H10" s="305"/>
      <c r="I10" s="305"/>
      <c r="J10" s="305"/>
      <c r="K10" s="305"/>
      <c r="L10" s="305"/>
      <c r="M10" s="305"/>
      <c r="N10" s="305"/>
      <c r="O10" s="305"/>
      <c r="P10" s="305"/>
      <c r="Q10" s="305"/>
      <c r="R10" s="305"/>
    </row>
    <row r="11" spans="1:18">
      <c r="A11" s="305"/>
      <c r="B11" s="305"/>
      <c r="C11" s="305"/>
      <c r="D11" s="305"/>
      <c r="E11" s="305"/>
      <c r="F11" s="305"/>
      <c r="G11" s="305"/>
      <c r="H11" s="305"/>
      <c r="I11" s="305"/>
      <c r="J11" s="305"/>
      <c r="K11" s="305"/>
      <c r="L11" s="305"/>
      <c r="M11" s="305"/>
      <c r="N11" s="305"/>
      <c r="O11" s="305"/>
      <c r="P11" s="305"/>
      <c r="Q11" s="305"/>
      <c r="R11" s="305"/>
    </row>
    <row r="12" spans="1:18">
      <c r="A12" s="295"/>
      <c r="B12" s="295"/>
      <c r="C12" s="295"/>
      <c r="D12" s="295"/>
      <c r="E12" s="295"/>
      <c r="F12" s="295"/>
      <c r="G12" s="295"/>
      <c r="H12" s="295"/>
      <c r="I12" s="295"/>
      <c r="J12" s="295"/>
      <c r="K12" s="295"/>
      <c r="L12" s="295"/>
      <c r="M12" s="295"/>
      <c r="N12" s="295"/>
      <c r="O12" s="295"/>
      <c r="P12" s="295"/>
      <c r="Q12" s="295"/>
      <c r="R12" s="295"/>
    </row>
    <row r="13" spans="1:18" ht="37.5" customHeight="1">
      <c r="A13" s="306" t="s">
        <v>0</v>
      </c>
      <c r="B13" s="307" t="s">
        <v>74</v>
      </c>
      <c r="C13" s="308" t="s">
        <v>65</v>
      </c>
      <c r="D13" s="308" t="s">
        <v>155</v>
      </c>
      <c r="E13" s="309" t="s">
        <v>141</v>
      </c>
      <c r="F13" s="307" t="s">
        <v>146</v>
      </c>
      <c r="G13" s="309" t="s">
        <v>144</v>
      </c>
      <c r="H13" s="309" t="s">
        <v>148</v>
      </c>
      <c r="I13" s="220" t="s">
        <v>150</v>
      </c>
      <c r="J13" s="309" t="s">
        <v>11</v>
      </c>
      <c r="K13" s="309" t="s">
        <v>12</v>
      </c>
      <c r="L13" s="309" t="s">
        <v>13</v>
      </c>
      <c r="M13" s="309" t="s">
        <v>105</v>
      </c>
      <c r="N13" s="309" t="s">
        <v>6</v>
      </c>
      <c r="O13" s="309" t="s">
        <v>7</v>
      </c>
      <c r="P13" s="309" t="s">
        <v>158</v>
      </c>
      <c r="Q13" s="310" t="s">
        <v>160</v>
      </c>
      <c r="R13" s="310" t="s">
        <v>161</v>
      </c>
    </row>
    <row r="14" spans="1:18" ht="16.5">
      <c r="A14" s="311" t="s">
        <v>116</v>
      </c>
      <c r="B14" s="312" t="s">
        <v>396</v>
      </c>
      <c r="C14" s="313" t="s">
        <v>67</v>
      </c>
      <c r="D14" s="314">
        <v>0.81238095238095231</v>
      </c>
      <c r="E14" s="315">
        <v>1028</v>
      </c>
      <c r="F14" s="221" t="s">
        <v>119</v>
      </c>
      <c r="G14" s="316" t="s">
        <v>347</v>
      </c>
      <c r="H14" s="317">
        <v>1</v>
      </c>
      <c r="I14" s="222">
        <v>954.65599999999995</v>
      </c>
      <c r="J14" s="318">
        <v>4.3928273918962465E-3</v>
      </c>
      <c r="K14" s="318">
        <v>0.52542335145314512</v>
      </c>
      <c r="L14" s="318">
        <v>0.18854959273287972</v>
      </c>
      <c r="M14" s="319">
        <v>21.844999999999999</v>
      </c>
      <c r="N14" s="320">
        <v>1.3617470586263534</v>
      </c>
      <c r="O14" s="320">
        <v>40.957161532531089</v>
      </c>
      <c r="P14" s="321">
        <v>48</v>
      </c>
      <c r="Q14" s="322">
        <v>13</v>
      </c>
      <c r="R14" s="322">
        <v>391</v>
      </c>
    </row>
    <row r="15" spans="1:18" ht="16.5">
      <c r="A15" s="311" t="s">
        <v>116</v>
      </c>
      <c r="B15" s="312" t="s">
        <v>198</v>
      </c>
      <c r="C15" s="313" t="s">
        <v>67</v>
      </c>
      <c r="D15" s="314">
        <v>0.80199999999999994</v>
      </c>
      <c r="E15" s="315">
        <v>5085</v>
      </c>
      <c r="F15" s="221" t="s">
        <v>118</v>
      </c>
      <c r="G15" s="316" t="s">
        <v>187</v>
      </c>
      <c r="H15" s="317">
        <v>1</v>
      </c>
      <c r="I15" s="222">
        <v>11200.87</v>
      </c>
      <c r="J15" s="318">
        <v>2.0287625718755663E-2</v>
      </c>
      <c r="K15" s="318">
        <v>0.377863237204761</v>
      </c>
      <c r="L15" s="318">
        <v>0.11963356417849684</v>
      </c>
      <c r="M15" s="319">
        <v>22.010999999999999</v>
      </c>
      <c r="N15" s="320">
        <v>0.81243689106292627</v>
      </c>
      <c r="O15" s="320">
        <v>13.597158077899305</v>
      </c>
      <c r="P15" s="321">
        <v>200</v>
      </c>
      <c r="Q15" s="322">
        <v>91</v>
      </c>
      <c r="R15" s="322">
        <v>1523</v>
      </c>
    </row>
    <row r="16" spans="1:18" ht="16.5">
      <c r="A16" s="311" t="s">
        <v>116</v>
      </c>
      <c r="B16" s="312" t="s">
        <v>199</v>
      </c>
      <c r="C16" s="313" t="s">
        <v>67</v>
      </c>
      <c r="D16" s="314">
        <v>0.83529411764705885</v>
      </c>
      <c r="E16" s="315">
        <v>6651</v>
      </c>
      <c r="F16" s="221" t="s">
        <v>118</v>
      </c>
      <c r="G16" s="316" t="s">
        <v>183</v>
      </c>
      <c r="H16" s="317">
        <v>2</v>
      </c>
      <c r="I16" s="222">
        <v>3930.1059999999998</v>
      </c>
      <c r="J16" s="318">
        <v>7.4662921422857164E-3</v>
      </c>
      <c r="K16" s="318">
        <v>0.32807828309331311</v>
      </c>
      <c r="L16" s="318">
        <v>9.2363920973123875E-2</v>
      </c>
      <c r="M16" s="319">
        <v>19.702000000000002</v>
      </c>
      <c r="N16" s="320">
        <v>2.5444606328684265E-2</v>
      </c>
      <c r="O16" s="320">
        <v>7.4043804416471213</v>
      </c>
      <c r="P16" s="321">
        <v>40</v>
      </c>
      <c r="Q16" s="322">
        <v>1</v>
      </c>
      <c r="R16" s="322">
        <v>291</v>
      </c>
    </row>
    <row r="17" spans="1:18" ht="16.5">
      <c r="A17" s="311" t="s">
        <v>116</v>
      </c>
      <c r="B17" s="312" t="s">
        <v>349</v>
      </c>
      <c r="C17" s="313" t="s">
        <v>70</v>
      </c>
      <c r="D17" s="314">
        <v>0.7578649833204566</v>
      </c>
      <c r="E17" s="315">
        <v>5885</v>
      </c>
      <c r="F17" s="221" t="s">
        <v>117</v>
      </c>
      <c r="G17" s="316" t="s">
        <v>175</v>
      </c>
      <c r="H17" s="317">
        <v>4</v>
      </c>
      <c r="I17" s="222">
        <v>727.18600000000004</v>
      </c>
      <c r="J17" s="318">
        <v>4.8786003162420294E-2</v>
      </c>
      <c r="K17" s="318">
        <v>0.47798057861994703</v>
      </c>
      <c r="L17" s="318">
        <v>0.22002623812889685</v>
      </c>
      <c r="M17" s="319">
        <v>21.431000000000001</v>
      </c>
      <c r="N17" s="320">
        <v>0</v>
      </c>
      <c r="O17" s="320">
        <v>78.309898371154119</v>
      </c>
      <c r="P17" s="321">
        <v>17</v>
      </c>
      <c r="Q17" s="322">
        <v>11</v>
      </c>
      <c r="R17" s="322">
        <v>967</v>
      </c>
    </row>
    <row r="18" spans="1:18" ht="16.5">
      <c r="A18" s="311" t="s">
        <v>116</v>
      </c>
      <c r="B18" s="312" t="s">
        <v>200</v>
      </c>
      <c r="C18" s="313" t="s">
        <v>70</v>
      </c>
      <c r="D18" s="314">
        <v>0.79327756058103605</v>
      </c>
      <c r="E18" s="315">
        <v>4554</v>
      </c>
      <c r="F18" s="221" t="s">
        <v>118</v>
      </c>
      <c r="G18" s="316" t="s">
        <v>186</v>
      </c>
      <c r="H18" s="317">
        <v>6</v>
      </c>
      <c r="I18" s="222">
        <v>2810.42</v>
      </c>
      <c r="J18" s="318">
        <v>6.8841758918750679E-3</v>
      </c>
      <c r="K18" s="318">
        <v>0.41509468390658766</v>
      </c>
      <c r="L18" s="318">
        <v>0.13414365112687782</v>
      </c>
      <c r="M18" s="319">
        <v>25.189</v>
      </c>
      <c r="N18" s="320">
        <v>7.1163740650863574E-2</v>
      </c>
      <c r="O18" s="320">
        <v>23.484034414784979</v>
      </c>
      <c r="P18" s="321">
        <v>60</v>
      </c>
      <c r="Q18" s="322">
        <v>2</v>
      </c>
      <c r="R18" s="322">
        <v>660</v>
      </c>
    </row>
    <row r="19" spans="1:18" ht="16.5">
      <c r="A19" s="311" t="s">
        <v>116</v>
      </c>
      <c r="B19" s="312" t="s">
        <v>274</v>
      </c>
      <c r="C19" s="313" t="s">
        <v>70</v>
      </c>
      <c r="D19" s="314">
        <v>0.76424242424242417</v>
      </c>
      <c r="E19" s="315">
        <v>85</v>
      </c>
      <c r="F19" s="221" t="s">
        <v>118</v>
      </c>
      <c r="G19" s="316" t="s">
        <v>282</v>
      </c>
      <c r="H19" s="317">
        <v>1</v>
      </c>
      <c r="I19" s="222">
        <v>4355.1660000000002</v>
      </c>
      <c r="J19" s="318">
        <v>2.1625902751675617E-2</v>
      </c>
      <c r="K19" s="318">
        <v>0.27966810836813299</v>
      </c>
      <c r="L19" s="318">
        <v>0.11916882157878712</v>
      </c>
      <c r="M19" s="319">
        <v>22.829000000000001</v>
      </c>
      <c r="N19" s="320">
        <v>4.5922474596835114E-2</v>
      </c>
      <c r="O19" s="320">
        <v>2.3650074417370082</v>
      </c>
      <c r="P19" s="321">
        <v>25</v>
      </c>
      <c r="Q19" s="322">
        <v>2</v>
      </c>
      <c r="R19" s="322">
        <v>103</v>
      </c>
    </row>
    <row r="20" spans="1:18" ht="16.5">
      <c r="A20" s="311" t="s">
        <v>116</v>
      </c>
      <c r="B20" s="312" t="s">
        <v>416</v>
      </c>
      <c r="C20" s="313" t="s">
        <v>70</v>
      </c>
      <c r="D20" s="314">
        <v>0.78513239970302873</v>
      </c>
      <c r="E20" s="315">
        <v>9380</v>
      </c>
      <c r="F20" s="221" t="s">
        <v>117</v>
      </c>
      <c r="G20" s="316" t="s">
        <v>173</v>
      </c>
      <c r="H20" s="317">
        <v>2</v>
      </c>
      <c r="I20" s="222">
        <v>1337.5029999999999</v>
      </c>
      <c r="J20" s="318">
        <v>1.1879901955199118E-2</v>
      </c>
      <c r="K20" s="318">
        <v>0.4979694652997762</v>
      </c>
      <c r="L20" s="318">
        <v>0.13383147551818575</v>
      </c>
      <c r="M20" s="319">
        <v>21.706</v>
      </c>
      <c r="N20" s="320">
        <v>2.0591615842814837</v>
      </c>
      <c r="O20" s="320">
        <v>62.055642289937438</v>
      </c>
      <c r="P20" s="321">
        <v>34</v>
      </c>
      <c r="Q20" s="322">
        <v>36</v>
      </c>
      <c r="R20" s="322">
        <v>879</v>
      </c>
    </row>
    <row r="21" spans="1:18" ht="16.5">
      <c r="A21" s="311" t="s">
        <v>116</v>
      </c>
      <c r="B21" s="312" t="s">
        <v>203</v>
      </c>
      <c r="C21" s="313" t="s">
        <v>67</v>
      </c>
      <c r="D21" s="314">
        <v>0.84173913043478266</v>
      </c>
      <c r="E21" s="315">
        <v>1734</v>
      </c>
      <c r="F21" s="221" t="s">
        <v>117</v>
      </c>
      <c r="G21" s="316" t="s">
        <v>177</v>
      </c>
      <c r="H21" s="317">
        <v>1</v>
      </c>
      <c r="I21" s="222">
        <v>1998.383</v>
      </c>
      <c r="J21" s="318">
        <v>5.0878196768278351E-2</v>
      </c>
      <c r="K21" s="318">
        <v>0.48309805427903113</v>
      </c>
      <c r="L21" s="318">
        <v>0.34778118108490713</v>
      </c>
      <c r="M21" s="319">
        <v>18.975999999999999</v>
      </c>
      <c r="N21" s="320">
        <v>3.352710666573925</v>
      </c>
      <c r="O21" s="320">
        <v>45.736978346993546</v>
      </c>
      <c r="P21" s="321">
        <v>45</v>
      </c>
      <c r="Q21" s="322">
        <v>67</v>
      </c>
      <c r="R21" s="322">
        <v>914</v>
      </c>
    </row>
    <row r="22" spans="1:18" ht="16.5">
      <c r="A22" s="311" t="s">
        <v>116</v>
      </c>
      <c r="B22" s="312" t="s">
        <v>204</v>
      </c>
      <c r="C22" s="313" t="s">
        <v>70</v>
      </c>
      <c r="D22" s="314">
        <v>0.71440000000000003</v>
      </c>
      <c r="E22" s="315">
        <v>7807</v>
      </c>
      <c r="F22" s="221" t="s">
        <v>120</v>
      </c>
      <c r="G22" s="316" t="s">
        <v>171</v>
      </c>
      <c r="H22" s="317">
        <v>1</v>
      </c>
      <c r="I22" s="222">
        <v>2279.712</v>
      </c>
      <c r="J22" s="318">
        <v>7.171793240448498E-3</v>
      </c>
      <c r="K22" s="318">
        <v>0.38726000527285592</v>
      </c>
      <c r="L22" s="318">
        <v>0.21450077904577419</v>
      </c>
      <c r="M22" s="319">
        <v>19.779</v>
      </c>
      <c r="N22" s="320">
        <v>0.96503417975603933</v>
      </c>
      <c r="O22" s="320">
        <v>32.021588691904945</v>
      </c>
      <c r="P22" s="321">
        <v>27</v>
      </c>
      <c r="Q22" s="322">
        <v>22</v>
      </c>
      <c r="R22" s="322">
        <v>730</v>
      </c>
    </row>
    <row r="23" spans="1:18" ht="16.5">
      <c r="A23" s="311" t="s">
        <v>116</v>
      </c>
      <c r="B23" s="312" t="s">
        <v>276</v>
      </c>
      <c r="C23" s="313" t="s">
        <v>67</v>
      </c>
      <c r="D23" s="314">
        <v>0.83100637519871678</v>
      </c>
      <c r="E23" s="315">
        <v>5784</v>
      </c>
      <c r="F23" s="221" t="s">
        <v>117</v>
      </c>
      <c r="G23" s="316" t="s">
        <v>172</v>
      </c>
      <c r="H23" s="317">
        <v>2</v>
      </c>
      <c r="I23" s="222">
        <v>5479.1419999999998</v>
      </c>
      <c r="J23" s="318">
        <v>2.2630371358873139E-2</v>
      </c>
      <c r="K23" s="318">
        <v>0.46929041228428392</v>
      </c>
      <c r="L23" s="318">
        <v>0.18342287898360729</v>
      </c>
      <c r="M23" s="319">
        <v>19.506</v>
      </c>
      <c r="N23" s="320">
        <v>1.3140743568974851</v>
      </c>
      <c r="O23" s="320">
        <v>34.968978719660853</v>
      </c>
      <c r="P23" s="321">
        <v>156</v>
      </c>
      <c r="Q23" s="322">
        <v>72</v>
      </c>
      <c r="R23" s="322">
        <v>1916</v>
      </c>
    </row>
    <row r="24" spans="1:18" ht="16.5">
      <c r="A24" s="311" t="s">
        <v>116</v>
      </c>
      <c r="B24" s="312" t="s">
        <v>350</v>
      </c>
      <c r="C24" s="313" t="s">
        <v>70</v>
      </c>
      <c r="D24" s="314">
        <v>0.78428571428571425</v>
      </c>
      <c r="E24" s="315">
        <v>8874</v>
      </c>
      <c r="F24" s="221" t="s">
        <v>119</v>
      </c>
      <c r="G24" s="316" t="s">
        <v>347</v>
      </c>
      <c r="H24" s="317">
        <v>1</v>
      </c>
      <c r="I24" s="222">
        <v>1152.471</v>
      </c>
      <c r="J24" s="318">
        <v>1.4056906072588761E-2</v>
      </c>
      <c r="K24" s="318">
        <v>0.53053129296175128</v>
      </c>
      <c r="L24" s="318">
        <v>0.16920165453187108</v>
      </c>
      <c r="M24" s="319">
        <v>21.475000000000001</v>
      </c>
      <c r="N24" s="320">
        <v>1.7354015849422675</v>
      </c>
      <c r="O24" s="320">
        <v>72.539786250586786</v>
      </c>
      <c r="P24" s="321">
        <v>69</v>
      </c>
      <c r="Q24" s="322">
        <v>20</v>
      </c>
      <c r="R24" s="322">
        <v>836</v>
      </c>
    </row>
    <row r="25" spans="1:18" ht="16.5">
      <c r="A25" s="311" t="s">
        <v>116</v>
      </c>
      <c r="B25" s="312" t="s">
        <v>436</v>
      </c>
      <c r="C25" s="313" t="s">
        <v>70</v>
      </c>
      <c r="D25" s="314">
        <v>0.79076923076923078</v>
      </c>
      <c r="E25" s="315">
        <v>3324</v>
      </c>
      <c r="F25" s="221" t="s">
        <v>117</v>
      </c>
      <c r="G25" s="316" t="s">
        <v>382</v>
      </c>
      <c r="H25" s="317">
        <v>1</v>
      </c>
      <c r="I25" s="222">
        <v>2237.4059999999999</v>
      </c>
      <c r="J25" s="318">
        <v>5.6993407121330433E-3</v>
      </c>
      <c r="K25" s="318">
        <v>0.52279594760211623</v>
      </c>
      <c r="L25" s="318">
        <v>0.19844409105902103</v>
      </c>
      <c r="M25" s="319">
        <v>17.175999999999998</v>
      </c>
      <c r="N25" s="320" t="s">
        <v>315</v>
      </c>
      <c r="O25" s="320" t="s">
        <v>315</v>
      </c>
      <c r="P25" s="321">
        <v>85</v>
      </c>
      <c r="Q25" s="322">
        <v>6</v>
      </c>
      <c r="R25" s="322">
        <v>1898</v>
      </c>
    </row>
    <row r="26" spans="1:18" ht="16.5">
      <c r="A26" s="311" t="s">
        <v>116</v>
      </c>
      <c r="B26" s="312" t="s">
        <v>438</v>
      </c>
      <c r="C26" s="313" t="s">
        <v>67</v>
      </c>
      <c r="D26" s="314">
        <v>0.81038461538461548</v>
      </c>
      <c r="E26" s="315">
        <v>6754</v>
      </c>
      <c r="F26" s="221" t="s">
        <v>117</v>
      </c>
      <c r="G26" s="316" t="s">
        <v>382</v>
      </c>
      <c r="H26" s="317">
        <v>1</v>
      </c>
      <c r="I26" s="222">
        <v>1113.482</v>
      </c>
      <c r="J26" s="318">
        <v>4.1281631801411547E-2</v>
      </c>
      <c r="K26" s="318">
        <v>0.47599638555837437</v>
      </c>
      <c r="L26" s="318">
        <v>0.2218266662595354</v>
      </c>
      <c r="M26" s="319">
        <v>17.605</v>
      </c>
      <c r="N26" s="320" t="s">
        <v>315</v>
      </c>
      <c r="O26" s="320" t="s">
        <v>315</v>
      </c>
      <c r="P26" s="321">
        <v>30</v>
      </c>
      <c r="Q26" s="322">
        <v>6</v>
      </c>
      <c r="R26" s="322">
        <v>1481</v>
      </c>
    </row>
    <row r="27" spans="1:18" ht="16.5">
      <c r="A27" s="311" t="s">
        <v>116</v>
      </c>
      <c r="B27" s="312" t="s">
        <v>277</v>
      </c>
      <c r="C27" s="313" t="s">
        <v>70</v>
      </c>
      <c r="D27" s="314">
        <v>0.77333333333333343</v>
      </c>
      <c r="E27" s="315">
        <v>4255</v>
      </c>
      <c r="F27" s="221" t="s">
        <v>118</v>
      </c>
      <c r="G27" s="316" t="s">
        <v>282</v>
      </c>
      <c r="H27" s="317">
        <v>1</v>
      </c>
      <c r="I27" s="222">
        <v>3746.134</v>
      </c>
      <c r="J27" s="318">
        <v>2.7213521461871455E-2</v>
      </c>
      <c r="K27" s="318">
        <v>0.27116480150570876</v>
      </c>
      <c r="L27" s="318">
        <v>8.6489164562719864E-2</v>
      </c>
      <c r="M27" s="319">
        <v>23.93</v>
      </c>
      <c r="N27" s="320">
        <v>0</v>
      </c>
      <c r="O27" s="320">
        <v>5.2587547589061145</v>
      </c>
      <c r="P27" s="321">
        <v>13</v>
      </c>
      <c r="Q27" s="322">
        <v>0</v>
      </c>
      <c r="R27" s="322">
        <v>197</v>
      </c>
    </row>
    <row r="28" spans="1:18" ht="16.5">
      <c r="A28" s="311" t="s">
        <v>116</v>
      </c>
      <c r="B28" s="312" t="s">
        <v>207</v>
      </c>
      <c r="C28" s="313" t="s">
        <v>67</v>
      </c>
      <c r="D28" s="314">
        <v>0.84211614209891261</v>
      </c>
      <c r="E28" s="315">
        <v>9972</v>
      </c>
      <c r="F28" s="221" t="s">
        <v>118</v>
      </c>
      <c r="G28" s="316" t="s">
        <v>186</v>
      </c>
      <c r="H28" s="317">
        <v>9</v>
      </c>
      <c r="I28" s="222">
        <v>2995.2959999999998</v>
      </c>
      <c r="J28" s="318">
        <v>1.9715062104493367E-2</v>
      </c>
      <c r="K28" s="318">
        <v>0.37785529335488055</v>
      </c>
      <c r="L28" s="318">
        <v>0.16792998087668132</v>
      </c>
      <c r="M28" s="319">
        <v>21.792000000000002</v>
      </c>
      <c r="N28" s="320">
        <v>0.86802773415381995</v>
      </c>
      <c r="O28" s="320">
        <v>3.7391963932779935</v>
      </c>
      <c r="P28" s="321">
        <v>46</v>
      </c>
      <c r="Q28" s="322">
        <v>26</v>
      </c>
      <c r="R28" s="322">
        <v>112</v>
      </c>
    </row>
    <row r="29" spans="1:18" ht="16.5">
      <c r="A29" s="311" t="s">
        <v>116</v>
      </c>
      <c r="B29" s="312" t="s">
        <v>452</v>
      </c>
      <c r="C29" s="313" t="s">
        <v>67</v>
      </c>
      <c r="D29" s="314">
        <v>0.82454910934705605</v>
      </c>
      <c r="E29" s="315">
        <v>7504</v>
      </c>
      <c r="F29" s="221" t="s">
        <v>120</v>
      </c>
      <c r="G29" s="316" t="s">
        <v>171</v>
      </c>
      <c r="H29" s="317">
        <v>4</v>
      </c>
      <c r="I29" s="222">
        <v>826.35199999999998</v>
      </c>
      <c r="J29" s="318">
        <v>4.3076422037233872E-2</v>
      </c>
      <c r="K29" s="318">
        <v>0.44009619570873404</v>
      </c>
      <c r="L29" s="318">
        <v>0.15610780877882549</v>
      </c>
      <c r="M29" s="319">
        <v>23.010999999999999</v>
      </c>
      <c r="N29" s="320">
        <v>1.407182258246088</v>
      </c>
      <c r="O29" s="320">
        <v>70.359112912304397</v>
      </c>
      <c r="P29" s="321">
        <v>19</v>
      </c>
      <c r="Q29" s="322">
        <v>16</v>
      </c>
      <c r="R29" s="322">
        <v>1169</v>
      </c>
    </row>
    <row r="30" spans="1:18" ht="16.5">
      <c r="A30" s="311" t="s">
        <v>116</v>
      </c>
      <c r="B30" s="312" t="s">
        <v>458</v>
      </c>
      <c r="C30" s="313" t="s">
        <v>70</v>
      </c>
      <c r="D30" s="314">
        <v>0.78210095348455166</v>
      </c>
      <c r="E30" s="315">
        <v>6001</v>
      </c>
      <c r="F30" s="221" t="s">
        <v>120</v>
      </c>
      <c r="G30" s="316" t="s">
        <v>171</v>
      </c>
      <c r="H30" s="317">
        <v>4</v>
      </c>
      <c r="I30" s="222">
        <v>1094.7860000000001</v>
      </c>
      <c r="J30" s="318">
        <v>2.082944098319835E-2</v>
      </c>
      <c r="K30" s="318">
        <v>0.45474000794090486</v>
      </c>
      <c r="L30" s="318">
        <v>0.24022959738250213</v>
      </c>
      <c r="M30" s="319">
        <v>17.861000000000001</v>
      </c>
      <c r="N30" s="320">
        <v>0.24883359253499224</v>
      </c>
      <c r="O30" s="320">
        <v>63.07931570762053</v>
      </c>
      <c r="P30" s="321">
        <v>28</v>
      </c>
      <c r="Q30" s="322">
        <v>3</v>
      </c>
      <c r="R30" s="322">
        <v>747</v>
      </c>
    </row>
    <row r="31" spans="1:18" ht="16.5">
      <c r="A31" s="311" t="s">
        <v>116</v>
      </c>
      <c r="B31" s="312" t="s">
        <v>460</v>
      </c>
      <c r="C31" s="313" t="s">
        <v>70</v>
      </c>
      <c r="D31" s="314">
        <v>0.77479588202266925</v>
      </c>
      <c r="E31" s="315">
        <v>3015</v>
      </c>
      <c r="F31" s="221" t="s">
        <v>120</v>
      </c>
      <c r="G31" s="316" t="s">
        <v>240</v>
      </c>
      <c r="H31" s="317">
        <v>2</v>
      </c>
      <c r="I31" s="222">
        <v>1785.8119999999999</v>
      </c>
      <c r="J31" s="318">
        <v>1.6489522955643165E-2</v>
      </c>
      <c r="K31" s="318">
        <v>0.47866043272984943</v>
      </c>
      <c r="L31" s="318">
        <v>0.10527423939362039</v>
      </c>
      <c r="M31" s="319">
        <v>19.030999999999999</v>
      </c>
      <c r="N31" s="320">
        <v>0.11040159684869683</v>
      </c>
      <c r="O31" s="320">
        <v>71.098628370560746</v>
      </c>
      <c r="P31" s="321">
        <v>52</v>
      </c>
      <c r="Q31" s="322">
        <v>2</v>
      </c>
      <c r="R31" s="322">
        <v>1377</v>
      </c>
    </row>
    <row r="32" spans="1:18" ht="16.5">
      <c r="A32" s="311" t="s">
        <v>116</v>
      </c>
      <c r="B32" s="312" t="s">
        <v>212</v>
      </c>
      <c r="C32" s="313" t="s">
        <v>67</v>
      </c>
      <c r="D32" s="314">
        <v>0.81628621457005857</v>
      </c>
      <c r="E32" s="315">
        <v>2784</v>
      </c>
      <c r="F32" s="221" t="s">
        <v>118</v>
      </c>
      <c r="G32" s="316" t="s">
        <v>187</v>
      </c>
      <c r="H32" s="317">
        <v>3</v>
      </c>
      <c r="I32" s="222">
        <v>1602.7440000000001</v>
      </c>
      <c r="J32" s="318">
        <v>2.8404433169220103E-2</v>
      </c>
      <c r="K32" s="318">
        <v>0.33804148107896675</v>
      </c>
      <c r="L32" s="318">
        <v>0.10482023329989069</v>
      </c>
      <c r="M32" s="319">
        <v>21.891999999999999</v>
      </c>
      <c r="N32" s="320">
        <v>0.18717898803551908</v>
      </c>
      <c r="O32" s="320">
        <v>12.478599202367938</v>
      </c>
      <c r="P32" s="321">
        <v>21</v>
      </c>
      <c r="Q32" s="322">
        <v>3</v>
      </c>
      <c r="R32" s="322">
        <v>200</v>
      </c>
    </row>
    <row r="33" spans="1:18" ht="16.5">
      <c r="A33" s="311" t="s">
        <v>116</v>
      </c>
      <c r="B33" s="312" t="s">
        <v>291</v>
      </c>
      <c r="C33" s="313" t="s">
        <v>70</v>
      </c>
      <c r="D33" s="314">
        <v>0.74045360833279128</v>
      </c>
      <c r="E33" s="315">
        <v>8898</v>
      </c>
      <c r="F33" s="221" t="s">
        <v>117</v>
      </c>
      <c r="G33" s="316" t="s">
        <v>173</v>
      </c>
      <c r="H33" s="317">
        <v>2</v>
      </c>
      <c r="I33" s="222">
        <v>1888.277</v>
      </c>
      <c r="J33" s="318">
        <v>2.0826117112482296E-2</v>
      </c>
      <c r="K33" s="318">
        <v>0.50863840746918743</v>
      </c>
      <c r="L33" s="318">
        <v>0.11491958012516172</v>
      </c>
      <c r="M33" s="319">
        <v>23.414000000000001</v>
      </c>
      <c r="N33" s="320">
        <v>4.0248332209734059</v>
      </c>
      <c r="O33" s="320">
        <v>76.365914534784878</v>
      </c>
      <c r="P33" s="321">
        <v>43</v>
      </c>
      <c r="Q33" s="322">
        <v>76</v>
      </c>
      <c r="R33" s="322">
        <v>1442</v>
      </c>
    </row>
    <row r="34" spans="1:18" ht="16.5">
      <c r="A34" s="311" t="s">
        <v>116</v>
      </c>
      <c r="B34" s="312" t="s">
        <v>215</v>
      </c>
      <c r="C34" s="313" t="s">
        <v>70</v>
      </c>
      <c r="D34" s="314">
        <v>0.69080000000000008</v>
      </c>
      <c r="E34" s="315">
        <v>7178</v>
      </c>
      <c r="F34" s="221" t="s">
        <v>120</v>
      </c>
      <c r="G34" s="316" t="s">
        <v>171</v>
      </c>
      <c r="H34" s="317">
        <v>1</v>
      </c>
      <c r="I34" s="222">
        <v>3010.6350000000002</v>
      </c>
      <c r="J34" s="318">
        <v>1.6337918334136819E-2</v>
      </c>
      <c r="K34" s="318">
        <v>0.37747793092574533</v>
      </c>
      <c r="L34" s="318">
        <v>0.16873516716573081</v>
      </c>
      <c r="M34" s="319">
        <v>19.762</v>
      </c>
      <c r="N34" s="320">
        <v>0.1992935045264537</v>
      </c>
      <c r="O34" s="320">
        <v>10.296831067200108</v>
      </c>
      <c r="P34" s="321">
        <v>28</v>
      </c>
      <c r="Q34" s="322">
        <v>6</v>
      </c>
      <c r="R34" s="322">
        <v>310</v>
      </c>
    </row>
    <row r="35" spans="1:18" ht="16.5">
      <c r="A35" s="311" t="s">
        <v>116</v>
      </c>
      <c r="B35" s="312" t="s">
        <v>475</v>
      </c>
      <c r="C35" s="313" t="s">
        <v>67</v>
      </c>
      <c r="D35" s="314">
        <v>0.84173362560004195</v>
      </c>
      <c r="E35" s="315">
        <v>906</v>
      </c>
      <c r="F35" s="221" t="s">
        <v>118</v>
      </c>
      <c r="G35" s="316" t="s">
        <v>178</v>
      </c>
      <c r="H35" s="317">
        <v>7</v>
      </c>
      <c r="I35" s="222">
        <v>1361.0029999999999</v>
      </c>
      <c r="J35" s="318">
        <v>2.9221282201501643E-2</v>
      </c>
      <c r="K35" s="318">
        <v>0.37122120829147698</v>
      </c>
      <c r="L35" s="318">
        <v>0.12343837596243359</v>
      </c>
      <c r="M35" s="319">
        <v>19.774999999999999</v>
      </c>
      <c r="N35" s="320">
        <v>0.4408513427229771</v>
      </c>
      <c r="O35" s="320">
        <v>17.707528932706246</v>
      </c>
      <c r="P35" s="321">
        <v>20</v>
      </c>
      <c r="Q35" s="322">
        <v>6</v>
      </c>
      <c r="R35" s="322">
        <v>241</v>
      </c>
    </row>
    <row r="36" spans="1:18" ht="16.5">
      <c r="A36" s="311" t="s">
        <v>116</v>
      </c>
      <c r="B36" s="312" t="s">
        <v>278</v>
      </c>
      <c r="C36" s="313" t="s">
        <v>67</v>
      </c>
      <c r="D36" s="314">
        <v>0.81308567841678803</v>
      </c>
      <c r="E36" s="315">
        <v>1013</v>
      </c>
      <c r="F36" s="221" t="s">
        <v>119</v>
      </c>
      <c r="G36" s="316" t="s">
        <v>271</v>
      </c>
      <c r="H36" s="317">
        <v>3</v>
      </c>
      <c r="I36" s="222">
        <v>4381.7219999999998</v>
      </c>
      <c r="J36" s="318">
        <v>5.6894193439590629E-3</v>
      </c>
      <c r="K36" s="318">
        <v>0.53914091542451226</v>
      </c>
      <c r="L36" s="318">
        <v>0.17659596337852529</v>
      </c>
      <c r="M36" s="319">
        <v>17.533999999999999</v>
      </c>
      <c r="N36" s="320">
        <v>4.2905506100113158</v>
      </c>
      <c r="O36" s="320">
        <v>46.169063213047295</v>
      </c>
      <c r="P36" s="321">
        <v>256</v>
      </c>
      <c r="Q36" s="322">
        <v>188</v>
      </c>
      <c r="R36" s="322">
        <v>2026</v>
      </c>
    </row>
    <row r="37" spans="1:18" ht="16.5">
      <c r="A37" s="311" t="s">
        <v>116</v>
      </c>
      <c r="B37" s="312" t="s">
        <v>493</v>
      </c>
      <c r="C37" s="313" t="s">
        <v>70</v>
      </c>
      <c r="D37" s="314">
        <v>0.79679469238987666</v>
      </c>
      <c r="E37" s="315">
        <v>9931</v>
      </c>
      <c r="F37" s="221" t="s">
        <v>118</v>
      </c>
      <c r="G37" s="316" t="s">
        <v>282</v>
      </c>
      <c r="H37" s="317">
        <v>5</v>
      </c>
      <c r="I37" s="222">
        <v>1837.422</v>
      </c>
      <c r="J37" s="318">
        <v>7.1785878545077191E-3</v>
      </c>
      <c r="K37" s="318">
        <v>0.33252214008482933</v>
      </c>
      <c r="L37" s="318">
        <v>0.12626386317351157</v>
      </c>
      <c r="M37" s="319">
        <v>23.815000000000001</v>
      </c>
      <c r="N37" s="320">
        <v>0.65308894744919788</v>
      </c>
      <c r="O37" s="320">
        <v>10.503847238141265</v>
      </c>
      <c r="P37" s="321">
        <v>28</v>
      </c>
      <c r="Q37" s="322">
        <v>12</v>
      </c>
      <c r="R37" s="322">
        <v>193</v>
      </c>
    </row>
    <row r="38" spans="1:18" ht="16.5">
      <c r="A38" s="311" t="s">
        <v>116</v>
      </c>
      <c r="B38" s="312" t="s">
        <v>498</v>
      </c>
      <c r="C38" s="313" t="s">
        <v>70</v>
      </c>
      <c r="D38" s="314">
        <v>0.79799217495839547</v>
      </c>
      <c r="E38" s="315">
        <v>886</v>
      </c>
      <c r="F38" s="221" t="s">
        <v>117</v>
      </c>
      <c r="G38" s="316" t="s">
        <v>382</v>
      </c>
      <c r="H38" s="317">
        <v>3</v>
      </c>
      <c r="I38" s="222">
        <v>1235.6599999999999</v>
      </c>
      <c r="J38" s="318">
        <v>3.0361228057965709E-2</v>
      </c>
      <c r="K38" s="318">
        <v>0.4572948778453404</v>
      </c>
      <c r="L38" s="318">
        <v>0.23550167521810206</v>
      </c>
      <c r="M38" s="319">
        <v>17.151</v>
      </c>
      <c r="N38" s="320">
        <v>0.40464205363935069</v>
      </c>
      <c r="O38" s="320">
        <v>54.222035187672994</v>
      </c>
      <c r="P38" s="321">
        <v>23</v>
      </c>
      <c r="Q38" s="322">
        <v>5</v>
      </c>
      <c r="R38" s="322">
        <v>670</v>
      </c>
    </row>
    <row r="39" spans="1:18" ht="16.5">
      <c r="A39" s="311" t="s">
        <v>116</v>
      </c>
      <c r="B39" s="312" t="s">
        <v>503</v>
      </c>
      <c r="C39" s="313" t="s">
        <v>70</v>
      </c>
      <c r="D39" s="314">
        <v>0.78666666666666663</v>
      </c>
      <c r="E39" s="315">
        <v>7025</v>
      </c>
      <c r="F39" s="221" t="s">
        <v>117</v>
      </c>
      <c r="G39" s="316" t="s">
        <v>384</v>
      </c>
      <c r="H39" s="317">
        <v>1</v>
      </c>
      <c r="I39" s="222">
        <v>941.06100000000004</v>
      </c>
      <c r="J39" s="318">
        <v>1.4470553734706499E-2</v>
      </c>
      <c r="K39" s="318">
        <v>0.45149916189926309</v>
      </c>
      <c r="L39" s="318">
        <v>0.2061502920639576</v>
      </c>
      <c r="M39" s="319">
        <v>18.286999999999999</v>
      </c>
      <c r="N39" s="320">
        <v>0.42505214858547957</v>
      </c>
      <c r="O39" s="320">
        <v>49.09352316162289</v>
      </c>
      <c r="P39" s="321">
        <v>26</v>
      </c>
      <c r="Q39" s="322">
        <v>4</v>
      </c>
      <c r="R39" s="322">
        <v>462</v>
      </c>
    </row>
    <row r="40" spans="1:18" ht="16.5">
      <c r="A40" s="311" t="s">
        <v>116</v>
      </c>
      <c r="B40" s="312" t="s">
        <v>510</v>
      </c>
      <c r="C40" s="313" t="s">
        <v>70</v>
      </c>
      <c r="D40" s="314">
        <v>0.75275595014674068</v>
      </c>
      <c r="E40" s="315">
        <v>1035</v>
      </c>
      <c r="F40" s="221" t="s">
        <v>117</v>
      </c>
      <c r="G40" s="316" t="s">
        <v>173</v>
      </c>
      <c r="H40" s="317">
        <v>3</v>
      </c>
      <c r="I40" s="222">
        <v>592.7940000000001</v>
      </c>
      <c r="J40" s="318">
        <v>1.6337977635174056E-2</v>
      </c>
      <c r="K40" s="318">
        <v>0.462179031253316</v>
      </c>
      <c r="L40" s="318">
        <v>0.21761353859856883</v>
      </c>
      <c r="M40" s="319">
        <v>21.239000000000001</v>
      </c>
      <c r="N40" s="320">
        <v>1.6869266558028588</v>
      </c>
      <c r="O40" s="320">
        <v>53.981652985691483</v>
      </c>
      <c r="P40" s="321">
        <v>17</v>
      </c>
      <c r="Q40" s="322">
        <v>10</v>
      </c>
      <c r="R40" s="322">
        <v>320</v>
      </c>
    </row>
    <row r="41" spans="1:18" ht="16.5">
      <c r="A41" s="311" t="s">
        <v>116</v>
      </c>
      <c r="B41" s="312" t="s">
        <v>229</v>
      </c>
      <c r="C41" s="313" t="s">
        <v>67</v>
      </c>
      <c r="D41" s="314">
        <v>0.83272727272727265</v>
      </c>
      <c r="E41" s="315">
        <v>1388</v>
      </c>
      <c r="F41" s="221" t="s">
        <v>119</v>
      </c>
      <c r="G41" s="316" t="s">
        <v>192</v>
      </c>
      <c r="H41" s="317">
        <v>1</v>
      </c>
      <c r="I41" s="222">
        <v>2579.877</v>
      </c>
      <c r="J41" s="318">
        <v>1.1659424001379431E-2</v>
      </c>
      <c r="K41" s="318">
        <v>0.51983122848541286</v>
      </c>
      <c r="L41" s="318">
        <v>0.23063115024475975</v>
      </c>
      <c r="M41" s="319">
        <v>16.940000000000001</v>
      </c>
      <c r="N41" s="320">
        <v>1.2403692114003886</v>
      </c>
      <c r="O41" s="320">
        <v>19.070676625280974</v>
      </c>
      <c r="P41" s="321">
        <v>130</v>
      </c>
      <c r="Q41" s="322">
        <v>32</v>
      </c>
      <c r="R41" s="322">
        <v>492</v>
      </c>
    </row>
    <row r="42" spans="1:18" ht="16.5">
      <c r="A42" s="311" t="s">
        <v>116</v>
      </c>
      <c r="B42" s="312" t="s">
        <v>230</v>
      </c>
      <c r="C42" s="313" t="s">
        <v>70</v>
      </c>
      <c r="D42" s="314">
        <v>0.76500000000000001</v>
      </c>
      <c r="E42" s="315">
        <v>7935</v>
      </c>
      <c r="F42" s="221" t="s">
        <v>119</v>
      </c>
      <c r="G42" s="316" t="s">
        <v>193</v>
      </c>
      <c r="H42" s="317">
        <v>1</v>
      </c>
      <c r="I42" s="222">
        <v>4893.7790000000005</v>
      </c>
      <c r="J42" s="318">
        <v>1.3537056827074205E-2</v>
      </c>
      <c r="K42" s="318">
        <v>0.50854138133500448</v>
      </c>
      <c r="L42" s="318">
        <v>0.20699749620896243</v>
      </c>
      <c r="M42" s="319">
        <v>20.675999999999998</v>
      </c>
      <c r="N42" s="320" t="s">
        <v>315</v>
      </c>
      <c r="O42" s="320" t="s">
        <v>315</v>
      </c>
      <c r="P42" s="321">
        <v>224</v>
      </c>
      <c r="Q42" s="322">
        <v>215</v>
      </c>
      <c r="R42" s="322">
        <v>4387</v>
      </c>
    </row>
    <row r="43" spans="1:18" ht="16.5">
      <c r="A43" s="311" t="s">
        <v>116</v>
      </c>
      <c r="B43" s="312" t="s">
        <v>520</v>
      </c>
      <c r="C43" s="313" t="s">
        <v>67</v>
      </c>
      <c r="D43" s="314">
        <v>0.83041666666666669</v>
      </c>
      <c r="E43" s="315">
        <v>9619</v>
      </c>
      <c r="F43" s="221" t="s">
        <v>117</v>
      </c>
      <c r="G43" s="316" t="s">
        <v>384</v>
      </c>
      <c r="H43" s="317">
        <v>1</v>
      </c>
      <c r="I43" s="222">
        <v>3133.5129999999999</v>
      </c>
      <c r="J43" s="318">
        <v>5.9087706004531497E-2</v>
      </c>
      <c r="K43" s="318">
        <v>0.42698882857320541</v>
      </c>
      <c r="L43" s="318">
        <v>0.21668970257982018</v>
      </c>
      <c r="M43" s="319">
        <v>16.218</v>
      </c>
      <c r="N43" s="320">
        <v>0.28721757337531389</v>
      </c>
      <c r="O43" s="320">
        <v>23.200797315983692</v>
      </c>
      <c r="P43" s="321">
        <v>60</v>
      </c>
      <c r="Q43" s="322">
        <v>9</v>
      </c>
      <c r="R43" s="322">
        <v>727</v>
      </c>
    </row>
    <row r="44" spans="1:18" ht="16.5">
      <c r="A44" s="311" t="s">
        <v>116</v>
      </c>
      <c r="B44" s="312" t="s">
        <v>526</v>
      </c>
      <c r="C44" s="313" t="s">
        <v>67</v>
      </c>
      <c r="D44" s="314">
        <v>0.80391317392747874</v>
      </c>
      <c r="E44" s="315">
        <v>771</v>
      </c>
      <c r="F44" s="221" t="s">
        <v>117</v>
      </c>
      <c r="G44" s="316" t="s">
        <v>382</v>
      </c>
      <c r="H44" s="317">
        <v>4</v>
      </c>
      <c r="I44" s="222">
        <v>1059.2139999999999</v>
      </c>
      <c r="J44" s="318">
        <v>2.7804888319813162E-2</v>
      </c>
      <c r="K44" s="318">
        <v>0.47537652951980724</v>
      </c>
      <c r="L44" s="318">
        <v>0.22458946765956944</v>
      </c>
      <c r="M44" s="319">
        <v>19.170999999999999</v>
      </c>
      <c r="N44" s="320">
        <v>0.2106030196260954</v>
      </c>
      <c r="O44" s="320">
        <v>50.334121690636799</v>
      </c>
      <c r="P44" s="321">
        <v>25</v>
      </c>
      <c r="Q44" s="322">
        <v>9</v>
      </c>
      <c r="R44" s="322">
        <v>928</v>
      </c>
    </row>
    <row r="45" spans="1:18" ht="16.5">
      <c r="A45" s="311" t="s">
        <v>116</v>
      </c>
      <c r="B45" s="312" t="s">
        <v>233</v>
      </c>
      <c r="C45" s="313" t="s">
        <v>70</v>
      </c>
      <c r="D45" s="314">
        <v>0.7977292715612968</v>
      </c>
      <c r="E45" s="315">
        <v>7573</v>
      </c>
      <c r="F45" s="221" t="s">
        <v>118</v>
      </c>
      <c r="G45" s="316" t="s">
        <v>282</v>
      </c>
      <c r="H45" s="317">
        <v>6</v>
      </c>
      <c r="I45" s="222">
        <v>3914.3910000000001</v>
      </c>
      <c r="J45" s="318">
        <v>2.2992067623277667E-2</v>
      </c>
      <c r="K45" s="318">
        <v>0.3638614340902267</v>
      </c>
      <c r="L45" s="318">
        <v>0.1336095448819497</v>
      </c>
      <c r="M45" s="319">
        <v>23.925999999999998</v>
      </c>
      <c r="N45" s="320">
        <v>0</v>
      </c>
      <c r="O45" s="320">
        <v>4.5728697005485657</v>
      </c>
      <c r="P45" s="321">
        <v>58</v>
      </c>
      <c r="Q45" s="322">
        <v>0</v>
      </c>
      <c r="R45" s="322">
        <v>179</v>
      </c>
    </row>
  </sheetData>
  <phoneticPr fontId="2" type="noConversion"/>
  <conditionalFormatting sqref="C14:D45">
    <cfRule type="containsText" dxfId="11" priority="1" operator="containsText" text="F">
      <formula>NOT(ISERROR(SEARCH("F",C14)))</formula>
    </cfRule>
    <cfRule type="containsText" dxfId="10" priority="2" operator="containsText" text="D">
      <formula>NOT(ISERROR(SEARCH("D",C14)))</formula>
    </cfRule>
    <cfRule type="containsText" dxfId="9" priority="3" operator="containsText" text="C">
      <formula>NOT(ISERROR(SEARCH("C",C14)))</formula>
    </cfRule>
    <cfRule type="containsText" dxfId="8" priority="4" operator="containsText" text="B">
      <formula>NOT(ISERROR(SEARCH("B",C14)))</formula>
    </cfRule>
    <cfRule type="containsText" dxfId="7" priority="5" operator="containsText" text="A">
      <formula>NOT(ISERROR(SEARCH("A",C14)))</formula>
    </cfRule>
    <cfRule type="containsText" dxfId="6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99AC2-EF87-4EEB-B553-322636697BE5}">
  <sheetPr>
    <tabColor rgb="FFFF0000"/>
  </sheetPr>
  <dimension ref="A1:M32"/>
  <sheetViews>
    <sheetView showGridLines="0" workbookViewId="0"/>
  </sheetViews>
  <sheetFormatPr defaultRowHeight="13.5"/>
  <cols>
    <col min="1" max="16384" width="9.140625" style="358"/>
  </cols>
  <sheetData>
    <row r="1" spans="1:13">
      <c r="A1" s="363"/>
      <c r="B1" s="364"/>
      <c r="C1" s="365"/>
      <c r="D1" s="366"/>
      <c r="E1" s="366"/>
      <c r="F1" s="367"/>
      <c r="G1" s="366"/>
      <c r="H1" s="366"/>
      <c r="I1" s="366"/>
      <c r="J1" s="366"/>
      <c r="K1" s="366"/>
      <c r="L1" s="366"/>
      <c r="M1" s="366"/>
    </row>
    <row r="2" spans="1:13" ht="41.25">
      <c r="A2" s="368" t="s">
        <v>535</v>
      </c>
      <c r="B2" s="368"/>
      <c r="C2" s="368"/>
      <c r="D2" s="368"/>
      <c r="E2" s="368"/>
      <c r="F2" s="368"/>
      <c r="G2" s="368"/>
      <c r="H2" s="368"/>
      <c r="I2" s="368"/>
      <c r="J2" s="368"/>
      <c r="K2" s="368"/>
      <c r="L2" s="368"/>
      <c r="M2" s="368"/>
    </row>
    <row r="4" spans="1:13" ht="17.25">
      <c r="A4" s="361" t="s">
        <v>536</v>
      </c>
      <c r="B4" s="362"/>
      <c r="C4" s="362"/>
      <c r="D4" s="362"/>
      <c r="E4" s="362"/>
      <c r="F4" s="362"/>
      <c r="G4" s="362"/>
      <c r="H4" s="362"/>
      <c r="I4" s="362"/>
      <c r="J4" s="362"/>
      <c r="K4" s="362"/>
      <c r="L4" s="362"/>
      <c r="M4" s="362"/>
    </row>
    <row r="5" spans="1:13" ht="26.25">
      <c r="A5" s="359" t="s">
        <v>537</v>
      </c>
    </row>
    <row r="6" spans="1:13" ht="26.25">
      <c r="A6" s="359" t="s">
        <v>538</v>
      </c>
    </row>
    <row r="7" spans="1:13" ht="26.25">
      <c r="A7" s="359"/>
    </row>
    <row r="8" spans="1:13" ht="17.25">
      <c r="A8" s="360" t="s">
        <v>539</v>
      </c>
    </row>
    <row r="9" spans="1:13" ht="40.5">
      <c r="A9" s="346" t="s">
        <v>0</v>
      </c>
      <c r="B9" s="347" t="s">
        <v>74</v>
      </c>
      <c r="C9" s="348" t="s">
        <v>65</v>
      </c>
      <c r="D9" s="348" t="s">
        <v>155</v>
      </c>
      <c r="E9" s="349" t="s">
        <v>141</v>
      </c>
      <c r="F9" s="347" t="s">
        <v>146</v>
      </c>
      <c r="G9" s="349" t="s">
        <v>144</v>
      </c>
      <c r="H9" s="349" t="s">
        <v>148</v>
      </c>
      <c r="I9" s="220" t="s">
        <v>150</v>
      </c>
      <c r="J9" s="349" t="s">
        <v>11</v>
      </c>
      <c r="K9" s="349" t="s">
        <v>12</v>
      </c>
      <c r="L9" s="349" t="s">
        <v>13</v>
      </c>
      <c r="M9" s="349" t="s">
        <v>158</v>
      </c>
    </row>
    <row r="10" spans="1:13" ht="16.5">
      <c r="A10" s="350" t="s">
        <v>116</v>
      </c>
      <c r="B10" s="351" t="s">
        <v>396</v>
      </c>
      <c r="C10" s="352" t="s">
        <v>67</v>
      </c>
      <c r="D10" s="353">
        <v>0.81238095238095231</v>
      </c>
      <c r="E10" s="354">
        <v>1028</v>
      </c>
      <c r="F10" s="221" t="s">
        <v>119</v>
      </c>
      <c r="G10" s="355" t="s">
        <v>347</v>
      </c>
      <c r="H10" s="356">
        <v>1</v>
      </c>
      <c r="I10" s="222">
        <v>954.65599999999995</v>
      </c>
      <c r="J10" s="357">
        <v>4.3928273918962465E-3</v>
      </c>
      <c r="K10" s="357">
        <v>0.52542335145314512</v>
      </c>
      <c r="L10" s="357">
        <v>0.18854959273287972</v>
      </c>
      <c r="M10" s="369">
        <v>48</v>
      </c>
    </row>
    <row r="11" spans="1:13" ht="16.5">
      <c r="A11" s="350" t="s">
        <v>116</v>
      </c>
      <c r="B11" s="351" t="s">
        <v>198</v>
      </c>
      <c r="C11" s="352" t="s">
        <v>67</v>
      </c>
      <c r="D11" s="353">
        <v>0.80199999999999994</v>
      </c>
      <c r="E11" s="354">
        <v>5085</v>
      </c>
      <c r="F11" s="221" t="s">
        <v>118</v>
      </c>
      <c r="G11" s="355" t="s">
        <v>187</v>
      </c>
      <c r="H11" s="356">
        <v>1</v>
      </c>
      <c r="I11" s="222">
        <v>11200.87</v>
      </c>
      <c r="J11" s="357">
        <v>2.0287625718755663E-2</v>
      </c>
      <c r="K11" s="357">
        <v>0.377863237204761</v>
      </c>
      <c r="L11" s="357">
        <v>0.11963356417849684</v>
      </c>
      <c r="M11" s="369">
        <v>200</v>
      </c>
    </row>
    <row r="12" spans="1:13" ht="16.5">
      <c r="A12" s="350" t="s">
        <v>116</v>
      </c>
      <c r="B12" s="351" t="s">
        <v>199</v>
      </c>
      <c r="C12" s="352" t="s">
        <v>67</v>
      </c>
      <c r="D12" s="353">
        <v>0.83529411764705885</v>
      </c>
      <c r="E12" s="354">
        <v>6651</v>
      </c>
      <c r="F12" s="221" t="s">
        <v>118</v>
      </c>
      <c r="G12" s="355" t="s">
        <v>183</v>
      </c>
      <c r="H12" s="356">
        <v>2</v>
      </c>
      <c r="I12" s="222">
        <v>3930.1059999999998</v>
      </c>
      <c r="J12" s="357">
        <v>7.4662921422857164E-3</v>
      </c>
      <c r="K12" s="357">
        <v>0.32807828309331311</v>
      </c>
      <c r="L12" s="357">
        <v>9.2363920973123875E-2</v>
      </c>
      <c r="M12" s="369">
        <v>40</v>
      </c>
    </row>
    <row r="13" spans="1:13" ht="16.5">
      <c r="A13" s="350" t="s">
        <v>116</v>
      </c>
      <c r="B13" s="351" t="s">
        <v>200</v>
      </c>
      <c r="C13" s="352" t="s">
        <v>70</v>
      </c>
      <c r="D13" s="353">
        <v>0.79327756058103605</v>
      </c>
      <c r="E13" s="354">
        <v>4554</v>
      </c>
      <c r="F13" s="221" t="s">
        <v>118</v>
      </c>
      <c r="G13" s="355" t="s">
        <v>186</v>
      </c>
      <c r="H13" s="356">
        <v>6</v>
      </c>
      <c r="I13" s="222">
        <v>2810.42</v>
      </c>
      <c r="J13" s="357">
        <v>6.8841758918750679E-3</v>
      </c>
      <c r="K13" s="357">
        <v>0.41509468390658766</v>
      </c>
      <c r="L13" s="357">
        <v>0.13414365112687782</v>
      </c>
      <c r="M13" s="369">
        <v>60</v>
      </c>
    </row>
    <row r="14" spans="1:13" ht="16.5">
      <c r="A14" s="350" t="s">
        <v>116</v>
      </c>
      <c r="B14" s="351" t="s">
        <v>289</v>
      </c>
      <c r="C14" s="352" t="s">
        <v>69</v>
      </c>
      <c r="D14" s="353">
        <v>0.88249999999999995</v>
      </c>
      <c r="E14" s="354">
        <v>1952</v>
      </c>
      <c r="F14" s="221" t="s">
        <v>119</v>
      </c>
      <c r="G14" s="355" t="s">
        <v>283</v>
      </c>
      <c r="H14" s="356">
        <v>1</v>
      </c>
      <c r="I14" s="222">
        <v>1651.17</v>
      </c>
      <c r="J14" s="357">
        <v>8.5996927263244944E-3</v>
      </c>
      <c r="K14" s="357">
        <v>0.53399418820469713</v>
      </c>
      <c r="L14" s="357">
        <v>0.22529479096640562</v>
      </c>
      <c r="M14" s="369">
        <v>107</v>
      </c>
    </row>
    <row r="15" spans="1:13" ht="16.5">
      <c r="A15" s="350" t="s">
        <v>116</v>
      </c>
      <c r="B15" s="351" t="s">
        <v>202</v>
      </c>
      <c r="C15" s="352" t="s">
        <v>69</v>
      </c>
      <c r="D15" s="353">
        <v>0.88526315789473686</v>
      </c>
      <c r="E15" s="354">
        <v>4627</v>
      </c>
      <c r="F15" s="221" t="s">
        <v>119</v>
      </c>
      <c r="G15" s="355" t="s">
        <v>190</v>
      </c>
      <c r="H15" s="356">
        <v>1</v>
      </c>
      <c r="I15" s="222">
        <v>3791.4969999999998</v>
      </c>
      <c r="J15" s="357">
        <v>9.0625297506204405E-3</v>
      </c>
      <c r="K15" s="357">
        <v>0.53419940286381806</v>
      </c>
      <c r="L15" s="357">
        <v>0.21442717744468742</v>
      </c>
      <c r="M15" s="369">
        <v>239</v>
      </c>
    </row>
    <row r="16" spans="1:13" ht="16.5">
      <c r="A16" s="350" t="s">
        <v>116</v>
      </c>
      <c r="B16" s="351" t="s">
        <v>416</v>
      </c>
      <c r="C16" s="352" t="s">
        <v>70</v>
      </c>
      <c r="D16" s="353">
        <v>0.78513239970302873</v>
      </c>
      <c r="E16" s="354">
        <v>9380</v>
      </c>
      <c r="F16" s="221" t="s">
        <v>117</v>
      </c>
      <c r="G16" s="355" t="s">
        <v>173</v>
      </c>
      <c r="H16" s="356">
        <v>2</v>
      </c>
      <c r="I16" s="222">
        <v>1337.5029999999999</v>
      </c>
      <c r="J16" s="357">
        <v>1.1879901955199118E-2</v>
      </c>
      <c r="K16" s="357">
        <v>0.4979694652997762</v>
      </c>
      <c r="L16" s="357">
        <v>0.13383147551818575</v>
      </c>
      <c r="M16" s="369">
        <v>34</v>
      </c>
    </row>
    <row r="17" spans="1:13" ht="16.5">
      <c r="A17" s="350" t="s">
        <v>116</v>
      </c>
      <c r="B17" s="351" t="s">
        <v>203</v>
      </c>
      <c r="C17" s="352" t="s">
        <v>67</v>
      </c>
      <c r="D17" s="353">
        <v>0.84173913043478266</v>
      </c>
      <c r="E17" s="354">
        <v>1734</v>
      </c>
      <c r="F17" s="221" t="s">
        <v>117</v>
      </c>
      <c r="G17" s="355" t="s">
        <v>177</v>
      </c>
      <c r="H17" s="356">
        <v>1</v>
      </c>
      <c r="I17" s="222">
        <v>1998.383</v>
      </c>
      <c r="J17" s="357">
        <v>5.0878196768278351E-2</v>
      </c>
      <c r="K17" s="357">
        <v>0.48309805427903113</v>
      </c>
      <c r="L17" s="357">
        <v>0.34778118108490713</v>
      </c>
      <c r="M17" s="369">
        <v>45</v>
      </c>
    </row>
    <row r="18" spans="1:13" ht="16.5">
      <c r="A18" s="350" t="s">
        <v>116</v>
      </c>
      <c r="B18" s="351" t="s">
        <v>276</v>
      </c>
      <c r="C18" s="352" t="s">
        <v>67</v>
      </c>
      <c r="D18" s="353">
        <v>0.83100637519871678</v>
      </c>
      <c r="E18" s="354">
        <v>5784</v>
      </c>
      <c r="F18" s="221" t="s">
        <v>117</v>
      </c>
      <c r="G18" s="355" t="s">
        <v>172</v>
      </c>
      <c r="H18" s="356">
        <v>2</v>
      </c>
      <c r="I18" s="222">
        <v>5479.1419999999998</v>
      </c>
      <c r="J18" s="357">
        <v>2.2630371358873139E-2</v>
      </c>
      <c r="K18" s="357">
        <v>0.46929041228428392</v>
      </c>
      <c r="L18" s="357">
        <v>0.18342287898360729</v>
      </c>
      <c r="M18" s="369">
        <v>156</v>
      </c>
    </row>
    <row r="19" spans="1:13" ht="16.5">
      <c r="A19" s="350" t="s">
        <v>116</v>
      </c>
      <c r="B19" s="351" t="s">
        <v>350</v>
      </c>
      <c r="C19" s="352" t="s">
        <v>70</v>
      </c>
      <c r="D19" s="353">
        <v>0.78428571428571425</v>
      </c>
      <c r="E19" s="354">
        <v>8874</v>
      </c>
      <c r="F19" s="221" t="s">
        <v>119</v>
      </c>
      <c r="G19" s="355" t="s">
        <v>347</v>
      </c>
      <c r="H19" s="356">
        <v>1</v>
      </c>
      <c r="I19" s="222">
        <v>1152.471</v>
      </c>
      <c r="J19" s="357">
        <v>1.4056906072588761E-2</v>
      </c>
      <c r="K19" s="357">
        <v>0.53053129296175128</v>
      </c>
      <c r="L19" s="357">
        <v>0.16920165453187108</v>
      </c>
      <c r="M19" s="369">
        <v>69</v>
      </c>
    </row>
    <row r="20" spans="1:13" ht="16.5">
      <c r="A20" s="350" t="s">
        <v>116</v>
      </c>
      <c r="B20" s="351" t="s">
        <v>436</v>
      </c>
      <c r="C20" s="352" t="s">
        <v>70</v>
      </c>
      <c r="D20" s="353">
        <v>0.79076923076923078</v>
      </c>
      <c r="E20" s="354">
        <v>3324</v>
      </c>
      <c r="F20" s="221" t="s">
        <v>117</v>
      </c>
      <c r="G20" s="355" t="s">
        <v>382</v>
      </c>
      <c r="H20" s="356">
        <v>1</v>
      </c>
      <c r="I20" s="222">
        <v>2237.4059999999999</v>
      </c>
      <c r="J20" s="357">
        <v>5.6993407121330433E-3</v>
      </c>
      <c r="K20" s="357">
        <v>0.52279594760211623</v>
      </c>
      <c r="L20" s="357">
        <v>0.19844409105902103</v>
      </c>
      <c r="M20" s="369">
        <v>85</v>
      </c>
    </row>
    <row r="21" spans="1:13" ht="16.5">
      <c r="A21" s="350" t="s">
        <v>116</v>
      </c>
      <c r="B21" s="351" t="s">
        <v>438</v>
      </c>
      <c r="C21" s="352" t="s">
        <v>67</v>
      </c>
      <c r="D21" s="353">
        <v>0.81038461538461548</v>
      </c>
      <c r="E21" s="354">
        <v>6754</v>
      </c>
      <c r="F21" s="221" t="s">
        <v>117</v>
      </c>
      <c r="G21" s="355" t="s">
        <v>382</v>
      </c>
      <c r="H21" s="356">
        <v>1</v>
      </c>
      <c r="I21" s="222">
        <v>1113.482</v>
      </c>
      <c r="J21" s="357">
        <v>4.1281631801411547E-2</v>
      </c>
      <c r="K21" s="357">
        <v>0.47599638555837437</v>
      </c>
      <c r="L21" s="357">
        <v>0.2218266662595354</v>
      </c>
      <c r="M21" s="369">
        <v>30</v>
      </c>
    </row>
    <row r="22" spans="1:13" ht="16.5">
      <c r="A22" s="350" t="s">
        <v>116</v>
      </c>
      <c r="B22" s="351" t="s">
        <v>207</v>
      </c>
      <c r="C22" s="352" t="s">
        <v>67</v>
      </c>
      <c r="D22" s="353">
        <v>0.84211614209891261</v>
      </c>
      <c r="E22" s="354">
        <v>9972</v>
      </c>
      <c r="F22" s="221" t="s">
        <v>118</v>
      </c>
      <c r="G22" s="355" t="s">
        <v>186</v>
      </c>
      <c r="H22" s="356">
        <v>9</v>
      </c>
      <c r="I22" s="222">
        <v>2995.2959999999998</v>
      </c>
      <c r="J22" s="357">
        <v>1.9715062104493367E-2</v>
      </c>
      <c r="K22" s="357">
        <v>0.37785529335488055</v>
      </c>
      <c r="L22" s="357">
        <v>0.16792998087668132</v>
      </c>
      <c r="M22" s="369">
        <v>46</v>
      </c>
    </row>
    <row r="23" spans="1:13" ht="16.5">
      <c r="A23" s="350" t="s">
        <v>116</v>
      </c>
      <c r="B23" s="351" t="s">
        <v>460</v>
      </c>
      <c r="C23" s="352" t="s">
        <v>70</v>
      </c>
      <c r="D23" s="353">
        <v>0.77479588202266925</v>
      </c>
      <c r="E23" s="354">
        <v>3015</v>
      </c>
      <c r="F23" s="221" t="s">
        <v>120</v>
      </c>
      <c r="G23" s="355" t="s">
        <v>240</v>
      </c>
      <c r="H23" s="356">
        <v>2</v>
      </c>
      <c r="I23" s="222">
        <v>1785.8119999999999</v>
      </c>
      <c r="J23" s="357">
        <v>1.6489522955643165E-2</v>
      </c>
      <c r="K23" s="357">
        <v>0.47866043272984943</v>
      </c>
      <c r="L23" s="357">
        <v>0.10527423939362039</v>
      </c>
      <c r="M23" s="369">
        <v>52</v>
      </c>
    </row>
    <row r="24" spans="1:13" ht="16.5">
      <c r="A24" s="350" t="s">
        <v>116</v>
      </c>
      <c r="B24" s="351" t="s">
        <v>291</v>
      </c>
      <c r="C24" s="352" t="s">
        <v>70</v>
      </c>
      <c r="D24" s="353">
        <v>0.74045360833279128</v>
      </c>
      <c r="E24" s="354">
        <v>8898</v>
      </c>
      <c r="F24" s="221" t="s">
        <v>117</v>
      </c>
      <c r="G24" s="355" t="s">
        <v>173</v>
      </c>
      <c r="H24" s="356">
        <v>2</v>
      </c>
      <c r="I24" s="222">
        <v>1888.277</v>
      </c>
      <c r="J24" s="357">
        <v>2.0826117112482296E-2</v>
      </c>
      <c r="K24" s="357">
        <v>0.50863840746918743</v>
      </c>
      <c r="L24" s="357">
        <v>0.11491958012516172</v>
      </c>
      <c r="M24" s="369">
        <v>43</v>
      </c>
    </row>
    <row r="25" spans="1:13" ht="16.5">
      <c r="A25" s="350" t="s">
        <v>116</v>
      </c>
      <c r="B25" s="351" t="s">
        <v>214</v>
      </c>
      <c r="C25" s="352" t="s">
        <v>69</v>
      </c>
      <c r="D25" s="353">
        <v>0.890625</v>
      </c>
      <c r="E25" s="354">
        <v>5146</v>
      </c>
      <c r="F25" s="221" t="s">
        <v>118</v>
      </c>
      <c r="G25" s="355" t="s">
        <v>181</v>
      </c>
      <c r="H25" s="356">
        <v>1</v>
      </c>
      <c r="I25" s="222">
        <v>5516.5230000000001</v>
      </c>
      <c r="J25" s="357">
        <v>3.4929982796530992E-2</v>
      </c>
      <c r="K25" s="357">
        <v>0.32627969971290144</v>
      </c>
      <c r="L25" s="357">
        <v>0.12181586118647561</v>
      </c>
      <c r="M25" s="369">
        <v>57</v>
      </c>
    </row>
    <row r="26" spans="1:13" ht="16.5">
      <c r="A26" s="350" t="s">
        <v>116</v>
      </c>
      <c r="B26" s="351" t="s">
        <v>485</v>
      </c>
      <c r="C26" s="352" t="s">
        <v>69</v>
      </c>
      <c r="D26" s="353">
        <v>0.87619047619047619</v>
      </c>
      <c r="E26" s="354">
        <v>7615</v>
      </c>
      <c r="F26" s="221" t="s">
        <v>120</v>
      </c>
      <c r="G26" s="355" t="s">
        <v>387</v>
      </c>
      <c r="H26" s="356">
        <v>1</v>
      </c>
      <c r="I26" s="222">
        <v>1286.123</v>
      </c>
      <c r="J26" s="357">
        <v>1.5895094478498163E-2</v>
      </c>
      <c r="K26" s="357">
        <v>0.46347887928069564</v>
      </c>
      <c r="L26" s="357">
        <v>0.2472547338007329</v>
      </c>
      <c r="M26" s="369">
        <v>30</v>
      </c>
    </row>
    <row r="27" spans="1:13" ht="16.5">
      <c r="A27" s="350" t="s">
        <v>116</v>
      </c>
      <c r="B27" s="351" t="s">
        <v>278</v>
      </c>
      <c r="C27" s="352" t="s">
        <v>67</v>
      </c>
      <c r="D27" s="353">
        <v>0.81308567841678803</v>
      </c>
      <c r="E27" s="354">
        <v>1013</v>
      </c>
      <c r="F27" s="221" t="s">
        <v>119</v>
      </c>
      <c r="G27" s="355" t="s">
        <v>271</v>
      </c>
      <c r="H27" s="356">
        <v>3</v>
      </c>
      <c r="I27" s="222">
        <v>4381.7219999999998</v>
      </c>
      <c r="J27" s="357">
        <v>5.6894193439590629E-3</v>
      </c>
      <c r="K27" s="357">
        <v>0.53914091542451226</v>
      </c>
      <c r="L27" s="357">
        <v>0.17659596337852529</v>
      </c>
      <c r="M27" s="369">
        <v>256</v>
      </c>
    </row>
    <row r="28" spans="1:13" ht="16.5">
      <c r="A28" s="350" t="s">
        <v>116</v>
      </c>
      <c r="B28" s="351" t="s">
        <v>495</v>
      </c>
      <c r="C28" s="352" t="s">
        <v>69</v>
      </c>
      <c r="D28" s="353">
        <v>0.89671898157106378</v>
      </c>
      <c r="E28" s="354">
        <v>4756</v>
      </c>
      <c r="F28" s="221" t="s">
        <v>118</v>
      </c>
      <c r="G28" s="355" t="s">
        <v>385</v>
      </c>
      <c r="H28" s="356">
        <v>2</v>
      </c>
      <c r="I28" s="222">
        <v>10863.581</v>
      </c>
      <c r="J28" s="357">
        <v>1.7497705200981581E-2</v>
      </c>
      <c r="K28" s="357">
        <v>0.38825396171269416</v>
      </c>
      <c r="L28" s="357">
        <v>0.14148189257299226</v>
      </c>
      <c r="M28" s="369">
        <v>215</v>
      </c>
    </row>
    <row r="29" spans="1:13" ht="16.5">
      <c r="A29" s="350" t="s">
        <v>116</v>
      </c>
      <c r="B29" s="351" t="s">
        <v>229</v>
      </c>
      <c r="C29" s="352" t="s">
        <v>67</v>
      </c>
      <c r="D29" s="353">
        <v>0.83272727272727265</v>
      </c>
      <c r="E29" s="354">
        <v>1388</v>
      </c>
      <c r="F29" s="221" t="s">
        <v>119</v>
      </c>
      <c r="G29" s="355" t="s">
        <v>192</v>
      </c>
      <c r="H29" s="356">
        <v>1</v>
      </c>
      <c r="I29" s="222">
        <v>2579.877</v>
      </c>
      <c r="J29" s="357">
        <v>1.1659424001379431E-2</v>
      </c>
      <c r="K29" s="357">
        <v>0.51983122848541286</v>
      </c>
      <c r="L29" s="357">
        <v>0.23063115024475975</v>
      </c>
      <c r="M29" s="369">
        <v>130</v>
      </c>
    </row>
    <row r="30" spans="1:13" ht="16.5">
      <c r="A30" s="350" t="s">
        <v>116</v>
      </c>
      <c r="B30" s="351" t="s">
        <v>230</v>
      </c>
      <c r="C30" s="352" t="s">
        <v>70</v>
      </c>
      <c r="D30" s="353">
        <v>0.76500000000000001</v>
      </c>
      <c r="E30" s="354">
        <v>7935</v>
      </c>
      <c r="F30" s="221" t="s">
        <v>119</v>
      </c>
      <c r="G30" s="355" t="s">
        <v>193</v>
      </c>
      <c r="H30" s="356">
        <v>1</v>
      </c>
      <c r="I30" s="222">
        <v>4893.7790000000005</v>
      </c>
      <c r="J30" s="357">
        <v>1.3537056827074205E-2</v>
      </c>
      <c r="K30" s="357">
        <v>0.50854138133500448</v>
      </c>
      <c r="L30" s="357">
        <v>0.20699749620896243</v>
      </c>
      <c r="M30" s="369">
        <v>224</v>
      </c>
    </row>
    <row r="31" spans="1:13" ht="16.5">
      <c r="A31" s="350" t="s">
        <v>116</v>
      </c>
      <c r="B31" s="351" t="s">
        <v>520</v>
      </c>
      <c r="C31" s="352" t="s">
        <v>67</v>
      </c>
      <c r="D31" s="353">
        <v>0.83041666666666669</v>
      </c>
      <c r="E31" s="354">
        <v>9619</v>
      </c>
      <c r="F31" s="221" t="s">
        <v>117</v>
      </c>
      <c r="G31" s="355" t="s">
        <v>384</v>
      </c>
      <c r="H31" s="356">
        <v>1</v>
      </c>
      <c r="I31" s="222">
        <v>3133.5129999999999</v>
      </c>
      <c r="J31" s="357">
        <v>5.9087706004531497E-2</v>
      </c>
      <c r="K31" s="357">
        <v>0.42698882857320541</v>
      </c>
      <c r="L31" s="357">
        <v>0.21668970257982018</v>
      </c>
      <c r="M31" s="369">
        <v>60</v>
      </c>
    </row>
    <row r="32" spans="1:13" ht="16.5">
      <c r="A32" s="350" t="s">
        <v>116</v>
      </c>
      <c r="B32" s="351" t="s">
        <v>233</v>
      </c>
      <c r="C32" s="352" t="s">
        <v>70</v>
      </c>
      <c r="D32" s="353">
        <v>0.7977292715612968</v>
      </c>
      <c r="E32" s="354">
        <v>7573</v>
      </c>
      <c r="F32" s="221" t="s">
        <v>118</v>
      </c>
      <c r="G32" s="355" t="s">
        <v>282</v>
      </c>
      <c r="H32" s="356">
        <v>6</v>
      </c>
      <c r="I32" s="222">
        <v>3914.3910000000001</v>
      </c>
      <c r="J32" s="357">
        <v>2.2992067623277667E-2</v>
      </c>
      <c r="K32" s="357">
        <v>0.3638614340902267</v>
      </c>
      <c r="L32" s="357">
        <v>0.1336095448819497</v>
      </c>
      <c r="M32" s="369">
        <v>58</v>
      </c>
    </row>
  </sheetData>
  <mergeCells count="1">
    <mergeCell ref="A2:M2"/>
  </mergeCells>
  <phoneticPr fontId="2" type="noConversion"/>
  <conditionalFormatting sqref="C10:D32">
    <cfRule type="containsText" dxfId="5" priority="1" operator="containsText" text="F">
      <formula>NOT(ISERROR(SEARCH("F",C10)))</formula>
    </cfRule>
    <cfRule type="containsText" dxfId="4" priority="2" operator="containsText" text="D">
      <formula>NOT(ISERROR(SEARCH("D",C10)))</formula>
    </cfRule>
    <cfRule type="containsText" dxfId="3" priority="3" operator="containsText" text="C">
      <formula>NOT(ISERROR(SEARCH("C",C10)))</formula>
    </cfRule>
    <cfRule type="containsText" dxfId="2" priority="4" operator="containsText" text="B">
      <formula>NOT(ISERROR(SEARCH("B",C10)))</formula>
    </cfRule>
    <cfRule type="containsText" dxfId="1" priority="5" operator="containsText" text="A">
      <formula>NOT(ISERROR(SEARCH("A",C10)))</formula>
    </cfRule>
    <cfRule type="containsText" dxfId="0" priority="6" operator="containsText" text="S">
      <formula>NOT(ISERROR(SEARCH("S",C10)))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공회전과다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2025-02-04T02:04:04Z</dcterms:modified>
</cp:coreProperties>
</file>