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2147AA28-B62C-42EA-9485-1FB8F7AB20C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r:id="rId8"/>
  </sheets>
  <definedNames>
    <definedName name="_xlnm._FilterDatabase" localSheetId="4" hidden="1">운전자별!$A$2:$R$69</definedName>
    <definedName name="_xlnm._FilterDatabase" localSheetId="3" hidden="1">차량별!$A$2:$BN$28</definedName>
    <definedName name="_xlnm.Print_Area" localSheetId="4">운전자별!$A$1:$R$69</definedName>
    <definedName name="_xlnm.Print_Area" localSheetId="1">종합!$A$1:$L$147</definedName>
    <definedName name="_xlnm.Print_Area" localSheetId="3">차량별!$A$1:$T$28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9" i="12" l="1"/>
  <c r="I139" i="12"/>
  <c r="G139" i="12"/>
  <c r="F139" i="12"/>
  <c r="E139" i="12"/>
  <c r="D139" i="12"/>
  <c r="J138" i="12"/>
  <c r="I138" i="12"/>
  <c r="H138" i="12"/>
  <c r="G138" i="12"/>
  <c r="F138" i="12"/>
  <c r="E138" i="12"/>
  <c r="D138" i="12"/>
  <c r="J137" i="12"/>
  <c r="I137" i="12"/>
  <c r="H137" i="12"/>
  <c r="G137" i="12"/>
  <c r="F137" i="12"/>
  <c r="E137" i="12"/>
  <c r="D137" i="12"/>
  <c r="J136" i="12"/>
  <c r="I136" i="12"/>
  <c r="G136" i="12"/>
  <c r="F136" i="12"/>
  <c r="E136" i="12"/>
  <c r="D136" i="12"/>
  <c r="B138" i="12"/>
  <c r="B137" i="12"/>
  <c r="B136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N59" i="12" a="1"/>
  <c r="D59" i="12" a="1"/>
  <c r="N59" i="12" l="1"/>
  <c r="D59" i="12"/>
  <c r="I59" i="12" a="1"/>
  <c r="H59" i="12" a="1"/>
  <c r="F59" i="12" a="1"/>
  <c r="E59" i="12" a="1"/>
  <c r="G59" i="12" a="1"/>
  <c r="J59" i="12" a="1"/>
  <c r="I59" i="12" l="1"/>
  <c r="G59" i="12"/>
  <c r="J59" i="12"/>
  <c r="F59" i="12"/>
  <c r="E59" i="12"/>
  <c r="H59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F25" i="60" l="1"/>
  <c r="F22" i="60"/>
  <c r="F14" i="60"/>
  <c r="F23" i="60"/>
  <c r="F15" i="60"/>
  <c r="F17" i="60"/>
  <c r="F16" i="60"/>
  <c r="F21" i="60"/>
  <c r="F13" i="60"/>
  <c r="F26" i="60"/>
  <c r="F18" i="60"/>
  <c r="F19" i="60"/>
  <c r="F28" i="60"/>
  <c r="F20" i="60"/>
  <c r="F12" i="60"/>
  <c r="F27" i="60"/>
  <c r="F11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9" i="12" l="1"/>
  <c r="J10" i="12" l="1"/>
  <c r="J35" i="12" s="1"/>
  <c r="N29" i="12"/>
  <c r="K59" i="12" l="1" a="1"/>
  <c r="K59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<sst xmlns="http://schemas.openxmlformats.org/spreadsheetml/2006/main" count="2255" uniqueCount="477">
  <si>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</si>
  <si>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</si>
  <si>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</si>
  <si>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</si>
  <si>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</si>
  <si>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</si>
  <si>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</si>
  <si>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</si>
  <si>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</si>
  <si>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</si>
  <si>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</si>
  <si>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</si>
  <si>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</si>
  <si>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</si>
  <si>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</si>
  <si>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</si>
  <si>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</si>
  <si>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</si>
  <si>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</si>
  <si>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</si>
  <si>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</si>
  <si>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</si>
  <si>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</si>
  <si>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</si>
  <si>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</si>
  <si>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</si>
  <si>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</si>
  <si>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</si>
  <si>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</si>
  <si>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</si>
  <si>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</si>
  <si>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</si>
  <si>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</si>
  <si>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</si>
  <si>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</si>
  <si>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</si>
  <si>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</si>
  <si>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</si>
  <si>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</si>
  <si>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</si>
  <si>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</si>
  <si>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</si>
  <si>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</si>
  <si>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</si>
  <si>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</si>
  <si>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</si>
  <si>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</si>
  <si>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</si>
  <si>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</si>
  <si>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</si>
  <si>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</si>
  <si>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</si>
  <si>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</si>
  <si>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</si>
  <si>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</si>
  <si>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</si>
  <si>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</si>
  <si>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</si>
  <si>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</si>
  <si>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</si>
  <si>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</si>
  <si>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</si>
  <si>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</si>
  <si>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</si>
  <si>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</si>
  <si>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</si>
  <si>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</si>
  <si>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</si>
  <si>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</si>
  <si>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</si>
  <si>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</si>
  <si>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</si>
  <si>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</si>
  <si>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</si>
  <si>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</si>
  <si>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</si>
  <si>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</si>
  <si>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</si>
  <si>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</si>
  <si>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</si>
  <si>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</si>
  <si>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</si>
  <si>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</si>
  <si>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</si>
  <si>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</si>
  <si>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</si>
  <si>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</si>
  <si>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</si>
  <si>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</si>
  <si>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</si>
  <si>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</si>
  <si>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</si>
  <si>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</si>
  <si>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</si>
  <si>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</si>
  <si>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</si>
  <si>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</si>
  <si>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</si>
  <si>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</si>
  <si>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</si>
  <si>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</si>
  <si>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</si>
  <si>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</si>
  <si>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</si>
  <si>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</si>
  <si>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</si>
  <si>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</si>
  <si>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</si>
  <si>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</si>
  <si>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</si>
  <si>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</si>
  <si>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</si>
  <si>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</si>
  <si>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</si>
  <si>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</si>
  <si>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</si>
  <si>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</si>
  <si>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</si>
  <si>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청룡교통</t>
  </si>
  <si>
    <t>310</t>
  </si>
  <si>
    <t>43</t>
  </si>
  <si>
    <t>43-1</t>
  </si>
  <si>
    <t>44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</si>
  <si>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</si>
  <si>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</si>
  <si>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</si>
  <si>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</si>
  <si>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</si>
  <si>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</si>
  <si>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</si>
  <si>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</si>
  <si>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</si>
  <si>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</si>
  <si>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</si>
  <si>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</si>
  <si>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</si>
  <si>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</si>
  <si>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</si>
  <si>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</si>
  <si>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</si>
  <si>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</si>
  <si>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</si>
  <si>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</si>
  <si>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</si>
  <si>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</si>
  <si>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</si>
  <si>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</si>
  <si>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</si>
  <si>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</si>
  <si>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</si>
  <si>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</si>
  <si>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</si>
  <si>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</si>
  <si>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</si>
  <si>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</si>
  <si>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</si>
  <si>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</si>
  <si>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</si>
  <si>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</si>
  <si>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</si>
  <si>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</si>
  <si>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</si>
  <si>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</si>
  <si>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</si>
  <si>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</si>
  <si>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최대주행거리</t>
  </si>
  <si>
    <t>[TIP!!] 특별관리 운행사원 관리하려면?</t>
  </si>
  <si>
    <t>대형</t>
  </si>
  <si>
    <t>청룡교통</t>
    <phoneticPr fontId="2" type="noConversion"/>
  </si>
  <si>
    <t>73아1047</t>
  </si>
  <si>
    <t>73아1079</t>
  </si>
  <si>
    <t>73아1731</t>
  </si>
  <si>
    <t>73아1040</t>
  </si>
  <si>
    <t>73아1053</t>
  </si>
  <si>
    <t>저상</t>
  </si>
  <si>
    <t>73아1058</t>
  </si>
  <si>
    <t>73아1069</t>
  </si>
  <si>
    <t>73아1072</t>
  </si>
  <si>
    <t>73아1075</t>
  </si>
  <si>
    <t>73아1150</t>
  </si>
  <si>
    <t>73아1151</t>
  </si>
  <si>
    <t>73아1732</t>
  </si>
  <si>
    <t>73아1045</t>
  </si>
  <si>
    <t>73아1049</t>
  </si>
  <si>
    <t>73아1056</t>
  </si>
  <si>
    <t>73아1076</t>
  </si>
  <si>
    <t>73아1077</t>
  </si>
  <si>
    <t>73아1084</t>
  </si>
  <si>
    <t>75바1073</t>
  </si>
  <si>
    <t>73아1052</t>
  </si>
  <si>
    <t>73아1054</t>
  </si>
  <si>
    <t>73아1078</t>
  </si>
  <si>
    <t>73아1081</t>
  </si>
  <si>
    <t>73아1083</t>
  </si>
  <si>
    <t>73아1063</t>
  </si>
  <si>
    <t>73아1082</t>
  </si>
  <si>
    <t>강명구</t>
  </si>
  <si>
    <t>공윤호</t>
  </si>
  <si>
    <t>공재구</t>
  </si>
  <si>
    <t>권혁민</t>
  </si>
  <si>
    <t>김남우</t>
  </si>
  <si>
    <t>김민수</t>
  </si>
  <si>
    <t>김성태</t>
  </si>
  <si>
    <t>김진규</t>
  </si>
  <si>
    <t>김호준</t>
  </si>
  <si>
    <t>나진철</t>
  </si>
  <si>
    <t>류광민</t>
  </si>
  <si>
    <t>박승호</t>
  </si>
  <si>
    <t>박형근</t>
  </si>
  <si>
    <t>배경호</t>
  </si>
  <si>
    <t>석승무</t>
  </si>
  <si>
    <t>심보용</t>
  </si>
  <si>
    <t>유창수</t>
  </si>
  <si>
    <t>유형식</t>
  </si>
  <si>
    <t>윤승진</t>
  </si>
  <si>
    <t>이도영</t>
  </si>
  <si>
    <t>이동현</t>
  </si>
  <si>
    <t>이재룡</t>
  </si>
  <si>
    <t>이준형</t>
  </si>
  <si>
    <t>이준호</t>
  </si>
  <si>
    <t>이진원</t>
  </si>
  <si>
    <t>이진호</t>
  </si>
  <si>
    <t>이효준</t>
  </si>
  <si>
    <t>임영환</t>
  </si>
  <si>
    <t>임장환</t>
  </si>
  <si>
    <t>장민</t>
  </si>
  <si>
    <t>전기정</t>
  </si>
  <si>
    <t>정승우</t>
  </si>
  <si>
    <t>정인택</t>
  </si>
  <si>
    <t>정재환</t>
  </si>
  <si>
    <t>정진규</t>
  </si>
  <si>
    <t>정현철</t>
  </si>
  <si>
    <t>정화석</t>
  </si>
  <si>
    <t>조영현</t>
  </si>
  <si>
    <t>채권석</t>
  </si>
  <si>
    <t>최창엽</t>
  </si>
  <si>
    <t>허기범</t>
  </si>
  <si>
    <t>홍국표</t>
  </si>
  <si>
    <t>황승준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</si>
  <si>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</si>
  <si>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</si>
  <si>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</si>
  <si>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</si>
  <si>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인천전체</t>
  </si>
  <si>
    <t>0%(0명)</t>
  </si>
  <si>
    <t>▲</t>
  </si>
  <si>
    <t>=</t>
  </si>
  <si>
    <t>▽</t>
  </si>
  <si>
    <t>이성호</t>
  </si>
  <si>
    <t>김기웅</t>
  </si>
  <si>
    <t>여유안</t>
  </si>
  <si>
    <t>유호정</t>
  </si>
  <si>
    <t>이기용</t>
  </si>
  <si>
    <t>최정오</t>
  </si>
  <si>
    <t>호광희</t>
  </si>
  <si>
    <t>310310</t>
  </si>
  <si>
    <t>청룡교통310F1</t>
  </si>
  <si>
    <t>4343</t>
  </si>
  <si>
    <t>청룡교통43D2</t>
  </si>
  <si>
    <t>청룡교통43S2</t>
  </si>
  <si>
    <t>청룡교통43D1</t>
  </si>
  <si>
    <t>청룡교통43S1</t>
  </si>
  <si>
    <t>43-143-1</t>
  </si>
  <si>
    <t>청룡교통43-1D1</t>
  </si>
  <si>
    <t>청룡교통43-1C2</t>
  </si>
  <si>
    <t>청룡교통43-1C1</t>
  </si>
  <si>
    <t>4444</t>
  </si>
  <si>
    <t>청룡교통44C1</t>
  </si>
  <si>
    <t>예비예비</t>
  </si>
  <si>
    <t>청룡교통43-1D2</t>
  </si>
  <si>
    <t>김광석</t>
  </si>
  <si>
    <t>개선율(유카전)</t>
  </si>
  <si>
    <t>순위</t>
  </si>
  <si>
    <t>권순구</t>
  </si>
  <si>
    <t>황우상</t>
  </si>
  <si>
    <t>청룡교통43-1B1</t>
  </si>
  <si>
    <t>청룡교통43-1C3</t>
  </si>
  <si>
    <t>-</t>
    <phoneticPr fontId="2" type="noConversion"/>
  </si>
  <si>
    <t>청룡교통310D1</t>
  </si>
  <si>
    <t>청룡교통43B1</t>
  </si>
  <si>
    <t>청룡교통43F1</t>
  </si>
  <si>
    <t>청룡교통43B2</t>
  </si>
  <si>
    <t>청룡교통44C2</t>
  </si>
  <si>
    <t>청룡교통43C2</t>
  </si>
  <si>
    <t>청룡교통43C1</t>
  </si>
  <si>
    <t>청룡교통43-1F1</t>
  </si>
  <si>
    <t>청룡교통44D1</t>
  </si>
  <si>
    <t>청룡교통44C3</t>
  </si>
  <si>
    <t>43%(3명)</t>
  </si>
  <si>
    <t>20%(1명)</t>
  </si>
  <si>
    <t>29%(2명)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</si>
  <si>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</si>
  <si>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</si>
  <si>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</si>
  <si>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</si>
  <si>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</si>
  <si>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</si>
  <si>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</si>
  <si>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4444D</t>
  </si>
  <si>
    <t>43-143-1D</t>
  </si>
  <si>
    <t>310310D</t>
  </si>
  <si>
    <t>4444B</t>
  </si>
  <si>
    <t>청룡교통44B3</t>
  </si>
  <si>
    <t>43-143-1C</t>
  </si>
  <si>
    <t>청룡교통44B1</t>
  </si>
  <si>
    <t>4444C</t>
  </si>
  <si>
    <t>4343A</t>
  </si>
  <si>
    <t>청룡교통43A1</t>
  </si>
  <si>
    <t>4343B</t>
  </si>
  <si>
    <t>청룡교통43B3</t>
  </si>
  <si>
    <t>43-143-1F</t>
  </si>
  <si>
    <t>4444S</t>
  </si>
  <si>
    <t>청룡교통44S1</t>
  </si>
  <si>
    <t>4343C</t>
  </si>
  <si>
    <t>4343F</t>
  </si>
  <si>
    <t>4343D</t>
  </si>
  <si>
    <t>청룡교통43D3</t>
  </si>
  <si>
    <t>청룡교통310D2</t>
  </si>
  <si>
    <t>43-143-1B</t>
  </si>
  <si>
    <t>청룡교통43-1B2</t>
  </si>
  <si>
    <t>청룡교통44D2</t>
  </si>
  <si>
    <t>310310F</t>
  </si>
  <si>
    <t>4444F</t>
  </si>
  <si>
    <t>청룡교통44F1</t>
  </si>
  <si>
    <t>청룡교통44B2</t>
  </si>
  <si>
    <t>청룡교통44S2</t>
  </si>
  <si>
    <t>4343S</t>
  </si>
  <si>
    <t>청룡교통43A2</t>
  </si>
  <si>
    <t>청룡교통44F2</t>
  </si>
  <si>
    <t>청룡교통43-1B3</t>
  </si>
  <si>
    <t>청룡교통43C3</t>
  </si>
  <si>
    <t>43-143-1S</t>
  </si>
  <si>
    <t>청룡교통43-1S1</t>
  </si>
  <si>
    <t>예비예비C</t>
  </si>
  <si>
    <t>청룡교통43S3</t>
  </si>
  <si>
    <t>30%(3명)</t>
  </si>
  <si>
    <t>20%(2명)</t>
  </si>
  <si>
    <t>15%(10명)</t>
  </si>
  <si>
    <t>73아1060</t>
  </si>
  <si>
    <t>NEW</t>
  </si>
  <si>
    <t>new</t>
  </si>
  <si>
    <t>구성모</t>
  </si>
  <si>
    <t>청룡교통43S4</t>
  </si>
  <si>
    <t>김광종</t>
  </si>
  <si>
    <t>청룡교통44B4</t>
  </si>
  <si>
    <t>김효원</t>
  </si>
  <si>
    <t>청룡교통43C5</t>
  </si>
  <si>
    <t>청룡교통43C4</t>
  </si>
  <si>
    <t>청룡교통43C6</t>
  </si>
  <si>
    <t>청룡교통43B4</t>
  </si>
  <si>
    <t>임세호</t>
  </si>
  <si>
    <t>청룡교통43-1C4</t>
  </si>
  <si>
    <t>조석현</t>
  </si>
  <si>
    <t>최준</t>
  </si>
  <si>
    <t>함대근</t>
  </si>
  <si>
    <t>청룡교통43S5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</si>
  <si>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</si>
  <si>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</si>
  <si>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</si>
  <si>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</si>
  <si>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</si>
  <si>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</si>
  <si>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</si>
  <si>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</si>
  <si>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</si>
  <si>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</si>
  <si>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</si>
  <si>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</si>
  <si>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</si>
  <si>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</si>
  <si>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</si>
  <si>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31위/(32개사)</t>
  </si>
  <si>
    <t>18%(12명)</t>
  </si>
  <si>
    <t>18%(11명)</t>
  </si>
  <si>
    <t>24%(16명)</t>
  </si>
  <si>
    <t>7%(5명)</t>
  </si>
  <si>
    <t>40%(2명)</t>
  </si>
  <si>
    <t>100%(1명)</t>
  </si>
  <si>
    <t>청룡교통43-1A2</t>
  </si>
  <si>
    <t>청룡교통43-1D3</t>
  </si>
  <si>
    <t>청룡교통43-1A1</t>
  </si>
  <si>
    <t>청룡교통44A1</t>
  </si>
  <si>
    <t>청룡교통예비C7</t>
  </si>
  <si>
    <t>53298992645.905</t>
  </si>
  <si>
    <t>53236397639.372</t>
  </si>
  <si>
    <t>53236052523.768</t>
  </si>
  <si>
    <t>5323433810.995</t>
  </si>
  <si>
    <t>5323334459.778</t>
  </si>
  <si>
    <t>청룡교통예비C6</t>
  </si>
  <si>
    <t>53257762460.32</t>
  </si>
  <si>
    <t>5328003433.638</t>
  </si>
  <si>
    <t>53265801885.798</t>
  </si>
  <si>
    <t>5328129328.324</t>
  </si>
  <si>
    <t>53285742991.305</t>
  </si>
  <si>
    <t>5323992250.272</t>
  </si>
  <si>
    <t>청룡교통43A3</t>
  </si>
  <si>
    <t>53293592307.256</t>
  </si>
  <si>
    <t>김인구</t>
  </si>
  <si>
    <t>53215672272.748</t>
  </si>
  <si>
    <t>53227123021.855</t>
  </si>
  <si>
    <t>김창선</t>
  </si>
  <si>
    <t>53244342635.085</t>
  </si>
  <si>
    <t>김태훈</t>
  </si>
  <si>
    <t>53272641964.667</t>
  </si>
  <si>
    <t>5323254145.86</t>
  </si>
  <si>
    <t>53252222332.932</t>
  </si>
  <si>
    <t>5327069256.237</t>
  </si>
  <si>
    <t>청룡교통43C8</t>
  </si>
  <si>
    <t>53213931890.429</t>
  </si>
  <si>
    <t>5324679432.763</t>
  </si>
  <si>
    <t>청룡교통44D4</t>
  </si>
  <si>
    <t>박완규</t>
  </si>
  <si>
    <t>53243361765.316</t>
  </si>
  <si>
    <t>박종억</t>
  </si>
  <si>
    <t>532332432.536</t>
  </si>
  <si>
    <t>53252171.767</t>
  </si>
  <si>
    <t>53244322287.856</t>
  </si>
  <si>
    <t>43-143-1A</t>
  </si>
  <si>
    <t>53251691230.76</t>
  </si>
  <si>
    <t>53211492008.267</t>
  </si>
  <si>
    <t>5325828223.793</t>
  </si>
  <si>
    <t>유인규</t>
  </si>
  <si>
    <t>5326904649.666</t>
  </si>
  <si>
    <t>청룡교통43A4</t>
  </si>
  <si>
    <t>5327019319.408</t>
  </si>
  <si>
    <t>53299661967.351</t>
  </si>
  <si>
    <t>5328943289.044</t>
  </si>
  <si>
    <t>4444A</t>
  </si>
  <si>
    <t>청룡교통44A2</t>
  </si>
  <si>
    <t>5323018286.469</t>
  </si>
  <si>
    <t>53234302327.091</t>
  </si>
  <si>
    <t>청룡교통44D5</t>
  </si>
  <si>
    <t>53233942514.307</t>
  </si>
  <si>
    <t>5323251516.243</t>
  </si>
  <si>
    <t>5321235300.815</t>
  </si>
  <si>
    <t>청룡교통44B5</t>
  </si>
  <si>
    <t>53271682977.043</t>
  </si>
  <si>
    <t>53298662589.165</t>
  </si>
  <si>
    <t>청룡교통44S4</t>
  </si>
  <si>
    <t>53266172424.907</t>
  </si>
  <si>
    <t>청룡교통44S3</t>
  </si>
  <si>
    <t>5324636145.667</t>
  </si>
  <si>
    <t>53238872731.366</t>
  </si>
  <si>
    <t>53257072528.709</t>
  </si>
  <si>
    <t>청룡교통43A5</t>
  </si>
  <si>
    <t>5322959324.258</t>
  </si>
  <si>
    <t>53268652769.829</t>
  </si>
  <si>
    <t>53299212529.229</t>
  </si>
  <si>
    <t>53246022435.9</t>
  </si>
  <si>
    <t>청룡교통43S7</t>
  </si>
  <si>
    <t>53225492163.684</t>
  </si>
  <si>
    <t>53212345384.988</t>
  </si>
  <si>
    <t>53240771825.564</t>
  </si>
  <si>
    <t>5329872077.03</t>
  </si>
  <si>
    <t>5325114226.696</t>
  </si>
  <si>
    <t>53213252139.498</t>
  </si>
  <si>
    <t>53226262662.357</t>
  </si>
  <si>
    <t>5329316256.219</t>
  </si>
  <si>
    <t>청룡교통43C7</t>
  </si>
  <si>
    <t>53211285.395</t>
  </si>
  <si>
    <t>5328325144.896</t>
  </si>
  <si>
    <t>5327377281.675</t>
  </si>
  <si>
    <t>청룡교통43-1A3</t>
  </si>
  <si>
    <t>5321598234.279</t>
  </si>
  <si>
    <t>53292112587.545</t>
  </si>
  <si>
    <t>5328308268.373</t>
  </si>
  <si>
    <t>청룡교통44D3</t>
  </si>
  <si>
    <t>53295932618.049</t>
  </si>
  <si>
    <t>53264541954.898</t>
  </si>
  <si>
    <t>5321294254.173</t>
  </si>
  <si>
    <t>53212121710.126</t>
  </si>
  <si>
    <t>청룡교통43S6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</si>
  <si>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</si>
  <si>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</si>
  <si>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</si>
  <si>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</si>
  <si>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공회전관리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</si>
</sst>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92" fontId="77" fillId="16" borderId="0" xfId="562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53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93" fontId="82" fillId="17" borderId="42" xfId="562" applyNumberFormat="1" applyFont="1" applyFill="1" applyBorder="1" applyAlignment="1">
      <alignment horizontal="center" vertical="center"/>
    </xf>
    <xf numFmtId="194" fontId="82" fillId="17" borderId="45" xfId="562" applyNumberFormat="1" applyFont="1" applyFill="1" applyBorder="1" applyAlignment="1">
      <alignment horizontal="center" vertical="center"/>
    </xf>
    <xf numFmtId="185" fontId="84" fillId="16" borderId="0" xfId="562" applyNumberFormat="1" applyFont="1" applyFill="1">
      <alignment vertical="center"/>
    </xf>
    <xf numFmtId="195" fontId="84" fillId="16" borderId="0" xfId="562" applyNumberFormat="1" applyFont="1" applyFill="1" applyAlignment="1">
      <alignment horizontal="left" vertical="center"/>
    </xf>
    <xf numFmtId="10" fontId="84" fillId="16" borderId="0" xfId="563" applyNumberFormat="1" applyFont="1" applyFill="1" applyBorder="1">
      <alignment vertical="center"/>
    </xf>
    <xf numFmtId="179" fontId="84" fillId="16" borderId="0" xfId="4" applyNumberFormat="1" applyFont="1" applyFill="1" applyBorder="1">
      <alignment vertical="center"/>
    </xf>
    <xf numFmtId="181" fontId="84" fillId="16" borderId="0" xfId="4" applyNumberFormat="1" applyFont="1" applyFill="1" applyBorder="1">
      <alignment vertical="center"/>
    </xf>
    <xf numFmtId="177" fontId="85" fillId="16" borderId="0" xfId="4" applyNumberFormat="1" applyFont="1" applyFill="1" applyBorder="1">
      <alignment vertical="center"/>
    </xf>
    <xf numFmtId="185" fontId="84" fillId="0" borderId="0" xfId="562" applyNumberFormat="1" applyFont="1">
      <alignment vertical="center"/>
    </xf>
    <xf numFmtId="195" fontId="84" fillId="0" borderId="0" xfId="562" applyNumberFormat="1" applyFont="1" applyAlignment="1">
      <alignment horizontal="left" vertical="center"/>
    </xf>
    <xf numFmtId="10" fontId="84" fillId="0" borderId="0" xfId="563" applyNumberFormat="1" applyFont="1" applyFill="1" applyBorder="1">
      <alignment vertical="center"/>
    </xf>
    <xf numFmtId="179" fontId="84" fillId="0" borderId="0" xfId="4" applyNumberFormat="1" applyFont="1" applyFill="1" applyBorder="1">
      <alignment vertical="center"/>
    </xf>
    <xf numFmtId="181" fontId="84" fillId="0" borderId="0" xfId="4" applyNumberFormat="1" applyFont="1" applyFill="1" applyBorder="1">
      <alignment vertical="center"/>
    </xf>
    <xf numFmtId="177" fontId="85" fillId="0" borderId="0" xfId="4" applyNumberFormat="1" applyFont="1" applyFill="1" applyBorder="1">
      <alignment vertical="center"/>
    </xf>
    <xf numFmtId="195" fontId="10" fillId="0" borderId="0" xfId="0" applyNumberFormat="1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ED-4BA0-A956-5005BAF9271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CB8-4AF9-ACD3-6B7396B3C93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399-4942-9C12-39867886955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79-4180-9667-798A25205186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1BB-400F-BE31-6AB52A0C5B47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7C6-4ADB-802B-CCB61B609E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2.100909691872539</c:v>
                </c:pt>
                <c:pt idx="1">
                  <c:v>2.5211984847646076</c:v>
                </c:pt>
                <c:pt idx="2">
                  <c:v>2.5340224903608362</c:v>
                </c:pt>
                <c:pt idx="3">
                  <c:v>2.4963752236706949</c:v>
                </c:pt>
                <c:pt idx="4">
                  <c:v>2.4120729669795118</c:v>
                </c:pt>
                <c:pt idx="5">
                  <c:v>2.3215989166939672</c:v>
                </c:pt>
                <c:pt idx="6">
                  <c:v>2.2423413808738419</c:v>
                </c:pt>
                <c:pt idx="7">
                  <c:v>2.1159564401998336</c:v>
                </c:pt>
                <c:pt idx="8">
                  <c:v>2.192295523972168</c:v>
                </c:pt>
                <c:pt idx="9">
                  <c:v>2.2507500804513865</c:v>
                </c:pt>
                <c:pt idx="10">
                  <c:v>2.2153095504460572</c:v>
                </c:pt>
                <c:pt idx="11">
                  <c:v>2.2066483147355505</c:v>
                </c:pt>
                <c:pt idx="12">
                  <c:v>2.1303143269282163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0.17910447761194029</c:v>
                </c:pt>
                <c:pt idx="1">
                  <c:v>0.14925373134328357</c:v>
                </c:pt>
                <c:pt idx="2">
                  <c:v>0.17910447761194029</c:v>
                </c:pt>
                <c:pt idx="3">
                  <c:v>0.23880597014925373</c:v>
                </c:pt>
                <c:pt idx="4">
                  <c:v>0.17910447761194029</c:v>
                </c:pt>
                <c:pt idx="5">
                  <c:v>7.4626865671641784E-2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0.42857142857142855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0.2857142857142857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0.3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0.2857142857142857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777688</xdr:colOff>
      <xdr:row>15</xdr:row>
      <xdr:rowOff>105340</xdr:rowOff>
    </xdr:from>
    <xdr:to>
      <xdr:col>7</xdr:col>
      <xdr:colOff>60516</xdr:colOff>
      <xdr:row>17</xdr:row>
      <xdr:rowOff>4489</xdr:rowOff>
    </xdr:to>
    <xdr:sp macro="" textlink="$K$23">
      <xdr:nvSpPr>
        <xdr:cNvPr id="20" name="TextBox 19">
          <a:extLst>
            <a:ext uri="{FF2B5EF4-FFF2-40B4-BE49-F238E27FC236}">
              <a16:creationId xmlns:a16="http://schemas.microsoft.com/office/drawing/2014/main" id="{7804EFE3-A825-464F-A0DF-002D249EC78A}"/>
            </a:ext>
          </a:extLst>
        </xdr:cNvPr>
        <xdr:cNvSpPr txBox="1"/>
      </xdr:nvSpPr>
      <xdr:spPr>
        <a:xfrm>
          <a:off x="4430806" y="49126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4196CA9-7AB7-4BDB-AF73-BB2089DE0E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257735</xdr:colOff>
      <xdr:row>16</xdr:row>
      <xdr:rowOff>291352</xdr:rowOff>
    </xdr:from>
    <xdr:to>
      <xdr:col>6</xdr:col>
      <xdr:colOff>504265</xdr:colOff>
      <xdr:row>18</xdr:row>
      <xdr:rowOff>257736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D3A3571B-F96A-4F39-B729-5D369376AD14}"/>
            </a:ext>
          </a:extLst>
        </xdr:cNvPr>
        <xdr:cNvCxnSpPr/>
      </xdr:nvCxnSpPr>
      <xdr:spPr>
        <a:xfrm>
          <a:off x="4784911" y="5390028"/>
          <a:ext cx="246530" cy="54909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295" t="s">
        <v>357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7" t="s">
        <v>38</v>
      </c>
      <c r="D4" s="307"/>
      <c r="E4" s="62" t="s">
        <v>112</v>
      </c>
      <c r="F4" s="62" t="s">
        <v>64</v>
      </c>
      <c r="G4" s="92" t="s">
        <v>115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356</v>
      </c>
      <c r="C5" s="308" t="s">
        <v>168</v>
      </c>
      <c r="D5" s="308"/>
      <c r="E5" s="63">
        <v>4</v>
      </c>
      <c r="F5" s="64">
        <v>30</v>
      </c>
      <c r="G5" s="93" t="s">
        <v>69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6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6"/>
      <c r="P9" s="306"/>
    </row>
    <row r="10" spans="1:28" ht="23.25" customHeight="1" thickBot="1">
      <c r="G10" s="6"/>
      <c r="H10" s="190" t="s">
        <v>92</v>
      </c>
      <c r="I10" s="191" t="s">
        <v>93</v>
      </c>
      <c r="J10" s="192" t="str">
        <f>C5</f>
        <v>청룡교통</v>
      </c>
      <c r="K10" s="193" t="s">
        <v>94</v>
      </c>
      <c r="X10" s="296"/>
      <c r="Z10" s="39"/>
      <c r="AA10" s="39"/>
      <c r="AB10" s="39"/>
    </row>
    <row r="11" spans="1:28" ht="23.25" customHeight="1" thickTop="1">
      <c r="G11" s="6"/>
      <c r="H11" s="310" t="s">
        <v>368</v>
      </c>
      <c r="I11" s="254">
        <v>2.0099999999999998</v>
      </c>
      <c r="J11" s="255">
        <v>2.100909691872539</v>
      </c>
      <c r="K11" s="256"/>
      <c r="M11" s="2"/>
      <c r="Y11" s="297"/>
      <c r="Z11" s="253"/>
      <c r="AA11" s="225"/>
      <c r="AB11" s="39"/>
    </row>
    <row r="12" spans="1:28" ht="23.25" customHeight="1">
      <c r="G12" s="6"/>
      <c r="H12" s="311" t="s">
        <v>369</v>
      </c>
      <c r="I12" s="254">
        <v>2.3662575846193561</v>
      </c>
      <c r="J12" s="255">
        <v>2.5211984847646076</v>
      </c>
      <c r="K12" s="257">
        <v>0.20005086107126568</v>
      </c>
      <c r="M12" s="225"/>
      <c r="Y12" s="297"/>
      <c r="Z12" s="253"/>
      <c r="AA12" s="225"/>
      <c r="AB12" s="39"/>
    </row>
    <row r="13" spans="1:28" ht="23.25" customHeight="1">
      <c r="G13" s="6"/>
      <c r="H13" s="311" t="s">
        <v>358</v>
      </c>
      <c r="I13" s="254">
        <v>2.37</v>
      </c>
      <c r="J13" s="255">
        <v>2.5340224903608362</v>
      </c>
      <c r="K13" s="258">
        <v>5.0864720384860007E-3</v>
      </c>
      <c r="M13" s="225"/>
      <c r="Y13" s="297"/>
      <c r="Z13" s="253"/>
      <c r="AA13" s="225"/>
      <c r="AB13" s="39"/>
    </row>
    <row r="14" spans="1:28" ht="23.25" customHeight="1">
      <c r="G14" s="6"/>
      <c r="H14" s="311" t="s">
        <v>359</v>
      </c>
      <c r="I14" s="254">
        <v>2.33</v>
      </c>
      <c r="J14" s="255">
        <v>2.4963752236706949</v>
      </c>
      <c r="K14" s="258">
        <v>-1.4856721608962675E-2</v>
      </c>
      <c r="M14" s="225"/>
      <c r="Y14" s="297"/>
      <c r="Z14" s="253"/>
      <c r="AA14" s="225"/>
      <c r="AB14" s="39"/>
    </row>
    <row r="15" spans="1:28" ht="23.25" customHeight="1">
      <c r="G15" s="6"/>
      <c r="H15" s="311" t="s">
        <v>360</v>
      </c>
      <c r="I15" s="254">
        <v>2.2850259626150282</v>
      </c>
      <c r="J15" s="255">
        <v>2.4120729669795118</v>
      </c>
      <c r="K15" s="258">
        <v>-3.3769865960784573E-2</v>
      </c>
      <c r="M15" s="225"/>
      <c r="Y15" s="297"/>
      <c r="Z15" s="253"/>
      <c r="AA15" s="225"/>
      <c r="AB15" s="39"/>
    </row>
    <row r="16" spans="1:28" ht="23.25" customHeight="1">
      <c r="G16" s="6"/>
      <c r="H16" s="311" t="s">
        <v>361</v>
      </c>
      <c r="I16" s="254">
        <v>2.0664933427553414</v>
      </c>
      <c r="J16" s="255">
        <v>2.3215989166939672</v>
      </c>
      <c r="K16" s="258">
        <v>-3.7508836392640132E-2</v>
      </c>
      <c r="M16" s="225"/>
      <c r="Y16" s="297"/>
      <c r="Z16" s="253"/>
      <c r="AA16" s="225"/>
      <c r="AB16" s="39"/>
    </row>
    <row r="17" spans="2:28" ht="23.25" customHeight="1">
      <c r="G17" s="6"/>
      <c r="H17" s="311" t="s">
        <v>362</v>
      </c>
      <c r="I17" s="254">
        <v>2.13</v>
      </c>
      <c r="J17" s="255">
        <v>2.2423413808738419</v>
      </c>
      <c r="K17" s="258">
        <v>-3.4139202620317666E-2</v>
      </c>
      <c r="M17" s="225"/>
      <c r="Y17" s="297"/>
      <c r="Z17" s="253"/>
      <c r="AA17" s="225"/>
      <c r="AB17" s="39"/>
    </row>
    <row r="18" spans="2:28" ht="23.25" customHeight="1">
      <c r="G18" s="6"/>
      <c r="H18" s="311" t="s">
        <v>363</v>
      </c>
      <c r="I18" s="254">
        <v>2.08</v>
      </c>
      <c r="J18" s="255">
        <v>2.1159564401998336</v>
      </c>
      <c r="K18" s="258">
        <v>-5.6362934632529504E-2</v>
      </c>
      <c r="M18" s="225"/>
      <c r="Y18" s="297"/>
      <c r="Z18" s="253"/>
      <c r="AA18" s="225"/>
      <c r="AB18" s="39"/>
    </row>
    <row r="19" spans="2:28" ht="23.25" customHeight="1">
      <c r="G19" s="6"/>
      <c r="H19" s="311" t="s">
        <v>364</v>
      </c>
      <c r="I19" s="254">
        <v>2.13</v>
      </c>
      <c r="J19" s="255">
        <v>2.192295523972168</v>
      </c>
      <c r="K19" s="258">
        <v>3.6077814420945709E-2</v>
      </c>
      <c r="M19" s="225"/>
      <c r="Y19" s="297"/>
      <c r="Z19" s="253"/>
      <c r="AA19" s="225"/>
      <c r="AB19" s="39"/>
    </row>
    <row r="20" spans="2:28" ht="23.25" customHeight="1">
      <c r="G20" s="6"/>
      <c r="H20" s="311" t="s">
        <v>365</v>
      </c>
      <c r="I20" s="254">
        <v>2.25</v>
      </c>
      <c r="J20" s="255">
        <v>2.2507500804513865</v>
      </c>
      <c r="K20" s="258">
        <v>2.6663629898448171E-2</v>
      </c>
      <c r="M20" s="225"/>
      <c r="Y20" s="297"/>
      <c r="Z20" s="253"/>
      <c r="AA20" s="225"/>
      <c r="AB20" s="39"/>
    </row>
    <row r="21" spans="2:28" ht="23.25" customHeight="1">
      <c r="G21" s="6"/>
      <c r="H21" s="311" t="s">
        <v>366</v>
      </c>
      <c r="I21" s="254">
        <v>2.17</v>
      </c>
      <c r="J21" s="255">
        <v>2.2153095504460572</v>
      </c>
      <c r="K21" s="258">
        <v>-1.5746097406879489E-2</v>
      </c>
      <c r="M21" s="225"/>
      <c r="Y21" s="297"/>
      <c r="Z21" s="253"/>
      <c r="AA21" s="225"/>
      <c r="AB21" s="39"/>
    </row>
    <row r="22" spans="2:28" ht="23.25" customHeight="1">
      <c r="G22" s="6"/>
      <c r="H22" s="311" t="s">
        <v>367</v>
      </c>
      <c r="I22" s="254">
        <v>2.25</v>
      </c>
      <c r="J22" s="255">
        <v>2.2066483147355505</v>
      </c>
      <c r="K22" s="258">
        <v>-3.9097180386202801E-3</v>
      </c>
      <c r="M22" s="225"/>
      <c r="Y22" s="297"/>
      <c r="Z22" s="253"/>
      <c r="AA22" s="225"/>
      <c r="AB22" s="39"/>
    </row>
    <row r="23" spans="2:28" ht="23.25" customHeight="1">
      <c r="G23" s="6"/>
      <c r="H23" s="311" t="s">
        <v>370</v>
      </c>
      <c r="I23" s="254">
        <v>2.27</v>
      </c>
      <c r="J23" s="255">
        <v>2.1303143269282163</v>
      </c>
      <c r="K23" s="258">
        <v>-3.459272929790902E-2</v>
      </c>
      <c r="M23" s="225"/>
      <c r="Y23" s="297"/>
      <c r="Z23" s="253"/>
      <c r="AA23" s="225"/>
      <c r="AB23" s="39"/>
    </row>
    <row r="24" spans="2:28" ht="23.25" customHeight="1">
      <c r="G24" s="6"/>
      <c r="H24" s="259" t="s">
        <v>271</v>
      </c>
      <c r="I24" s="260">
        <v>0.12935323383084585</v>
      </c>
      <c r="J24" s="261">
        <v>1.3996144227155671E-2</v>
      </c>
      <c r="K24" s="262">
        <v>-0.11535708960369018</v>
      </c>
      <c r="M24" s="225"/>
      <c r="Y24" s="297"/>
      <c r="Z24" s="253"/>
      <c r="AA24" s="225"/>
      <c r="AB24" s="39"/>
    </row>
    <row r="25" spans="2:28" ht="23.25" customHeight="1">
      <c r="H25" s="263" t="s">
        <v>272</v>
      </c>
      <c r="I25" s="264"/>
      <c r="J25" s="265" t="s">
        <v>371</v>
      </c>
      <c r="K25" s="266"/>
      <c r="M25" s="225"/>
      <c r="X25" s="2"/>
      <c r="Y25" s="2"/>
      <c r="AB25" s="39"/>
    </row>
    <row r="26" spans="2:28" ht="9" customHeight="1">
      <c r="M26" s="225"/>
      <c r="X26" s="2"/>
      <c r="Y26" s="2"/>
      <c r="AB26" s="225"/>
    </row>
    <row r="27" spans="2:28" ht="16.5" customHeight="1">
      <c r="B27" s="52" t="s">
        <v>128</v>
      </c>
      <c r="C27" s="52"/>
      <c r="D27" s="51"/>
      <c r="E27" s="51"/>
      <c r="F27" s="51"/>
      <c r="G27" s="51"/>
      <c r="H27" s="51"/>
      <c r="I27" s="51"/>
      <c r="J27" s="51"/>
      <c r="K27" s="51"/>
      <c r="M27" s="225"/>
      <c r="X27" s="2"/>
      <c r="Y27" s="2"/>
      <c r="AB27" s="225"/>
    </row>
    <row r="28" spans="2:28" ht="27.75" customHeight="1">
      <c r="B28" s="56" t="s">
        <v>62</v>
      </c>
      <c r="C28" s="56" t="s">
        <v>101</v>
      </c>
      <c r="D28" s="56" t="s">
        <v>103</v>
      </c>
      <c r="E28" s="56" t="s">
        <v>104</v>
      </c>
      <c r="F28" s="56" t="s">
        <v>105</v>
      </c>
      <c r="G28" s="56" t="s">
        <v>106</v>
      </c>
      <c r="H28" s="56" t="s">
        <v>6</v>
      </c>
      <c r="I28" s="56" t="s">
        <v>7</v>
      </c>
      <c r="J28" s="56" t="s">
        <v>107</v>
      </c>
      <c r="K28" s="56" t="s">
        <v>72</v>
      </c>
      <c r="M28" s="225"/>
      <c r="X28" s="2"/>
      <c r="Y28" s="2"/>
      <c r="AB28" s="225"/>
    </row>
    <row r="29" spans="2:28" ht="23.25" customHeight="1">
      <c r="B29" s="74" t="s">
        <v>243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25"/>
      <c r="N29" s="298" t="str">
        <f>C5</f>
        <v>청룡교통</v>
      </c>
      <c r="Y29" s="2"/>
    </row>
    <row r="30" spans="2:28" ht="22.5" customHeight="1">
      <c r="B30" s="222" t="s">
        <v>118</v>
      </c>
      <c r="C30" s="67">
        <v>1</v>
      </c>
      <c r="D30" s="68">
        <v>3.7724255329129493E-2</v>
      </c>
      <c r="E30" s="68">
        <v>0.37724601959675241</v>
      </c>
      <c r="F30" s="68">
        <v>0.16747333481962784</v>
      </c>
      <c r="G30" s="69">
        <v>13.609333333333334</v>
      </c>
      <c r="H30" s="70">
        <v>0.23297485239901725</v>
      </c>
      <c r="I30" s="70">
        <v>17.153528829805452</v>
      </c>
      <c r="J30" s="71">
        <v>2.1303143269282163</v>
      </c>
      <c r="K30" s="72" t="s">
        <v>69</v>
      </c>
      <c r="M30" s="225"/>
      <c r="N30" s="39" t="s">
        <v>69</v>
      </c>
      <c r="O30" s="39">
        <v>65</v>
      </c>
      <c r="Y30" s="2"/>
    </row>
    <row r="31" spans="2:28" ht="22.5" customHeight="1">
      <c r="B31" s="53" t="s">
        <v>108</v>
      </c>
      <c r="C31" s="53"/>
      <c r="D31" s="65">
        <v>0.38992061851384752</v>
      </c>
      <c r="E31" s="65">
        <v>2.1763559603393379E-2</v>
      </c>
      <c r="F31" s="65">
        <v>-0.13715273417271878</v>
      </c>
      <c r="G31" s="65">
        <v>6.9901084052447215E-2</v>
      </c>
      <c r="H31" s="65">
        <v>-0.62628075982226283</v>
      </c>
      <c r="I31" s="65">
        <v>-6.6455609957008055E-2</v>
      </c>
      <c r="J31" s="65">
        <v>-6.2683121146326126E-2</v>
      </c>
      <c r="K31" s="66" t="s">
        <v>371</v>
      </c>
      <c r="M31" s="2" t="s">
        <v>71</v>
      </c>
      <c r="N31" s="299">
        <v>0.17910447761194029</v>
      </c>
      <c r="O31" s="39">
        <v>12</v>
      </c>
      <c r="X31" s="2"/>
      <c r="Y31" s="2"/>
    </row>
    <row r="32" spans="2:28" ht="22.5" customHeight="1">
      <c r="M32" s="2" t="s">
        <v>66</v>
      </c>
      <c r="N32" s="299">
        <v>0.14925373134328357</v>
      </c>
      <c r="O32" s="39">
        <v>10</v>
      </c>
      <c r="X32" s="2"/>
      <c r="Y32" s="2"/>
    </row>
    <row r="33" spans="2:28" ht="17.25" customHeight="1">
      <c r="B33" s="52" t="s">
        <v>129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68</v>
      </c>
      <c r="N33" s="299">
        <v>0.17910447761194029</v>
      </c>
      <c r="O33" s="39">
        <v>11</v>
      </c>
      <c r="X33" s="2"/>
      <c r="Y33" s="2"/>
    </row>
    <row r="34" spans="2:28" ht="22.5" customHeight="1">
      <c r="B34" s="60"/>
      <c r="C34" s="60"/>
      <c r="M34" s="2" t="s">
        <v>69</v>
      </c>
      <c r="N34" s="299">
        <v>0.23880597014925373</v>
      </c>
      <c r="O34" s="39">
        <v>16</v>
      </c>
      <c r="X34" s="2"/>
      <c r="Y34" s="2"/>
    </row>
    <row r="35" spans="2:28" ht="22.5" customHeight="1" thickBot="1">
      <c r="H35" s="194" t="s">
        <v>92</v>
      </c>
      <c r="I35" s="195" t="s">
        <v>93</v>
      </c>
      <c r="J35" s="196" t="str">
        <f>J10</f>
        <v>청룡교통</v>
      </c>
      <c r="K35" s="197" t="s">
        <v>116</v>
      </c>
      <c r="M35" s="2" t="s">
        <v>67</v>
      </c>
      <c r="N35" s="299">
        <v>0.17910447761194029</v>
      </c>
      <c r="O35" s="39">
        <v>11</v>
      </c>
      <c r="X35" s="2"/>
      <c r="Y35" s="2"/>
    </row>
    <row r="36" spans="2:28" ht="22.5" customHeight="1" thickTop="1">
      <c r="H36" s="202" t="s">
        <v>110</v>
      </c>
      <c r="I36" s="203" t="s">
        <v>69</v>
      </c>
      <c r="J36" s="204" t="s">
        <v>69</v>
      </c>
      <c r="K36" s="205"/>
      <c r="M36" s="2" t="s">
        <v>70</v>
      </c>
      <c r="N36" s="299">
        <v>7.4626865671641784E-2</v>
      </c>
      <c r="O36" s="39">
        <v>5</v>
      </c>
      <c r="X36" s="2"/>
      <c r="Z36" s="39"/>
      <c r="AA36" s="39"/>
      <c r="AB36" s="39"/>
    </row>
    <row r="37" spans="2:28" ht="21" customHeight="1">
      <c r="H37" s="198" t="s">
        <v>95</v>
      </c>
      <c r="I37" s="199">
        <v>0.11199754525928199</v>
      </c>
      <c r="J37" s="200" t="s">
        <v>372</v>
      </c>
      <c r="K37" s="201">
        <v>6.7106932352658299E-2</v>
      </c>
      <c r="M37" s="2"/>
      <c r="X37" s="2"/>
      <c r="Z37" s="39"/>
      <c r="AA37" s="39"/>
      <c r="AB37" s="39"/>
    </row>
    <row r="38" spans="2:28" ht="21" customHeight="1">
      <c r="H38" s="182" t="s">
        <v>96</v>
      </c>
      <c r="I38" s="174">
        <v>0.11383860079779073</v>
      </c>
      <c r="J38" s="183" t="s">
        <v>337</v>
      </c>
      <c r="K38" s="184">
        <v>3.5415130545492834E-2</v>
      </c>
      <c r="L38" s="4"/>
      <c r="M38" s="2"/>
      <c r="X38" s="2"/>
      <c r="Z38" s="39"/>
      <c r="AA38" s="39"/>
      <c r="AB38" s="39"/>
    </row>
    <row r="39" spans="2:28" ht="21" customHeight="1">
      <c r="H39" s="181" t="s">
        <v>97</v>
      </c>
      <c r="I39" s="174">
        <v>0.18103712795335994</v>
      </c>
      <c r="J39" s="183" t="s">
        <v>373</v>
      </c>
      <c r="K39" s="184">
        <v>-1.9326503414196505E-3</v>
      </c>
      <c r="L39" s="4"/>
      <c r="M39" s="2"/>
      <c r="X39" s="2"/>
      <c r="Z39" s="39"/>
      <c r="AA39" s="39"/>
      <c r="AB39" s="39"/>
    </row>
    <row r="40" spans="2:28" ht="21" customHeight="1">
      <c r="H40" s="181" t="s">
        <v>100</v>
      </c>
      <c r="I40" s="174">
        <v>0.23289352562135623</v>
      </c>
      <c r="J40" s="183" t="s">
        <v>374</v>
      </c>
      <c r="K40" s="184">
        <v>5.9124445278974924E-3</v>
      </c>
      <c r="L40" s="4"/>
      <c r="M40" s="2"/>
      <c r="X40" s="2"/>
      <c r="Z40" s="39"/>
      <c r="AA40" s="39"/>
      <c r="AB40" s="39"/>
    </row>
    <row r="41" spans="2:28" ht="21" customHeight="1">
      <c r="H41" s="185" t="s">
        <v>98</v>
      </c>
      <c r="I41" s="174">
        <v>0.20589137772322799</v>
      </c>
      <c r="J41" s="183" t="s">
        <v>373</v>
      </c>
      <c r="K41" s="184">
        <v>-2.6786900111287704E-2</v>
      </c>
      <c r="L41" s="4"/>
      <c r="M41" s="2"/>
      <c r="X41" s="2"/>
      <c r="Z41" s="39"/>
      <c r="AA41" s="39"/>
      <c r="AB41" s="39"/>
    </row>
    <row r="42" spans="2:28" ht="21" customHeight="1">
      <c r="H42" s="186" t="s">
        <v>99</v>
      </c>
      <c r="I42" s="187">
        <v>0.15434182264498311</v>
      </c>
      <c r="J42" s="188" t="s">
        <v>375</v>
      </c>
      <c r="K42" s="189">
        <v>-7.9714956973341328E-2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130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62</v>
      </c>
      <c r="C45" s="56" t="s">
        <v>102</v>
      </c>
      <c r="D45" s="56" t="s">
        <v>103</v>
      </c>
      <c r="E45" s="56" t="s">
        <v>104</v>
      </c>
      <c r="F45" s="56" t="s">
        <v>105</v>
      </c>
      <c r="G45" s="56" t="s">
        <v>106</v>
      </c>
      <c r="H45" s="56" t="s">
        <v>6</v>
      </c>
      <c r="I45" s="56" t="s">
        <v>7</v>
      </c>
      <c r="J45" s="56" t="s">
        <v>107</v>
      </c>
      <c r="K45" s="56" t="s">
        <v>72</v>
      </c>
      <c r="L45" s="4"/>
      <c r="M45" s="2"/>
      <c r="N45" s="39" t="s">
        <v>123</v>
      </c>
      <c r="X45" s="2"/>
      <c r="Z45" s="39"/>
      <c r="AA45" s="39"/>
      <c r="AB45" s="39"/>
    </row>
    <row r="46" spans="2:28" ht="22.5" customHeight="1">
      <c r="B46" s="312" t="s">
        <v>118</v>
      </c>
      <c r="C46" s="313">
        <v>2401</v>
      </c>
      <c r="D46" s="314">
        <v>8.2704129348984246E-2</v>
      </c>
      <c r="E46" s="314">
        <v>0.44410990096470843</v>
      </c>
      <c r="F46" s="314">
        <v>0.15191747403379122</v>
      </c>
      <c r="G46" s="315">
        <v>18.270580645161292</v>
      </c>
      <c r="H46" s="316">
        <v>0.69350716994208783</v>
      </c>
      <c r="I46" s="316">
        <v>28.268297938434873</v>
      </c>
      <c r="J46" s="317">
        <v>2.1172868822776016</v>
      </c>
      <c r="K46" s="81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318" t="s">
        <v>118</v>
      </c>
      <c r="C47" s="319">
        <v>2402</v>
      </c>
      <c r="D47" s="320">
        <v>9.6677708278766705E-2</v>
      </c>
      <c r="E47" s="320">
        <v>0.32836742257089718</v>
      </c>
      <c r="F47" s="320">
        <v>0.13938940065018166</v>
      </c>
      <c r="G47" s="321">
        <v>13.321281250000006</v>
      </c>
      <c r="H47" s="322">
        <v>4.6445220792730023E-2</v>
      </c>
      <c r="I47" s="322">
        <v>8.769318299427356</v>
      </c>
      <c r="J47" s="323">
        <v>2.4785466901803992</v>
      </c>
      <c r="K47" s="72" t="s">
        <v>164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318" t="s">
        <v>118</v>
      </c>
      <c r="C48" s="319">
        <v>2403</v>
      </c>
      <c r="D48" s="320">
        <v>2.4515973562088206E-2</v>
      </c>
      <c r="E48" s="320">
        <v>0.32806702976412738</v>
      </c>
      <c r="F48" s="320">
        <v>0.14461109000980413</v>
      </c>
      <c r="G48" s="321">
        <v>12.745727272727274</v>
      </c>
      <c r="H48" s="322">
        <v>6.7867507474255712E-2</v>
      </c>
      <c r="I48" s="322">
        <v>8.9805412769860666</v>
      </c>
      <c r="J48" s="323">
        <v>2.5349159920133091</v>
      </c>
      <c r="K48" s="72" t="s">
        <v>117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318" t="s">
        <v>118</v>
      </c>
      <c r="C49" s="319">
        <v>2404</v>
      </c>
      <c r="D49" s="320">
        <v>2.3440939920053062E-2</v>
      </c>
      <c r="E49" s="320">
        <v>0.3231313683002518</v>
      </c>
      <c r="F49" s="320">
        <v>0.15070323744302991</v>
      </c>
      <c r="G49" s="321">
        <v>13.037242424242425</v>
      </c>
      <c r="H49" s="322">
        <v>8.7629432840519619E-2</v>
      </c>
      <c r="I49" s="322">
        <v>8.9820168661532609</v>
      </c>
      <c r="J49" s="323">
        <v>2.4963752236706949</v>
      </c>
      <c r="K49" s="72" t="s">
        <v>117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318" t="s">
        <v>118</v>
      </c>
      <c r="C50" s="319">
        <v>2405</v>
      </c>
      <c r="D50" s="320">
        <v>2.4751108823978282E-2</v>
      </c>
      <c r="E50" s="320">
        <v>0.32245154345863086</v>
      </c>
      <c r="F50" s="320">
        <v>0.15071651607321337</v>
      </c>
      <c r="G50" s="321">
        <v>13.701272727272725</v>
      </c>
      <c r="H50" s="322">
        <v>8.9528167176592649E-2</v>
      </c>
      <c r="I50" s="322">
        <v>9.2569355948209893</v>
      </c>
      <c r="J50" s="323">
        <v>2.4227690553522483</v>
      </c>
      <c r="K50" s="72" t="s">
        <v>117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318" t="s">
        <v>118</v>
      </c>
      <c r="C51" s="319">
        <v>2406</v>
      </c>
      <c r="D51" s="320">
        <v>2.4790060570124464E-2</v>
      </c>
      <c r="E51" s="320">
        <v>0.32826002439122809</v>
      </c>
      <c r="F51" s="320">
        <v>0.14440477887428113</v>
      </c>
      <c r="G51" s="321">
        <v>14.935545454545453</v>
      </c>
      <c r="H51" s="322">
        <v>4.9774946980396521E-2</v>
      </c>
      <c r="I51" s="322">
        <v>10.27278328833876</v>
      </c>
      <c r="J51" s="323">
        <v>2.3236997212260362</v>
      </c>
      <c r="K51" s="72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318" t="s">
        <v>118</v>
      </c>
      <c r="C52" s="319">
        <v>2407</v>
      </c>
      <c r="D52" s="320">
        <v>2.5931015424524039E-2</v>
      </c>
      <c r="E52" s="320">
        <v>0.33398442420555902</v>
      </c>
      <c r="F52" s="320">
        <v>0.1425872954435202</v>
      </c>
      <c r="G52" s="321">
        <v>14.852300000000001</v>
      </c>
      <c r="H52" s="322">
        <v>2.015619509845205E-2</v>
      </c>
      <c r="I52" s="322">
        <v>10.499006329223111</v>
      </c>
      <c r="J52" s="323">
        <v>2.2697671460822395</v>
      </c>
      <c r="K52" s="72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318" t="s">
        <v>118</v>
      </c>
      <c r="C53" s="319">
        <v>2408</v>
      </c>
      <c r="D53" s="320">
        <v>2.8166642288487181E-2</v>
      </c>
      <c r="E53" s="320">
        <v>0.36108636224830676</v>
      </c>
      <c r="F53" s="320">
        <v>0.14099408966456659</v>
      </c>
      <c r="G53" s="321">
        <v>15.766758620689656</v>
      </c>
      <c r="H53" s="322">
        <v>1.7875259645594378E-2</v>
      </c>
      <c r="I53" s="322">
        <v>12.383979882467784</v>
      </c>
      <c r="J53" s="323">
        <v>2.1159564401998336</v>
      </c>
      <c r="K53" s="72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318" t="s">
        <v>118</v>
      </c>
      <c r="C54" s="319">
        <v>2409</v>
      </c>
      <c r="D54" s="320">
        <v>2.6938014145667984E-2</v>
      </c>
      <c r="E54" s="320">
        <v>0.35063856120675707</v>
      </c>
      <c r="F54" s="320">
        <v>0.14802939926046443</v>
      </c>
      <c r="G54" s="321">
        <v>15.134448275862066</v>
      </c>
      <c r="H54" s="322">
        <v>1.9389957550600065E-2</v>
      </c>
      <c r="I54" s="322">
        <v>11.797496505703434</v>
      </c>
      <c r="J54" s="323">
        <v>2.192295523972168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318" t="s">
        <v>118</v>
      </c>
      <c r="C55" s="319">
        <v>2410</v>
      </c>
      <c r="D55" s="320">
        <v>2.6878215921646065E-2</v>
      </c>
      <c r="E55" s="320">
        <v>0.34995967368419323</v>
      </c>
      <c r="F55" s="320">
        <v>0.15960675531848428</v>
      </c>
      <c r="G55" s="321">
        <v>14.207071428571428</v>
      </c>
      <c r="H55" s="322">
        <v>6.7953593877354751E-2</v>
      </c>
      <c r="I55" s="322">
        <v>14.706240161687701</v>
      </c>
      <c r="J55" s="323">
        <v>2.2507500804513865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318" t="s">
        <v>118</v>
      </c>
      <c r="C56" s="319">
        <v>2411</v>
      </c>
      <c r="D56" s="320">
        <v>2.8874151161616235E-2</v>
      </c>
      <c r="E56" s="320">
        <v>0.35529328288446821</v>
      </c>
      <c r="F56" s="320">
        <v>0.16287366577172702</v>
      </c>
      <c r="G56" s="321">
        <v>14.607115384615383</v>
      </c>
      <c r="H56" s="322">
        <v>0.23872314235168679</v>
      </c>
      <c r="I56" s="322">
        <v>16.211908112636248</v>
      </c>
      <c r="J56" s="323">
        <v>2.2153095504460572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318" t="s">
        <v>118</v>
      </c>
      <c r="C57" s="319">
        <v>2412</v>
      </c>
      <c r="D57" s="320">
        <v>3.3516887515347177E-2</v>
      </c>
      <c r="E57" s="320">
        <v>0.37338818398302065</v>
      </c>
      <c r="F57" s="320">
        <v>0.16320626756633116</v>
      </c>
      <c r="G57" s="321">
        <v>14.56142857142857</v>
      </c>
      <c r="H57" s="322">
        <v>0.28781990866917223</v>
      </c>
      <c r="I57" s="322">
        <v>15.762524353084649</v>
      </c>
      <c r="J57" s="323">
        <v>2.2066483147355505</v>
      </c>
      <c r="K57" s="72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318" t="s">
        <v>118</v>
      </c>
      <c r="C58" s="319">
        <v>2501</v>
      </c>
      <c r="D58" s="320">
        <v>3.7724255329129493E-2</v>
      </c>
      <c r="E58" s="320">
        <v>0.37724601959675241</v>
      </c>
      <c r="F58" s="320">
        <v>0.16747333481962784</v>
      </c>
      <c r="G58" s="321">
        <v>13.609333333333334</v>
      </c>
      <c r="H58" s="322">
        <v>0.23297485239901725</v>
      </c>
      <c r="I58" s="322">
        <v>17.153528829805452</v>
      </c>
      <c r="J58" s="323">
        <v>2.1303143269282163</v>
      </c>
      <c r="K58" s="72" t="s">
        <v>69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3" t="s">
        <v>108</v>
      </c>
      <c r="C59" s="53"/>
      <c r="D59" s="65" cm="1">
        <f t="array" aca="1" ref="D59" ca="1">(INDIRECT(ADDRESS(ROW()-1,COLUMN()))/INDIRECT(ADDRESS(ROW()-2,COLUMN())))-1</f>
        <v>0.12552978888197153</v>
      </c>
      <c r="E59" s="65" cm="1">
        <f t="array" aca="1" ref="E59" ca="1">(INDIRECT(ADDRESS(ROW()-1,COLUMN()))/INDIRECT(ADDRESS(ROW()-2,COLUMN())))-1</f>
        <v>1.0331970263706136E-2</v>
      </c>
      <c r="F59" s="65" cm="1">
        <f t="array" aca="1" ref="F59" ca="1">(INDIRECT(ADDRESS(ROW()-1,COLUMN()))/INDIRECT(ADDRESS(ROW()-2,COLUMN())))-1</f>
        <v>2.6145241337391933E-2</v>
      </c>
      <c r="G59" s="65" cm="1">
        <f t="array" aca="1" ref="G59" ca="1">(INDIRECT(ADDRESS(ROW()-1,COLUMN()))/INDIRECT(ADDRESS(ROW()-2,COLUMN())))-1</f>
        <v>-6.538474116223536E-2</v>
      </c>
      <c r="H59" s="65" cm="1">
        <f t="array" aca="1" ref="H59" ca="1">(INDIRECT(ADDRESS(ROW()-1,COLUMN()))/INDIRECT(ADDRESS(ROW()-2,COLUMN())))-1</f>
        <v>-0.19055337945088202</v>
      </c>
      <c r="I59" s="65" cm="1">
        <f t="array" aca="1" ref="I59" ca="1">(INDIRECT(ADDRESS(ROW()-1,COLUMN()))/INDIRECT(ADDRESS(ROW()-2,COLUMN())))-1</f>
        <v>8.824757034862829E-2</v>
      </c>
      <c r="J59" s="65" cm="1">
        <f t="array" aca="1" ref="J59" ca="1">(INDIRECT(ADDRESS(ROW()-1,COLUMN()))/INDIRECT(ADDRESS(ROW()-2,COLUMN())))-1</f>
        <v>-3.459272929790902E-2</v>
      </c>
      <c r="K59" s="73" t="str" cm="1">
        <f t="array" aca="1" ref="K59" ca="1">_xlfn.IFS(N59=0,"등급유지",N59&gt;0,N59&amp;"등급 상승",N59&lt;0,N59&amp;"등급 하락")</f>
        <v>등급유지</v>
      </c>
      <c r="M59" s="300"/>
      <c r="N59" s="39" cm="1">
        <f t="array" aca="1" ref="N59" ca="1">(INDIRECT(ADDRESS(ROW()-1,COLUMN()))-INDIRECT(ADDRESS(ROW()-2,COLUMN())))</f>
        <v>0</v>
      </c>
      <c r="O59" s="39" t="s">
        <v>124</v>
      </c>
      <c r="X59" s="301"/>
      <c r="Z59" s="226"/>
      <c r="AA59" s="39"/>
      <c r="AB59" s="39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0"/>
      <c r="N60" s="2"/>
      <c r="O60" s="2"/>
      <c r="X60" s="301"/>
      <c r="Z60" s="226"/>
      <c r="AA60" s="39"/>
      <c r="AB60" s="39"/>
    </row>
    <row r="61" spans="2:28" ht="18" customHeight="1">
      <c r="B61" s="52" t="s">
        <v>131</v>
      </c>
      <c r="C61" s="52"/>
      <c r="D61" s="51"/>
      <c r="E61" s="51"/>
      <c r="F61" s="51"/>
      <c r="G61" s="51"/>
      <c r="H61" s="51"/>
      <c r="I61" s="51"/>
      <c r="J61" s="51"/>
      <c r="K61" s="51"/>
      <c r="M61" s="300"/>
      <c r="X61" s="301"/>
      <c r="Z61" s="226"/>
      <c r="AA61" s="39"/>
      <c r="AB61" s="39"/>
    </row>
    <row r="62" spans="2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0"/>
      <c r="X62" s="301"/>
      <c r="Z62" s="226"/>
      <c r="AA62" s="39"/>
      <c r="AB62" s="39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00"/>
      <c r="N63" s="301"/>
      <c r="P63" s="226"/>
      <c r="AA63" s="40"/>
    </row>
    <row r="64" spans="2:28" ht="25.5" customHeight="1">
      <c r="B64" s="48"/>
      <c r="C64" s="48"/>
      <c r="D64" s="49"/>
      <c r="M64" s="300"/>
      <c r="N64" s="301"/>
      <c r="P64" s="226"/>
      <c r="AA64" s="40"/>
    </row>
    <row r="65" spans="2:27" ht="25.5" customHeight="1">
      <c r="B65" s="48"/>
      <c r="C65" s="48"/>
      <c r="D65" s="49"/>
      <c r="M65" s="300"/>
      <c r="N65" s="301"/>
      <c r="P65" s="226"/>
      <c r="AA65" s="40"/>
    </row>
    <row r="66" spans="2:27" ht="25.5" customHeight="1">
      <c r="B66" s="48"/>
      <c r="C66" s="48"/>
      <c r="D66" s="49"/>
      <c r="M66" s="300"/>
      <c r="N66" s="301"/>
      <c r="P66" s="226"/>
      <c r="AA66" s="40"/>
    </row>
    <row r="67" spans="2:27" ht="25.5" customHeight="1">
      <c r="B67" s="48"/>
      <c r="C67" s="48"/>
      <c r="D67" s="49"/>
      <c r="M67" s="300"/>
      <c r="N67" s="301"/>
      <c r="P67" s="226"/>
      <c r="AA67" s="40"/>
    </row>
    <row r="68" spans="2:27" ht="25.5" customHeight="1">
      <c r="B68" s="48"/>
      <c r="C68" s="48"/>
      <c r="D68" s="49"/>
      <c r="M68" s="300"/>
      <c r="N68" s="301"/>
      <c r="P68" s="226"/>
      <c r="AA68" s="40"/>
    </row>
    <row r="69" spans="2:27" ht="25.5" customHeight="1">
      <c r="B69" s="48"/>
      <c r="C69" s="48"/>
      <c r="D69" s="49"/>
      <c r="M69" s="300"/>
      <c r="N69" s="301"/>
      <c r="P69" s="226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300"/>
      <c r="N70" s="301"/>
      <c r="P70" s="226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300"/>
      <c r="N71" s="301"/>
      <c r="P71" s="226"/>
      <c r="AA71" s="40"/>
    </row>
    <row r="72" spans="2:27" ht="25.5" customHeight="1" thickBot="1">
      <c r="B72" s="206" t="s">
        <v>92</v>
      </c>
      <c r="C72" s="207" t="s">
        <v>120</v>
      </c>
      <c r="D72" s="207" t="s">
        <v>122</v>
      </c>
      <c r="E72" s="207" t="s">
        <v>121</v>
      </c>
      <c r="F72" s="207" t="s">
        <v>119</v>
      </c>
      <c r="G72" s="207" t="s">
        <v>159</v>
      </c>
      <c r="H72" s="207" t="s">
        <v>159</v>
      </c>
      <c r="I72" s="207" t="s">
        <v>159</v>
      </c>
      <c r="J72" s="207" t="s">
        <v>159</v>
      </c>
      <c r="K72" s="208" t="s">
        <v>159</v>
      </c>
      <c r="M72" s="302">
        <v>1</v>
      </c>
      <c r="N72" s="303">
        <v>2</v>
      </c>
      <c r="O72" s="303">
        <v>3</v>
      </c>
      <c r="P72" s="302">
        <v>4</v>
      </c>
      <c r="Q72" s="303"/>
      <c r="R72" s="303"/>
      <c r="S72" s="302"/>
      <c r="T72" s="303"/>
      <c r="U72" s="304"/>
      <c r="AA72" s="40"/>
    </row>
    <row r="73" spans="2:27" ht="25.5" customHeight="1" thickTop="1">
      <c r="B73" s="211" t="s">
        <v>110</v>
      </c>
      <c r="C73" s="212" t="s">
        <v>68</v>
      </c>
      <c r="D73" s="213" t="s">
        <v>68</v>
      </c>
      <c r="E73" s="213" t="s">
        <v>69</v>
      </c>
      <c r="F73" s="213" t="s">
        <v>67</v>
      </c>
      <c r="G73" s="213" t="s">
        <v>159</v>
      </c>
      <c r="H73" s="213" t="s">
        <v>159</v>
      </c>
      <c r="I73" s="213" t="s">
        <v>159</v>
      </c>
      <c r="J73" s="213" t="s">
        <v>159</v>
      </c>
      <c r="K73" s="213" t="s">
        <v>159</v>
      </c>
      <c r="M73" s="302" t="s">
        <v>120</v>
      </c>
      <c r="N73" s="302" t="s">
        <v>122</v>
      </c>
      <c r="O73" s="302" t="s">
        <v>121</v>
      </c>
      <c r="P73" s="302" t="s">
        <v>119</v>
      </c>
      <c r="Q73" s="302"/>
      <c r="R73" s="302"/>
      <c r="S73" s="302"/>
      <c r="T73" s="302"/>
      <c r="U73" s="300"/>
      <c r="AA73" s="40"/>
    </row>
    <row r="74" spans="2:27" ht="25.5" customHeight="1">
      <c r="B74" s="209" t="s">
        <v>95</v>
      </c>
      <c r="C74" s="199" t="s">
        <v>335</v>
      </c>
      <c r="D74" s="199" t="s">
        <v>244</v>
      </c>
      <c r="E74" s="199" t="s">
        <v>244</v>
      </c>
      <c r="F74" s="199" t="s">
        <v>244</v>
      </c>
      <c r="G74" s="199" t="s">
        <v>159</v>
      </c>
      <c r="H74" s="199" t="s">
        <v>159</v>
      </c>
      <c r="I74" s="199" t="s">
        <v>159</v>
      </c>
      <c r="J74" s="199" t="s">
        <v>159</v>
      </c>
      <c r="K74" s="210" t="s">
        <v>159</v>
      </c>
      <c r="M74" s="300"/>
      <c r="N74" s="301"/>
      <c r="P74" s="226"/>
      <c r="AA74" s="40"/>
    </row>
    <row r="75" spans="2:27" ht="25.5" customHeight="1">
      <c r="B75" s="173" t="s">
        <v>96</v>
      </c>
      <c r="C75" s="175" t="s">
        <v>244</v>
      </c>
      <c r="D75" s="175" t="s">
        <v>289</v>
      </c>
      <c r="E75" s="175" t="s">
        <v>290</v>
      </c>
      <c r="F75" s="175" t="s">
        <v>244</v>
      </c>
      <c r="G75" s="175" t="s">
        <v>159</v>
      </c>
      <c r="H75" s="175" t="s">
        <v>159</v>
      </c>
      <c r="I75" s="175" t="s">
        <v>159</v>
      </c>
      <c r="J75" s="175" t="s">
        <v>159</v>
      </c>
      <c r="K75" s="176" t="s">
        <v>159</v>
      </c>
      <c r="M75" s="305">
        <v>0.3</v>
      </c>
      <c r="N75" s="305">
        <v>0</v>
      </c>
      <c r="O75" s="305">
        <v>0</v>
      </c>
      <c r="P75" s="305">
        <v>0</v>
      </c>
      <c r="Q75" s="305"/>
      <c r="R75" s="305"/>
      <c r="S75" s="305"/>
      <c r="T75" s="305"/>
      <c r="AA75" s="40"/>
    </row>
    <row r="76" spans="2:27" ht="25.5" customHeight="1">
      <c r="B76" s="172" t="s">
        <v>97</v>
      </c>
      <c r="C76" s="175" t="s">
        <v>335</v>
      </c>
      <c r="D76" s="175" t="s">
        <v>289</v>
      </c>
      <c r="E76" s="175" t="s">
        <v>244</v>
      </c>
      <c r="F76" s="175" t="s">
        <v>244</v>
      </c>
      <c r="G76" s="175" t="s">
        <v>159</v>
      </c>
      <c r="H76" s="175" t="s">
        <v>159</v>
      </c>
      <c r="I76" s="175" t="s">
        <v>159</v>
      </c>
      <c r="J76" s="175" t="s">
        <v>159</v>
      </c>
      <c r="K76" s="176" t="s">
        <v>159</v>
      </c>
      <c r="M76" s="305">
        <v>0</v>
      </c>
      <c r="N76" s="305">
        <v>0.2</v>
      </c>
      <c r="O76" s="305">
        <v>0.2857142857142857</v>
      </c>
      <c r="P76" s="305">
        <v>0</v>
      </c>
      <c r="Q76" s="305"/>
      <c r="R76" s="305"/>
      <c r="S76" s="305"/>
      <c r="T76" s="305"/>
      <c r="AA76" s="40"/>
    </row>
    <row r="77" spans="2:27" ht="25.5" customHeight="1">
      <c r="B77" s="172" t="s">
        <v>100</v>
      </c>
      <c r="C77" s="175" t="s">
        <v>336</v>
      </c>
      <c r="D77" s="175" t="s">
        <v>376</v>
      </c>
      <c r="E77" s="175" t="s">
        <v>290</v>
      </c>
      <c r="F77" s="175" t="s">
        <v>244</v>
      </c>
      <c r="G77" s="175" t="s">
        <v>159</v>
      </c>
      <c r="H77" s="175" t="s">
        <v>159</v>
      </c>
      <c r="I77" s="175" t="s">
        <v>159</v>
      </c>
      <c r="J77" s="175" t="s">
        <v>159</v>
      </c>
      <c r="K77" s="176" t="s">
        <v>159</v>
      </c>
      <c r="M77" s="305">
        <v>0.3</v>
      </c>
      <c r="N77" s="305">
        <v>0.2</v>
      </c>
      <c r="O77" s="305">
        <v>0</v>
      </c>
      <c r="P77" s="305">
        <v>0</v>
      </c>
      <c r="Q77" s="305"/>
      <c r="R77" s="305"/>
      <c r="S77" s="305"/>
      <c r="T77" s="305"/>
      <c r="AA77" s="40"/>
    </row>
    <row r="78" spans="2:27" ht="25.5" customHeight="1">
      <c r="B78" s="177" t="s">
        <v>98</v>
      </c>
      <c r="C78" s="175" t="s">
        <v>336</v>
      </c>
      <c r="D78" s="175" t="s">
        <v>289</v>
      </c>
      <c r="E78" s="175" t="s">
        <v>288</v>
      </c>
      <c r="F78" s="175" t="s">
        <v>377</v>
      </c>
      <c r="G78" s="175" t="s">
        <v>159</v>
      </c>
      <c r="H78" s="175" t="s">
        <v>159</v>
      </c>
      <c r="I78" s="175" t="s">
        <v>159</v>
      </c>
      <c r="J78" s="175" t="s">
        <v>159</v>
      </c>
      <c r="K78" s="176" t="s">
        <v>159</v>
      </c>
      <c r="M78" s="305">
        <v>0.2</v>
      </c>
      <c r="N78" s="305">
        <v>0.4</v>
      </c>
      <c r="O78" s="305">
        <v>0.2857142857142857</v>
      </c>
      <c r="P78" s="305">
        <v>0</v>
      </c>
      <c r="Q78" s="305"/>
      <c r="R78" s="305"/>
      <c r="S78" s="305"/>
      <c r="T78" s="305"/>
      <c r="AA78" s="40"/>
    </row>
    <row r="79" spans="2:27" ht="25.5" customHeight="1">
      <c r="B79" s="178" t="s">
        <v>99</v>
      </c>
      <c r="C79" s="179" t="s">
        <v>244</v>
      </c>
      <c r="D79" s="179" t="s">
        <v>244</v>
      </c>
      <c r="E79" s="179" t="s">
        <v>244</v>
      </c>
      <c r="F79" s="179" t="s">
        <v>244</v>
      </c>
      <c r="G79" s="179" t="s">
        <v>159</v>
      </c>
      <c r="H79" s="179" t="s">
        <v>159</v>
      </c>
      <c r="I79" s="179" t="s">
        <v>159</v>
      </c>
      <c r="J79" s="179" t="s">
        <v>159</v>
      </c>
      <c r="K79" s="180" t="s">
        <v>159</v>
      </c>
      <c r="M79" s="305">
        <v>0.2</v>
      </c>
      <c r="N79" s="305">
        <v>0.2</v>
      </c>
      <c r="O79" s="305">
        <v>0.42857142857142855</v>
      </c>
      <c r="P79" s="305">
        <v>1</v>
      </c>
      <c r="Q79" s="305"/>
      <c r="R79" s="305"/>
      <c r="S79" s="305"/>
      <c r="T79" s="305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305">
        <v>0</v>
      </c>
      <c r="N80" s="305">
        <v>0</v>
      </c>
      <c r="O80" s="305">
        <v>0</v>
      </c>
      <c r="P80" s="305">
        <v>0</v>
      </c>
      <c r="Q80" s="305"/>
      <c r="R80" s="305"/>
      <c r="S80" s="305"/>
      <c r="T80" s="305"/>
      <c r="AA80" s="40"/>
    </row>
    <row r="81" spans="2:27" ht="17.25" customHeight="1">
      <c r="B81" s="52" t="s">
        <v>132</v>
      </c>
      <c r="C81" s="52"/>
      <c r="D81" s="51"/>
      <c r="E81" s="51"/>
      <c r="F81" s="51"/>
      <c r="G81" s="51"/>
      <c r="H81" s="51"/>
      <c r="I81" s="51"/>
      <c r="J81" s="51"/>
      <c r="K81" s="51"/>
      <c r="M81" s="300"/>
      <c r="N81" s="301"/>
      <c r="P81" s="226"/>
      <c r="AA81" s="40"/>
    </row>
    <row r="82" spans="2:27" ht="30.75" customHeight="1">
      <c r="B82" s="56" t="s">
        <v>75</v>
      </c>
      <c r="C82" s="56" t="s">
        <v>102</v>
      </c>
      <c r="D82" s="56" t="s">
        <v>103</v>
      </c>
      <c r="E82" s="56" t="s">
        <v>104</v>
      </c>
      <c r="F82" s="56" t="s">
        <v>105</v>
      </c>
      <c r="G82" s="56" t="s">
        <v>106</v>
      </c>
      <c r="H82" s="56" t="s">
        <v>6</v>
      </c>
      <c r="I82" s="56" t="s">
        <v>7</v>
      </c>
      <c r="J82" s="56" t="s">
        <v>107</v>
      </c>
      <c r="K82" s="56" t="s">
        <v>109</v>
      </c>
      <c r="M82" s="300"/>
      <c r="N82" s="301"/>
      <c r="P82" s="226"/>
      <c r="AA82" s="40"/>
    </row>
    <row r="83" spans="2:27" ht="20.25" customHeight="1">
      <c r="B83" s="85" t="s">
        <v>120</v>
      </c>
      <c r="C83" s="324">
        <v>2401</v>
      </c>
      <c r="D83" s="86">
        <v>9.0513413924219119E-2</v>
      </c>
      <c r="E83" s="86">
        <v>0.46345407646831016</v>
      </c>
      <c r="F83" s="86">
        <v>0.16985480998229549</v>
      </c>
      <c r="G83" s="87">
        <v>17.301499999999997</v>
      </c>
      <c r="H83" s="88">
        <v>0.78432747609877351</v>
      </c>
      <c r="I83" s="88">
        <v>48.816400152663483</v>
      </c>
      <c r="J83" s="89">
        <v>1.6916761350759011</v>
      </c>
      <c r="K83" s="72"/>
      <c r="M83" s="300"/>
      <c r="N83" s="301"/>
      <c r="P83" s="226"/>
      <c r="AA83" s="40"/>
    </row>
    <row r="84" spans="2:27" ht="20.25" customHeight="1">
      <c r="B84" s="85" t="s">
        <v>120</v>
      </c>
      <c r="C84" s="324">
        <v>2402</v>
      </c>
      <c r="D84" s="86">
        <v>0.10005057642240603</v>
      </c>
      <c r="E84" s="86">
        <v>0.34609648976977014</v>
      </c>
      <c r="F84" s="86">
        <v>0.15051406990765848</v>
      </c>
      <c r="G84" s="87">
        <v>12.388</v>
      </c>
      <c r="H84" s="88">
        <v>5.6635852986918242E-2</v>
      </c>
      <c r="I84" s="88">
        <v>13.951298452444194</v>
      </c>
      <c r="J84" s="89">
        <v>2.0241590193988555</v>
      </c>
      <c r="K84" s="72"/>
      <c r="M84" s="300"/>
      <c r="N84" s="301"/>
      <c r="P84" s="226"/>
      <c r="AA84" s="40"/>
    </row>
    <row r="85" spans="2:27" ht="20.25" customHeight="1">
      <c r="B85" s="85" t="s">
        <v>120</v>
      </c>
      <c r="C85" s="324">
        <v>2403</v>
      </c>
      <c r="D85" s="86">
        <v>1.2847088388434836E-2</v>
      </c>
      <c r="E85" s="86">
        <v>0.35812245576067464</v>
      </c>
      <c r="F85" s="86">
        <v>0.1582311158393008</v>
      </c>
      <c r="G85" s="87">
        <v>11.761600000000001</v>
      </c>
      <c r="H85" s="88">
        <v>0.11897076378894797</v>
      </c>
      <c r="I85" s="88">
        <v>14.134641897848471</v>
      </c>
      <c r="J85" s="89">
        <v>2.1021866293938296</v>
      </c>
      <c r="K85" s="72"/>
      <c r="M85" s="300"/>
      <c r="N85" s="301"/>
      <c r="P85" s="226"/>
      <c r="AA85" s="40"/>
    </row>
    <row r="86" spans="2:27" ht="20.25" customHeight="1">
      <c r="B86" s="85" t="s">
        <v>120</v>
      </c>
      <c r="C86" s="324">
        <v>2404</v>
      </c>
      <c r="D86" s="86">
        <v>1.3666191700375002E-2</v>
      </c>
      <c r="E86" s="86">
        <v>0.35836177505110706</v>
      </c>
      <c r="F86" s="86">
        <v>0.16447384005672105</v>
      </c>
      <c r="G86" s="87">
        <v>12.329800000000001</v>
      </c>
      <c r="H86" s="88">
        <v>7.3143814053928904E-2</v>
      </c>
      <c r="I86" s="88">
        <v>13.972130843710737</v>
      </c>
      <c r="J86" s="89">
        <v>2.0323907995756789</v>
      </c>
      <c r="K86" s="72"/>
      <c r="M86" s="300"/>
      <c r="N86" s="301"/>
      <c r="P86" s="226"/>
      <c r="AA86" s="40"/>
    </row>
    <row r="87" spans="2:27" ht="20.25" customHeight="1">
      <c r="B87" s="85" t="s">
        <v>120</v>
      </c>
      <c r="C87" s="324">
        <v>2405</v>
      </c>
      <c r="D87" s="86">
        <v>1.5215212954444902E-2</v>
      </c>
      <c r="E87" s="86">
        <v>0.35399807938961553</v>
      </c>
      <c r="F87" s="86">
        <v>0.16525047784755989</v>
      </c>
      <c r="G87" s="87">
        <v>12.634799999999998</v>
      </c>
      <c r="H87" s="88">
        <v>3.6035338908569241E-2</v>
      </c>
      <c r="I87" s="88">
        <v>13.34824817044791</v>
      </c>
      <c r="J87" s="89">
        <v>2.0115868211545633</v>
      </c>
      <c r="K87" s="72"/>
      <c r="M87" s="300"/>
      <c r="N87" s="301"/>
      <c r="P87" s="226"/>
      <c r="AA87" s="40"/>
    </row>
    <row r="88" spans="2:27" ht="20.25" customHeight="1">
      <c r="B88" s="85" t="s">
        <v>120</v>
      </c>
      <c r="C88" s="324">
        <v>2406</v>
      </c>
      <c r="D88" s="86">
        <v>1.6432713531934956E-2</v>
      </c>
      <c r="E88" s="86">
        <v>0.35767502951340013</v>
      </c>
      <c r="F88" s="86">
        <v>0.16335700026726979</v>
      </c>
      <c r="G88" s="87">
        <v>14.007499999999999</v>
      </c>
      <c r="H88" s="88">
        <v>6.2193828375475921E-2</v>
      </c>
      <c r="I88" s="88">
        <v>16.754690028414394</v>
      </c>
      <c r="J88" s="89">
        <v>1.9061660300592989</v>
      </c>
      <c r="K88" s="72"/>
      <c r="M88" s="300"/>
      <c r="N88" s="301"/>
      <c r="P88" s="226"/>
      <c r="AA88" s="40"/>
    </row>
    <row r="89" spans="2:27" ht="20.25" customHeight="1">
      <c r="B89" s="85" t="s">
        <v>120</v>
      </c>
      <c r="C89" s="324">
        <v>2407</v>
      </c>
      <c r="D89" s="86">
        <v>1.6854110139550099E-2</v>
      </c>
      <c r="E89" s="86">
        <v>0.35986715707446609</v>
      </c>
      <c r="F89" s="86">
        <v>0.16010835734557582</v>
      </c>
      <c r="G89" s="87">
        <v>14.058400000000001</v>
      </c>
      <c r="H89" s="88">
        <v>2.6254445041635828E-2</v>
      </c>
      <c r="I89" s="88">
        <v>18.583771348637896</v>
      </c>
      <c r="J89" s="89">
        <v>1.8947983667767785</v>
      </c>
      <c r="K89" s="72"/>
      <c r="M89" s="300"/>
      <c r="N89" s="301"/>
      <c r="P89" s="226"/>
      <c r="AA89" s="40"/>
    </row>
    <row r="90" spans="2:27" ht="20.25" customHeight="1">
      <c r="B90" s="85" t="s">
        <v>120</v>
      </c>
      <c r="C90" s="324">
        <v>2408</v>
      </c>
      <c r="D90" s="86">
        <v>2.5202557606551018E-2</v>
      </c>
      <c r="E90" s="86">
        <v>0.36791777760935124</v>
      </c>
      <c r="F90" s="86">
        <v>0.15294010140758693</v>
      </c>
      <c r="G90" s="87">
        <v>15.491099999999999</v>
      </c>
      <c r="H90" s="88">
        <v>2.9195001632209124E-2</v>
      </c>
      <c r="I90" s="88">
        <v>20.457354715140823</v>
      </c>
      <c r="J90" s="89">
        <v>1.8753533000113884</v>
      </c>
      <c r="K90" s="72"/>
      <c r="M90" s="300"/>
      <c r="N90" s="301"/>
      <c r="P90" s="226"/>
      <c r="AA90" s="40"/>
    </row>
    <row r="91" spans="2:27" ht="20.25" customHeight="1">
      <c r="B91" s="85" t="s">
        <v>120</v>
      </c>
      <c r="C91" s="324">
        <v>2409</v>
      </c>
      <c r="D91" s="86">
        <v>2.2057977343999734E-2</v>
      </c>
      <c r="E91" s="86">
        <v>0.36066368544029681</v>
      </c>
      <c r="F91" s="86">
        <v>0.15856656857544574</v>
      </c>
      <c r="G91" s="87">
        <v>15.385199999999998</v>
      </c>
      <c r="H91" s="88">
        <v>2.5888419359256443E-2</v>
      </c>
      <c r="I91" s="88">
        <v>21.774749523070597</v>
      </c>
      <c r="J91" s="89">
        <v>1.8638129058948745</v>
      </c>
      <c r="K91" s="72"/>
      <c r="M91" s="300"/>
      <c r="N91" s="301"/>
      <c r="P91" s="226"/>
      <c r="AA91" s="40"/>
    </row>
    <row r="92" spans="2:27" ht="20.25" customHeight="1">
      <c r="B92" s="85" t="s">
        <v>120</v>
      </c>
      <c r="C92" s="324">
        <v>2410</v>
      </c>
      <c r="D92" s="86">
        <v>1.9314280074804846E-2</v>
      </c>
      <c r="E92" s="86">
        <v>0.36331707361098264</v>
      </c>
      <c r="F92" s="86">
        <v>0.16797616251340516</v>
      </c>
      <c r="G92" s="87">
        <v>14.671444444444445</v>
      </c>
      <c r="H92" s="88">
        <v>2.5005755491388931E-2</v>
      </c>
      <c r="I92" s="88">
        <v>25.40793139220877</v>
      </c>
      <c r="J92" s="89">
        <v>1.923681452720277</v>
      </c>
      <c r="K92" s="72"/>
      <c r="M92" s="300"/>
      <c r="N92" s="301"/>
      <c r="P92" s="226"/>
      <c r="AA92" s="40"/>
    </row>
    <row r="93" spans="2:27" ht="20.25" customHeight="1">
      <c r="B93" s="85" t="s">
        <v>120</v>
      </c>
      <c r="C93" s="324">
        <v>2411</v>
      </c>
      <c r="D93" s="86">
        <v>2.2549966099535357E-2</v>
      </c>
      <c r="E93" s="86">
        <v>0.36510229989003318</v>
      </c>
      <c r="F93" s="86">
        <v>0.1757056541158864</v>
      </c>
      <c r="G93" s="87">
        <v>14.583222222222222</v>
      </c>
      <c r="H93" s="88">
        <v>5.164511239188993E-2</v>
      </c>
      <c r="I93" s="88">
        <v>28.029823390780958</v>
      </c>
      <c r="J93" s="89">
        <v>1.921464048280989</v>
      </c>
      <c r="K93" s="72"/>
      <c r="M93" s="300"/>
      <c r="N93" s="301"/>
      <c r="P93" s="226"/>
      <c r="AA93" s="40"/>
    </row>
    <row r="94" spans="2:27" ht="20.25" customHeight="1">
      <c r="B94" s="85" t="s">
        <v>120</v>
      </c>
      <c r="C94" s="324">
        <v>2412</v>
      </c>
      <c r="D94" s="86">
        <v>3.0849388434812965E-2</v>
      </c>
      <c r="E94" s="86">
        <v>0.38098697794052766</v>
      </c>
      <c r="F94" s="86">
        <v>0.17518459589569499</v>
      </c>
      <c r="G94" s="87">
        <v>14.444399999999998</v>
      </c>
      <c r="H94" s="88">
        <v>6.7787549198932193E-2</v>
      </c>
      <c r="I94" s="88">
        <v>25.318649625801172</v>
      </c>
      <c r="J94" s="89">
        <v>1.9590502453676766</v>
      </c>
      <c r="K94" s="72"/>
      <c r="M94" s="300"/>
      <c r="N94" s="301"/>
      <c r="P94" s="226"/>
      <c r="AA94" s="40"/>
    </row>
    <row r="95" spans="2:27" ht="20.25" customHeight="1">
      <c r="B95" s="85" t="s">
        <v>120</v>
      </c>
      <c r="C95" s="324">
        <v>2501</v>
      </c>
      <c r="D95" s="86">
        <v>3.421255574484558E-2</v>
      </c>
      <c r="E95" s="86">
        <v>0.3805716030204811</v>
      </c>
      <c r="F95" s="86">
        <v>0.18011383739466971</v>
      </c>
      <c r="G95" s="87">
        <v>14.293799999999999</v>
      </c>
      <c r="H95" s="88">
        <v>0.1030076369197447</v>
      </c>
      <c r="I95" s="88">
        <v>23.967551132326403</v>
      </c>
      <c r="J95" s="89">
        <v>1.9927635750342974</v>
      </c>
      <c r="K95" s="72" t="s">
        <v>68</v>
      </c>
      <c r="M95" s="300"/>
      <c r="N95" s="301"/>
      <c r="P95" s="226"/>
      <c r="AA95" s="40"/>
    </row>
    <row r="96" spans="2:27" ht="20.25" customHeight="1">
      <c r="B96" s="85" t="s">
        <v>122</v>
      </c>
      <c r="C96" s="324">
        <v>2401</v>
      </c>
      <c r="D96" s="86">
        <v>8.107466381521948E-2</v>
      </c>
      <c r="E96" s="86">
        <v>0.41938267326449807</v>
      </c>
      <c r="F96" s="86">
        <v>0.17383845979124624</v>
      </c>
      <c r="G96" s="87">
        <v>15.155000000000001</v>
      </c>
      <c r="H96" s="88">
        <v>0.8844207354608552</v>
      </c>
      <c r="I96" s="88">
        <v>34.884833777515588</v>
      </c>
      <c r="J96" s="89">
        <v>2.0250065144605607</v>
      </c>
      <c r="K96" s="72"/>
      <c r="M96" s="300"/>
      <c r="N96" s="301"/>
      <c r="P96" s="226"/>
      <c r="AA96" s="40"/>
    </row>
    <row r="97" spans="2:27" ht="20.25" customHeight="1">
      <c r="B97" s="85" t="s">
        <v>122</v>
      </c>
      <c r="C97" s="324">
        <v>2402</v>
      </c>
      <c r="D97" s="86">
        <v>0.10811026173099758</v>
      </c>
      <c r="E97" s="86">
        <v>0.30672077869440006</v>
      </c>
      <c r="F97" s="86">
        <v>0.16190291827864364</v>
      </c>
      <c r="G97" s="87">
        <v>10.68</v>
      </c>
      <c r="H97" s="88">
        <v>2.6822882418595703E-2</v>
      </c>
      <c r="I97" s="88">
        <v>11.767198517037935</v>
      </c>
      <c r="J97" s="89">
        <v>2.4218330436093116</v>
      </c>
      <c r="K97" s="72"/>
      <c r="M97" s="300"/>
      <c r="N97" s="301"/>
      <c r="P97" s="226"/>
      <c r="AA97" s="40"/>
    </row>
    <row r="98" spans="2:27" ht="20.25" customHeight="1">
      <c r="B98" s="85" t="s">
        <v>122</v>
      </c>
      <c r="C98" s="324">
        <v>2403</v>
      </c>
      <c r="D98" s="86">
        <v>3.4307094605053448E-2</v>
      </c>
      <c r="E98" s="86">
        <v>0.30628306055518911</v>
      </c>
      <c r="F98" s="86">
        <v>0.1740932564602522</v>
      </c>
      <c r="G98" s="87">
        <v>10.354600000000001</v>
      </c>
      <c r="H98" s="88">
        <v>2.8907140964757525E-2</v>
      </c>
      <c r="I98" s="88">
        <v>10.818497506060503</v>
      </c>
      <c r="J98" s="89">
        <v>2.4676666866399595</v>
      </c>
      <c r="K98" s="72"/>
      <c r="M98" s="300"/>
      <c r="N98" s="301"/>
      <c r="P98" s="226"/>
      <c r="AA98" s="40"/>
    </row>
    <row r="99" spans="2:27" ht="20.25" customHeight="1">
      <c r="B99" s="85" t="s">
        <v>122</v>
      </c>
      <c r="C99" s="324">
        <v>2404</v>
      </c>
      <c r="D99" s="86">
        <v>3.4851312709720729E-2</v>
      </c>
      <c r="E99" s="86">
        <v>0.28412172383462114</v>
      </c>
      <c r="F99" s="86">
        <v>0.17106221968765686</v>
      </c>
      <c r="G99" s="87">
        <v>10.143000000000001</v>
      </c>
      <c r="H99" s="88">
        <v>1.3088157588956149E-2</v>
      </c>
      <c r="I99" s="88">
        <v>9.6197958278827702</v>
      </c>
      <c r="J99" s="89">
        <v>2.4945439629023958</v>
      </c>
      <c r="K99" s="72"/>
      <c r="M99" s="300"/>
      <c r="N99" s="301"/>
      <c r="P99" s="226"/>
      <c r="AA99" s="40"/>
    </row>
    <row r="100" spans="2:27" ht="20.25" customHeight="1">
      <c r="B100" s="85" t="s">
        <v>122</v>
      </c>
      <c r="C100" s="324">
        <v>2405</v>
      </c>
      <c r="D100" s="86">
        <v>3.8239040359199665E-2</v>
      </c>
      <c r="E100" s="86">
        <v>0.28130734954179326</v>
      </c>
      <c r="F100" s="86">
        <v>0.17740598542364608</v>
      </c>
      <c r="G100" s="87">
        <v>10.849599999999999</v>
      </c>
      <c r="H100" s="88">
        <v>1.5933715234744572E-2</v>
      </c>
      <c r="I100" s="88">
        <v>9.7705541819453714</v>
      </c>
      <c r="J100" s="89">
        <v>2.4029133447296873</v>
      </c>
      <c r="K100" s="72"/>
      <c r="M100" s="300"/>
      <c r="N100" s="301"/>
      <c r="P100" s="226"/>
      <c r="AA100" s="40"/>
    </row>
    <row r="101" spans="2:27" ht="20.25" customHeight="1">
      <c r="B101" s="85" t="s">
        <v>122</v>
      </c>
      <c r="C101" s="324">
        <v>2406</v>
      </c>
      <c r="D101" s="86">
        <v>3.8504731930806932E-2</v>
      </c>
      <c r="E101" s="86">
        <v>0.28821604453034766</v>
      </c>
      <c r="F101" s="86">
        <v>0.16339439967678049</v>
      </c>
      <c r="G101" s="87">
        <v>11.7532</v>
      </c>
      <c r="H101" s="88">
        <v>7.4360315386884333E-3</v>
      </c>
      <c r="I101" s="88">
        <v>10.385657382368178</v>
      </c>
      <c r="J101" s="89">
        <v>2.2858137123100035</v>
      </c>
      <c r="K101" s="72"/>
      <c r="M101" s="300"/>
      <c r="N101" s="301"/>
      <c r="P101" s="226"/>
      <c r="AA101" s="40"/>
    </row>
    <row r="102" spans="2:27" ht="20.25" customHeight="1">
      <c r="B102" s="85" t="s">
        <v>122</v>
      </c>
      <c r="C102" s="324">
        <v>2407</v>
      </c>
      <c r="D102" s="86">
        <v>3.5032707333228448E-2</v>
      </c>
      <c r="E102" s="86">
        <v>0.31707966881016808</v>
      </c>
      <c r="F102" s="86">
        <v>0.14974042436068047</v>
      </c>
      <c r="G102" s="87">
        <v>12.3238</v>
      </c>
      <c r="H102" s="88">
        <v>6.1369026377328063E-3</v>
      </c>
      <c r="I102" s="88">
        <v>10.1013417417082</v>
      </c>
      <c r="J102" s="89">
        <v>2.2376420234713361</v>
      </c>
      <c r="K102" s="72"/>
      <c r="M102" s="300"/>
      <c r="N102" s="301"/>
      <c r="P102" s="226"/>
      <c r="AA102" s="40"/>
    </row>
    <row r="103" spans="2:27" ht="20.25" customHeight="1">
      <c r="B103" s="85" t="s">
        <v>122</v>
      </c>
      <c r="C103" s="324">
        <v>2408</v>
      </c>
      <c r="D103" s="86">
        <v>3.1010404328606741E-2</v>
      </c>
      <c r="E103" s="86">
        <v>0.35554970593391533</v>
      </c>
      <c r="F103" s="86">
        <v>0.15583166418813718</v>
      </c>
      <c r="G103" s="87">
        <v>13.111799999999999</v>
      </c>
      <c r="H103" s="88">
        <v>0</v>
      </c>
      <c r="I103" s="88">
        <v>11.024642449172235</v>
      </c>
      <c r="J103" s="89">
        <v>2.093691808142824</v>
      </c>
      <c r="K103" s="72"/>
      <c r="M103" s="300"/>
      <c r="N103" s="301"/>
      <c r="P103" s="226"/>
      <c r="AA103" s="40"/>
    </row>
    <row r="104" spans="2:27" ht="20.25" customHeight="1">
      <c r="B104" s="85" t="s">
        <v>122</v>
      </c>
      <c r="C104" s="324">
        <v>2409</v>
      </c>
      <c r="D104" s="86">
        <v>2.5100701763715521E-2</v>
      </c>
      <c r="E104" s="86">
        <v>0.34050846870509777</v>
      </c>
      <c r="F104" s="86">
        <v>0.16318280722582798</v>
      </c>
      <c r="G104" s="87">
        <v>11.1402</v>
      </c>
      <c r="H104" s="88">
        <v>0</v>
      </c>
      <c r="I104" s="88">
        <v>9.1581544572857503</v>
      </c>
      <c r="J104" s="89">
        <v>2.2992119594181237</v>
      </c>
      <c r="K104" s="72"/>
      <c r="M104" s="300"/>
      <c r="N104" s="301"/>
      <c r="P104" s="226"/>
      <c r="AA104" s="40"/>
    </row>
    <row r="105" spans="2:27" ht="20.25" customHeight="1">
      <c r="B105" s="85" t="s">
        <v>122</v>
      </c>
      <c r="C105" s="324">
        <v>2410</v>
      </c>
      <c r="D105" s="86">
        <v>2.6824508323087422E-2</v>
      </c>
      <c r="E105" s="86">
        <v>0.33467883557409367</v>
      </c>
      <c r="F105" s="86">
        <v>0.17768876631057817</v>
      </c>
      <c r="G105" s="87">
        <v>10.894</v>
      </c>
      <c r="H105" s="88">
        <v>0</v>
      </c>
      <c r="I105" s="88">
        <v>8.6972359883277814</v>
      </c>
      <c r="J105" s="89">
        <v>2.3408570587241813</v>
      </c>
      <c r="K105" s="72"/>
      <c r="M105" s="300"/>
      <c r="N105" s="301"/>
      <c r="P105" s="226"/>
      <c r="AA105" s="40"/>
    </row>
    <row r="106" spans="2:27" ht="20.25" customHeight="1">
      <c r="B106" s="85" t="s">
        <v>122</v>
      </c>
      <c r="C106" s="324">
        <v>2411</v>
      </c>
      <c r="D106" s="86">
        <v>3.5450218257483887E-2</v>
      </c>
      <c r="E106" s="86">
        <v>0.34080305351512435</v>
      </c>
      <c r="F106" s="86">
        <v>0.17679881086219262</v>
      </c>
      <c r="G106" s="87">
        <v>11.791799999999999</v>
      </c>
      <c r="H106" s="88">
        <v>2.1279696392641038E-2</v>
      </c>
      <c r="I106" s="88">
        <v>11.370451105801195</v>
      </c>
      <c r="J106" s="89">
        <v>2.2752711941532184</v>
      </c>
      <c r="K106" s="72"/>
      <c r="M106" s="300"/>
      <c r="N106" s="301"/>
      <c r="P106" s="226"/>
      <c r="AA106" s="40"/>
    </row>
    <row r="107" spans="2:27" ht="20.25" customHeight="1">
      <c r="B107" s="85" t="s">
        <v>122</v>
      </c>
      <c r="C107" s="324">
        <v>2412</v>
      </c>
      <c r="D107" s="86">
        <v>3.5774968970950408E-2</v>
      </c>
      <c r="E107" s="86">
        <v>0.36817909397239923</v>
      </c>
      <c r="F107" s="86">
        <v>0.16968709953451369</v>
      </c>
      <c r="G107" s="87">
        <v>11.787000000000001</v>
      </c>
      <c r="H107" s="88">
        <v>3.2449724830077645E-2</v>
      </c>
      <c r="I107" s="88">
        <v>10.953030196490822</v>
      </c>
      <c r="J107" s="89">
        <v>2.2935505683242603</v>
      </c>
      <c r="K107" s="72"/>
      <c r="M107" s="300"/>
      <c r="N107" s="301"/>
      <c r="P107" s="226"/>
      <c r="AA107" s="40"/>
    </row>
    <row r="108" spans="2:27" ht="20.25" customHeight="1">
      <c r="B108" s="85" t="s">
        <v>122</v>
      </c>
      <c r="C108" s="324">
        <v>2501</v>
      </c>
      <c r="D108" s="86">
        <v>3.4416577947299271E-2</v>
      </c>
      <c r="E108" s="86">
        <v>0.34239374219628471</v>
      </c>
      <c r="F108" s="86">
        <v>0.15837087664860344</v>
      </c>
      <c r="G108" s="87">
        <v>10.9482</v>
      </c>
      <c r="H108" s="88">
        <v>6.4401169782847933E-2</v>
      </c>
      <c r="I108" s="88">
        <v>9.9233802482788285</v>
      </c>
      <c r="J108" s="89">
        <v>2.3525922353127329</v>
      </c>
      <c r="K108" s="72" t="s">
        <v>68</v>
      </c>
      <c r="M108" s="300"/>
      <c r="N108" s="301"/>
      <c r="P108" s="226"/>
      <c r="AA108" s="40"/>
    </row>
    <row r="109" spans="2:27" ht="20.25" customHeight="1">
      <c r="B109" s="85" t="s">
        <v>121</v>
      </c>
      <c r="C109" s="324">
        <v>2401</v>
      </c>
      <c r="D109" s="86">
        <v>7.3571835314688347E-2</v>
      </c>
      <c r="E109" s="86">
        <v>0.48105530233731303</v>
      </c>
      <c r="F109" s="86">
        <v>0.1549457369551708</v>
      </c>
      <c r="G109" s="87">
        <v>15.847999999999999</v>
      </c>
      <c r="H109" s="88">
        <v>0.8140192162534331</v>
      </c>
      <c r="I109" s="88">
        <v>30.154979184279405</v>
      </c>
      <c r="J109" s="89">
        <v>1.745391531012441</v>
      </c>
      <c r="K109" s="72"/>
      <c r="M109" s="300"/>
      <c r="N109" s="301"/>
      <c r="P109" s="226"/>
      <c r="AA109" s="40"/>
    </row>
    <row r="110" spans="2:27" ht="20.25" customHeight="1">
      <c r="B110" s="85" t="s">
        <v>121</v>
      </c>
      <c r="C110" s="324">
        <v>2402</v>
      </c>
      <c r="D110" s="86">
        <v>9.0839148257391616E-2</v>
      </c>
      <c r="E110" s="86">
        <v>0.36304854781916529</v>
      </c>
      <c r="F110" s="86">
        <v>0.13223341418454485</v>
      </c>
      <c r="G110" s="87">
        <v>10.841124999999998</v>
      </c>
      <c r="H110" s="88">
        <v>3.9907473724021383E-2</v>
      </c>
      <c r="I110" s="88">
        <v>7.5085911811746229</v>
      </c>
      <c r="J110" s="89">
        <v>2.1064501156308992</v>
      </c>
      <c r="K110" s="72"/>
      <c r="M110" s="300"/>
      <c r="N110" s="301"/>
      <c r="P110" s="226"/>
      <c r="AA110" s="40"/>
    </row>
    <row r="111" spans="2:27" ht="20.25" customHeight="1">
      <c r="B111" s="85" t="s">
        <v>121</v>
      </c>
      <c r="C111" s="324">
        <v>2403</v>
      </c>
      <c r="D111" s="86">
        <v>2.5923115566154072E-2</v>
      </c>
      <c r="E111" s="86">
        <v>0.3720655791519209</v>
      </c>
      <c r="F111" s="86">
        <v>0.14412101304558955</v>
      </c>
      <c r="G111" s="87">
        <v>10.259</v>
      </c>
      <c r="H111" s="88">
        <v>6.6660968106193139E-2</v>
      </c>
      <c r="I111" s="88">
        <v>7.2260489427113361</v>
      </c>
      <c r="J111" s="89">
        <v>2.1597870508592543</v>
      </c>
      <c r="K111" s="72"/>
      <c r="M111" s="300"/>
      <c r="N111" s="301"/>
      <c r="P111" s="226"/>
      <c r="AA111" s="40"/>
    </row>
    <row r="112" spans="2:27" ht="20.25" customHeight="1">
      <c r="B112" s="85" t="s">
        <v>121</v>
      </c>
      <c r="C112" s="324">
        <v>2404</v>
      </c>
      <c r="D112" s="86">
        <v>2.5868072835438474E-2</v>
      </c>
      <c r="E112" s="86">
        <v>0.36845876838861841</v>
      </c>
      <c r="F112" s="86">
        <v>0.15057605021038259</v>
      </c>
      <c r="G112" s="87">
        <v>11.001875</v>
      </c>
      <c r="H112" s="88">
        <v>0.22608387908690836</v>
      </c>
      <c r="I112" s="88">
        <v>8.7795906378749411</v>
      </c>
      <c r="J112" s="89">
        <v>2.0994247772734171</v>
      </c>
      <c r="K112" s="72"/>
      <c r="M112" s="300"/>
      <c r="N112" s="301"/>
      <c r="P112" s="226"/>
      <c r="AA112" s="40"/>
    </row>
    <row r="113" spans="2:11" ht="20.25" customHeight="1">
      <c r="B113" s="85" t="s">
        <v>121</v>
      </c>
      <c r="C113" s="324">
        <v>2405</v>
      </c>
      <c r="D113" s="86">
        <v>2.4581160136581983E-2</v>
      </c>
      <c r="E113" s="86">
        <v>0.36128145163908859</v>
      </c>
      <c r="F113" s="86">
        <v>0.14650598454105995</v>
      </c>
      <c r="G113" s="87">
        <v>11.607125</v>
      </c>
      <c r="H113" s="88">
        <v>0.27458950927784281</v>
      </c>
      <c r="I113" s="88">
        <v>10.114879014489265</v>
      </c>
      <c r="J113" s="89">
        <v>2.0484350996377483</v>
      </c>
      <c r="K113" s="72"/>
    </row>
    <row r="114" spans="2:11" ht="20.25" customHeight="1">
      <c r="B114" s="85" t="s">
        <v>121</v>
      </c>
      <c r="C114" s="324">
        <v>2406</v>
      </c>
      <c r="D114" s="86">
        <v>2.4846902568323812E-2</v>
      </c>
      <c r="E114" s="86">
        <v>0.37260952919425427</v>
      </c>
      <c r="F114" s="86">
        <v>0.13916293037790731</v>
      </c>
      <c r="G114" s="87">
        <v>13.040750000000001</v>
      </c>
      <c r="H114" s="88">
        <v>0.16545130428020685</v>
      </c>
      <c r="I114" s="88">
        <v>12.351399451473775</v>
      </c>
      <c r="J114" s="89">
        <v>1.9301377751219022</v>
      </c>
      <c r="K114" s="72"/>
    </row>
    <row r="115" spans="2:11" ht="20.25" customHeight="1">
      <c r="B115" s="85" t="s">
        <v>121</v>
      </c>
      <c r="C115" s="324">
        <v>2407</v>
      </c>
      <c r="D115" s="86">
        <v>2.628705555582463E-2</v>
      </c>
      <c r="E115" s="86">
        <v>0.37310262316162074</v>
      </c>
      <c r="F115" s="86">
        <v>0.13131352178804193</v>
      </c>
      <c r="G115" s="87">
        <v>13.082142857142856</v>
      </c>
      <c r="H115" s="88">
        <v>3.7604101313872255E-2</v>
      </c>
      <c r="I115" s="88">
        <v>10.709648054190819</v>
      </c>
      <c r="J115" s="89">
        <v>1.9102814012653202</v>
      </c>
      <c r="K115" s="72"/>
    </row>
    <row r="116" spans="2:11" ht="20.25" customHeight="1">
      <c r="B116" s="85" t="s">
        <v>121</v>
      </c>
      <c r="C116" s="324">
        <v>2408</v>
      </c>
      <c r="D116" s="86">
        <v>2.9239396759029791E-2</v>
      </c>
      <c r="E116" s="86">
        <v>0.38937346266140033</v>
      </c>
      <c r="F116" s="86">
        <v>0.12401016787569594</v>
      </c>
      <c r="G116" s="87">
        <v>14.3535</v>
      </c>
      <c r="H116" s="88">
        <v>1.7963809928879179E-2</v>
      </c>
      <c r="I116" s="88">
        <v>13.673453324198537</v>
      </c>
      <c r="J116" s="89">
        <v>1.8051013473966331</v>
      </c>
      <c r="K116" s="72"/>
    </row>
    <row r="117" spans="2:11" ht="20.25" customHeight="1">
      <c r="B117" s="85" t="s">
        <v>121</v>
      </c>
      <c r="C117" s="324">
        <v>2409</v>
      </c>
      <c r="D117" s="86">
        <v>3.0805301697359507E-2</v>
      </c>
      <c r="E117" s="86">
        <v>0.37645282821725345</v>
      </c>
      <c r="F117" s="86">
        <v>0.13526360827804781</v>
      </c>
      <c r="G117" s="87">
        <v>13.899874999999998</v>
      </c>
      <c r="H117" s="88">
        <v>3.3398421797048841E-2</v>
      </c>
      <c r="I117" s="88">
        <v>12.837138850720228</v>
      </c>
      <c r="J117" s="89">
        <v>1.8619761488862356</v>
      </c>
      <c r="K117" s="72"/>
    </row>
    <row r="118" spans="2:11" ht="20.25" customHeight="1">
      <c r="B118" s="85" t="s">
        <v>121</v>
      </c>
      <c r="C118" s="324">
        <v>2410</v>
      </c>
      <c r="D118" s="86">
        <v>2.795889179794896E-2</v>
      </c>
      <c r="E118" s="86">
        <v>0.38251255040011556</v>
      </c>
      <c r="F118" s="86">
        <v>0.15326875266883278</v>
      </c>
      <c r="G118" s="87">
        <v>13.120625</v>
      </c>
      <c r="H118" s="88">
        <v>0.21121842240581193</v>
      </c>
      <c r="I118" s="88">
        <v>17.520297345712862</v>
      </c>
      <c r="J118" s="89">
        <v>1.9487398619988572</v>
      </c>
      <c r="K118" s="72"/>
    </row>
    <row r="119" spans="2:11" ht="20.25" customHeight="1">
      <c r="B119" s="85" t="s">
        <v>121</v>
      </c>
      <c r="C119" s="324">
        <v>2411</v>
      </c>
      <c r="D119" s="86">
        <v>2.7301378632787917E-2</v>
      </c>
      <c r="E119" s="86">
        <v>0.38564991121040015</v>
      </c>
      <c r="F119" s="86">
        <v>0.15346427615773539</v>
      </c>
      <c r="G119" s="87">
        <v>12.936857142857145</v>
      </c>
      <c r="H119" s="88">
        <v>0.29751729106741975</v>
      </c>
      <c r="I119" s="88">
        <v>17.064741766224149</v>
      </c>
      <c r="J119" s="89">
        <v>1.9518550593672923</v>
      </c>
      <c r="K119" s="72"/>
    </row>
    <row r="120" spans="2:11" ht="20.25" customHeight="1">
      <c r="B120" s="85" t="s">
        <v>121</v>
      </c>
      <c r="C120" s="324">
        <v>2412</v>
      </c>
      <c r="D120" s="86">
        <v>3.3564246634514065E-2</v>
      </c>
      <c r="E120" s="86">
        <v>0.40159336567786375</v>
      </c>
      <c r="F120" s="86">
        <v>0.15537798726846555</v>
      </c>
      <c r="G120" s="87">
        <v>12.749000000000001</v>
      </c>
      <c r="H120" s="88">
        <v>0.21610290301594651</v>
      </c>
      <c r="I120" s="88">
        <v>16.62071438529313</v>
      </c>
      <c r="J120" s="89">
        <v>1.978923452970947</v>
      </c>
      <c r="K120" s="72"/>
    </row>
    <row r="121" spans="2:11" ht="20.25" customHeight="1">
      <c r="B121" s="85" t="s">
        <v>121</v>
      </c>
      <c r="C121" s="324">
        <v>2501</v>
      </c>
      <c r="D121" s="86">
        <v>4.1142511119677094E-2</v>
      </c>
      <c r="E121" s="86">
        <v>0.40514938701194525</v>
      </c>
      <c r="F121" s="86">
        <v>0.17338712061445619</v>
      </c>
      <c r="G121" s="87">
        <v>12.890857142857143</v>
      </c>
      <c r="H121" s="88">
        <v>0.45499659523734243</v>
      </c>
      <c r="I121" s="88">
        <v>16.205076476701734</v>
      </c>
      <c r="J121" s="89">
        <v>1.9909777639273003</v>
      </c>
      <c r="K121" s="72" t="s">
        <v>69</v>
      </c>
    </row>
    <row r="122" spans="2:11" ht="20.25" customHeight="1">
      <c r="B122" s="85" t="s">
        <v>119</v>
      </c>
      <c r="C122" s="324">
        <v>2401</v>
      </c>
      <c r="D122" s="86">
        <v>6.5136459935656907E-2</v>
      </c>
      <c r="E122" s="86">
        <v>0.40568947191341426</v>
      </c>
      <c r="F122" s="86">
        <v>0.13468641658642902</v>
      </c>
      <c r="G122" s="87">
        <v>22.422000000000001</v>
      </c>
      <c r="H122" s="88">
        <v>0.54063243726772425</v>
      </c>
      <c r="I122" s="88">
        <v>15.235675195215935</v>
      </c>
      <c r="J122" s="89">
        <v>2.765843556601399</v>
      </c>
      <c r="K122" s="72"/>
    </row>
    <row r="123" spans="2:11" ht="20.25" customHeight="1">
      <c r="B123" s="85" t="s">
        <v>119</v>
      </c>
      <c r="C123" s="324">
        <v>2402</v>
      </c>
      <c r="D123" s="86">
        <v>9.0926648724520512E-2</v>
      </c>
      <c r="E123" s="86">
        <v>0.2857372372952674</v>
      </c>
      <c r="F123" s="86">
        <v>0.12940992949733521</v>
      </c>
      <c r="G123" s="87">
        <v>18.131500000000003</v>
      </c>
      <c r="H123" s="88">
        <v>4.5357064149296238E-2</v>
      </c>
      <c r="I123" s="88">
        <v>5.6954242904331984</v>
      </c>
      <c r="J123" s="89">
        <v>3.0999873922993442</v>
      </c>
      <c r="K123" s="72"/>
    </row>
    <row r="124" spans="2:11" ht="20.25" customHeight="1">
      <c r="B124" s="85" t="s">
        <v>119</v>
      </c>
      <c r="C124" s="324">
        <v>2403</v>
      </c>
      <c r="D124" s="86">
        <v>3.048202397915574E-2</v>
      </c>
      <c r="E124" s="86">
        <v>0.26006380940741908</v>
      </c>
      <c r="F124" s="86">
        <v>0.12683197469448174</v>
      </c>
      <c r="G124" s="87">
        <v>17.619</v>
      </c>
      <c r="H124" s="88">
        <v>5.5311948789717152E-2</v>
      </c>
      <c r="I124" s="88">
        <v>6.1731487088644936</v>
      </c>
      <c r="J124" s="89">
        <v>3.1643612960165179</v>
      </c>
      <c r="K124" s="72"/>
    </row>
    <row r="125" spans="2:11" ht="20.25" customHeight="1">
      <c r="B125" s="85" t="s">
        <v>119</v>
      </c>
      <c r="C125" s="324">
        <v>2404</v>
      </c>
      <c r="D125" s="86">
        <v>2.5022228306604187E-2</v>
      </c>
      <c r="E125" s="86">
        <v>0.25976423835976914</v>
      </c>
      <c r="F125" s="86">
        <v>0.13597252516330374</v>
      </c>
      <c r="G125" s="87">
        <v>17.821375</v>
      </c>
      <c r="H125" s="88">
        <v>6.1076422539161651E-2</v>
      </c>
      <c r="I125" s="88">
        <v>5.9900473508183758</v>
      </c>
      <c r="J125" s="89">
        <v>3.1475475349445978</v>
      </c>
      <c r="K125" s="72"/>
    </row>
    <row r="126" spans="2:11" ht="20.25" customHeight="1">
      <c r="B126" s="85" t="s">
        <v>119</v>
      </c>
      <c r="C126" s="324">
        <v>2405</v>
      </c>
      <c r="D126" s="86">
        <v>2.8841324862869448E-2</v>
      </c>
      <c r="E126" s="86">
        <v>0.27055713172233203</v>
      </c>
      <c r="F126" s="86">
        <v>0.13397168751858007</v>
      </c>
      <c r="G126" s="87">
        <v>18.963999999999999</v>
      </c>
      <c r="H126" s="88">
        <v>6.7550707433518598E-2</v>
      </c>
      <c r="I126" s="88">
        <v>6.5104905957477408</v>
      </c>
      <c r="J126" s="89">
        <v>3.0262974753111127</v>
      </c>
      <c r="K126" s="72"/>
    </row>
    <row r="127" spans="2:11" ht="20.25" customHeight="1">
      <c r="B127" s="85" t="s">
        <v>119</v>
      </c>
      <c r="C127" s="324">
        <v>2406</v>
      </c>
      <c r="D127" s="86">
        <v>2.5743920065537957E-2</v>
      </c>
      <c r="E127" s="86">
        <v>0.28202695381588605</v>
      </c>
      <c r="F127" s="86">
        <v>0.12936402047018106</v>
      </c>
      <c r="G127" s="87">
        <v>19.930874999999997</v>
      </c>
      <c r="H127" s="88">
        <v>1.4507775478537162E-2</v>
      </c>
      <c r="I127" s="88">
        <v>5.8674884451008733</v>
      </c>
      <c r="J127" s="89">
        <v>2.9065260108538444</v>
      </c>
      <c r="K127" s="72"/>
    </row>
    <row r="128" spans="2:11" ht="20.25" customHeight="1">
      <c r="B128" s="85" t="s">
        <v>119</v>
      </c>
      <c r="C128" s="324">
        <v>2407</v>
      </c>
      <c r="D128" s="86">
        <v>3.1995816398374587E-2</v>
      </c>
      <c r="E128" s="86">
        <v>0.26397198911872349</v>
      </c>
      <c r="F128" s="86">
        <v>0.13203340029623212</v>
      </c>
      <c r="G128" s="87">
        <v>19.145833333333336</v>
      </c>
      <c r="H128" s="88">
        <v>1.6290364009405568E-2</v>
      </c>
      <c r="I128" s="88">
        <v>4.3698901455230432</v>
      </c>
      <c r="J128" s="89">
        <v>2.9834173542587985</v>
      </c>
      <c r="K128" s="72"/>
    </row>
    <row r="129" spans="2:11" ht="20.25" customHeight="1">
      <c r="B129" s="85" t="s">
        <v>119</v>
      </c>
      <c r="C129" s="324">
        <v>2408</v>
      </c>
      <c r="D129" s="86">
        <v>2.8873289150883111E-2</v>
      </c>
      <c r="E129" s="86">
        <v>0.30769901796694088</v>
      </c>
      <c r="F129" s="86">
        <v>0.13047466470433425</v>
      </c>
      <c r="G129" s="87">
        <v>21.904</v>
      </c>
      <c r="H129" s="88">
        <v>0</v>
      </c>
      <c r="I129" s="88">
        <v>4.43160070623526</v>
      </c>
      <c r="J129" s="89">
        <v>2.8084296101427157</v>
      </c>
      <c r="K129" s="72"/>
    </row>
    <row r="130" spans="2:11" ht="20.25" customHeight="1">
      <c r="B130" s="85" t="s">
        <v>119</v>
      </c>
      <c r="C130" s="324">
        <v>2409</v>
      </c>
      <c r="D130" s="86">
        <v>3.0177865729766457E-2</v>
      </c>
      <c r="E130" s="86">
        <v>0.30509403353200204</v>
      </c>
      <c r="F130" s="86">
        <v>0.13839728632562159</v>
      </c>
      <c r="G130" s="87">
        <v>21.233999999999998</v>
      </c>
      <c r="H130" s="88">
        <v>8.9144789903782013E-3</v>
      </c>
      <c r="I130" s="88">
        <v>4.7603317808619598</v>
      </c>
      <c r="J130" s="89">
        <v>2.8596135201477972</v>
      </c>
      <c r="K130" s="72"/>
    </row>
    <row r="131" spans="2:11" ht="20.25" customHeight="1">
      <c r="B131" s="85" t="s">
        <v>119</v>
      </c>
      <c r="C131" s="324">
        <v>2410</v>
      </c>
      <c r="D131" s="86">
        <v>3.4451796321899E-2</v>
      </c>
      <c r="E131" s="86">
        <v>0.28359167321156109</v>
      </c>
      <c r="F131" s="86">
        <v>0.14246057241646543</v>
      </c>
      <c r="G131" s="87">
        <v>19.649749999999997</v>
      </c>
      <c r="H131" s="88">
        <v>1.3180623508076986E-2</v>
      </c>
      <c r="I131" s="88">
        <v>5.2129365974444477</v>
      </c>
      <c r="J131" s="89">
        <v>3.0946781971239941</v>
      </c>
      <c r="K131" s="72"/>
    </row>
    <row r="132" spans="2:11" ht="20.25" customHeight="1">
      <c r="B132" s="85" t="s">
        <v>119</v>
      </c>
      <c r="C132" s="324">
        <v>2411</v>
      </c>
      <c r="D132" s="86">
        <v>3.5272037037017562E-2</v>
      </c>
      <c r="E132" s="86">
        <v>0.30254217840751668</v>
      </c>
      <c r="F132" s="86">
        <v>0.1464165533042171</v>
      </c>
      <c r="G132" s="87">
        <v>20.265000000000001</v>
      </c>
      <c r="H132" s="88">
        <v>0.60857736092217374</v>
      </c>
      <c r="I132" s="88">
        <v>5.7690930820450408</v>
      </c>
      <c r="J132" s="89">
        <v>3.0097161729126043</v>
      </c>
      <c r="K132" s="72"/>
    </row>
    <row r="133" spans="2:11" ht="20.25" customHeight="1">
      <c r="B133" s="85" t="s">
        <v>119</v>
      </c>
      <c r="C133" s="324">
        <v>2412</v>
      </c>
      <c r="D133" s="86">
        <v>3.7544504825901659E-2</v>
      </c>
      <c r="E133" s="86">
        <v>0.3085387620885745</v>
      </c>
      <c r="F133" s="86">
        <v>0.14743748355335176</v>
      </c>
      <c r="G133" s="87">
        <v>20.0425</v>
      </c>
      <c r="H133" s="88">
        <v>1.1814486497046774</v>
      </c>
      <c r="I133" s="88">
        <v>5.6880053547637566</v>
      </c>
      <c r="J133" s="89">
        <v>2.9467532946469039</v>
      </c>
      <c r="K133" s="72"/>
    </row>
    <row r="134" spans="2:11" ht="20.25" customHeight="1">
      <c r="B134" s="85" t="s">
        <v>119</v>
      </c>
      <c r="C134" s="324">
        <v>2501</v>
      </c>
      <c r="D134" s="86">
        <v>5.8047574708820424E-2</v>
      </c>
      <c r="E134" s="86">
        <v>0.34385797641559562</v>
      </c>
      <c r="F134" s="86">
        <v>0.11892219502475411</v>
      </c>
      <c r="G134" s="87">
        <v>22.492000000000001</v>
      </c>
      <c r="H134" s="88">
        <v>0.67158494149513615</v>
      </c>
      <c r="I134" s="88">
        <v>9.2782042686558803</v>
      </c>
      <c r="J134" s="89">
        <v>2.8290370847574349</v>
      </c>
      <c r="K134" s="72" t="s">
        <v>67</v>
      </c>
    </row>
    <row r="135" spans="2:11" ht="20.25" customHeight="1">
      <c r="B135" s="83" t="s">
        <v>126</v>
      </c>
      <c r="C135" s="82"/>
      <c r="D135" s="83"/>
      <c r="E135" s="83"/>
      <c r="F135" s="83"/>
      <c r="G135" s="83"/>
      <c r="H135" s="83"/>
      <c r="I135" s="83"/>
      <c r="J135" s="83"/>
      <c r="K135" s="82"/>
    </row>
    <row r="136" spans="2:11" ht="20.25" customHeight="1">
      <c r="B136" s="223" t="str">
        <f>C72</f>
        <v>43</v>
      </c>
      <c r="C136" s="54"/>
      <c r="D136" s="65">
        <f>(SUMIFS(D$83:D$134,$B$83:$B$134,$B136,$C$83:$C$134,MAX($C$83:$C$134))/SUMIFS(D$83:D$134,$B$83:$B$134,$B136,$C$83:$C$134,2412))-1</f>
        <v>0.10901892973143479</v>
      </c>
      <c r="E136" s="65">
        <f>(SUMIFS(E$83:E$134,$B$83:$B$134,$B136,$C$83:$C$134,MAX($C$83:$C$134))/SUMIFS(E$83:E$134,$B$83:$B$134,$B136,$C$83:$C$134,2412))-1</f>
        <v>-1.0902601508637755E-3</v>
      </c>
      <c r="F136" s="65">
        <f>(SUMIFS(F$83:F$134,$B$83:$B$134,$B136,$C$83:$C$134,MAX($C$83:$C$134))/SUMIFS(F$83:F$134,$B$83:$B$134,$B136,$C$83:$C$134,2412))-1</f>
        <v>2.8137413987640691E-2</v>
      </c>
      <c r="G136" s="65">
        <f>(SUMIFS(G$83:G$134,$B$83:$B$134,$B136,$C$83:$C$134,MAX($C$83:$C$134))/SUMIFS(G$83:G$134,$B$83:$B$134,$B136,$C$83:$C$134,2412))-1</f>
        <v>-1.0426185926725839E-2</v>
      </c>
      <c r="H136" s="65" t="s">
        <v>277</v>
      </c>
      <c r="I136" s="65">
        <f>(SUMIFS(I$83:I$134,$B$83:$B$134,$B136,$C$83:$C$134,MAX($C$83:$C$134))/SUMIFS(I$83:I$134,$B$83:$B$134,$B136,$C$83:$C$134,2412))-1</f>
        <v>-5.336376597659942E-2</v>
      </c>
      <c r="J136" s="84">
        <f>(SUMIFS(J$83:J$134,$B$83:$B$134,$B136,$C$83:$C$134,MAX($C$83:$C$134))/SUMIFS(J$83:J$134,$B$83:$B$134,$B136,$C$83:$C$134,2412))-1</f>
        <v>1.7209017352331157E-2</v>
      </c>
      <c r="K136" s="55"/>
    </row>
    <row r="137" spans="2:11" ht="20.25" customHeight="1">
      <c r="B137" s="42" t="str">
        <f>D72</f>
        <v>44</v>
      </c>
      <c r="C137" s="54"/>
      <c r="D137" s="65">
        <f>(SUMIFS(D$83:D$134,$B$83:$B$134,$B137,$C$83:$C$134,MAX($C$83:$C$134))/SUMIFS(D$83:D$134,$B$83:$B$134,$B137,$C$83:$C$134,2412))-1</f>
        <v>-3.7970431917192182E-2</v>
      </c>
      <c r="E137" s="65">
        <f>(SUMIFS(E$83:E$134,$B$83:$B$134,$B137,$C$83:$C$134,MAX($C$83:$C$134))/SUMIFS(E$83:E$134,$B$83:$B$134,$B137,$C$83:$C$134,2412))-1</f>
        <v>-7.0034806968283569E-2</v>
      </c>
      <c r="F137" s="65">
        <f>(SUMIFS(F$83:F$134,$B$83:$B$134,$B137,$C$83:$C$134,MAX($C$83:$C$134))/SUMIFS(F$83:F$134,$B$83:$B$134,$B137,$C$83:$C$134,2412))-1</f>
        <v>-6.668876371246224E-2</v>
      </c>
      <c r="G137" s="65">
        <f>(SUMIFS(G$83:G$134,$B$83:$B$134,$B137,$C$83:$C$134,MAX($C$83:$C$134))/SUMIFS(G$83:G$134,$B$83:$B$134,$B137,$C$83:$C$134,2412))-1</f>
        <v>-7.1163145838635811E-2</v>
      </c>
      <c r="H137" s="65">
        <f>(SUMIFS(H$83:H$134,$B$83:$B$134,$B137,$C$83:$C$134,MAX($C$83:$C$134))/SUMIFS(H$83:H$134,$B$83:$B$134,$B137,$C$83:$C$134,2412))-1</f>
        <v>0.98464455769913029</v>
      </c>
      <c r="I137" s="65">
        <f>(SUMIFS(I$83:I$134,$B$83:$B$134,$B137,$C$83:$C$134,MAX($C$83:$C$134))/SUMIFS(I$83:I$134,$B$83:$B$134,$B137,$C$83:$C$134,2412))-1</f>
        <v>-9.4005944450137324E-2</v>
      </c>
      <c r="J137" s="84">
        <f>(SUMIFS(J$83:J$134,$B$83:$B$134,$B137,$C$83:$C$134,MAX($C$83:$C$134))/SUMIFS(J$83:J$134,$B$83:$B$134,$B137,$C$83:$C$134,2412))-1</f>
        <v>2.574247448645095E-2</v>
      </c>
      <c r="K137" s="55"/>
    </row>
    <row r="138" spans="2:11" ht="20.25" customHeight="1">
      <c r="B138" s="42" t="str">
        <f>E72</f>
        <v>43-1</v>
      </c>
      <c r="C138" s="54"/>
      <c r="D138" s="65">
        <f>(SUMIFS(D$83:D$134,$B$83:$B$134,$B138,$C$83:$C$134,MAX($C$83:$C$134))/SUMIFS(D$83:D$134,$B$83:$B$134,$B138,$C$83:$C$134,2412))-1</f>
        <v>0.22578383980084071</v>
      </c>
      <c r="E138" s="65">
        <f>(SUMIFS(E$83:E$134,$B$83:$B$134,$B138,$C$83:$C$134,MAX($C$83:$C$134))/SUMIFS(E$83:E$134,$B$83:$B$134,$B138,$C$83:$C$134,2412))-1</f>
        <v>8.8547810745807087E-3</v>
      </c>
      <c r="F138" s="65">
        <f>(SUMIFS(F$83:F$134,$B$83:$B$134,$B138,$C$83:$C$134,MAX($C$83:$C$134))/SUMIFS(F$83:F$134,$B$83:$B$134,$B138,$C$83:$C$134,2412))-1</f>
        <v>0.11590530719692005</v>
      </c>
      <c r="G138" s="65">
        <f>(SUMIFS(G$83:G$134,$B$83:$B$134,$B138,$C$83:$C$134,MAX($C$83:$C$134))/SUMIFS(G$83:G$134,$B$83:$B$134,$B138,$C$83:$C$134,2412))-1</f>
        <v>1.1126923120020615E-2</v>
      </c>
      <c r="H138" s="65">
        <f>(SUMIFS(H$83:H$134,$B$83:$B$134,$B138,$C$83:$C$134,MAX($C$83:$C$134))/SUMIFS(H$83:H$134,$B$83:$B$134,$B138,$C$83:$C$134,2412))-1</f>
        <v>1.1054626702713368</v>
      </c>
      <c r="I138" s="65">
        <f>(SUMIFS(I$83:I$134,$B$83:$B$134,$B138,$C$83:$C$134,MAX($C$83:$C$134))/SUMIFS(I$83:I$134,$B$83:$B$134,$B138,$C$83:$C$134,2412))-1</f>
        <v>-2.5007222851935573E-2</v>
      </c>
      <c r="J138" s="84">
        <f>(SUMIFS(J$83:J$134,$B$83:$B$134,$B138,$C$83:$C$134,MAX($C$83:$C$134))/SUMIFS(J$83:J$134,$B$83:$B$134,$B138,$C$83:$C$134,2412))-1</f>
        <v>6.0913477670176963E-3</v>
      </c>
      <c r="K138" s="55"/>
    </row>
    <row r="139" spans="2:11" ht="20.25" customHeight="1">
      <c r="B139" s="42" t="str">
        <f>F72</f>
        <v>310</v>
      </c>
      <c r="C139" s="54"/>
      <c r="D139" s="65">
        <f>(SUMIFS(D$83:D$134,$B$83:$B$134,$B139,$C$83:$C$134,MAX($C$83:$C$134))/SUMIFS(D$83:D$134,$B$83:$B$134,$B139,$C$83:$C$134,2412))-1</f>
        <v>0.54610042076713872</v>
      </c>
      <c r="E139" s="65">
        <f>(SUMIFS(E$83:E$134,$B$83:$B$134,$B139,$C$83:$C$134,MAX($C$83:$C$134))/SUMIFS(E$83:E$134,$B$83:$B$134,$B139,$C$83:$C$134,2412))-1</f>
        <v>0.11447253527542767</v>
      </c>
      <c r="F139" s="65">
        <f>(SUMIFS(F$83:F$134,$B$83:$B$134,$B139,$C$83:$C$134,MAX($C$83:$C$134))/SUMIFS(F$83:F$134,$B$83:$B$134,$B139,$C$83:$C$134,2412))-1</f>
        <v>-0.19340596326902926</v>
      </c>
      <c r="G139" s="65">
        <f>(SUMIFS(G$83:G$134,$B$83:$B$134,$B139,$C$83:$C$134,MAX($C$83:$C$134))/SUMIFS(G$83:G$134,$B$83:$B$134,$B139,$C$83:$C$134,2412))-1</f>
        <v>0.12221529250343033</v>
      </c>
      <c r="H139" s="65" t="s">
        <v>277</v>
      </c>
      <c r="I139" s="65">
        <f>(SUMIFS(I$83:I$134,$B$83:$B$134,$B139,$C$83:$C$134,MAX($C$83:$C$134))/SUMIFS(I$83:I$134,$B$83:$B$134,$B139,$C$83:$C$134,2412))-1</f>
        <v>0.63118768179170215</v>
      </c>
      <c r="J139" s="84">
        <f>(SUMIFS(J$83:J$134,$B$83:$B$134,$B139,$C$83:$C$134,MAX($C$83:$C$134))/SUMIFS(J$83:J$134,$B$83:$B$134,$B139,$C$83:$C$134,2412))-1</f>
        <v>-3.9947765597925455E-2</v>
      </c>
      <c r="K139" s="55"/>
    </row>
    <row r="140" spans="2:11" ht="20.25" customHeight="1" thickBot="1"/>
    <row r="141" spans="2:11" ht="17.25" thickTop="1">
      <c r="B141" s="25" t="s">
        <v>51</v>
      </c>
      <c r="C141" s="25"/>
      <c r="D141" s="25"/>
      <c r="E141" s="25"/>
      <c r="F141" s="171" t="s">
        <v>77</v>
      </c>
      <c r="G141" s="43"/>
      <c r="H141" s="25"/>
      <c r="I141" s="25"/>
    </row>
    <row r="142" spans="2:11">
      <c r="B142" s="26" t="s">
        <v>33</v>
      </c>
      <c r="C142" s="26" t="s">
        <v>52</v>
      </c>
      <c r="D142" s="26"/>
      <c r="E142" s="26"/>
      <c r="F142" s="90" t="s">
        <v>78</v>
      </c>
      <c r="G142" s="44"/>
      <c r="H142" s="46" t="s">
        <v>81</v>
      </c>
      <c r="I142" s="46"/>
    </row>
    <row r="143" spans="2:11">
      <c r="B143" s="26" t="s">
        <v>34</v>
      </c>
      <c r="C143" s="26" t="s">
        <v>53</v>
      </c>
      <c r="D143" s="26"/>
      <c r="E143" s="26"/>
      <c r="F143" s="90" t="s">
        <v>79</v>
      </c>
      <c r="G143" s="44"/>
      <c r="H143" s="46" t="s">
        <v>82</v>
      </c>
      <c r="I143" s="46"/>
    </row>
    <row r="144" spans="2:11">
      <c r="B144" s="26" t="s">
        <v>4</v>
      </c>
      <c r="C144" s="26" t="s">
        <v>54</v>
      </c>
      <c r="D144" s="26"/>
      <c r="E144" s="26"/>
      <c r="F144" s="90" t="s">
        <v>80</v>
      </c>
      <c r="G144" s="44"/>
      <c r="H144" s="46" t="s">
        <v>83</v>
      </c>
      <c r="I144" s="46"/>
    </row>
    <row r="145" spans="2:9">
      <c r="B145" s="26" t="s">
        <v>5</v>
      </c>
      <c r="C145" s="26" t="s">
        <v>55</v>
      </c>
      <c r="D145" s="26"/>
      <c r="E145" s="26"/>
      <c r="F145" s="90" t="s">
        <v>87</v>
      </c>
      <c r="G145" s="44"/>
      <c r="H145" s="46" t="s">
        <v>84</v>
      </c>
      <c r="I145" s="46"/>
    </row>
    <row r="146" spans="2:9">
      <c r="B146" s="26" t="s">
        <v>56</v>
      </c>
      <c r="C146" s="26" t="s">
        <v>57</v>
      </c>
      <c r="D146" s="26"/>
      <c r="E146" s="26"/>
      <c r="F146" s="90" t="s">
        <v>88</v>
      </c>
      <c r="G146" s="44"/>
      <c r="H146" s="46" t="s">
        <v>85</v>
      </c>
      <c r="I146" s="46"/>
    </row>
    <row r="147" spans="2:9" ht="17.25" thickBot="1">
      <c r="B147" s="27" t="s">
        <v>58</v>
      </c>
      <c r="C147" s="27" t="s">
        <v>59</v>
      </c>
      <c r="D147" s="27"/>
      <c r="E147" s="27"/>
      <c r="F147" s="91" t="s">
        <v>89</v>
      </c>
      <c r="G147" s="45"/>
      <c r="H147" s="47" t="s">
        <v>86</v>
      </c>
      <c r="I147" s="47"/>
    </row>
    <row r="148" spans="2:9" ht="17.25" thickTop="1"/>
    <row r="149" spans="2:9" ht="6.75" customHeight="1"/>
  </sheetData>
  <mergeCells count="3">
    <mergeCell ref="O9:P9"/>
    <mergeCell ref="C4:D4"/>
    <mergeCell ref="C5:D5"/>
  </mergeCells>
  <phoneticPr fontId="2" type="noConversion"/>
  <conditionalFormatting sqref="B99:K134 B83:K95">
    <cfRule type="expression" dxfId="59" priority="10">
      <formula>$B83&lt;&gt;$B84</formula>
    </cfRule>
  </conditionalFormatting>
  <conditionalFormatting sqref="B96:K98">
    <cfRule type="expression" dxfId="58" priority="75">
      <formula>$B96&lt;&gt;$B101</formula>
    </cfRule>
  </conditionalFormatting>
  <conditionalFormatting sqref="C73:K73">
    <cfRule type="containsText" dxfId="57" priority="11" operator="containsText" text="F">
      <formula>NOT(ISERROR(SEARCH("F",C73)))</formula>
    </cfRule>
    <cfRule type="containsText" dxfId="56" priority="12" operator="containsText" text="D">
      <formula>NOT(ISERROR(SEARCH("D",C73)))</formula>
    </cfRule>
    <cfRule type="containsText" dxfId="55" priority="13" operator="containsText" text="S">
      <formula>NOT(ISERROR(SEARCH("S",C73)))</formula>
    </cfRule>
    <cfRule type="containsText" dxfId="54" priority="14" operator="containsText" text="A">
      <formula>NOT(ISERROR(SEARCH("A",C73)))</formula>
    </cfRule>
  </conditionalFormatting>
  <conditionalFormatting sqref="D60:K60 D62:K63 D64:D69 D70:K71 D80:K80 D135:K135 K136:K139">
    <cfRule type="containsText" dxfId="53" priority="69" operator="containsText" text="악화">
      <formula>NOT(ISERROR(SEARCH("악화",D60)))</formula>
    </cfRule>
  </conditionalFormatting>
  <conditionalFormatting sqref="D60:K60 D62:K63 D70:K71 D80:K80 D135:K135 K136:K139 D64:D69">
    <cfRule type="containsText" dxfId="52" priority="68" operator="containsText" text="개선">
      <formula>NOT(ISERROR(SEARCH("개선",D60)))</formula>
    </cfRule>
  </conditionalFormatting>
  <conditionalFormatting sqref="G4:G5">
    <cfRule type="containsText" dxfId="51" priority="19" operator="containsText" text="S">
      <formula>NOT(ISERROR(SEARCH("S",G4)))</formula>
    </cfRule>
    <cfRule type="containsText" dxfId="50" priority="20" operator="containsText" text="A">
      <formula>NOT(ISERROR(SEARCH("A",G4)))</formula>
    </cfRule>
  </conditionalFormatting>
  <conditionalFormatting sqref="G5">
    <cfRule type="containsText" dxfId="49" priority="15" operator="containsText" text="F">
      <formula>NOT(ISERROR(SEARCH("F",G5)))</formula>
    </cfRule>
    <cfRule type="containsText" dxfId="48" priority="16" operator="containsText" text="D">
      <formula>NOT(ISERROR(SEARCH("D",G5)))</formula>
    </cfRule>
  </conditionalFormatting>
  <conditionalFormatting sqref="J25">
    <cfRule type="containsText" dxfId="47" priority="5" operator="containsText" text="D">
      <formula>NOT(ISERROR(SEARCH("D",J25)))</formula>
    </cfRule>
    <cfRule type="containsText" dxfId="46" priority="6" operator="containsText" text="F">
      <formula>NOT(ISERROR(SEARCH("F",J25)))</formula>
    </cfRule>
    <cfRule type="containsText" dxfId="45" priority="7" operator="containsText" text="S">
      <formula>NOT(ISERROR(SEARCH("S",J25)))</formula>
    </cfRule>
    <cfRule type="containsText" dxfId="44" priority="8" operator="containsText" text="A">
      <formula>NOT(ISERROR(SEARCH("A",J25)))</formula>
    </cfRule>
  </conditionalFormatting>
  <conditionalFormatting sqref="K1:K24">
    <cfRule type="containsText" dxfId="43" priority="1" operator="containsText" text="D">
      <formula>NOT(ISERROR(SEARCH("D",K1)))</formula>
    </cfRule>
    <cfRule type="containsText" dxfId="42" priority="2" operator="containsText" text="F">
      <formula>NOT(ISERROR(SEARCH("F",K1)))</formula>
    </cfRule>
    <cfRule type="containsText" dxfId="41" priority="3" operator="containsText" text="S">
      <formula>NOT(ISERROR(SEARCH("S",K1)))</formula>
    </cfRule>
    <cfRule type="containsText" dxfId="40" priority="4" operator="containsText" text="A">
      <formula>NOT(ISERROR(SEARCH("A",K1)))</formula>
    </cfRule>
  </conditionalFormatting>
  <conditionalFormatting sqref="K27:K31 K33:K72 K74:K1048576">
    <cfRule type="containsText" dxfId="39" priority="21" operator="containsText" text="D">
      <formula>NOT(ISERROR(SEARCH("D",K27)))</formula>
    </cfRule>
    <cfRule type="containsText" dxfId="38" priority="22" operator="containsText" text="F">
      <formula>NOT(ISERROR(SEARCH("F",K27)))</formula>
    </cfRule>
    <cfRule type="containsText" dxfId="37" priority="23" operator="containsText" text="S">
      <formula>NOT(ISERROR(SEARCH("S",K27)))</formula>
    </cfRule>
    <cfRule type="containsText" dxfId="36" priority="24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D136:J139</xm:sqref>
        </x14:conditionalFormatting>
        <x14:conditionalFormatting xmlns:xm="http://schemas.microsoft.com/office/excel/2006/main">
          <x14:cfRule type="iconSet" priority="9" id="{18BCFC5E-67FC-4B53-9225-DB2BDCF76CF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8"/>
  <sheetViews>
    <sheetView showGridLines="0" view="pageBreakPreview" zoomScaleNormal="85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153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141</v>
      </c>
      <c r="C4" s="137" t="s">
        <v>1</v>
      </c>
      <c r="D4" s="137" t="s">
        <v>10</v>
      </c>
      <c r="E4" s="138" t="s">
        <v>140</v>
      </c>
      <c r="F4" s="124" t="s">
        <v>45</v>
      </c>
      <c r="G4" s="148" t="s">
        <v>143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2" t="str">
        <f>W5</f>
        <v>청룡교통</v>
      </c>
      <c r="B5" s="142" t="str">
        <f>V5</f>
        <v>310</v>
      </c>
      <c r="C5" s="143" t="str">
        <f>Y5</f>
        <v>73아1731</v>
      </c>
      <c r="D5" s="131" t="str">
        <f>Z5</f>
        <v>대형</v>
      </c>
      <c r="E5" s="127" t="str">
        <f>AZ5</f>
        <v>D</v>
      </c>
      <c r="F5" s="150">
        <f>G5/H5</f>
        <v>0.80828571428571439</v>
      </c>
      <c r="G5" s="151">
        <f>AE5</f>
        <v>2.8290000000000002</v>
      </c>
      <c r="H5" s="152">
        <f>AF5</f>
        <v>3.5</v>
      </c>
      <c r="I5" s="153">
        <f>AC5</f>
        <v>9678.5969999999998</v>
      </c>
      <c r="J5" s="154">
        <f>AI5/AH5</f>
        <v>5.8047574708820424E-2</v>
      </c>
      <c r="K5" s="154">
        <f>AJ5/AH5</f>
        <v>0.34385797641559562</v>
      </c>
      <c r="L5" s="154">
        <f>AK5/AC5</f>
        <v>0.11892219502475411</v>
      </c>
      <c r="M5" s="155">
        <f>AG5</f>
        <v>22.492000000000001</v>
      </c>
      <c r="N5" s="156">
        <f>IF(AW5=0,AT5,"속도계이상")</f>
        <v>0.67200000000000004</v>
      </c>
      <c r="O5" s="156">
        <f>IF(AW5=0,AU5,"속도계이상")</f>
        <v>9.2780000000000005</v>
      </c>
      <c r="P5" s="157">
        <f>AQ5/60</f>
        <v>706.52</v>
      </c>
      <c r="Q5" s="158">
        <f>AN5</f>
        <v>108</v>
      </c>
      <c r="R5" s="159">
        <f>AC5/(AH5-AI5-AJ5)</f>
        <v>49.666786592395844</v>
      </c>
      <c r="S5" s="144">
        <f>IF(AW5=0,AL5,"속도계이상")</f>
        <v>65</v>
      </c>
      <c r="T5" s="144">
        <f>IF(AW5=0,AM5,"속도계이상")</f>
        <v>898</v>
      </c>
      <c r="U5" t="s">
        <v>118</v>
      </c>
      <c r="V5" s="5" t="s">
        <v>119</v>
      </c>
      <c r="W5" t="s">
        <v>118</v>
      </c>
      <c r="X5" s="5" t="s">
        <v>119</v>
      </c>
      <c r="Y5" t="s">
        <v>171</v>
      </c>
      <c r="Z5" t="s">
        <v>167</v>
      </c>
      <c r="AA5" t="s">
        <v>48</v>
      </c>
      <c r="AB5">
        <v>532</v>
      </c>
      <c r="AC5" s="1">
        <v>9678.5969999999998</v>
      </c>
      <c r="AD5" s="1">
        <v>3421.163</v>
      </c>
      <c r="AE5" s="28">
        <v>2.8290000000000002</v>
      </c>
      <c r="AF5">
        <v>3.5</v>
      </c>
      <c r="AG5">
        <v>22.492000000000001</v>
      </c>
      <c r="AH5">
        <v>325.81912499999999</v>
      </c>
      <c r="AI5">
        <v>18.91301</v>
      </c>
      <c r="AJ5">
        <v>112.035505</v>
      </c>
      <c r="AK5">
        <v>1151</v>
      </c>
      <c r="AL5">
        <v>65</v>
      </c>
      <c r="AM5">
        <v>898</v>
      </c>
      <c r="AN5">
        <v>108</v>
      </c>
      <c r="AO5">
        <v>29.705428999999999</v>
      </c>
      <c r="AP5">
        <v>144540.1</v>
      </c>
      <c r="AQ5">
        <v>42391.199999999997</v>
      </c>
      <c r="AR5">
        <v>165</v>
      </c>
      <c r="AS5">
        <v>175675</v>
      </c>
      <c r="AT5">
        <v>0.67200000000000004</v>
      </c>
      <c r="AU5">
        <v>9.2780000000000005</v>
      </c>
      <c r="AV5">
        <v>19339</v>
      </c>
      <c r="AW5">
        <v>0</v>
      </c>
      <c r="AX5" s="29">
        <v>0.56000000000000005</v>
      </c>
      <c r="AY5">
        <v>0.80828571428571439</v>
      </c>
      <c r="AZ5" t="s">
        <v>67</v>
      </c>
      <c r="BA5" t="s">
        <v>255</v>
      </c>
      <c r="BB5">
        <v>1</v>
      </c>
      <c r="BC5" t="s">
        <v>278</v>
      </c>
      <c r="BD5">
        <v>6</v>
      </c>
      <c r="BE5">
        <v>9678.5969999999998</v>
      </c>
      <c r="BF5">
        <v>1</v>
      </c>
      <c r="BG5">
        <v>0.80828571428571439</v>
      </c>
      <c r="BH5">
        <v>148943.114</v>
      </c>
      <c r="BI5">
        <v>6.4981835951140376E-2</v>
      </c>
      <c r="BJ5">
        <v>5.2523889687364614E-2</v>
      </c>
      <c r="BK5">
        <v>1</v>
      </c>
      <c r="BL5" t="s">
        <v>70</v>
      </c>
      <c r="BM5">
        <v>1</v>
      </c>
      <c r="BN5" t="s">
        <v>245</v>
      </c>
    </row>
    <row r="6" spans="1:66">
      <c r="A6" s="139" t="str">
        <f t="shared" ref="A6:A7" si="0">W6</f>
        <v>청룡교통</v>
      </c>
      <c r="B6" s="139" t="str">
        <f t="shared" ref="B6:B7" si="1">V6</f>
        <v>43</v>
      </c>
      <c r="C6" s="140" t="str">
        <f t="shared" ref="C6:C7" si="2">Y6</f>
        <v>73아1040</v>
      </c>
      <c r="D6" s="114" t="str">
        <f t="shared" ref="D6:D7" si="3">Z6</f>
        <v>대형</v>
      </c>
      <c r="E6" s="110" t="str">
        <f>AZ6</f>
        <v>C</v>
      </c>
      <c r="F6" s="160">
        <f>G6/H6</f>
        <v>0.85952380952380947</v>
      </c>
      <c r="G6" s="161">
        <f>AE6</f>
        <v>1.8049999999999999</v>
      </c>
      <c r="H6" s="162">
        <f>AF6</f>
        <v>2.1</v>
      </c>
      <c r="I6" s="163">
        <f t="shared" ref="I6:I7" si="4">AC6</f>
        <v>4794.125</v>
      </c>
      <c r="J6" s="164">
        <f t="shared" ref="J6:J7" si="5">AI6/AH6</f>
        <v>1.6080749324060922E-2</v>
      </c>
      <c r="K6" s="164">
        <f t="shared" ref="K6:K7" si="6">AJ6/AH6</f>
        <v>0.36023391072459543</v>
      </c>
      <c r="L6" s="164">
        <f t="shared" ref="L6:L7" si="7">AK6/AC6</f>
        <v>0.12640471410319923</v>
      </c>
      <c r="M6" s="165">
        <f t="shared" ref="M6:M7" si="8">AG6</f>
        <v>18.399999999999999</v>
      </c>
      <c r="N6" s="166">
        <f t="shared" ref="N6:N7" si="9">IF(AW6=0,AT6,"속도계이상")</f>
        <v>0</v>
      </c>
      <c r="O6" s="166">
        <f t="shared" ref="O6:O7" si="10">IF(AW6=0,AU6,"속도계이상")</f>
        <v>24.363</v>
      </c>
      <c r="P6" s="167">
        <f t="shared" ref="P6:P7" si="11">AQ6/60</f>
        <v>2.1550000000000002</v>
      </c>
      <c r="Q6" s="168">
        <f t="shared" ref="Q6:Q7" si="12">AN6</f>
        <v>97</v>
      </c>
      <c r="R6" s="169">
        <f t="shared" ref="R6:R7" si="13">AC6/(AH6-AI6-AJ6)</f>
        <v>26.81039444661933</v>
      </c>
      <c r="S6" s="141">
        <f t="shared" ref="S6:S7" si="14">IF(AW6=0,AL6,"속도계이상")</f>
        <v>0</v>
      </c>
      <c r="T6" s="141">
        <f t="shared" ref="T6:T7" si="15">IF(AW6=0,AM6,"속도계이상")</f>
        <v>1168</v>
      </c>
      <c r="U6" t="s">
        <v>118</v>
      </c>
      <c r="V6" s="5" t="s">
        <v>120</v>
      </c>
      <c r="W6" t="s">
        <v>118</v>
      </c>
      <c r="X6" s="5" t="s">
        <v>120</v>
      </c>
      <c r="Y6" t="s">
        <v>172</v>
      </c>
      <c r="Z6" t="s">
        <v>167</v>
      </c>
      <c r="AA6" t="s">
        <v>48</v>
      </c>
      <c r="AB6">
        <v>532</v>
      </c>
      <c r="AC6" s="1">
        <v>4794.125</v>
      </c>
      <c r="AD6" s="1">
        <v>2655.748</v>
      </c>
      <c r="AE6" s="28">
        <v>1.8049999999999999</v>
      </c>
      <c r="AF6">
        <v>2.1</v>
      </c>
      <c r="AG6">
        <v>18.399999999999999</v>
      </c>
      <c r="AH6">
        <v>286.70853</v>
      </c>
      <c r="AI6">
        <v>4.6104880000000001</v>
      </c>
      <c r="AJ6">
        <v>103.282135</v>
      </c>
      <c r="AK6">
        <v>606</v>
      </c>
      <c r="AL6">
        <v>0</v>
      </c>
      <c r="AM6">
        <v>1168</v>
      </c>
      <c r="AN6">
        <v>97</v>
      </c>
      <c r="AO6">
        <v>16.721249</v>
      </c>
      <c r="AP6">
        <v>4460</v>
      </c>
      <c r="AQ6">
        <v>129.30000000000001</v>
      </c>
      <c r="AR6">
        <v>44</v>
      </c>
      <c r="AS6">
        <v>15278</v>
      </c>
      <c r="AT6">
        <v>0</v>
      </c>
      <c r="AU6">
        <v>24.363</v>
      </c>
      <c r="AV6">
        <v>42318</v>
      </c>
      <c r="AW6">
        <v>0</v>
      </c>
      <c r="AX6" s="29">
        <v>0.56999999999999995</v>
      </c>
      <c r="AY6">
        <v>0.85952380952380947</v>
      </c>
      <c r="AZ6" t="s">
        <v>69</v>
      </c>
      <c r="BA6" t="s">
        <v>257</v>
      </c>
      <c r="BB6">
        <v>2</v>
      </c>
      <c r="BC6" t="s">
        <v>283</v>
      </c>
      <c r="BD6">
        <v>9</v>
      </c>
      <c r="BE6">
        <v>60189.712</v>
      </c>
      <c r="BF6">
        <v>7.9650239894817912E-2</v>
      </c>
      <c r="BG6">
        <v>6.8461277623879199E-2</v>
      </c>
      <c r="BH6">
        <v>148943.114</v>
      </c>
      <c r="BI6">
        <v>3.2187624330185551E-2</v>
      </c>
      <c r="BJ6">
        <v>2.766602948380234E-2</v>
      </c>
      <c r="BK6">
        <v>1</v>
      </c>
      <c r="BL6" t="s">
        <v>67</v>
      </c>
      <c r="BM6">
        <v>1</v>
      </c>
      <c r="BN6" t="s">
        <v>245</v>
      </c>
    </row>
    <row r="7" spans="1:66">
      <c r="A7" s="142" t="str">
        <f t="shared" si="0"/>
        <v>청룡교통</v>
      </c>
      <c r="B7" s="142" t="str">
        <f t="shared" si="1"/>
        <v>43</v>
      </c>
      <c r="C7" s="143" t="str">
        <f t="shared" si="2"/>
        <v>73아1053</v>
      </c>
      <c r="D7" s="131" t="str">
        <f t="shared" si="3"/>
        <v>저상</v>
      </c>
      <c r="E7" s="127" t="str">
        <f t="shared" ref="E7:E28" si="16">AZ7</f>
        <v>B</v>
      </c>
      <c r="F7" s="150">
        <f t="shared" ref="F7:F28" si="17">G7/H7</f>
        <v>0.92904761904761901</v>
      </c>
      <c r="G7" s="151">
        <f t="shared" ref="G7:G28" si="18">AE7</f>
        <v>1.9510000000000001</v>
      </c>
      <c r="H7" s="152">
        <f t="shared" ref="H7:H28" si="19">AF7</f>
        <v>2.1</v>
      </c>
      <c r="I7" s="153">
        <f t="shared" si="4"/>
        <v>6120.3220000000001</v>
      </c>
      <c r="J7" s="154">
        <f t="shared" si="5"/>
        <v>2.5307525954600323E-2</v>
      </c>
      <c r="K7" s="154">
        <f t="shared" si="6"/>
        <v>0.38289857954785006</v>
      </c>
      <c r="L7" s="154">
        <f t="shared" si="7"/>
        <v>0.2552153301738046</v>
      </c>
      <c r="M7" s="155">
        <f t="shared" si="8"/>
        <v>14.284000000000001</v>
      </c>
      <c r="N7" s="156">
        <f t="shared" si="9"/>
        <v>3.3000000000000002E-2</v>
      </c>
      <c r="O7" s="156">
        <f t="shared" si="10"/>
        <v>33.74</v>
      </c>
      <c r="P7" s="157">
        <f t="shared" si="11"/>
        <v>22.66</v>
      </c>
      <c r="Q7" s="158">
        <f t="shared" si="12"/>
        <v>95</v>
      </c>
      <c r="R7" s="159">
        <f t="shared" si="13"/>
        <v>27.141209712490642</v>
      </c>
      <c r="S7" s="144">
        <f t="shared" si="14"/>
        <v>2</v>
      </c>
      <c r="T7" s="144">
        <f t="shared" si="15"/>
        <v>2065</v>
      </c>
      <c r="U7" t="s">
        <v>118</v>
      </c>
      <c r="V7" t="s">
        <v>120</v>
      </c>
      <c r="W7" s="4" t="s">
        <v>118</v>
      </c>
      <c r="X7" s="4" t="s">
        <v>120</v>
      </c>
      <c r="Y7" s="4" t="s">
        <v>173</v>
      </c>
      <c r="Z7" s="4" t="s">
        <v>174</v>
      </c>
      <c r="AA7" s="4" t="s">
        <v>48</v>
      </c>
      <c r="AB7" s="4">
        <v>532</v>
      </c>
      <c r="AC7" s="4">
        <v>6120.3220000000001</v>
      </c>
      <c r="AD7" s="4">
        <v>3136.971</v>
      </c>
      <c r="AE7" s="4">
        <v>1.9510000000000001</v>
      </c>
      <c r="AF7" s="4">
        <v>2.1</v>
      </c>
      <c r="AG7" s="4">
        <v>14.284000000000001</v>
      </c>
      <c r="AH7" s="4">
        <v>381.04352899999998</v>
      </c>
      <c r="AI7" s="4">
        <v>9.6432690000000001</v>
      </c>
      <c r="AJ7" s="4">
        <v>145.901026</v>
      </c>
      <c r="AK7" s="4">
        <v>1562</v>
      </c>
      <c r="AL7" s="4">
        <v>2</v>
      </c>
      <c r="AM7" s="4">
        <v>2065</v>
      </c>
      <c r="AN7" s="4">
        <v>95</v>
      </c>
      <c r="AO7" s="4">
        <v>16.062002</v>
      </c>
      <c r="AP7" s="4">
        <v>10523.9</v>
      </c>
      <c r="AQ7" s="4">
        <v>1359.6</v>
      </c>
      <c r="AR7" s="4">
        <v>145</v>
      </c>
      <c r="AS7" s="4">
        <v>61716</v>
      </c>
      <c r="AT7" s="4">
        <v>3.3000000000000002E-2</v>
      </c>
      <c r="AU7" s="4">
        <v>33.74</v>
      </c>
      <c r="AV7" s="4">
        <v>52264</v>
      </c>
      <c r="AW7" s="4">
        <v>0</v>
      </c>
      <c r="AX7" s="30">
        <v>0.51</v>
      </c>
      <c r="AY7">
        <v>0.92904761904761901</v>
      </c>
      <c r="AZ7" t="s">
        <v>68</v>
      </c>
      <c r="BA7" t="s">
        <v>257</v>
      </c>
      <c r="BB7">
        <v>1</v>
      </c>
      <c r="BC7" t="s">
        <v>279</v>
      </c>
      <c r="BD7">
        <v>11</v>
      </c>
      <c r="BE7">
        <v>60189.712</v>
      </c>
      <c r="BF7">
        <v>0.10168385587224607</v>
      </c>
      <c r="BG7">
        <v>9.4469144193691471E-2</v>
      </c>
      <c r="BH7">
        <v>148943.114</v>
      </c>
      <c r="BI7">
        <v>4.1091674771886397E-2</v>
      </c>
      <c r="BJ7">
        <v>3.8176122609500172E-2</v>
      </c>
      <c r="BK7">
        <v>1</v>
      </c>
      <c r="BL7" t="s">
        <v>68</v>
      </c>
      <c r="BM7">
        <v>0</v>
      </c>
      <c r="BN7" t="s">
        <v>246</v>
      </c>
    </row>
    <row r="8" spans="1:66">
      <c r="A8" s="139" t="str">
        <f t="shared" ref="A8:A28" si="20">W8</f>
        <v>청룡교통</v>
      </c>
      <c r="B8" s="139" t="str">
        <f t="shared" ref="B8:B28" si="21">V8</f>
        <v>43</v>
      </c>
      <c r="C8" s="140" t="str">
        <f t="shared" ref="C8:C28" si="22">Y8</f>
        <v>73아1058</v>
      </c>
      <c r="D8" s="114" t="str">
        <f t="shared" ref="D8:D28" si="23">Z8</f>
        <v>대형</v>
      </c>
      <c r="E8" s="110" t="str">
        <f t="shared" si="16"/>
        <v>B</v>
      </c>
      <c r="F8" s="160">
        <f t="shared" si="17"/>
        <v>0.90863636363636358</v>
      </c>
      <c r="G8" s="161">
        <f t="shared" si="18"/>
        <v>1.9990000000000001</v>
      </c>
      <c r="H8" s="162">
        <f t="shared" si="19"/>
        <v>2.2000000000000002</v>
      </c>
      <c r="I8" s="163">
        <f t="shared" ref="I8:I28" si="24">AC8</f>
        <v>5664.1229999999996</v>
      </c>
      <c r="J8" s="164">
        <f t="shared" ref="J8:J28" si="25">AI8/AH8</f>
        <v>1.9463640243769242E-2</v>
      </c>
      <c r="K8" s="164">
        <f t="shared" ref="K8:K28" si="26">AJ8/AH8</f>
        <v>0.3788235783519161</v>
      </c>
      <c r="L8" s="164">
        <f t="shared" ref="L8:L28" si="27">AK8/AC8</f>
        <v>0.16313205062813785</v>
      </c>
      <c r="M8" s="165">
        <f t="shared" ref="M8:M28" si="28">AG8</f>
        <v>13.848000000000001</v>
      </c>
      <c r="N8" s="166">
        <f t="shared" ref="N8:N28" si="29">IF(AW8=0,AT8,"속도계이상")</f>
        <v>3.5000000000000003E-2</v>
      </c>
      <c r="O8" s="166">
        <f t="shared" ref="O8:O28" si="30">IF(AW8=0,AU8,"속도계이상")</f>
        <v>43.414000000000001</v>
      </c>
      <c r="P8" s="167">
        <f t="shared" ref="P8:P28" si="31">AQ8/60</f>
        <v>10.316666666666666</v>
      </c>
      <c r="Q8" s="168">
        <f t="shared" ref="Q8:Q28" si="32">AN8</f>
        <v>102</v>
      </c>
      <c r="R8" s="169">
        <f t="shared" ref="R8:R28" si="33">AC8/(AH8-AI8-AJ8)</f>
        <v>27.78391274082675</v>
      </c>
      <c r="S8" s="141">
        <f t="shared" ref="S8:S28" si="34">IF(AW8=0,AL8,"속도계이상")</f>
        <v>2</v>
      </c>
      <c r="T8" s="141">
        <f t="shared" ref="T8:T28" si="35">IF(AW8=0,AM8,"속도계이상")</f>
        <v>2459</v>
      </c>
      <c r="U8" t="s">
        <v>118</v>
      </c>
      <c r="V8" s="5" t="s">
        <v>120</v>
      </c>
      <c r="W8" t="s">
        <v>118</v>
      </c>
      <c r="X8" s="5" t="s">
        <v>120</v>
      </c>
      <c r="Y8" t="s">
        <v>175</v>
      </c>
      <c r="Z8" t="s">
        <v>167</v>
      </c>
      <c r="AA8" t="s">
        <v>48</v>
      </c>
      <c r="AB8">
        <v>532</v>
      </c>
      <c r="AC8" s="1">
        <v>5664.1229999999996</v>
      </c>
      <c r="AD8" s="1">
        <v>2833.239</v>
      </c>
      <c r="AE8" s="28">
        <v>1.9990000000000001</v>
      </c>
      <c r="AF8">
        <v>2.2000000000000002</v>
      </c>
      <c r="AG8">
        <v>13.848000000000001</v>
      </c>
      <c r="AH8">
        <v>338.80517300000002</v>
      </c>
      <c r="AI8">
        <v>6.5943820000000004</v>
      </c>
      <c r="AJ8">
        <v>128.347388</v>
      </c>
      <c r="AK8">
        <v>924</v>
      </c>
      <c r="AL8">
        <v>2</v>
      </c>
      <c r="AM8">
        <v>2459</v>
      </c>
      <c r="AN8">
        <v>102</v>
      </c>
      <c r="AO8">
        <v>16.717935000000001</v>
      </c>
      <c r="AP8">
        <v>6957.6</v>
      </c>
      <c r="AQ8">
        <v>619</v>
      </c>
      <c r="AR8">
        <v>102</v>
      </c>
      <c r="AS8">
        <v>37739</v>
      </c>
      <c r="AT8">
        <v>3.5000000000000003E-2</v>
      </c>
      <c r="AU8">
        <v>43.414000000000001</v>
      </c>
      <c r="AV8">
        <v>49377</v>
      </c>
      <c r="AW8">
        <v>0</v>
      </c>
      <c r="AX8" s="29">
        <v>0.5</v>
      </c>
      <c r="AY8">
        <v>0.90863636363636358</v>
      </c>
      <c r="AZ8" t="s">
        <v>68</v>
      </c>
      <c r="BA8" t="s">
        <v>257</v>
      </c>
      <c r="BB8">
        <v>2</v>
      </c>
      <c r="BC8" t="s">
        <v>281</v>
      </c>
      <c r="BD8">
        <v>13</v>
      </c>
      <c r="BE8">
        <v>60189.712</v>
      </c>
      <c r="BF8">
        <v>9.4104504105286299E-2</v>
      </c>
      <c r="BG8">
        <v>8.5506774412030584E-2</v>
      </c>
      <c r="BH8">
        <v>148943.114</v>
      </c>
      <c r="BI8">
        <v>3.8028767143944632E-2</v>
      </c>
      <c r="BJ8">
        <v>3.4554320691247871E-2</v>
      </c>
      <c r="BK8">
        <v>1</v>
      </c>
      <c r="BL8" t="s">
        <v>69</v>
      </c>
      <c r="BM8">
        <v>1</v>
      </c>
      <c r="BN8" t="s">
        <v>245</v>
      </c>
    </row>
    <row r="9" spans="1:66">
      <c r="A9" s="142" t="str">
        <f t="shared" si="20"/>
        <v>청룡교통</v>
      </c>
      <c r="B9" s="142" t="str">
        <f t="shared" si="21"/>
        <v>43</v>
      </c>
      <c r="C9" s="143" t="str">
        <f t="shared" si="22"/>
        <v>73아1060</v>
      </c>
      <c r="D9" s="131" t="str">
        <f t="shared" si="23"/>
        <v>대형</v>
      </c>
      <c r="E9" s="127" t="str">
        <f t="shared" si="16"/>
        <v>S</v>
      </c>
      <c r="F9" s="150">
        <f t="shared" si="17"/>
        <v>1.0340909090909089</v>
      </c>
      <c r="G9" s="151">
        <f t="shared" si="18"/>
        <v>2.2749999999999999</v>
      </c>
      <c r="H9" s="152">
        <f t="shared" si="19"/>
        <v>2.2000000000000002</v>
      </c>
      <c r="I9" s="153">
        <f t="shared" si="24"/>
        <v>6735.5</v>
      </c>
      <c r="J9" s="154">
        <f t="shared" si="25"/>
        <v>6.1502472948048226E-2</v>
      </c>
      <c r="K9" s="154">
        <f t="shared" si="26"/>
        <v>0.39325525950707063</v>
      </c>
      <c r="L9" s="154">
        <f t="shared" si="27"/>
        <v>0.19226486526612724</v>
      </c>
      <c r="M9" s="155">
        <f t="shared" si="28"/>
        <v>12.98</v>
      </c>
      <c r="N9" s="156">
        <f t="shared" si="29"/>
        <v>0.35599999999999998</v>
      </c>
      <c r="O9" s="156">
        <f t="shared" si="30"/>
        <v>15.04</v>
      </c>
      <c r="P9" s="157">
        <f t="shared" si="31"/>
        <v>3.56</v>
      </c>
      <c r="Q9" s="158">
        <f t="shared" si="32"/>
        <v>99</v>
      </c>
      <c r="R9" s="159">
        <f t="shared" si="33"/>
        <v>30.297999208837844</v>
      </c>
      <c r="S9" s="144">
        <f t="shared" si="34"/>
        <v>24</v>
      </c>
      <c r="T9" s="144">
        <f t="shared" si="35"/>
        <v>1013</v>
      </c>
      <c r="U9" t="s">
        <v>118</v>
      </c>
      <c r="V9" s="5" t="s">
        <v>120</v>
      </c>
      <c r="W9" t="s">
        <v>118</v>
      </c>
      <c r="X9" s="5" t="s">
        <v>120</v>
      </c>
      <c r="Y9" t="s">
        <v>338</v>
      </c>
      <c r="Z9" t="s">
        <v>167</v>
      </c>
      <c r="AA9" t="s">
        <v>48</v>
      </c>
      <c r="AB9">
        <v>532</v>
      </c>
      <c r="AC9" s="1">
        <v>6735.5</v>
      </c>
      <c r="AD9" s="1">
        <v>2961.1390000000001</v>
      </c>
      <c r="AE9" s="28">
        <v>2.2749999999999999</v>
      </c>
      <c r="AF9">
        <v>2.2000000000000002</v>
      </c>
      <c r="AG9">
        <v>12.98</v>
      </c>
      <c r="AH9">
        <v>407.72409299999998</v>
      </c>
      <c r="AI9">
        <v>25.076039999999999</v>
      </c>
      <c r="AJ9">
        <v>160.33964399999999</v>
      </c>
      <c r="AK9">
        <v>1295</v>
      </c>
      <c r="AL9">
        <v>24</v>
      </c>
      <c r="AM9">
        <v>1013</v>
      </c>
      <c r="AN9">
        <v>99</v>
      </c>
      <c r="AO9">
        <v>16.519749000000001</v>
      </c>
      <c r="AP9">
        <v>13215.2</v>
      </c>
      <c r="AQ9">
        <v>213.6</v>
      </c>
      <c r="AR9">
        <v>180</v>
      </c>
      <c r="AS9">
        <v>184845</v>
      </c>
      <c r="AT9">
        <v>0.35599999999999998</v>
      </c>
      <c r="AU9">
        <v>15.04</v>
      </c>
      <c r="AV9">
        <v>62731</v>
      </c>
      <c r="AW9">
        <v>0</v>
      </c>
      <c r="AX9" s="29">
        <v>0.5</v>
      </c>
      <c r="AY9">
        <v>1.0340909090909089</v>
      </c>
      <c r="AZ9" t="s">
        <v>71</v>
      </c>
      <c r="BA9" t="s">
        <v>257</v>
      </c>
      <c r="BB9">
        <v>1</v>
      </c>
      <c r="BC9" t="s">
        <v>261</v>
      </c>
      <c r="BD9">
        <v>14</v>
      </c>
      <c r="BE9">
        <v>60189.712</v>
      </c>
      <c r="BF9">
        <v>0.11190450620531296</v>
      </c>
      <c r="BG9">
        <v>0.11571943255322134</v>
      </c>
      <c r="BH9">
        <v>148943.114</v>
      </c>
      <c r="BI9">
        <v>4.522196306436832E-2</v>
      </c>
      <c r="BJ9">
        <v>4.6763620896108145E-2</v>
      </c>
      <c r="BK9">
        <v>1</v>
      </c>
      <c r="BL9" t="s">
        <v>71</v>
      </c>
      <c r="BM9">
        <v>0</v>
      </c>
      <c r="BN9" t="s">
        <v>246</v>
      </c>
    </row>
    <row r="10" spans="1:66">
      <c r="A10" s="139" t="str">
        <f t="shared" si="20"/>
        <v>청룡교통</v>
      </c>
      <c r="B10" s="139" t="str">
        <f t="shared" si="21"/>
        <v>43</v>
      </c>
      <c r="C10" s="140" t="str">
        <f t="shared" si="22"/>
        <v>73아1069</v>
      </c>
      <c r="D10" s="114" t="str">
        <f t="shared" si="23"/>
        <v>대형</v>
      </c>
      <c r="E10" s="110" t="str">
        <f t="shared" si="16"/>
        <v>D</v>
      </c>
      <c r="F10" s="160">
        <f t="shared" si="17"/>
        <v>0.82545454545454544</v>
      </c>
      <c r="G10" s="161">
        <f t="shared" si="18"/>
        <v>1.8160000000000001</v>
      </c>
      <c r="H10" s="162">
        <f t="shared" si="19"/>
        <v>2.2000000000000002</v>
      </c>
      <c r="I10" s="163">
        <f t="shared" si="24"/>
        <v>6327.8019999999997</v>
      </c>
      <c r="J10" s="164">
        <f t="shared" si="25"/>
        <v>4.3424105911673984E-2</v>
      </c>
      <c r="K10" s="164">
        <f t="shared" si="26"/>
        <v>0.43131817729345912</v>
      </c>
      <c r="L10" s="164">
        <f t="shared" si="27"/>
        <v>0.18805898161794571</v>
      </c>
      <c r="M10" s="165">
        <f t="shared" si="28"/>
        <v>14.5</v>
      </c>
      <c r="N10" s="166">
        <f t="shared" si="29"/>
        <v>7.9000000000000001E-2</v>
      </c>
      <c r="O10" s="166">
        <f t="shared" si="30"/>
        <v>23.989000000000001</v>
      </c>
      <c r="P10" s="167">
        <f t="shared" si="31"/>
        <v>16.776666666666667</v>
      </c>
      <c r="Q10" s="168">
        <f t="shared" si="32"/>
        <v>96</v>
      </c>
      <c r="R10" s="169">
        <f t="shared" si="33"/>
        <v>27.689615740124225</v>
      </c>
      <c r="S10" s="141">
        <f t="shared" si="34"/>
        <v>5</v>
      </c>
      <c r="T10" s="141">
        <f t="shared" si="35"/>
        <v>1518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176</v>
      </c>
      <c r="Z10" s="4" t="s">
        <v>167</v>
      </c>
      <c r="AA10" s="4" t="s">
        <v>48</v>
      </c>
      <c r="AB10" s="4">
        <v>532</v>
      </c>
      <c r="AC10" s="4">
        <v>6327.8019999999997</v>
      </c>
      <c r="AD10" s="4">
        <v>3484.0880000000002</v>
      </c>
      <c r="AE10" s="4">
        <v>1.8160000000000001</v>
      </c>
      <c r="AF10" s="4">
        <v>2.2000000000000002</v>
      </c>
      <c r="AG10" s="4">
        <v>14.5</v>
      </c>
      <c r="AH10" s="4">
        <v>435.07438100000002</v>
      </c>
      <c r="AI10" s="4">
        <v>18.892716</v>
      </c>
      <c r="AJ10" s="4">
        <v>187.65548899999999</v>
      </c>
      <c r="AK10" s="4">
        <v>1190</v>
      </c>
      <c r="AL10" s="4">
        <v>5</v>
      </c>
      <c r="AM10" s="4">
        <v>1518</v>
      </c>
      <c r="AN10" s="4">
        <v>96</v>
      </c>
      <c r="AO10" s="4">
        <v>14.544184</v>
      </c>
      <c r="AP10" s="4">
        <v>12159.2</v>
      </c>
      <c r="AQ10" s="4">
        <v>1006.6</v>
      </c>
      <c r="AR10" s="4">
        <v>255</v>
      </c>
      <c r="AS10" s="4">
        <v>133503</v>
      </c>
      <c r="AT10" s="4">
        <v>7.9000000000000001E-2</v>
      </c>
      <c r="AU10" s="4">
        <v>23.989000000000001</v>
      </c>
      <c r="AV10" s="4">
        <v>56569</v>
      </c>
      <c r="AW10" s="4">
        <v>0</v>
      </c>
      <c r="AX10" s="30">
        <v>0.47</v>
      </c>
      <c r="AY10">
        <v>0.82545454545454544</v>
      </c>
      <c r="AZ10" t="s">
        <v>67</v>
      </c>
      <c r="BA10" t="s">
        <v>257</v>
      </c>
      <c r="BB10">
        <v>1</v>
      </c>
      <c r="BC10" t="s">
        <v>260</v>
      </c>
      <c r="BD10">
        <v>10</v>
      </c>
      <c r="BE10">
        <v>60189.712</v>
      </c>
      <c r="BF10">
        <v>0.10513095659936036</v>
      </c>
      <c r="BG10">
        <v>8.6780825992926552E-2</v>
      </c>
      <c r="BH10">
        <v>148943.114</v>
      </c>
      <c r="BI10">
        <v>4.2484689825942536E-2</v>
      </c>
      <c r="BJ10">
        <v>3.506918032905075E-2</v>
      </c>
      <c r="BK10">
        <v>1</v>
      </c>
      <c r="BL10" t="s">
        <v>67</v>
      </c>
      <c r="BM10">
        <v>0</v>
      </c>
      <c r="BN10" t="s">
        <v>246</v>
      </c>
    </row>
    <row r="11" spans="1:66">
      <c r="A11" s="142" t="str">
        <f t="shared" si="20"/>
        <v>청룡교통</v>
      </c>
      <c r="B11" s="142" t="str">
        <f t="shared" si="21"/>
        <v>43</v>
      </c>
      <c r="C11" s="143" t="str">
        <f t="shared" si="22"/>
        <v>73아1072</v>
      </c>
      <c r="D11" s="131" t="str">
        <f t="shared" si="23"/>
        <v>대형</v>
      </c>
      <c r="E11" s="127" t="str">
        <f t="shared" si="16"/>
        <v>S</v>
      </c>
      <c r="F11" s="150">
        <f t="shared" si="17"/>
        <v>1.0022727272727272</v>
      </c>
      <c r="G11" s="151">
        <f t="shared" si="18"/>
        <v>2.2050000000000001</v>
      </c>
      <c r="H11" s="152">
        <f t="shared" si="19"/>
        <v>2.2000000000000002</v>
      </c>
      <c r="I11" s="153">
        <f t="shared" si="24"/>
        <v>7758.875</v>
      </c>
      <c r="J11" s="154">
        <f t="shared" si="25"/>
        <v>6.1400381960566054E-2</v>
      </c>
      <c r="K11" s="154">
        <f t="shared" si="26"/>
        <v>0.36688819335944844</v>
      </c>
      <c r="L11" s="154">
        <f t="shared" si="27"/>
        <v>0.11638285189541009</v>
      </c>
      <c r="M11" s="155">
        <f t="shared" si="28"/>
        <v>14.590999999999999</v>
      </c>
      <c r="N11" s="156">
        <f t="shared" si="29"/>
        <v>2.5999999999999999E-2</v>
      </c>
      <c r="O11" s="156">
        <f t="shared" si="30"/>
        <v>18.869</v>
      </c>
      <c r="P11" s="157">
        <f t="shared" si="31"/>
        <v>28.141666666666666</v>
      </c>
      <c r="Q11" s="158">
        <f t="shared" si="32"/>
        <v>99</v>
      </c>
      <c r="R11" s="159">
        <f t="shared" si="33"/>
        <v>30.522375525640729</v>
      </c>
      <c r="S11" s="144">
        <f t="shared" si="34"/>
        <v>2</v>
      </c>
      <c r="T11" s="144">
        <f t="shared" si="35"/>
        <v>1464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177</v>
      </c>
      <c r="Z11" t="s">
        <v>167</v>
      </c>
      <c r="AA11" t="s">
        <v>48</v>
      </c>
      <c r="AB11">
        <v>532</v>
      </c>
      <c r="AC11" s="1">
        <v>7758.875</v>
      </c>
      <c r="AD11" s="1">
        <v>3518.3290000000002</v>
      </c>
      <c r="AE11" s="28">
        <v>2.2050000000000001</v>
      </c>
      <c r="AF11">
        <v>2.2000000000000002</v>
      </c>
      <c r="AG11">
        <v>14.590999999999999</v>
      </c>
      <c r="AH11">
        <v>444.634905</v>
      </c>
      <c r="AI11">
        <v>27.300753</v>
      </c>
      <c r="AJ11">
        <v>163.13129699999999</v>
      </c>
      <c r="AK11">
        <v>903</v>
      </c>
      <c r="AL11">
        <v>2</v>
      </c>
      <c r="AM11">
        <v>1464</v>
      </c>
      <c r="AN11">
        <v>99</v>
      </c>
      <c r="AO11">
        <v>17.44999</v>
      </c>
      <c r="AP11">
        <v>30576.5</v>
      </c>
      <c r="AQ11">
        <v>1688.5</v>
      </c>
      <c r="AR11">
        <v>201</v>
      </c>
      <c r="AS11">
        <v>173439</v>
      </c>
      <c r="AT11">
        <v>2.5999999999999999E-2</v>
      </c>
      <c r="AU11">
        <v>18.869</v>
      </c>
      <c r="AV11">
        <v>71657</v>
      </c>
      <c r="AW11">
        <v>0</v>
      </c>
      <c r="AX11" s="29">
        <v>0.52</v>
      </c>
      <c r="AY11">
        <v>1.0022727272727272</v>
      </c>
      <c r="AZ11" t="s">
        <v>71</v>
      </c>
      <c r="BA11" t="s">
        <v>257</v>
      </c>
      <c r="BB11">
        <v>3</v>
      </c>
      <c r="BC11" t="s">
        <v>334</v>
      </c>
      <c r="BD11">
        <v>16</v>
      </c>
      <c r="BE11">
        <v>60189.712</v>
      </c>
      <c r="BF11">
        <v>0.12890699659769098</v>
      </c>
      <c r="BG11">
        <v>0.1291999670445039</v>
      </c>
      <c r="BH11">
        <v>148943.114</v>
      </c>
      <c r="BI11">
        <v>5.2092874867649137E-2</v>
      </c>
      <c r="BJ11">
        <v>5.2211267765075606E-2</v>
      </c>
      <c r="BK11">
        <v>1</v>
      </c>
      <c r="BL11" t="s">
        <v>71</v>
      </c>
      <c r="BM11">
        <v>0</v>
      </c>
      <c r="BN11" t="s">
        <v>246</v>
      </c>
    </row>
    <row r="12" spans="1:66" s="2" customFormat="1">
      <c r="A12" s="139" t="str">
        <f t="shared" si="20"/>
        <v>청룡교통</v>
      </c>
      <c r="B12" s="139" t="str">
        <f t="shared" si="21"/>
        <v>43</v>
      </c>
      <c r="C12" s="140" t="str">
        <f t="shared" si="22"/>
        <v>73아1075</v>
      </c>
      <c r="D12" s="114" t="str">
        <f t="shared" si="23"/>
        <v>대형</v>
      </c>
      <c r="E12" s="110" t="str">
        <f t="shared" si="16"/>
        <v>C</v>
      </c>
      <c r="F12" s="160">
        <f t="shared" si="17"/>
        <v>0.89857142857142858</v>
      </c>
      <c r="G12" s="161">
        <f t="shared" si="18"/>
        <v>1.887</v>
      </c>
      <c r="H12" s="162">
        <f t="shared" si="19"/>
        <v>2.1</v>
      </c>
      <c r="I12" s="163">
        <f t="shared" si="24"/>
        <v>5790.32</v>
      </c>
      <c r="J12" s="164">
        <f t="shared" si="25"/>
        <v>3.502649090778117E-2</v>
      </c>
      <c r="K12" s="164">
        <f t="shared" si="26"/>
        <v>0.36920520185478384</v>
      </c>
      <c r="L12" s="164">
        <f t="shared" si="27"/>
        <v>0.16164909711380374</v>
      </c>
      <c r="M12" s="165">
        <f t="shared" si="28"/>
        <v>13.638999999999999</v>
      </c>
      <c r="N12" s="166">
        <f t="shared" si="29"/>
        <v>0.155</v>
      </c>
      <c r="O12" s="166">
        <f t="shared" si="30"/>
        <v>42.122</v>
      </c>
      <c r="P12" s="167">
        <f t="shared" si="31"/>
        <v>12.996666666666666</v>
      </c>
      <c r="Q12" s="168">
        <f t="shared" si="32"/>
        <v>107</v>
      </c>
      <c r="R12" s="169">
        <f t="shared" si="33"/>
        <v>28.222657304787887</v>
      </c>
      <c r="S12" s="141">
        <f t="shared" si="34"/>
        <v>9</v>
      </c>
      <c r="T12" s="141">
        <f t="shared" si="35"/>
        <v>2439</v>
      </c>
      <c r="U12" t="s">
        <v>118</v>
      </c>
      <c r="V12" s="5" t="s">
        <v>120</v>
      </c>
      <c r="W12" t="s">
        <v>118</v>
      </c>
      <c r="X12" s="5" t="s">
        <v>120</v>
      </c>
      <c r="Y12" t="s">
        <v>178</v>
      </c>
      <c r="Z12" t="s">
        <v>167</v>
      </c>
      <c r="AA12" t="s">
        <v>48</v>
      </c>
      <c r="AB12">
        <v>532</v>
      </c>
      <c r="AC12" s="1">
        <v>5790.32</v>
      </c>
      <c r="AD12" s="1">
        <v>3068.6460000000002</v>
      </c>
      <c r="AE12" s="28">
        <v>1.887</v>
      </c>
      <c r="AF12">
        <v>2.1</v>
      </c>
      <c r="AG12">
        <v>13.638999999999999</v>
      </c>
      <c r="AH12">
        <v>344.37155100000001</v>
      </c>
      <c r="AI12">
        <v>12.062127</v>
      </c>
      <c r="AJ12">
        <v>127.14376799999999</v>
      </c>
      <c r="AK12">
        <v>936</v>
      </c>
      <c r="AL12">
        <v>9</v>
      </c>
      <c r="AM12">
        <v>2439</v>
      </c>
      <c r="AN12">
        <v>107</v>
      </c>
      <c r="AO12">
        <v>16.814164000000002</v>
      </c>
      <c r="AP12">
        <v>9003.1</v>
      </c>
      <c r="AQ12">
        <v>779.8</v>
      </c>
      <c r="AR12">
        <v>89</v>
      </c>
      <c r="AS12">
        <v>37188</v>
      </c>
      <c r="AT12">
        <v>0.155</v>
      </c>
      <c r="AU12">
        <v>42.122</v>
      </c>
      <c r="AV12">
        <v>49243</v>
      </c>
      <c r="AW12">
        <v>0</v>
      </c>
      <c r="AX12" s="29">
        <v>0.46</v>
      </c>
      <c r="AY12" s="2">
        <v>0.89857142857142858</v>
      </c>
      <c r="AZ12" s="2" t="s">
        <v>69</v>
      </c>
      <c r="BA12" s="2" t="s">
        <v>257</v>
      </c>
      <c r="BB12" s="2">
        <v>1</v>
      </c>
      <c r="BC12" s="2" t="s">
        <v>284</v>
      </c>
      <c r="BD12" s="2">
        <v>13</v>
      </c>
      <c r="BE12" s="2">
        <v>60189.712</v>
      </c>
      <c r="BF12" s="2">
        <v>9.6201158098247752E-2</v>
      </c>
      <c r="BG12" s="2">
        <v>8.6443612062568342E-2</v>
      </c>
      <c r="BH12" s="2">
        <v>148943.114</v>
      </c>
      <c r="BI12" s="2">
        <v>3.8876050355708285E-2</v>
      </c>
      <c r="BJ12" s="2">
        <v>3.4932908105343587E-2</v>
      </c>
      <c r="BK12" s="2">
        <v>1</v>
      </c>
      <c r="BL12" s="2" t="s">
        <v>69</v>
      </c>
      <c r="BM12" s="2">
        <v>0</v>
      </c>
      <c r="BN12" s="2" t="s">
        <v>246</v>
      </c>
    </row>
    <row r="13" spans="1:66">
      <c r="A13" s="142" t="str">
        <f t="shared" si="20"/>
        <v>청룡교통</v>
      </c>
      <c r="B13" s="142" t="str">
        <f t="shared" si="21"/>
        <v>43</v>
      </c>
      <c r="C13" s="143" t="str">
        <f t="shared" si="22"/>
        <v>73아1150</v>
      </c>
      <c r="D13" s="131" t="str">
        <f t="shared" si="23"/>
        <v>대형</v>
      </c>
      <c r="E13" s="127" t="str">
        <f t="shared" si="16"/>
        <v>B</v>
      </c>
      <c r="F13" s="150">
        <f t="shared" si="17"/>
        <v>0.9027272727272726</v>
      </c>
      <c r="G13" s="151">
        <f t="shared" si="18"/>
        <v>1.986</v>
      </c>
      <c r="H13" s="152">
        <f t="shared" si="19"/>
        <v>2.2000000000000002</v>
      </c>
      <c r="I13" s="153">
        <f t="shared" si="24"/>
        <v>5449.7740000000003</v>
      </c>
      <c r="J13" s="154">
        <f t="shared" si="25"/>
        <v>1.596745622886981E-2</v>
      </c>
      <c r="K13" s="154">
        <f t="shared" si="26"/>
        <v>0.3550586407356971</v>
      </c>
      <c r="L13" s="154">
        <f t="shared" si="27"/>
        <v>0.20679756628440005</v>
      </c>
      <c r="M13" s="155">
        <f t="shared" si="28"/>
        <v>13.022</v>
      </c>
      <c r="N13" s="156">
        <f t="shared" si="29"/>
        <v>0</v>
      </c>
      <c r="O13" s="156">
        <f t="shared" si="30"/>
        <v>8.0549999999999997</v>
      </c>
      <c r="P13" s="157">
        <f t="shared" si="31"/>
        <v>1.5216666666666667</v>
      </c>
      <c r="Q13" s="158">
        <f t="shared" si="32"/>
        <v>97</v>
      </c>
      <c r="R13" s="159">
        <f t="shared" si="33"/>
        <v>26.512904127172714</v>
      </c>
      <c r="S13" s="144">
        <f t="shared" si="34"/>
        <v>0</v>
      </c>
      <c r="T13" s="144">
        <f t="shared" si="35"/>
        <v>439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179</v>
      </c>
      <c r="Z13" s="4" t="s">
        <v>167</v>
      </c>
      <c r="AA13" s="4" t="s">
        <v>48</v>
      </c>
      <c r="AB13" s="4">
        <v>532</v>
      </c>
      <c r="AC13" s="4">
        <v>5449.7740000000003</v>
      </c>
      <c r="AD13" s="4">
        <v>2743.5279999999998</v>
      </c>
      <c r="AE13" s="4">
        <v>1.986</v>
      </c>
      <c r="AF13" s="4">
        <v>2.2000000000000002</v>
      </c>
      <c r="AG13" s="4">
        <v>13.022</v>
      </c>
      <c r="AH13" s="4">
        <v>326.80490400000002</v>
      </c>
      <c r="AI13" s="4">
        <v>5.2182430000000002</v>
      </c>
      <c r="AJ13" s="4">
        <v>116.03490499999999</v>
      </c>
      <c r="AK13" s="4">
        <v>1127</v>
      </c>
      <c r="AL13" s="4">
        <v>0</v>
      </c>
      <c r="AM13" s="4">
        <v>439</v>
      </c>
      <c r="AN13" s="4">
        <v>97</v>
      </c>
      <c r="AO13" s="4">
        <v>16.675923999999998</v>
      </c>
      <c r="AP13" s="4">
        <v>4137.3999999999996</v>
      </c>
      <c r="AQ13" s="4">
        <v>91.3</v>
      </c>
      <c r="AR13" s="4">
        <v>44</v>
      </c>
      <c r="AS13" s="4">
        <v>13173</v>
      </c>
      <c r="AT13" s="4">
        <v>0</v>
      </c>
      <c r="AU13" s="4">
        <v>8.0549999999999997</v>
      </c>
      <c r="AV13" s="4">
        <v>49045</v>
      </c>
      <c r="AW13" s="4">
        <v>0</v>
      </c>
      <c r="AX13" s="30">
        <v>0.5</v>
      </c>
      <c r="AY13">
        <v>0.9027272727272726</v>
      </c>
      <c r="AZ13" t="s">
        <v>68</v>
      </c>
      <c r="BA13" t="s">
        <v>257</v>
      </c>
      <c r="BB13">
        <v>3</v>
      </c>
      <c r="BC13" t="s">
        <v>309</v>
      </c>
      <c r="BD13">
        <v>9</v>
      </c>
      <c r="BE13">
        <v>60189.712</v>
      </c>
      <c r="BF13">
        <v>9.0543280884945926E-2</v>
      </c>
      <c r="BG13">
        <v>8.1735889017046634E-2</v>
      </c>
      <c r="BH13">
        <v>148943.114</v>
      </c>
      <c r="BI13">
        <v>3.6589633811469797E-2</v>
      </c>
      <c r="BJ13">
        <v>3.3030460340717729E-2</v>
      </c>
      <c r="BK13">
        <v>1</v>
      </c>
      <c r="BL13" t="s">
        <v>67</v>
      </c>
      <c r="BM13">
        <v>2</v>
      </c>
      <c r="BN13" t="s">
        <v>245</v>
      </c>
    </row>
    <row r="14" spans="1:66">
      <c r="A14" s="139" t="str">
        <f t="shared" si="20"/>
        <v>청룡교통</v>
      </c>
      <c r="B14" s="139" t="str">
        <f t="shared" si="21"/>
        <v>43</v>
      </c>
      <c r="C14" s="140" t="str">
        <f t="shared" si="22"/>
        <v>73아1151</v>
      </c>
      <c r="D14" s="114" t="str">
        <f t="shared" si="23"/>
        <v>저상</v>
      </c>
      <c r="E14" s="110" t="str">
        <f t="shared" si="16"/>
        <v>D</v>
      </c>
      <c r="F14" s="160">
        <f t="shared" si="17"/>
        <v>0.81590909090909081</v>
      </c>
      <c r="G14" s="161">
        <f t="shared" si="18"/>
        <v>1.7949999999999999</v>
      </c>
      <c r="H14" s="162">
        <f t="shared" si="19"/>
        <v>2.2000000000000002</v>
      </c>
      <c r="I14" s="163">
        <f t="shared" si="24"/>
        <v>5969.07</v>
      </c>
      <c r="J14" s="164">
        <f t="shared" si="25"/>
        <v>1.7572460365939669E-2</v>
      </c>
      <c r="K14" s="164">
        <f t="shared" si="26"/>
        <v>0.39606791192302587</v>
      </c>
      <c r="L14" s="164">
        <f t="shared" si="27"/>
        <v>0.25849923019833909</v>
      </c>
      <c r="M14" s="165">
        <f t="shared" si="28"/>
        <v>15.084</v>
      </c>
      <c r="N14" s="166">
        <f t="shared" si="29"/>
        <v>0.13400000000000001</v>
      </c>
      <c r="O14" s="166">
        <f t="shared" si="30"/>
        <v>12.632</v>
      </c>
      <c r="P14" s="167">
        <f t="shared" si="31"/>
        <v>5.4616666666666669</v>
      </c>
      <c r="Q14" s="168">
        <f t="shared" si="32"/>
        <v>93</v>
      </c>
      <c r="R14" s="169">
        <f t="shared" si="33"/>
        <v>27.523503950604759</v>
      </c>
      <c r="S14" s="141">
        <f t="shared" si="34"/>
        <v>8</v>
      </c>
      <c r="T14" s="141">
        <f t="shared" si="35"/>
        <v>754</v>
      </c>
      <c r="U14" t="s">
        <v>118</v>
      </c>
      <c r="V14" s="5" t="s">
        <v>120</v>
      </c>
      <c r="W14" t="s">
        <v>118</v>
      </c>
      <c r="X14" s="5" t="s">
        <v>120</v>
      </c>
      <c r="Y14" t="s">
        <v>180</v>
      </c>
      <c r="Z14" t="s">
        <v>174</v>
      </c>
      <c r="AA14" t="s">
        <v>48</v>
      </c>
      <c r="AB14">
        <v>532</v>
      </c>
      <c r="AC14" s="1">
        <v>5969.07</v>
      </c>
      <c r="AD14" s="1">
        <v>3325.8890000000001</v>
      </c>
      <c r="AE14" s="28">
        <v>1.7949999999999999</v>
      </c>
      <c r="AF14">
        <v>2.2000000000000002</v>
      </c>
      <c r="AG14">
        <v>15.084</v>
      </c>
      <c r="AH14">
        <v>369.86129799999998</v>
      </c>
      <c r="AI14">
        <v>6.4993730000000003</v>
      </c>
      <c r="AJ14">
        <v>146.49019200000001</v>
      </c>
      <c r="AK14">
        <v>1543</v>
      </c>
      <c r="AL14">
        <v>8</v>
      </c>
      <c r="AM14">
        <v>754</v>
      </c>
      <c r="AN14">
        <v>93</v>
      </c>
      <c r="AO14">
        <v>16.138670999999999</v>
      </c>
      <c r="AP14">
        <v>6509.2</v>
      </c>
      <c r="AQ14">
        <v>327.7</v>
      </c>
      <c r="AR14">
        <v>131</v>
      </c>
      <c r="AS14">
        <v>76268</v>
      </c>
      <c r="AT14">
        <v>0.13400000000000001</v>
      </c>
      <c r="AU14">
        <v>12.632</v>
      </c>
      <c r="AV14">
        <v>50896</v>
      </c>
      <c r="AW14">
        <v>0</v>
      </c>
      <c r="AX14" s="29">
        <v>0.48</v>
      </c>
      <c r="AY14">
        <v>0.81590909090909081</v>
      </c>
      <c r="AZ14" t="s">
        <v>67</v>
      </c>
      <c r="BA14" t="s">
        <v>257</v>
      </c>
      <c r="BB14">
        <v>2</v>
      </c>
      <c r="BC14" t="s">
        <v>258</v>
      </c>
      <c r="BD14">
        <v>9</v>
      </c>
      <c r="BE14">
        <v>60189.712</v>
      </c>
      <c r="BF14">
        <v>9.917093472718394E-2</v>
      </c>
      <c r="BG14">
        <v>8.0914467197861425E-2</v>
      </c>
      <c r="BH14">
        <v>148943.114</v>
      </c>
      <c r="BI14">
        <v>4.0076172974334349E-2</v>
      </c>
      <c r="BJ14">
        <v>3.269851385860461E-2</v>
      </c>
      <c r="BK14">
        <v>1</v>
      </c>
      <c r="BL14" t="s">
        <v>67</v>
      </c>
      <c r="BM14">
        <v>0</v>
      </c>
      <c r="BN14" t="s">
        <v>246</v>
      </c>
    </row>
    <row r="15" spans="1:66">
      <c r="A15" s="142" t="str">
        <f t="shared" si="20"/>
        <v>청룡교통</v>
      </c>
      <c r="B15" s="142" t="str">
        <f t="shared" si="21"/>
        <v>43</v>
      </c>
      <c r="C15" s="143" t="str">
        <f t="shared" si="22"/>
        <v>73아1732</v>
      </c>
      <c r="D15" s="131" t="str">
        <f t="shared" si="23"/>
        <v>대형</v>
      </c>
      <c r="E15" s="127" t="str">
        <f t="shared" si="16"/>
        <v>S</v>
      </c>
      <c r="F15" s="150">
        <f t="shared" si="17"/>
        <v>1.0240909090909092</v>
      </c>
      <c r="G15" s="151">
        <f t="shared" si="18"/>
        <v>2.2530000000000001</v>
      </c>
      <c r="H15" s="152">
        <f t="shared" si="19"/>
        <v>2.2000000000000002</v>
      </c>
      <c r="I15" s="153">
        <f t="shared" si="24"/>
        <v>5579.8010000000004</v>
      </c>
      <c r="J15" s="154">
        <f t="shared" si="25"/>
        <v>2.8891813462413391E-2</v>
      </c>
      <c r="K15" s="154">
        <f t="shared" si="26"/>
        <v>0.35360967973991958</v>
      </c>
      <c r="L15" s="154">
        <f t="shared" si="27"/>
        <v>0.13530948505152782</v>
      </c>
      <c r="M15" s="155">
        <f t="shared" si="28"/>
        <v>12.59</v>
      </c>
      <c r="N15" s="156">
        <f t="shared" si="29"/>
        <v>0.17899999999999999</v>
      </c>
      <c r="O15" s="156">
        <f t="shared" si="30"/>
        <v>19.838999999999999</v>
      </c>
      <c r="P15" s="157">
        <f t="shared" si="31"/>
        <v>4.5666666666666664</v>
      </c>
      <c r="Q15" s="158">
        <f t="shared" si="32"/>
        <v>104</v>
      </c>
      <c r="R15" s="159">
        <f t="shared" si="33"/>
        <v>26.746978147581842</v>
      </c>
      <c r="S15" s="144">
        <f t="shared" si="34"/>
        <v>10</v>
      </c>
      <c r="T15" s="144">
        <f t="shared" si="35"/>
        <v>1107</v>
      </c>
      <c r="U15" t="s">
        <v>118</v>
      </c>
      <c r="V15" s="5" t="s">
        <v>120</v>
      </c>
      <c r="W15" t="s">
        <v>118</v>
      </c>
      <c r="X15" s="5" t="s">
        <v>120</v>
      </c>
      <c r="Y15" t="s">
        <v>181</v>
      </c>
      <c r="Z15" t="s">
        <v>167</v>
      </c>
      <c r="AA15" t="s">
        <v>48</v>
      </c>
      <c r="AB15">
        <v>532</v>
      </c>
      <c r="AC15" s="1">
        <v>5579.8010000000004</v>
      </c>
      <c r="AD15" s="1">
        <v>2476.5639999999999</v>
      </c>
      <c r="AE15" s="28">
        <v>2.2530000000000001</v>
      </c>
      <c r="AF15">
        <v>2.2000000000000002</v>
      </c>
      <c r="AG15">
        <v>12.59</v>
      </c>
      <c r="AH15">
        <v>337.837672</v>
      </c>
      <c r="AI15">
        <v>9.7607429999999997</v>
      </c>
      <c r="AJ15">
        <v>119.462671</v>
      </c>
      <c r="AK15">
        <v>755</v>
      </c>
      <c r="AL15">
        <v>10</v>
      </c>
      <c r="AM15">
        <v>1107</v>
      </c>
      <c r="AN15">
        <v>104</v>
      </c>
      <c r="AO15">
        <v>16.516219</v>
      </c>
      <c r="AP15">
        <v>5152</v>
      </c>
      <c r="AQ15">
        <v>274</v>
      </c>
      <c r="AR15">
        <v>63</v>
      </c>
      <c r="AS15">
        <v>24797</v>
      </c>
      <c r="AT15">
        <v>0.17899999999999999</v>
      </c>
      <c r="AU15">
        <v>19.838999999999999</v>
      </c>
      <c r="AV15">
        <v>47717</v>
      </c>
      <c r="AW15">
        <v>0</v>
      </c>
      <c r="AX15" s="29">
        <v>0.55000000000000004</v>
      </c>
      <c r="AY15">
        <v>1.0240909090909092</v>
      </c>
      <c r="AZ15" t="s">
        <v>71</v>
      </c>
      <c r="BA15" t="s">
        <v>257</v>
      </c>
      <c r="BB15">
        <v>2</v>
      </c>
      <c r="BC15" t="s">
        <v>259</v>
      </c>
      <c r="BD15">
        <v>12</v>
      </c>
      <c r="BE15">
        <v>60189.712</v>
      </c>
      <c r="BF15">
        <v>9.2703567014907798E-2</v>
      </c>
      <c r="BG15">
        <v>9.4936880220266945E-2</v>
      </c>
      <c r="BH15">
        <v>148943.114</v>
      </c>
      <c r="BI15">
        <v>3.7462631538642335E-2</v>
      </c>
      <c r="BJ15">
        <v>3.8365140389345992E-2</v>
      </c>
      <c r="BK15">
        <v>1</v>
      </c>
      <c r="BL15" t="s">
        <v>71</v>
      </c>
      <c r="BM15">
        <v>0</v>
      </c>
      <c r="BN15" t="s">
        <v>246</v>
      </c>
    </row>
    <row r="16" spans="1:66">
      <c r="A16" s="139" t="str">
        <f t="shared" si="20"/>
        <v>청룡교통</v>
      </c>
      <c r="B16" s="139" t="str">
        <f t="shared" si="21"/>
        <v>43-1</v>
      </c>
      <c r="C16" s="140" t="str">
        <f t="shared" si="22"/>
        <v>73아1045</v>
      </c>
      <c r="D16" s="114" t="str">
        <f t="shared" si="23"/>
        <v>대형</v>
      </c>
      <c r="E16" s="110" t="str">
        <f t="shared" si="16"/>
        <v>C</v>
      </c>
      <c r="F16" s="160">
        <f t="shared" si="17"/>
        <v>0.86636363636363622</v>
      </c>
      <c r="G16" s="161">
        <f t="shared" si="18"/>
        <v>1.9059999999999999</v>
      </c>
      <c r="H16" s="162">
        <f t="shared" si="19"/>
        <v>2.2000000000000002</v>
      </c>
      <c r="I16" s="163">
        <f t="shared" si="24"/>
        <v>5384.9880000000003</v>
      </c>
      <c r="J16" s="164">
        <f t="shared" si="25"/>
        <v>3.445262501657842E-2</v>
      </c>
      <c r="K16" s="164">
        <f t="shared" si="26"/>
        <v>0.44403848626590442</v>
      </c>
      <c r="L16" s="164">
        <f t="shared" si="27"/>
        <v>0.19851483420204463</v>
      </c>
      <c r="M16" s="165">
        <f t="shared" si="28"/>
        <v>14.599</v>
      </c>
      <c r="N16" s="166">
        <f t="shared" si="29"/>
        <v>1.486</v>
      </c>
      <c r="O16" s="166">
        <f t="shared" si="30"/>
        <v>29.396999999999998</v>
      </c>
      <c r="P16" s="167">
        <f t="shared" si="31"/>
        <v>39.01</v>
      </c>
      <c r="Q16" s="168">
        <f t="shared" si="32"/>
        <v>100</v>
      </c>
      <c r="R16" s="169">
        <f t="shared" si="33"/>
        <v>26.910095180544129</v>
      </c>
      <c r="S16" s="141">
        <f t="shared" si="34"/>
        <v>80</v>
      </c>
      <c r="T16" s="141">
        <f t="shared" si="35"/>
        <v>1583</v>
      </c>
      <c r="U16" t="s">
        <v>118</v>
      </c>
      <c r="V16" t="s">
        <v>121</v>
      </c>
      <c r="W16" s="4" t="s">
        <v>118</v>
      </c>
      <c r="X16" s="4" t="s">
        <v>121</v>
      </c>
      <c r="Y16" s="4" t="s">
        <v>182</v>
      </c>
      <c r="Z16" s="4" t="s">
        <v>167</v>
      </c>
      <c r="AA16" s="4" t="s">
        <v>48</v>
      </c>
      <c r="AB16" s="4">
        <v>532</v>
      </c>
      <c r="AC16" s="4">
        <v>5384.9880000000003</v>
      </c>
      <c r="AD16" s="4">
        <v>2825.143</v>
      </c>
      <c r="AE16" s="4">
        <v>1.9059999999999999</v>
      </c>
      <c r="AF16" s="4">
        <v>2.2000000000000002</v>
      </c>
      <c r="AG16" s="4">
        <v>14.599</v>
      </c>
      <c r="AH16" s="4">
        <v>383.71412900000001</v>
      </c>
      <c r="AI16" s="4">
        <v>13.219958999999999</v>
      </c>
      <c r="AJ16" s="4">
        <v>170.38384099999999</v>
      </c>
      <c r="AK16" s="4">
        <v>1069</v>
      </c>
      <c r="AL16" s="4">
        <v>80</v>
      </c>
      <c r="AM16" s="4">
        <v>1583</v>
      </c>
      <c r="AN16" s="4">
        <v>100</v>
      </c>
      <c r="AO16" s="4">
        <v>14.033853000000001</v>
      </c>
      <c r="AP16" s="4">
        <v>19387.3</v>
      </c>
      <c r="AQ16" s="4">
        <v>2340.6</v>
      </c>
      <c r="AR16" s="4">
        <v>221</v>
      </c>
      <c r="AS16" s="4">
        <v>159164</v>
      </c>
      <c r="AT16" s="4">
        <v>1.486</v>
      </c>
      <c r="AU16" s="4">
        <v>29.396999999999998</v>
      </c>
      <c r="AV16" s="4">
        <v>0</v>
      </c>
      <c r="AW16" s="4">
        <v>0</v>
      </c>
      <c r="AX16" s="30">
        <v>0.51</v>
      </c>
      <c r="AY16">
        <v>0.86636363636363622</v>
      </c>
      <c r="AZ16" t="s">
        <v>69</v>
      </c>
      <c r="BA16" t="s">
        <v>262</v>
      </c>
      <c r="BB16">
        <v>2</v>
      </c>
      <c r="BC16" t="s">
        <v>264</v>
      </c>
      <c r="BD16">
        <v>1</v>
      </c>
      <c r="BE16">
        <v>38901.39</v>
      </c>
      <c r="BF16">
        <v>0.13842662177366927</v>
      </c>
      <c r="BG16">
        <v>0.11992779140936981</v>
      </c>
      <c r="BH16">
        <v>148943.114</v>
      </c>
      <c r="BI16">
        <v>3.6154662376670872E-2</v>
      </c>
      <c r="BJ16">
        <v>3.1323084768152126E-2</v>
      </c>
      <c r="BK16">
        <v>1</v>
      </c>
      <c r="BL16" t="s">
        <v>67</v>
      </c>
      <c r="BM16">
        <v>1</v>
      </c>
      <c r="BN16" t="s">
        <v>245</v>
      </c>
    </row>
    <row r="17" spans="1:66">
      <c r="A17" s="142" t="str">
        <f t="shared" si="20"/>
        <v>청룡교통</v>
      </c>
      <c r="B17" s="142" t="str">
        <f t="shared" si="21"/>
        <v>43-1</v>
      </c>
      <c r="C17" s="143" t="str">
        <f t="shared" si="22"/>
        <v>73아1049</v>
      </c>
      <c r="D17" s="131" t="str">
        <f t="shared" si="23"/>
        <v>대형</v>
      </c>
      <c r="E17" s="127" t="str">
        <f t="shared" si="16"/>
        <v>D</v>
      </c>
      <c r="F17" s="150">
        <f t="shared" si="17"/>
        <v>0.83130434782608698</v>
      </c>
      <c r="G17" s="151">
        <f t="shared" si="18"/>
        <v>1.9119999999999999</v>
      </c>
      <c r="H17" s="152">
        <f t="shared" si="19"/>
        <v>2.2999999999999998</v>
      </c>
      <c r="I17" s="153">
        <f t="shared" si="24"/>
        <v>6189.7470000000003</v>
      </c>
      <c r="J17" s="154">
        <f t="shared" si="25"/>
        <v>2.8201612901992395E-2</v>
      </c>
      <c r="K17" s="154">
        <f t="shared" si="26"/>
        <v>0.43168434047235205</v>
      </c>
      <c r="L17" s="154">
        <f t="shared" si="27"/>
        <v>0.20291620966091181</v>
      </c>
      <c r="M17" s="155">
        <f t="shared" si="28"/>
        <v>15.077</v>
      </c>
      <c r="N17" s="156">
        <f t="shared" si="29"/>
        <v>0.27500000000000002</v>
      </c>
      <c r="O17" s="156">
        <f t="shared" si="30"/>
        <v>14.443</v>
      </c>
      <c r="P17" s="157">
        <f t="shared" si="31"/>
        <v>10.050000000000001</v>
      </c>
      <c r="Q17" s="158">
        <f t="shared" si="32"/>
        <v>103</v>
      </c>
      <c r="R17" s="159">
        <f t="shared" si="33"/>
        <v>26.556658911848206</v>
      </c>
      <c r="S17" s="144">
        <f t="shared" si="34"/>
        <v>17</v>
      </c>
      <c r="T17" s="144">
        <f t="shared" si="35"/>
        <v>894</v>
      </c>
      <c r="U17" t="s">
        <v>118</v>
      </c>
      <c r="V17" s="5" t="s">
        <v>121</v>
      </c>
      <c r="W17" t="s">
        <v>118</v>
      </c>
      <c r="X17" s="5" t="s">
        <v>121</v>
      </c>
      <c r="Y17" t="s">
        <v>183</v>
      </c>
      <c r="Z17" t="s">
        <v>167</v>
      </c>
      <c r="AA17" t="s">
        <v>48</v>
      </c>
      <c r="AB17">
        <v>532</v>
      </c>
      <c r="AC17" s="1">
        <v>6189.7470000000003</v>
      </c>
      <c r="AD17" s="1">
        <v>3236.5189999999998</v>
      </c>
      <c r="AE17" s="28">
        <v>1.9119999999999999</v>
      </c>
      <c r="AF17">
        <v>2.2999999999999998</v>
      </c>
      <c r="AG17">
        <v>15.077</v>
      </c>
      <c r="AH17">
        <v>431.53297800000001</v>
      </c>
      <c r="AI17">
        <v>12.169926</v>
      </c>
      <c r="AJ17">
        <v>186.28602900000001</v>
      </c>
      <c r="AK17">
        <v>1256</v>
      </c>
      <c r="AL17">
        <v>17</v>
      </c>
      <c r="AM17">
        <v>894</v>
      </c>
      <c r="AN17">
        <v>103</v>
      </c>
      <c r="AO17">
        <v>14.343624</v>
      </c>
      <c r="AP17">
        <v>10150.9</v>
      </c>
      <c r="AQ17">
        <v>603</v>
      </c>
      <c r="AR17">
        <v>233</v>
      </c>
      <c r="AS17">
        <v>150928</v>
      </c>
      <c r="AT17">
        <v>0.27500000000000002</v>
      </c>
      <c r="AU17">
        <v>14.443</v>
      </c>
      <c r="AV17">
        <v>49665</v>
      </c>
      <c r="AW17">
        <v>0</v>
      </c>
      <c r="AX17" s="29">
        <v>0.53</v>
      </c>
      <c r="AY17">
        <v>0.83130434782608698</v>
      </c>
      <c r="AZ17" t="s">
        <v>67</v>
      </c>
      <c r="BA17" t="s">
        <v>262</v>
      </c>
      <c r="BB17">
        <v>2</v>
      </c>
      <c r="BC17" t="s">
        <v>269</v>
      </c>
      <c r="BD17">
        <v>11</v>
      </c>
      <c r="BE17">
        <v>38901.39</v>
      </c>
      <c r="BF17">
        <v>0.15911377459777146</v>
      </c>
      <c r="BG17">
        <v>0.1322719726221474</v>
      </c>
      <c r="BH17">
        <v>148943.114</v>
      </c>
      <c r="BI17">
        <v>4.1557792326001729E-2</v>
      </c>
      <c r="BJ17">
        <v>3.4547173446658828E-2</v>
      </c>
      <c r="BK17">
        <v>1</v>
      </c>
      <c r="BL17" t="s">
        <v>67</v>
      </c>
      <c r="BM17">
        <v>0</v>
      </c>
      <c r="BN17" t="s">
        <v>246</v>
      </c>
    </row>
    <row r="18" spans="1:66">
      <c r="A18" s="139" t="str">
        <f t="shared" si="20"/>
        <v>청룡교통</v>
      </c>
      <c r="B18" s="139" t="str">
        <f t="shared" si="21"/>
        <v>43-1</v>
      </c>
      <c r="C18" s="140" t="str">
        <f t="shared" si="22"/>
        <v>73아1056</v>
      </c>
      <c r="D18" s="114" t="str">
        <f t="shared" si="23"/>
        <v>대형</v>
      </c>
      <c r="E18" s="110" t="str">
        <f t="shared" si="16"/>
        <v>A</v>
      </c>
      <c r="F18" s="160">
        <f t="shared" si="17"/>
        <v>0.95045454545454544</v>
      </c>
      <c r="G18" s="161">
        <f t="shared" si="18"/>
        <v>2.0910000000000002</v>
      </c>
      <c r="H18" s="162">
        <f t="shared" si="19"/>
        <v>2.2000000000000002</v>
      </c>
      <c r="I18" s="163">
        <f t="shared" si="24"/>
        <v>5555.9669999999996</v>
      </c>
      <c r="J18" s="164">
        <f t="shared" si="25"/>
        <v>6.7275447239531092E-2</v>
      </c>
      <c r="K18" s="164">
        <f t="shared" si="26"/>
        <v>0.3518513281847005</v>
      </c>
      <c r="L18" s="164">
        <f t="shared" si="27"/>
        <v>0.12869046918385224</v>
      </c>
      <c r="M18" s="165">
        <f t="shared" si="28"/>
        <v>10.207000000000001</v>
      </c>
      <c r="N18" s="166">
        <f t="shared" si="29"/>
        <v>0.30599999999999999</v>
      </c>
      <c r="O18" s="166">
        <f t="shared" si="30"/>
        <v>17.981000000000002</v>
      </c>
      <c r="P18" s="167">
        <f t="shared" si="31"/>
        <v>5.9616666666666669</v>
      </c>
      <c r="Q18" s="168">
        <f t="shared" si="32"/>
        <v>97</v>
      </c>
      <c r="R18" s="169">
        <f t="shared" si="33"/>
        <v>26.077435715606185</v>
      </c>
      <c r="S18" s="141">
        <f t="shared" si="34"/>
        <v>17</v>
      </c>
      <c r="T18" s="141">
        <f t="shared" si="35"/>
        <v>999</v>
      </c>
      <c r="U18" t="s">
        <v>118</v>
      </c>
      <c r="V18" s="5" t="s">
        <v>121</v>
      </c>
      <c r="W18" t="s">
        <v>118</v>
      </c>
      <c r="X18" s="5" t="s">
        <v>121</v>
      </c>
      <c r="Y18" t="s">
        <v>184</v>
      </c>
      <c r="Z18" t="s">
        <v>167</v>
      </c>
      <c r="AA18" t="s">
        <v>48</v>
      </c>
      <c r="AB18">
        <v>532</v>
      </c>
      <c r="AC18" s="1">
        <v>5555.9669999999996</v>
      </c>
      <c r="AD18" s="1">
        <v>2656.59</v>
      </c>
      <c r="AE18" s="28">
        <v>2.0910000000000002</v>
      </c>
      <c r="AF18">
        <v>2.2000000000000002</v>
      </c>
      <c r="AG18">
        <v>10.207000000000001</v>
      </c>
      <c r="AH18">
        <v>366.786562</v>
      </c>
      <c r="AI18">
        <v>24.675730000000001</v>
      </c>
      <c r="AJ18">
        <v>129.054339</v>
      </c>
      <c r="AK18">
        <v>715</v>
      </c>
      <c r="AL18">
        <v>17</v>
      </c>
      <c r="AM18">
        <v>999</v>
      </c>
      <c r="AN18">
        <v>97</v>
      </c>
      <c r="AO18">
        <v>15.147684</v>
      </c>
      <c r="AP18">
        <v>5609.9</v>
      </c>
      <c r="AQ18">
        <v>357.7</v>
      </c>
      <c r="AR18">
        <v>97</v>
      </c>
      <c r="AS18">
        <v>39485</v>
      </c>
      <c r="AT18">
        <v>0.30599999999999999</v>
      </c>
      <c r="AU18">
        <v>17.981000000000002</v>
      </c>
      <c r="AV18">
        <v>40413</v>
      </c>
      <c r="AW18">
        <v>0</v>
      </c>
      <c r="AX18" s="29">
        <v>0.46</v>
      </c>
      <c r="AY18">
        <v>0.95045454545454544</v>
      </c>
      <c r="AZ18" t="s">
        <v>66</v>
      </c>
      <c r="BA18" t="s">
        <v>262</v>
      </c>
      <c r="BB18">
        <v>2</v>
      </c>
      <c r="BC18" t="s">
        <v>378</v>
      </c>
      <c r="BD18">
        <v>8</v>
      </c>
      <c r="BE18">
        <v>38901.39</v>
      </c>
      <c r="BF18">
        <v>0.142821811765595</v>
      </c>
      <c r="BG18">
        <v>0.13574564018266325</v>
      </c>
      <c r="BH18">
        <v>148943.114</v>
      </c>
      <c r="BI18">
        <v>3.730261071351039E-2</v>
      </c>
      <c r="BJ18">
        <v>3.5454435909977378E-2</v>
      </c>
      <c r="BK18">
        <v>1</v>
      </c>
      <c r="BL18" t="s">
        <v>68</v>
      </c>
      <c r="BM18">
        <v>1</v>
      </c>
      <c r="BN18" t="s">
        <v>245</v>
      </c>
    </row>
    <row r="19" spans="1:66">
      <c r="A19" s="142" t="str">
        <f t="shared" si="20"/>
        <v>청룡교통</v>
      </c>
      <c r="B19" s="142" t="str">
        <f t="shared" si="21"/>
        <v>43-1</v>
      </c>
      <c r="C19" s="143" t="str">
        <f t="shared" si="22"/>
        <v>73아1076</v>
      </c>
      <c r="D19" s="131" t="str">
        <f t="shared" si="23"/>
        <v>대형</v>
      </c>
      <c r="E19" s="127" t="str">
        <f t="shared" si="16"/>
        <v>D</v>
      </c>
      <c r="F19" s="150">
        <f t="shared" si="17"/>
        <v>0.84347826086956523</v>
      </c>
      <c r="G19" s="151">
        <f t="shared" si="18"/>
        <v>1.94</v>
      </c>
      <c r="H19" s="152">
        <f t="shared" si="19"/>
        <v>2.2999999999999998</v>
      </c>
      <c r="I19" s="153">
        <f t="shared" si="24"/>
        <v>5559.8059999999996</v>
      </c>
      <c r="J19" s="154">
        <f t="shared" si="25"/>
        <v>1.9880548794005953E-2</v>
      </c>
      <c r="K19" s="154">
        <f t="shared" si="26"/>
        <v>0.39525337757968282</v>
      </c>
      <c r="L19" s="154">
        <f t="shared" si="27"/>
        <v>0.19101385911666705</v>
      </c>
      <c r="M19" s="155">
        <f t="shared" si="28"/>
        <v>13.849</v>
      </c>
      <c r="N19" s="156">
        <f t="shared" si="29"/>
        <v>0.23400000000000001</v>
      </c>
      <c r="O19" s="156">
        <f t="shared" si="30"/>
        <v>11.205</v>
      </c>
      <c r="P19" s="157">
        <f t="shared" si="31"/>
        <v>14.943333333333333</v>
      </c>
      <c r="Q19" s="158">
        <f t="shared" si="32"/>
        <v>97</v>
      </c>
      <c r="R19" s="159">
        <f t="shared" si="33"/>
        <v>26.435080057962551</v>
      </c>
      <c r="S19" s="144">
        <f t="shared" si="34"/>
        <v>13</v>
      </c>
      <c r="T19" s="144">
        <f t="shared" si="35"/>
        <v>623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185</v>
      </c>
      <c r="Z19" s="4" t="s">
        <v>167</v>
      </c>
      <c r="AA19" s="4" t="s">
        <v>48</v>
      </c>
      <c r="AB19" s="4">
        <v>532</v>
      </c>
      <c r="AC19" s="4">
        <v>5559.8059999999996</v>
      </c>
      <c r="AD19" s="4">
        <v>2865.7660000000001</v>
      </c>
      <c r="AE19" s="4">
        <v>1.94</v>
      </c>
      <c r="AF19" s="4">
        <v>2.2999999999999998</v>
      </c>
      <c r="AG19" s="4">
        <v>13.849</v>
      </c>
      <c r="AH19" s="4">
        <v>359.602397</v>
      </c>
      <c r="AI19" s="4">
        <v>7.1490929999999997</v>
      </c>
      <c r="AJ19" s="4">
        <v>142.134062</v>
      </c>
      <c r="AK19" s="4">
        <v>1062</v>
      </c>
      <c r="AL19" s="4">
        <v>13</v>
      </c>
      <c r="AM19" s="4">
        <v>623</v>
      </c>
      <c r="AN19" s="4">
        <v>97</v>
      </c>
      <c r="AO19" s="4">
        <v>15.460981</v>
      </c>
      <c r="AP19" s="4">
        <v>9237.2999999999993</v>
      </c>
      <c r="AQ19" s="4">
        <v>896.6</v>
      </c>
      <c r="AR19" s="4">
        <v>148</v>
      </c>
      <c r="AS19" s="4">
        <v>70216</v>
      </c>
      <c r="AT19" s="4">
        <v>0.23400000000000001</v>
      </c>
      <c r="AU19" s="4">
        <v>11.205</v>
      </c>
      <c r="AV19" s="4">
        <v>45107</v>
      </c>
      <c r="AW19" s="4">
        <v>0</v>
      </c>
      <c r="AX19" s="30">
        <v>0.51</v>
      </c>
      <c r="AY19">
        <v>0.84347826086956523</v>
      </c>
      <c r="AZ19" t="s">
        <v>67</v>
      </c>
      <c r="BA19" t="s">
        <v>262</v>
      </c>
      <c r="BB19">
        <v>1</v>
      </c>
      <c r="BC19" t="s">
        <v>263</v>
      </c>
      <c r="BD19">
        <v>10</v>
      </c>
      <c r="BE19">
        <v>38901.39</v>
      </c>
      <c r="BF19">
        <v>0.14292049718531907</v>
      </c>
      <c r="BG19">
        <v>0.12055033240848652</v>
      </c>
      <c r="BH19">
        <v>148943.114</v>
      </c>
      <c r="BI19">
        <v>3.7328385654673502E-2</v>
      </c>
      <c r="BJ19">
        <v>3.148568181307243E-2</v>
      </c>
      <c r="BK19">
        <v>1</v>
      </c>
      <c r="BL19" t="s">
        <v>69</v>
      </c>
      <c r="BM19">
        <v>-1</v>
      </c>
      <c r="BN19" t="s">
        <v>247</v>
      </c>
    </row>
    <row r="20" spans="1:66">
      <c r="A20" s="139" t="str">
        <f t="shared" si="20"/>
        <v>청룡교통</v>
      </c>
      <c r="B20" s="139" t="str">
        <f t="shared" si="21"/>
        <v>43-1</v>
      </c>
      <c r="C20" s="140" t="str">
        <f t="shared" si="22"/>
        <v>73아1077</v>
      </c>
      <c r="D20" s="114" t="str">
        <f t="shared" si="23"/>
        <v>대형</v>
      </c>
      <c r="E20" s="110" t="str">
        <f t="shared" si="16"/>
        <v>C</v>
      </c>
      <c r="F20" s="160">
        <f t="shared" si="17"/>
        <v>0.87782608695652187</v>
      </c>
      <c r="G20" s="161">
        <f t="shared" si="18"/>
        <v>2.0190000000000001</v>
      </c>
      <c r="H20" s="162">
        <f t="shared" si="19"/>
        <v>2.2999999999999998</v>
      </c>
      <c r="I20" s="163">
        <f t="shared" si="24"/>
        <v>5169.7749999999996</v>
      </c>
      <c r="J20" s="164">
        <f t="shared" si="25"/>
        <v>5.1472196903152197E-2</v>
      </c>
      <c r="K20" s="164">
        <f t="shared" si="26"/>
        <v>0.41288438109067849</v>
      </c>
      <c r="L20" s="164">
        <f t="shared" si="27"/>
        <v>0.12708483444637339</v>
      </c>
      <c r="M20" s="165">
        <f t="shared" si="28"/>
        <v>12.775</v>
      </c>
      <c r="N20" s="166">
        <f t="shared" si="29"/>
        <v>0.81200000000000006</v>
      </c>
      <c r="O20" s="166">
        <f t="shared" si="30"/>
        <v>19.672000000000001</v>
      </c>
      <c r="P20" s="167">
        <f t="shared" si="31"/>
        <v>11.161666666666667</v>
      </c>
      <c r="Q20" s="168">
        <f t="shared" si="32"/>
        <v>98</v>
      </c>
      <c r="R20" s="169">
        <f t="shared" si="33"/>
        <v>27.161679647554877</v>
      </c>
      <c r="S20" s="141">
        <f t="shared" si="34"/>
        <v>42</v>
      </c>
      <c r="T20" s="141">
        <f t="shared" si="35"/>
        <v>1017</v>
      </c>
      <c r="U20" t="s">
        <v>118</v>
      </c>
      <c r="V20" s="5" t="s">
        <v>121</v>
      </c>
      <c r="W20" t="s">
        <v>118</v>
      </c>
      <c r="X20" s="5" t="s">
        <v>121</v>
      </c>
      <c r="Y20" t="s">
        <v>186</v>
      </c>
      <c r="Z20" t="s">
        <v>167</v>
      </c>
      <c r="AA20" t="s">
        <v>48</v>
      </c>
      <c r="AB20">
        <v>532</v>
      </c>
      <c r="AC20" s="1">
        <v>5169.7749999999996</v>
      </c>
      <c r="AD20" s="1">
        <v>2560.2020000000002</v>
      </c>
      <c r="AE20" s="28">
        <v>2.0190000000000001</v>
      </c>
      <c r="AF20">
        <v>2.2999999999999998</v>
      </c>
      <c r="AG20">
        <v>12.775</v>
      </c>
      <c r="AH20">
        <v>355.336028</v>
      </c>
      <c r="AI20">
        <v>18.289926000000001</v>
      </c>
      <c r="AJ20">
        <v>146.71269599999999</v>
      </c>
      <c r="AK20">
        <v>657</v>
      </c>
      <c r="AL20">
        <v>42</v>
      </c>
      <c r="AM20">
        <v>1017</v>
      </c>
      <c r="AN20">
        <v>98</v>
      </c>
      <c r="AO20">
        <v>14.548975</v>
      </c>
      <c r="AP20">
        <v>7736.8</v>
      </c>
      <c r="AQ20">
        <v>669.7</v>
      </c>
      <c r="AR20">
        <v>165</v>
      </c>
      <c r="AS20">
        <v>113305</v>
      </c>
      <c r="AT20">
        <v>0.81200000000000006</v>
      </c>
      <c r="AU20">
        <v>19.672000000000001</v>
      </c>
      <c r="AV20">
        <v>23924</v>
      </c>
      <c r="AW20">
        <v>0</v>
      </c>
      <c r="AX20" s="29">
        <v>0.49</v>
      </c>
      <c r="AY20">
        <v>0.87782608695652187</v>
      </c>
      <c r="AZ20" t="s">
        <v>69</v>
      </c>
      <c r="BA20" t="s">
        <v>262</v>
      </c>
      <c r="BB20">
        <v>1</v>
      </c>
      <c r="BC20" t="s">
        <v>265</v>
      </c>
      <c r="BD20">
        <v>11</v>
      </c>
      <c r="BE20">
        <v>38901.39</v>
      </c>
      <c r="BF20">
        <v>0.13289435159000745</v>
      </c>
      <c r="BG20">
        <v>0.11665812863488047</v>
      </c>
      <c r="BH20">
        <v>148943.114</v>
      </c>
      <c r="BI20">
        <v>3.4709728171790473E-2</v>
      </c>
      <c r="BJ20">
        <v>3.0469104860367382E-2</v>
      </c>
      <c r="BK20">
        <v>1</v>
      </c>
      <c r="BL20" t="s">
        <v>68</v>
      </c>
      <c r="BM20">
        <v>-1</v>
      </c>
      <c r="BN20" t="s">
        <v>247</v>
      </c>
    </row>
    <row r="21" spans="1:66">
      <c r="A21" s="142" t="str">
        <f t="shared" si="20"/>
        <v>청룡교통</v>
      </c>
      <c r="B21" s="142" t="str">
        <f t="shared" si="21"/>
        <v>43-1</v>
      </c>
      <c r="C21" s="143" t="str">
        <f t="shared" si="22"/>
        <v>73아1084</v>
      </c>
      <c r="D21" s="131" t="str">
        <f t="shared" si="23"/>
        <v>대형</v>
      </c>
      <c r="E21" s="127" t="str">
        <f t="shared" si="16"/>
        <v>D</v>
      </c>
      <c r="F21" s="150">
        <f t="shared" si="17"/>
        <v>0.82043478260869573</v>
      </c>
      <c r="G21" s="151">
        <f t="shared" si="18"/>
        <v>1.887</v>
      </c>
      <c r="H21" s="152">
        <f t="shared" si="19"/>
        <v>2.2999999999999998</v>
      </c>
      <c r="I21" s="153">
        <f t="shared" si="24"/>
        <v>5607.0919999999996</v>
      </c>
      <c r="J21" s="154">
        <f t="shared" si="25"/>
        <v>3.7615437666140512E-2</v>
      </c>
      <c r="K21" s="154">
        <f t="shared" si="26"/>
        <v>0.43518234361509411</v>
      </c>
      <c r="L21" s="154">
        <f t="shared" si="27"/>
        <v>0.20652416618097225</v>
      </c>
      <c r="M21" s="155">
        <f t="shared" si="28"/>
        <v>11.978999999999999</v>
      </c>
      <c r="N21" s="156">
        <f t="shared" si="29"/>
        <v>3.5999999999999997E-2</v>
      </c>
      <c r="O21" s="156">
        <f t="shared" si="30"/>
        <v>9.6310000000000002</v>
      </c>
      <c r="P21" s="157">
        <f t="shared" si="31"/>
        <v>13.766666666666667</v>
      </c>
      <c r="Q21" s="158">
        <f t="shared" si="32"/>
        <v>97</v>
      </c>
      <c r="R21" s="159">
        <f t="shared" si="33"/>
        <v>26.524477992220692</v>
      </c>
      <c r="S21" s="144">
        <f t="shared" si="34"/>
        <v>2</v>
      </c>
      <c r="T21" s="144">
        <f t="shared" si="35"/>
        <v>540</v>
      </c>
      <c r="U21" t="s">
        <v>118</v>
      </c>
      <c r="V21" s="5" t="s">
        <v>121</v>
      </c>
      <c r="W21" t="s">
        <v>118</v>
      </c>
      <c r="X21" s="5" t="s">
        <v>121</v>
      </c>
      <c r="Y21" t="s">
        <v>187</v>
      </c>
      <c r="Z21" t="s">
        <v>167</v>
      </c>
      <c r="AA21" t="s">
        <v>48</v>
      </c>
      <c r="AB21">
        <v>532</v>
      </c>
      <c r="AC21" s="1">
        <v>5607.0919999999996</v>
      </c>
      <c r="AD21" s="1">
        <v>2971.4580000000001</v>
      </c>
      <c r="AE21" s="28">
        <v>1.887</v>
      </c>
      <c r="AF21">
        <v>2.2999999999999998</v>
      </c>
      <c r="AG21">
        <v>11.978999999999999</v>
      </c>
      <c r="AH21">
        <v>400.97159399999998</v>
      </c>
      <c r="AI21">
        <v>15.082722</v>
      </c>
      <c r="AJ21">
        <v>174.495758</v>
      </c>
      <c r="AK21">
        <v>1158</v>
      </c>
      <c r="AL21">
        <v>2</v>
      </c>
      <c r="AM21">
        <v>540</v>
      </c>
      <c r="AN21">
        <v>97</v>
      </c>
      <c r="AO21">
        <v>13.983763</v>
      </c>
      <c r="AP21">
        <v>11582.2</v>
      </c>
      <c r="AQ21">
        <v>826</v>
      </c>
      <c r="AR21">
        <v>217</v>
      </c>
      <c r="AS21">
        <v>170011</v>
      </c>
      <c r="AT21">
        <v>3.5999999999999997E-2</v>
      </c>
      <c r="AU21">
        <v>9.6310000000000002</v>
      </c>
      <c r="AV21">
        <v>45770</v>
      </c>
      <c r="AW21">
        <v>0</v>
      </c>
      <c r="AX21" s="29">
        <v>0.45</v>
      </c>
      <c r="AY21">
        <v>0.82043478260869573</v>
      </c>
      <c r="AZ21" t="s">
        <v>67</v>
      </c>
      <c r="BA21" t="s">
        <v>262</v>
      </c>
      <c r="BB21">
        <v>3</v>
      </c>
      <c r="BC21" t="s">
        <v>379</v>
      </c>
      <c r="BD21">
        <v>7</v>
      </c>
      <c r="BE21">
        <v>38901.39</v>
      </c>
      <c r="BF21">
        <v>0.14413603215720569</v>
      </c>
      <c r="BG21">
        <v>0.11825421420897703</v>
      </c>
      <c r="BH21">
        <v>148943.114</v>
      </c>
      <c r="BI21">
        <v>3.7645862567369175E-2</v>
      </c>
      <c r="BJ21">
        <v>3.0885975071576366E-2</v>
      </c>
      <c r="BK21">
        <v>1</v>
      </c>
      <c r="BL21" t="s">
        <v>69</v>
      </c>
      <c r="BM21">
        <v>-1</v>
      </c>
      <c r="BN21" t="s">
        <v>247</v>
      </c>
    </row>
    <row r="22" spans="1:66">
      <c r="A22" s="139" t="str">
        <f t="shared" si="20"/>
        <v>청룡교통</v>
      </c>
      <c r="B22" s="139" t="str">
        <f t="shared" si="21"/>
        <v>43-1</v>
      </c>
      <c r="C22" s="140" t="str">
        <f t="shared" si="22"/>
        <v>75바1073</v>
      </c>
      <c r="D22" s="114" t="str">
        <f t="shared" si="23"/>
        <v>대형</v>
      </c>
      <c r="E22" s="110" t="str">
        <f t="shared" si="16"/>
        <v>A</v>
      </c>
      <c r="F22" s="160">
        <f t="shared" si="17"/>
        <v>0.97521739130434781</v>
      </c>
      <c r="G22" s="161">
        <f t="shared" si="18"/>
        <v>2.2429999999999999</v>
      </c>
      <c r="H22" s="162">
        <f t="shared" si="19"/>
        <v>2.2999999999999998</v>
      </c>
      <c r="I22" s="163">
        <f t="shared" si="24"/>
        <v>5434.0150000000003</v>
      </c>
      <c r="J22" s="164">
        <f t="shared" si="25"/>
        <v>5.2361491827670859E-2</v>
      </c>
      <c r="K22" s="164">
        <f t="shared" si="26"/>
        <v>0.35394058109816751</v>
      </c>
      <c r="L22" s="164">
        <f t="shared" si="27"/>
        <v>0.15237352123613937</v>
      </c>
      <c r="M22" s="165">
        <f t="shared" si="28"/>
        <v>11.75</v>
      </c>
      <c r="N22" s="166">
        <f t="shared" si="29"/>
        <v>0.11</v>
      </c>
      <c r="O22" s="166">
        <f t="shared" si="30"/>
        <v>11.925000000000001</v>
      </c>
      <c r="P22" s="167">
        <f t="shared" si="31"/>
        <v>9.4233333333333338</v>
      </c>
      <c r="Q22" s="168">
        <f t="shared" si="32"/>
        <v>100</v>
      </c>
      <c r="R22" s="169">
        <f t="shared" si="33"/>
        <v>25.958071734469861</v>
      </c>
      <c r="S22" s="141">
        <f t="shared" si="34"/>
        <v>6</v>
      </c>
      <c r="T22" s="141">
        <f t="shared" si="35"/>
        <v>648</v>
      </c>
      <c r="U22" t="s">
        <v>118</v>
      </c>
      <c r="V22" t="s">
        <v>121</v>
      </c>
      <c r="W22" s="4" t="s">
        <v>118</v>
      </c>
      <c r="X22" s="4" t="s">
        <v>121</v>
      </c>
      <c r="Y22" s="4" t="s">
        <v>188</v>
      </c>
      <c r="Z22" s="4" t="s">
        <v>167</v>
      </c>
      <c r="AA22" s="4" t="s">
        <v>48</v>
      </c>
      <c r="AB22" s="4">
        <v>532</v>
      </c>
      <c r="AC22" s="4">
        <v>5434.0150000000003</v>
      </c>
      <c r="AD22" s="4">
        <v>2423.1590000000001</v>
      </c>
      <c r="AE22" s="4">
        <v>2.2429999999999999</v>
      </c>
      <c r="AF22" s="4">
        <v>2.2999999999999998</v>
      </c>
      <c r="AG22" s="4">
        <v>11.75</v>
      </c>
      <c r="AH22" s="4">
        <v>352.600458</v>
      </c>
      <c r="AI22" s="4">
        <v>18.462686000000001</v>
      </c>
      <c r="AJ22" s="4">
        <v>124.799611</v>
      </c>
      <c r="AK22" s="4">
        <v>828</v>
      </c>
      <c r="AL22" s="4">
        <v>6</v>
      </c>
      <c r="AM22" s="4">
        <v>648</v>
      </c>
      <c r="AN22" s="4">
        <v>100</v>
      </c>
      <c r="AO22" s="4">
        <v>15.411253</v>
      </c>
      <c r="AP22" s="4">
        <v>6282.9</v>
      </c>
      <c r="AQ22" s="4">
        <v>565.4</v>
      </c>
      <c r="AR22" s="4">
        <v>106</v>
      </c>
      <c r="AS22" s="4">
        <v>37412</v>
      </c>
      <c r="AT22" s="4">
        <v>0.11</v>
      </c>
      <c r="AU22" s="4">
        <v>11.925000000000001</v>
      </c>
      <c r="AV22" s="4">
        <v>42056</v>
      </c>
      <c r="AW22" s="4">
        <v>0</v>
      </c>
      <c r="AX22" s="30">
        <v>0.54</v>
      </c>
      <c r="AY22">
        <v>0.97521739130434781</v>
      </c>
      <c r="AZ22" t="s">
        <v>66</v>
      </c>
      <c r="BA22" t="s">
        <v>262</v>
      </c>
      <c r="BB22">
        <v>1</v>
      </c>
      <c r="BC22" t="s">
        <v>380</v>
      </c>
      <c r="BD22">
        <v>10</v>
      </c>
      <c r="BE22">
        <v>38901.39</v>
      </c>
      <c r="BF22">
        <v>0.13968691093043206</v>
      </c>
      <c r="BG22">
        <v>0.13622510487693876</v>
      </c>
      <c r="BH22">
        <v>148943.114</v>
      </c>
      <c r="BI22">
        <v>3.6483828315822649E-2</v>
      </c>
      <c r="BJ22">
        <v>3.5579663874952261E-2</v>
      </c>
      <c r="BK22">
        <v>1</v>
      </c>
      <c r="BL22" t="s">
        <v>68</v>
      </c>
      <c r="BM22">
        <v>1</v>
      </c>
      <c r="BN22" t="s">
        <v>245</v>
      </c>
    </row>
    <row r="23" spans="1:66">
      <c r="A23" s="142" t="str">
        <f t="shared" si="20"/>
        <v>청룡교통</v>
      </c>
      <c r="B23" s="142" t="str">
        <f t="shared" si="21"/>
        <v>44</v>
      </c>
      <c r="C23" s="143" t="str">
        <f t="shared" si="22"/>
        <v>73아1052</v>
      </c>
      <c r="D23" s="131" t="str">
        <f t="shared" si="23"/>
        <v>대형</v>
      </c>
      <c r="E23" s="127" t="str">
        <f t="shared" si="16"/>
        <v>D</v>
      </c>
      <c r="F23" s="150">
        <f t="shared" si="17"/>
        <v>0.83192307692307688</v>
      </c>
      <c r="G23" s="151">
        <f t="shared" si="18"/>
        <v>2.1629999999999998</v>
      </c>
      <c r="H23" s="152">
        <f t="shared" si="19"/>
        <v>2.6</v>
      </c>
      <c r="I23" s="153">
        <f t="shared" si="24"/>
        <v>6879.3379999999997</v>
      </c>
      <c r="J23" s="154">
        <f t="shared" si="25"/>
        <v>2.3671827237114921E-2</v>
      </c>
      <c r="K23" s="154">
        <f t="shared" si="26"/>
        <v>0.3737773621632689</v>
      </c>
      <c r="L23" s="154">
        <f t="shared" si="27"/>
        <v>0.17065595555851451</v>
      </c>
      <c r="M23" s="155">
        <f t="shared" si="28"/>
        <v>10.877000000000001</v>
      </c>
      <c r="N23" s="156">
        <f t="shared" si="29"/>
        <v>7.2999999999999995E-2</v>
      </c>
      <c r="O23" s="156">
        <f t="shared" si="30"/>
        <v>12.21</v>
      </c>
      <c r="P23" s="157">
        <f t="shared" si="31"/>
        <v>2.0183333333333331</v>
      </c>
      <c r="Q23" s="158">
        <f t="shared" si="32"/>
        <v>97</v>
      </c>
      <c r="R23" s="159">
        <f t="shared" si="33"/>
        <v>28.016251967231511</v>
      </c>
      <c r="S23" s="144">
        <f t="shared" si="34"/>
        <v>5</v>
      </c>
      <c r="T23" s="144">
        <f t="shared" si="35"/>
        <v>840</v>
      </c>
      <c r="U23" t="s">
        <v>118</v>
      </c>
      <c r="V23" s="5" t="s">
        <v>122</v>
      </c>
      <c r="W23" t="s">
        <v>118</v>
      </c>
      <c r="X23" s="5" t="s">
        <v>122</v>
      </c>
      <c r="Y23" t="s">
        <v>189</v>
      </c>
      <c r="Z23" t="s">
        <v>167</v>
      </c>
      <c r="AA23" t="s">
        <v>48</v>
      </c>
      <c r="AB23">
        <v>532</v>
      </c>
      <c r="AC23" s="1">
        <v>6879.3379999999997</v>
      </c>
      <c r="AD23" s="1">
        <v>3181.0210000000002</v>
      </c>
      <c r="AE23" s="28">
        <v>2.1629999999999998</v>
      </c>
      <c r="AF23">
        <v>2.6</v>
      </c>
      <c r="AG23">
        <v>10.877000000000001</v>
      </c>
      <c r="AH23">
        <v>407.51438000000002</v>
      </c>
      <c r="AI23">
        <v>9.6466100000000008</v>
      </c>
      <c r="AJ23">
        <v>152.31965</v>
      </c>
      <c r="AK23">
        <v>1174</v>
      </c>
      <c r="AL23">
        <v>5</v>
      </c>
      <c r="AM23">
        <v>840</v>
      </c>
      <c r="AN23">
        <v>97</v>
      </c>
      <c r="AO23">
        <v>16.881215000000001</v>
      </c>
      <c r="AP23">
        <v>9611.2000000000007</v>
      </c>
      <c r="AQ23">
        <v>121.1</v>
      </c>
      <c r="AR23">
        <v>195</v>
      </c>
      <c r="AS23">
        <v>131045</v>
      </c>
      <c r="AT23">
        <v>7.2999999999999995E-2</v>
      </c>
      <c r="AU23">
        <v>12.21</v>
      </c>
      <c r="AV23">
        <v>5</v>
      </c>
      <c r="AW23">
        <v>0</v>
      </c>
      <c r="AX23" s="29">
        <v>0.46</v>
      </c>
      <c r="AY23">
        <v>0.83192307692307688</v>
      </c>
      <c r="AZ23" t="s">
        <v>67</v>
      </c>
      <c r="BA23" t="s">
        <v>266</v>
      </c>
      <c r="BB23">
        <v>1</v>
      </c>
      <c r="BC23" t="s">
        <v>286</v>
      </c>
      <c r="BD23">
        <v>18</v>
      </c>
      <c r="BE23">
        <v>35713.637000000002</v>
      </c>
      <c r="BF23">
        <v>0.192624962839825</v>
      </c>
      <c r="BG23">
        <v>0.16024915177790056</v>
      </c>
      <c r="BH23">
        <v>148943.114</v>
      </c>
      <c r="BI23">
        <v>4.6187687468384739E-2</v>
      </c>
      <c r="BJ23">
        <v>3.8424603074660071E-2</v>
      </c>
      <c r="BK23">
        <v>1</v>
      </c>
      <c r="BL23" t="s">
        <v>69</v>
      </c>
      <c r="BM23">
        <v>-1</v>
      </c>
      <c r="BN23" t="s">
        <v>247</v>
      </c>
    </row>
    <row r="24" spans="1:66">
      <c r="A24" s="139" t="str">
        <f t="shared" si="20"/>
        <v>청룡교통</v>
      </c>
      <c r="B24" s="139" t="str">
        <f t="shared" si="21"/>
        <v>44</v>
      </c>
      <c r="C24" s="140" t="str">
        <f t="shared" si="22"/>
        <v>73아1054</v>
      </c>
      <c r="D24" s="114" t="str">
        <f t="shared" si="23"/>
        <v>대형</v>
      </c>
      <c r="E24" s="110" t="str">
        <f t="shared" si="16"/>
        <v>A</v>
      </c>
      <c r="F24" s="160">
        <f t="shared" si="17"/>
        <v>0.9965384615384616</v>
      </c>
      <c r="G24" s="161">
        <f t="shared" si="18"/>
        <v>2.5910000000000002</v>
      </c>
      <c r="H24" s="162">
        <f t="shared" si="19"/>
        <v>2.6</v>
      </c>
      <c r="I24" s="163">
        <f t="shared" si="24"/>
        <v>7072.3649999999998</v>
      </c>
      <c r="J24" s="164">
        <f t="shared" si="25"/>
        <v>1.7257497991325862E-2</v>
      </c>
      <c r="K24" s="164">
        <f t="shared" si="26"/>
        <v>0.30879311492192457</v>
      </c>
      <c r="L24" s="164">
        <f t="shared" si="27"/>
        <v>0.12994238843724837</v>
      </c>
      <c r="M24" s="165">
        <f t="shared" si="28"/>
        <v>9.7360000000000007</v>
      </c>
      <c r="N24" s="166">
        <f t="shared" si="29"/>
        <v>7.0999999999999994E-2</v>
      </c>
      <c r="O24" s="166">
        <f t="shared" si="30"/>
        <v>14.62</v>
      </c>
      <c r="P24" s="167">
        <f t="shared" si="31"/>
        <v>5.4399999999999995</v>
      </c>
      <c r="Q24" s="168">
        <f t="shared" si="32"/>
        <v>98</v>
      </c>
      <c r="R24" s="169">
        <f t="shared" si="33"/>
        <v>28.909588126709142</v>
      </c>
      <c r="S24" s="141">
        <f t="shared" si="34"/>
        <v>5</v>
      </c>
      <c r="T24" s="141">
        <f t="shared" si="35"/>
        <v>1034</v>
      </c>
      <c r="U24" t="s">
        <v>118</v>
      </c>
      <c r="V24" s="5" t="s">
        <v>122</v>
      </c>
      <c r="W24" t="s">
        <v>118</v>
      </c>
      <c r="X24" s="5" t="s">
        <v>122</v>
      </c>
      <c r="Y24" t="s">
        <v>190</v>
      </c>
      <c r="Z24" t="s">
        <v>167</v>
      </c>
      <c r="AA24" t="s">
        <v>48</v>
      </c>
      <c r="AB24">
        <v>532</v>
      </c>
      <c r="AC24" s="1">
        <v>7072.3649999999998</v>
      </c>
      <c r="AD24" s="1">
        <v>2729.5790000000002</v>
      </c>
      <c r="AE24" s="28">
        <v>2.5910000000000002</v>
      </c>
      <c r="AF24">
        <v>2.6</v>
      </c>
      <c r="AG24">
        <v>9.7360000000000007</v>
      </c>
      <c r="AH24">
        <v>362.99068399999999</v>
      </c>
      <c r="AI24">
        <v>6.2643110000000002</v>
      </c>
      <c r="AJ24">
        <v>112.08902399999999</v>
      </c>
      <c r="AK24">
        <v>919</v>
      </c>
      <c r="AL24">
        <v>5</v>
      </c>
      <c r="AM24">
        <v>1034</v>
      </c>
      <c r="AN24">
        <v>98</v>
      </c>
      <c r="AO24">
        <v>19.483599000000002</v>
      </c>
      <c r="AP24">
        <v>7273.4</v>
      </c>
      <c r="AQ24">
        <v>326.39999999999998</v>
      </c>
      <c r="AR24">
        <v>77</v>
      </c>
      <c r="AS24">
        <v>43485</v>
      </c>
      <c r="AT24">
        <v>7.0999999999999994E-2</v>
      </c>
      <c r="AU24">
        <v>14.62</v>
      </c>
      <c r="AV24">
        <v>64991</v>
      </c>
      <c r="AW24">
        <v>0</v>
      </c>
      <c r="AX24" s="29">
        <v>0.5</v>
      </c>
      <c r="AY24">
        <v>0.9965384615384616</v>
      </c>
      <c r="AZ24" t="s">
        <v>66</v>
      </c>
      <c r="BA24" t="s">
        <v>266</v>
      </c>
      <c r="BB24">
        <v>1</v>
      </c>
      <c r="BC24" t="s">
        <v>381</v>
      </c>
      <c r="BD24">
        <v>14</v>
      </c>
      <c r="BE24">
        <v>35713.637000000002</v>
      </c>
      <c r="BF24">
        <v>0.1980298170135962</v>
      </c>
      <c r="BG24">
        <v>0.19734432918547223</v>
      </c>
      <c r="BH24">
        <v>148943.114</v>
      </c>
      <c r="BI24">
        <v>4.7483665475128979E-2</v>
      </c>
      <c r="BJ24">
        <v>4.7319298940791996E-2</v>
      </c>
      <c r="BK24">
        <v>1</v>
      </c>
      <c r="BL24" t="s">
        <v>68</v>
      </c>
      <c r="BM24">
        <v>1</v>
      </c>
      <c r="BN24" t="s">
        <v>245</v>
      </c>
    </row>
    <row r="25" spans="1:66">
      <c r="A25" s="142" t="str">
        <f t="shared" si="20"/>
        <v>청룡교통</v>
      </c>
      <c r="B25" s="142" t="str">
        <f t="shared" si="21"/>
        <v>44</v>
      </c>
      <c r="C25" s="143" t="str">
        <f t="shared" si="22"/>
        <v>73아1078</v>
      </c>
      <c r="D25" s="131" t="str">
        <f t="shared" si="23"/>
        <v>대형</v>
      </c>
      <c r="E25" s="127" t="str">
        <f t="shared" si="16"/>
        <v>C</v>
      </c>
      <c r="F25" s="150">
        <f t="shared" si="17"/>
        <v>0.89576923076923076</v>
      </c>
      <c r="G25" s="151">
        <f t="shared" si="18"/>
        <v>2.3290000000000002</v>
      </c>
      <c r="H25" s="152">
        <f t="shared" si="19"/>
        <v>2.6</v>
      </c>
      <c r="I25" s="153">
        <f t="shared" si="24"/>
        <v>6990.1949999999997</v>
      </c>
      <c r="J25" s="154">
        <f t="shared" si="25"/>
        <v>3.0273556365823108E-2</v>
      </c>
      <c r="K25" s="154">
        <f t="shared" si="26"/>
        <v>0.33637462434217014</v>
      </c>
      <c r="L25" s="154">
        <f t="shared" si="27"/>
        <v>0.17910802202227549</v>
      </c>
      <c r="M25" s="155">
        <f t="shared" si="28"/>
        <v>11.653</v>
      </c>
      <c r="N25" s="156">
        <f t="shared" si="29"/>
        <v>0</v>
      </c>
      <c r="O25" s="156">
        <f t="shared" si="30"/>
        <v>10.343</v>
      </c>
      <c r="P25" s="157">
        <f t="shared" si="31"/>
        <v>0.81</v>
      </c>
      <c r="Q25" s="158">
        <f t="shared" si="32"/>
        <v>93</v>
      </c>
      <c r="R25" s="159">
        <f t="shared" si="33"/>
        <v>28.396019073679202</v>
      </c>
      <c r="S25" s="144">
        <f t="shared" si="34"/>
        <v>0</v>
      </c>
      <c r="T25" s="144">
        <f t="shared" si="35"/>
        <v>723</v>
      </c>
      <c r="U25" t="s">
        <v>118</v>
      </c>
      <c r="V25" t="s">
        <v>122</v>
      </c>
      <c r="W25" s="4" t="s">
        <v>118</v>
      </c>
      <c r="X25" s="4" t="s">
        <v>122</v>
      </c>
      <c r="Y25" s="4" t="s">
        <v>191</v>
      </c>
      <c r="Z25" s="4" t="s">
        <v>167</v>
      </c>
      <c r="AA25" s="4" t="s">
        <v>48</v>
      </c>
      <c r="AB25" s="4">
        <v>532</v>
      </c>
      <c r="AC25" s="4">
        <v>6990.1949999999997</v>
      </c>
      <c r="AD25" s="4">
        <v>3001.127</v>
      </c>
      <c r="AE25" s="4">
        <v>2.3290000000000002</v>
      </c>
      <c r="AF25" s="4">
        <v>2.6</v>
      </c>
      <c r="AG25" s="4">
        <v>11.653</v>
      </c>
      <c r="AH25" s="4">
        <v>388.67518100000001</v>
      </c>
      <c r="AI25" s="4">
        <v>11.766579999999999</v>
      </c>
      <c r="AJ25" s="4">
        <v>130.74046799999999</v>
      </c>
      <c r="AK25" s="4">
        <v>1252</v>
      </c>
      <c r="AL25" s="4">
        <v>0</v>
      </c>
      <c r="AM25" s="4">
        <v>723</v>
      </c>
      <c r="AN25" s="4">
        <v>93</v>
      </c>
      <c r="AO25" s="4">
        <v>17.984670000000001</v>
      </c>
      <c r="AP25" s="4">
        <v>6245.5</v>
      </c>
      <c r="AQ25" s="4">
        <v>48.6</v>
      </c>
      <c r="AR25" s="4">
        <v>122</v>
      </c>
      <c r="AS25" s="4">
        <v>75743</v>
      </c>
      <c r="AT25" s="4">
        <v>0</v>
      </c>
      <c r="AU25" s="4">
        <v>10.343</v>
      </c>
      <c r="AV25" s="4">
        <v>64637</v>
      </c>
      <c r="AW25" s="4">
        <v>0</v>
      </c>
      <c r="AX25" s="30">
        <v>0.51</v>
      </c>
      <c r="AY25">
        <v>0.89576923076923076</v>
      </c>
      <c r="AZ25" t="s">
        <v>69</v>
      </c>
      <c r="BA25" t="s">
        <v>266</v>
      </c>
      <c r="BB25">
        <v>1</v>
      </c>
      <c r="BC25" t="s">
        <v>267</v>
      </c>
      <c r="BD25">
        <v>14</v>
      </c>
      <c r="BE25">
        <v>35713.637000000002</v>
      </c>
      <c r="BF25">
        <v>0.19572901522183248</v>
      </c>
      <c r="BG25">
        <v>0.17532802940447995</v>
      </c>
      <c r="BH25">
        <v>148943.114</v>
      </c>
      <c r="BI25">
        <v>4.693197833905903E-2</v>
      </c>
      <c r="BJ25">
        <v>4.2040222135257106E-2</v>
      </c>
      <c r="BK25">
        <v>1</v>
      </c>
      <c r="BL25" t="s">
        <v>69</v>
      </c>
      <c r="BM25">
        <v>0</v>
      </c>
      <c r="BN25" t="s">
        <v>246</v>
      </c>
    </row>
    <row r="26" spans="1:66">
      <c r="A26" s="139" t="str">
        <f t="shared" si="20"/>
        <v>청룡교통</v>
      </c>
      <c r="B26" s="139" t="str">
        <f t="shared" si="21"/>
        <v>44</v>
      </c>
      <c r="C26" s="140" t="str">
        <f t="shared" si="22"/>
        <v>73아1081</v>
      </c>
      <c r="D26" s="114" t="str">
        <f t="shared" si="23"/>
        <v>대형</v>
      </c>
      <c r="E26" s="110" t="str">
        <f t="shared" si="16"/>
        <v>B</v>
      </c>
      <c r="F26" s="160">
        <f t="shared" si="17"/>
        <v>0.94807692307692304</v>
      </c>
      <c r="G26" s="161">
        <f t="shared" si="18"/>
        <v>2.4649999999999999</v>
      </c>
      <c r="H26" s="162">
        <f t="shared" si="19"/>
        <v>2.6</v>
      </c>
      <c r="I26" s="163">
        <f t="shared" si="24"/>
        <v>7355.7560000000003</v>
      </c>
      <c r="J26" s="164">
        <f t="shared" si="25"/>
        <v>4.8575361890845332E-2</v>
      </c>
      <c r="K26" s="164">
        <f t="shared" si="26"/>
        <v>0.32885990992632724</v>
      </c>
      <c r="L26" s="164">
        <f t="shared" si="27"/>
        <v>0.16028264124041092</v>
      </c>
      <c r="M26" s="165">
        <f t="shared" si="28"/>
        <v>10.340999999999999</v>
      </c>
      <c r="N26" s="166">
        <f t="shared" si="29"/>
        <v>4.1000000000000002E-2</v>
      </c>
      <c r="O26" s="166">
        <f t="shared" si="30"/>
        <v>3.7930000000000001</v>
      </c>
      <c r="P26" s="167">
        <f t="shared" si="31"/>
        <v>1.5249999999999999</v>
      </c>
      <c r="Q26" s="168">
        <f t="shared" si="32"/>
        <v>96</v>
      </c>
      <c r="R26" s="169">
        <f t="shared" si="33"/>
        <v>29.679746206672693</v>
      </c>
      <c r="S26" s="141">
        <f t="shared" si="34"/>
        <v>3</v>
      </c>
      <c r="T26" s="141">
        <f t="shared" si="35"/>
        <v>279</v>
      </c>
      <c r="U26" t="s">
        <v>118</v>
      </c>
      <c r="V26" s="5" t="s">
        <v>122</v>
      </c>
      <c r="W26" t="s">
        <v>118</v>
      </c>
      <c r="X26" s="5" t="s">
        <v>122</v>
      </c>
      <c r="Y26" t="s">
        <v>192</v>
      </c>
      <c r="Z26" t="s">
        <v>167</v>
      </c>
      <c r="AA26" t="s">
        <v>48</v>
      </c>
      <c r="AB26">
        <v>532</v>
      </c>
      <c r="AC26" s="1">
        <v>7355.7560000000003</v>
      </c>
      <c r="AD26" s="1">
        <v>2984.38</v>
      </c>
      <c r="AE26" s="28">
        <v>2.4649999999999999</v>
      </c>
      <c r="AF26">
        <v>2.6</v>
      </c>
      <c r="AG26">
        <v>10.340999999999999</v>
      </c>
      <c r="AH26">
        <v>398.09123899999997</v>
      </c>
      <c r="AI26">
        <v>19.337426000000001</v>
      </c>
      <c r="AJ26">
        <v>130.91624899999999</v>
      </c>
      <c r="AK26">
        <v>1179</v>
      </c>
      <c r="AL26">
        <v>3</v>
      </c>
      <c r="AM26">
        <v>279</v>
      </c>
      <c r="AN26">
        <v>96</v>
      </c>
      <c r="AO26">
        <v>18.477563</v>
      </c>
      <c r="AP26">
        <v>5871</v>
      </c>
      <c r="AQ26">
        <v>91.5</v>
      </c>
      <c r="AR26">
        <v>120</v>
      </c>
      <c r="AS26">
        <v>74561</v>
      </c>
      <c r="AT26">
        <v>4.1000000000000002E-2</v>
      </c>
      <c r="AU26">
        <v>3.7930000000000001</v>
      </c>
      <c r="AV26">
        <v>68211</v>
      </c>
      <c r="AW26">
        <v>0</v>
      </c>
      <c r="AX26" s="29">
        <v>0.48</v>
      </c>
      <c r="AY26">
        <v>0.94807692307692304</v>
      </c>
      <c r="AZ26" t="s">
        <v>68</v>
      </c>
      <c r="BA26" t="s">
        <v>266</v>
      </c>
      <c r="BB26">
        <v>1</v>
      </c>
      <c r="BC26" t="s">
        <v>304</v>
      </c>
      <c r="BD26">
        <v>13</v>
      </c>
      <c r="BE26">
        <v>35713.637000000002</v>
      </c>
      <c r="BF26">
        <v>0.20596490914660973</v>
      </c>
      <c r="BG26">
        <v>0.19527057732553574</v>
      </c>
      <c r="BH26">
        <v>148943.114</v>
      </c>
      <c r="BI26">
        <v>4.9386344910178258E-2</v>
      </c>
      <c r="BJ26">
        <v>4.6822053924457464E-2</v>
      </c>
      <c r="BK26">
        <v>1</v>
      </c>
      <c r="BL26" t="s">
        <v>69</v>
      </c>
      <c r="BM26">
        <v>1</v>
      </c>
      <c r="BN26" t="s">
        <v>245</v>
      </c>
    </row>
    <row r="27" spans="1:66">
      <c r="A27" s="142" t="str">
        <f t="shared" si="20"/>
        <v>청룡교통</v>
      </c>
      <c r="B27" s="142" t="str">
        <f t="shared" si="21"/>
        <v>44</v>
      </c>
      <c r="C27" s="143" t="str">
        <f t="shared" si="22"/>
        <v>73아1083</v>
      </c>
      <c r="D27" s="131" t="str">
        <f t="shared" si="23"/>
        <v>대형</v>
      </c>
      <c r="E27" s="127" t="str">
        <f t="shared" si="16"/>
        <v>C</v>
      </c>
      <c r="F27" s="150">
        <f t="shared" si="17"/>
        <v>0.8684615384615384</v>
      </c>
      <c r="G27" s="151">
        <f t="shared" si="18"/>
        <v>2.258</v>
      </c>
      <c r="H27" s="152">
        <f t="shared" si="19"/>
        <v>2.6</v>
      </c>
      <c r="I27" s="153">
        <f t="shared" si="24"/>
        <v>7415.9830000000002</v>
      </c>
      <c r="J27" s="154">
        <f t="shared" si="25"/>
        <v>4.9540147013739398E-2</v>
      </c>
      <c r="K27" s="154">
        <f t="shared" si="26"/>
        <v>0.35878949554658085</v>
      </c>
      <c r="L27" s="154">
        <f t="shared" si="27"/>
        <v>0.15264328410677316</v>
      </c>
      <c r="M27" s="155">
        <f t="shared" si="28"/>
        <v>12.134</v>
      </c>
      <c r="N27" s="156">
        <f t="shared" si="29"/>
        <v>0.13500000000000001</v>
      </c>
      <c r="O27" s="156">
        <f t="shared" si="30"/>
        <v>9.0079999999999991</v>
      </c>
      <c r="P27" s="157">
        <f t="shared" si="31"/>
        <v>0.49833333333333329</v>
      </c>
      <c r="Q27" s="158">
        <f t="shared" si="32"/>
        <v>92</v>
      </c>
      <c r="R27" s="159">
        <f t="shared" si="33"/>
        <v>28.803777131537508</v>
      </c>
      <c r="S27" s="144">
        <f t="shared" si="34"/>
        <v>10</v>
      </c>
      <c r="T27" s="144">
        <f t="shared" si="35"/>
        <v>668</v>
      </c>
      <c r="U27" t="s">
        <v>118</v>
      </c>
      <c r="V27" t="s">
        <v>122</v>
      </c>
      <c r="W27" t="s">
        <v>118</v>
      </c>
      <c r="X27" s="4" t="s">
        <v>122</v>
      </c>
      <c r="Y27" s="4" t="s">
        <v>193</v>
      </c>
      <c r="Z27" s="4" t="s">
        <v>167</v>
      </c>
      <c r="AA27" s="4" t="s">
        <v>48</v>
      </c>
      <c r="AB27" s="4">
        <v>532</v>
      </c>
      <c r="AC27" s="4">
        <v>7415.9830000000002</v>
      </c>
      <c r="AD27" s="4">
        <v>3284.44</v>
      </c>
      <c r="AE27" s="4">
        <v>2.258</v>
      </c>
      <c r="AF27" s="4">
        <v>2.6</v>
      </c>
      <c r="AG27" s="4">
        <v>12.134</v>
      </c>
      <c r="AH27" s="4">
        <v>435.150485</v>
      </c>
      <c r="AI27" s="4">
        <v>21.557418999999999</v>
      </c>
      <c r="AJ27" s="4">
        <v>156.12742299999999</v>
      </c>
      <c r="AK27" s="4">
        <v>1132</v>
      </c>
      <c r="AL27" s="4">
        <v>10</v>
      </c>
      <c r="AM27" s="4">
        <v>668</v>
      </c>
      <c r="AN27" s="4">
        <v>92</v>
      </c>
      <c r="AO27" s="4">
        <v>17.042341</v>
      </c>
      <c r="AP27" s="4">
        <v>7832.2</v>
      </c>
      <c r="AQ27" s="4">
        <v>29.9</v>
      </c>
      <c r="AR27" s="4">
        <v>161</v>
      </c>
      <c r="AS27" s="4">
        <v>147454</v>
      </c>
      <c r="AT27" s="4">
        <v>0.13500000000000001</v>
      </c>
      <c r="AU27" s="4">
        <v>9.0079999999999991</v>
      </c>
      <c r="AV27" s="4">
        <v>66618</v>
      </c>
      <c r="AW27" s="4">
        <v>0</v>
      </c>
      <c r="AX27" s="30">
        <v>0.5</v>
      </c>
      <c r="AY27">
        <v>0.8684615384615384</v>
      </c>
      <c r="AZ27" t="s">
        <v>69</v>
      </c>
      <c r="BA27" t="s">
        <v>266</v>
      </c>
      <c r="BB27">
        <v>2</v>
      </c>
      <c r="BC27" t="s">
        <v>282</v>
      </c>
      <c r="BD27">
        <v>10</v>
      </c>
      <c r="BE27">
        <v>35713.637000000002</v>
      </c>
      <c r="BF27">
        <v>0.20765129577813651</v>
      </c>
      <c r="BG27">
        <v>0.18033716379501238</v>
      </c>
      <c r="BH27">
        <v>148943.114</v>
      </c>
      <c r="BI27">
        <v>4.9790707343476112E-2</v>
      </c>
      <c r="BJ27">
        <v>4.3241314300603483E-2</v>
      </c>
      <c r="BK27">
        <v>1</v>
      </c>
      <c r="BL27" t="s">
        <v>69</v>
      </c>
      <c r="BM27">
        <v>0</v>
      </c>
      <c r="BN27" t="s">
        <v>246</v>
      </c>
    </row>
    <row r="28" spans="1:66">
      <c r="A28" s="139" t="str">
        <f t="shared" si="20"/>
        <v>청룡교통</v>
      </c>
      <c r="B28" s="139" t="str">
        <f t="shared" si="21"/>
        <v>예비</v>
      </c>
      <c r="C28" s="140" t="str">
        <f t="shared" si="22"/>
        <v>73아1082</v>
      </c>
      <c r="D28" s="114" t="str">
        <f t="shared" si="23"/>
        <v>대형</v>
      </c>
      <c r="E28" s="110" t="str">
        <f t="shared" si="16"/>
        <v>C</v>
      </c>
      <c r="F28" s="160">
        <f t="shared" si="17"/>
        <v>0.8600000000000001</v>
      </c>
      <c r="G28" s="161">
        <f t="shared" si="18"/>
        <v>2.8380000000000001</v>
      </c>
      <c r="H28" s="162">
        <f t="shared" si="19"/>
        <v>3.3</v>
      </c>
      <c r="I28" s="163">
        <f t="shared" si="24"/>
        <v>4459.7780000000002</v>
      </c>
      <c r="J28" s="164">
        <f t="shared" si="25"/>
        <v>6.0109663308650106E-2</v>
      </c>
      <c r="K28" s="164">
        <f t="shared" si="26"/>
        <v>0.34281436773586554</v>
      </c>
      <c r="L28" s="164">
        <f t="shared" si="27"/>
        <v>0.12354875063287903</v>
      </c>
      <c r="M28" s="165">
        <f t="shared" si="28"/>
        <v>16.216999999999999</v>
      </c>
      <c r="N28" s="166">
        <f t="shared" si="29"/>
        <v>0.44800000000000001</v>
      </c>
      <c r="O28" s="166">
        <f t="shared" si="30"/>
        <v>8.4529999999999994</v>
      </c>
      <c r="P28" s="167">
        <f t="shared" si="31"/>
        <v>243.97499999999999</v>
      </c>
      <c r="Q28" s="168">
        <f t="shared" si="32"/>
        <v>107</v>
      </c>
      <c r="R28" s="169">
        <f t="shared" si="33"/>
        <v>43.928112615854097</v>
      </c>
      <c r="S28" s="141">
        <f t="shared" si="34"/>
        <v>20</v>
      </c>
      <c r="T28" s="141">
        <f t="shared" si="35"/>
        <v>377</v>
      </c>
      <c r="U28" t="s">
        <v>118</v>
      </c>
      <c r="V28" t="s">
        <v>91</v>
      </c>
      <c r="W28" s="4" t="s">
        <v>118</v>
      </c>
      <c r="X28" s="4" t="s">
        <v>91</v>
      </c>
      <c r="Y28" s="4" t="s">
        <v>195</v>
      </c>
      <c r="Z28" s="4" t="s">
        <v>167</v>
      </c>
      <c r="AA28" s="4" t="s">
        <v>48</v>
      </c>
      <c r="AB28" s="4">
        <v>532</v>
      </c>
      <c r="AC28" s="4">
        <v>4459.7780000000002</v>
      </c>
      <c r="AD28" s="4">
        <v>1571.3389999999999</v>
      </c>
      <c r="AE28" s="4">
        <v>2.8380000000000001</v>
      </c>
      <c r="AF28" s="4">
        <v>3.3</v>
      </c>
      <c r="AG28" s="4">
        <v>16.216999999999999</v>
      </c>
      <c r="AH28" s="4">
        <v>170.03608800000001</v>
      </c>
      <c r="AI28" s="4">
        <v>10.220812</v>
      </c>
      <c r="AJ28" s="4">
        <v>58.290813999999997</v>
      </c>
      <c r="AK28" s="4">
        <v>551</v>
      </c>
      <c r="AL28" s="4">
        <v>20</v>
      </c>
      <c r="AM28" s="4">
        <v>377</v>
      </c>
      <c r="AN28" s="4">
        <v>107</v>
      </c>
      <c r="AO28" s="4">
        <v>26.22842</v>
      </c>
      <c r="AP28" s="4">
        <v>66090</v>
      </c>
      <c r="AQ28" s="4">
        <v>14638.5</v>
      </c>
      <c r="AR28" s="4">
        <v>75</v>
      </c>
      <c r="AS28" s="4">
        <v>78223</v>
      </c>
      <c r="AT28" s="4">
        <v>0.44800000000000001</v>
      </c>
      <c r="AU28" s="4">
        <v>8.4529999999999994</v>
      </c>
      <c r="AV28" s="4">
        <v>0</v>
      </c>
      <c r="AW28" s="4">
        <v>0</v>
      </c>
      <c r="AX28" s="30">
        <v>0.5</v>
      </c>
      <c r="AY28">
        <v>0.8600000000000001</v>
      </c>
      <c r="AZ28" t="s">
        <v>69</v>
      </c>
      <c r="BA28" t="s">
        <v>268</v>
      </c>
      <c r="BB28">
        <v>7</v>
      </c>
      <c r="BC28" t="s">
        <v>382</v>
      </c>
      <c r="BD28">
        <v>1</v>
      </c>
      <c r="BE28">
        <v>4459.7780000000002</v>
      </c>
      <c r="BF28">
        <v>1</v>
      </c>
      <c r="BG28">
        <v>0.8600000000000001</v>
      </c>
      <c r="BH28">
        <v>148943.114</v>
      </c>
      <c r="BI28">
        <v>2.9942827702662374E-2</v>
      </c>
      <c r="BJ28">
        <v>2.5750831824289645E-2</v>
      </c>
      <c r="BK28">
        <v>1</v>
      </c>
      <c r="BL28" t="s">
        <v>70</v>
      </c>
      <c r="BM28">
        <v>2</v>
      </c>
      <c r="BN28" t="s">
        <v>245</v>
      </c>
    </row>
  </sheetData>
  <sortState xmlns:xlrd2="http://schemas.microsoft.com/office/spreadsheetml/2017/richdata2" ref="U5:AX28">
    <sortCondition ref="Y5:Y28"/>
    <sortCondition ref="U5:U28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69"/>
  <sheetViews>
    <sheetView showGridLines="0" view="pageBreakPreview" zoomScaleNormal="100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140</v>
      </c>
      <c r="D4" s="122" t="s">
        <v>155</v>
      </c>
      <c r="E4" s="123" t="s">
        <v>144</v>
      </c>
      <c r="F4" s="121" t="s">
        <v>148</v>
      </c>
      <c r="G4" s="123" t="s">
        <v>146</v>
      </c>
      <c r="H4" s="123" t="s">
        <v>150</v>
      </c>
      <c r="I4" s="124" t="s">
        <v>152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161</v>
      </c>
      <c r="Q4" s="217" t="s">
        <v>43</v>
      </c>
      <c r="R4" s="217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291</v>
      </c>
      <c r="AN4" s="13"/>
      <c r="AO4" t="s">
        <v>165</v>
      </c>
      <c r="AP4" t="s">
        <v>292</v>
      </c>
      <c r="AQ4" t="s">
        <v>145</v>
      </c>
      <c r="AR4" t="s">
        <v>31</v>
      </c>
      <c r="AS4" t="s">
        <v>0</v>
      </c>
      <c r="AT4" t="s">
        <v>9</v>
      </c>
      <c r="AU4" t="s">
        <v>29</v>
      </c>
      <c r="AV4" t="s">
        <v>158</v>
      </c>
      <c r="AW4" t="s">
        <v>65</v>
      </c>
      <c r="AX4" t="s">
        <v>293</v>
      </c>
      <c r="AY4" t="s">
        <v>125</v>
      </c>
      <c r="AZ4" t="s">
        <v>294</v>
      </c>
      <c r="BA4" t="s">
        <v>295</v>
      </c>
      <c r="BB4" t="s">
        <v>296</v>
      </c>
      <c r="BC4" t="s">
        <v>297</v>
      </c>
      <c r="BD4">
        <v>10</v>
      </c>
      <c r="BE4" t="s">
        <v>137</v>
      </c>
      <c r="BF4" t="s">
        <v>138</v>
      </c>
      <c r="BG4" t="s">
        <v>139</v>
      </c>
      <c r="BI4" t="s">
        <v>0</v>
      </c>
      <c r="BJ4" t="s">
        <v>74</v>
      </c>
      <c r="BK4" t="s">
        <v>65</v>
      </c>
      <c r="BL4" t="s">
        <v>156</v>
      </c>
      <c r="BM4" t="s">
        <v>142</v>
      </c>
      <c r="BN4" t="s">
        <v>147</v>
      </c>
      <c r="BO4" t="s">
        <v>145</v>
      </c>
      <c r="BP4" t="s">
        <v>149</v>
      </c>
      <c r="BQ4" t="s">
        <v>151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5" t="str">
        <f>BI5</f>
        <v>청룡교통</v>
      </c>
      <c r="B5" s="126" t="str">
        <f>IF(BJ5="NULL", E5, BJ5)</f>
        <v>강명구</v>
      </c>
      <c r="C5" s="127" t="str">
        <f>BK5</f>
        <v>D</v>
      </c>
      <c r="D5" s="128">
        <f>BL5</f>
        <v>0.80545454545454542</v>
      </c>
      <c r="E5" s="129">
        <f>U5</f>
        <v>9899</v>
      </c>
      <c r="F5" s="130" t="str">
        <f t="shared" ref="F5:I6" si="0">BN5</f>
        <v>43</v>
      </c>
      <c r="G5" s="131" t="str">
        <f t="shared" si="0"/>
        <v>73아1069</v>
      </c>
      <c r="H5" s="132">
        <f t="shared" si="0"/>
        <v>1</v>
      </c>
      <c r="I5" s="133">
        <f t="shared" si="0"/>
        <v>2645.9050000000002</v>
      </c>
      <c r="J5" s="134">
        <f>AB5/AA5</f>
        <v>4.9615513944777874E-2</v>
      </c>
      <c r="K5" s="134">
        <f>AC5/AA5</f>
        <v>0.45148828750516989</v>
      </c>
      <c r="L5" s="134">
        <f>AD5/I5</f>
        <v>0.16327116808804548</v>
      </c>
      <c r="M5" s="135">
        <f>Z5</f>
        <v>15.146000000000001</v>
      </c>
      <c r="N5" s="136">
        <f>BV5</f>
        <v>7.5588503744465504E-2</v>
      </c>
      <c r="O5" s="136">
        <f>BW5</f>
        <v>21.693900574661598</v>
      </c>
      <c r="P5" s="218">
        <f>AK5</f>
        <v>125</v>
      </c>
      <c r="Q5" s="219">
        <f>AE5</f>
        <v>2</v>
      </c>
      <c r="R5" s="219">
        <f>AF5</f>
        <v>574</v>
      </c>
      <c r="T5">
        <v>532</v>
      </c>
      <c r="U5">
        <v>9899</v>
      </c>
      <c r="V5" t="s">
        <v>196</v>
      </c>
      <c r="W5">
        <v>2645.9050000000002</v>
      </c>
      <c r="X5">
        <v>1493.0740000000001</v>
      </c>
      <c r="Y5">
        <v>1.772</v>
      </c>
      <c r="Z5">
        <v>15.146000000000001</v>
      </c>
      <c r="AA5">
        <v>190.59859</v>
      </c>
      <c r="AB5">
        <v>9.4566470000000002</v>
      </c>
      <c r="AC5">
        <v>86.053031000000004</v>
      </c>
      <c r="AD5" s="1">
        <v>432</v>
      </c>
      <c r="AE5">
        <v>2</v>
      </c>
      <c r="AF5">
        <v>574</v>
      </c>
      <c r="AG5">
        <v>96</v>
      </c>
      <c r="AH5">
        <v>13.88208</v>
      </c>
      <c r="AI5">
        <v>5014.1000000000004</v>
      </c>
      <c r="AJ5">
        <v>476.1</v>
      </c>
      <c r="AK5">
        <v>125</v>
      </c>
      <c r="AL5">
        <v>86287</v>
      </c>
      <c r="AM5">
        <v>0.80545454545454542</v>
      </c>
      <c r="AN5" t="s">
        <v>67</v>
      </c>
      <c r="AO5">
        <v>2645.9050000000002</v>
      </c>
      <c r="AP5" t="s">
        <v>383</v>
      </c>
      <c r="AQ5" t="s">
        <v>118</v>
      </c>
      <c r="AR5" t="s">
        <v>120</v>
      </c>
      <c r="AS5" t="s">
        <v>118</v>
      </c>
      <c r="AT5" t="s">
        <v>120</v>
      </c>
      <c r="AU5" t="s">
        <v>176</v>
      </c>
      <c r="AV5" t="s">
        <v>196</v>
      </c>
      <c r="AW5" t="s">
        <v>67</v>
      </c>
      <c r="AX5">
        <v>9899</v>
      </c>
      <c r="AY5" t="s">
        <v>315</v>
      </c>
      <c r="AZ5">
        <v>3</v>
      </c>
      <c r="BA5" t="s">
        <v>316</v>
      </c>
      <c r="BB5">
        <v>1</v>
      </c>
      <c r="BC5">
        <v>1</v>
      </c>
      <c r="BE5" t="s">
        <v>69</v>
      </c>
      <c r="BF5">
        <v>-1</v>
      </c>
      <c r="BG5" t="s">
        <v>247</v>
      </c>
      <c r="BI5" t="s">
        <v>118</v>
      </c>
      <c r="BJ5" t="s">
        <v>196</v>
      </c>
      <c r="BK5" t="s">
        <v>67</v>
      </c>
      <c r="BL5">
        <v>0.80545454545454542</v>
      </c>
      <c r="BM5">
        <v>9899</v>
      </c>
      <c r="BN5" t="s">
        <v>120</v>
      </c>
      <c r="BO5" t="s">
        <v>176</v>
      </c>
      <c r="BP5">
        <v>1</v>
      </c>
      <c r="BQ5">
        <v>2645.9050000000002</v>
      </c>
      <c r="BR5">
        <v>4.9615513944777874E-2</v>
      </c>
      <c r="BS5">
        <v>0.45148828750516989</v>
      </c>
      <c r="BT5">
        <v>0.16327116808804548</v>
      </c>
      <c r="BU5">
        <v>15.146000000000001</v>
      </c>
      <c r="BV5">
        <v>7.5588503744465504E-2</v>
      </c>
      <c r="BW5">
        <v>21.693900574661598</v>
      </c>
      <c r="BX5">
        <v>125</v>
      </c>
      <c r="BY5">
        <v>2</v>
      </c>
      <c r="BZ5">
        <v>574</v>
      </c>
    </row>
    <row r="6" spans="1:78" ht="16.5">
      <c r="A6" s="108" t="str">
        <f>BI6</f>
        <v>청룡교통</v>
      </c>
      <c r="B6" s="109" t="str">
        <f>IF(BJ6="NULL", E6, BJ6)</f>
        <v>공윤호</v>
      </c>
      <c r="C6" s="110" t="str">
        <f>BK6</f>
        <v>D</v>
      </c>
      <c r="D6" s="111">
        <f>BL6</f>
        <v>0.81700676453938004</v>
      </c>
      <c r="E6" s="112">
        <f>U6</f>
        <v>3639</v>
      </c>
      <c r="F6" s="113" t="str">
        <f t="shared" si="0"/>
        <v>310</v>
      </c>
      <c r="G6" s="114" t="str">
        <f t="shared" si="0"/>
        <v>73아1731</v>
      </c>
      <c r="H6" s="115">
        <f t="shared" si="0"/>
        <v>7</v>
      </c>
      <c r="I6" s="116">
        <f t="shared" si="0"/>
        <v>8500.5329999999994</v>
      </c>
      <c r="J6" s="117">
        <f>AB6/AA6</f>
        <v>4.2280275188499E-2</v>
      </c>
      <c r="K6" s="117">
        <f>AC6/AA6</f>
        <v>0.35688529775851346</v>
      </c>
      <c r="L6" s="117">
        <f>AD6/I6</f>
        <v>0.12681557732909218</v>
      </c>
      <c r="M6" s="118">
        <f>Z6</f>
        <v>21.125</v>
      </c>
      <c r="N6" s="119">
        <f>BV6</f>
        <v>0.47707937730168437</v>
      </c>
      <c r="O6" s="119">
        <f>BW6</f>
        <v>14.789460696352215</v>
      </c>
      <c r="P6" s="220">
        <f>AK6</f>
        <v>155</v>
      </c>
      <c r="Q6" s="221">
        <f>AE6</f>
        <v>40</v>
      </c>
      <c r="R6" s="221">
        <f>AF6</f>
        <v>1355</v>
      </c>
      <c r="T6">
        <v>532</v>
      </c>
      <c r="U6">
        <v>3639</v>
      </c>
      <c r="V6" t="s">
        <v>197</v>
      </c>
      <c r="W6">
        <v>8500.5329999999994</v>
      </c>
      <c r="X6">
        <v>3108.049</v>
      </c>
      <c r="Y6">
        <v>2.7349999999999999</v>
      </c>
      <c r="Z6">
        <v>21.125</v>
      </c>
      <c r="AA6">
        <v>304.416065</v>
      </c>
      <c r="AB6">
        <v>12.870794999999999</v>
      </c>
      <c r="AC6">
        <v>108.64161799999999</v>
      </c>
      <c r="AD6" s="1">
        <v>1078</v>
      </c>
      <c r="AE6">
        <v>40</v>
      </c>
      <c r="AF6">
        <v>1355</v>
      </c>
      <c r="AG6">
        <v>108</v>
      </c>
      <c r="AH6">
        <v>27.924060999999998</v>
      </c>
      <c r="AI6">
        <v>119871.6</v>
      </c>
      <c r="AJ6">
        <v>33891.9</v>
      </c>
      <c r="AK6">
        <v>155</v>
      </c>
      <c r="AL6">
        <v>155402</v>
      </c>
      <c r="AM6">
        <v>0.81700676453938004</v>
      </c>
      <c r="AN6" t="s">
        <v>67</v>
      </c>
      <c r="AO6">
        <v>7639.3720000000003</v>
      </c>
      <c r="AP6" t="s">
        <v>384</v>
      </c>
      <c r="AQ6" t="s">
        <v>118</v>
      </c>
      <c r="AR6" t="s">
        <v>119</v>
      </c>
      <c r="AS6" t="s">
        <v>118</v>
      </c>
      <c r="AT6" t="s">
        <v>119</v>
      </c>
      <c r="AU6" t="s">
        <v>171</v>
      </c>
      <c r="AV6" t="s">
        <v>197</v>
      </c>
      <c r="AW6" t="s">
        <v>67</v>
      </c>
      <c r="AX6">
        <v>3639</v>
      </c>
      <c r="AY6" t="s">
        <v>300</v>
      </c>
      <c r="AZ6">
        <v>2</v>
      </c>
      <c r="BA6" t="s">
        <v>317</v>
      </c>
      <c r="BB6">
        <v>7</v>
      </c>
      <c r="BC6">
        <v>1</v>
      </c>
      <c r="BE6" t="s">
        <v>69</v>
      </c>
      <c r="BF6">
        <v>-1</v>
      </c>
      <c r="BG6" t="s">
        <v>247</v>
      </c>
      <c r="BI6" t="s">
        <v>118</v>
      </c>
      <c r="BJ6" t="s">
        <v>197</v>
      </c>
      <c r="BK6" t="s">
        <v>67</v>
      </c>
      <c r="BL6">
        <v>0.81700676453938004</v>
      </c>
      <c r="BM6">
        <v>3639</v>
      </c>
      <c r="BN6" t="s">
        <v>119</v>
      </c>
      <c r="BO6" t="s">
        <v>171</v>
      </c>
      <c r="BP6">
        <v>7</v>
      </c>
      <c r="BQ6">
        <v>8500.5329999999994</v>
      </c>
      <c r="BR6">
        <v>4.2280275188499E-2</v>
      </c>
      <c r="BS6">
        <v>0.35688529775851346</v>
      </c>
      <c r="BT6">
        <v>0.12681557732909218</v>
      </c>
      <c r="BU6">
        <v>21.125</v>
      </c>
      <c r="BV6">
        <v>0.47707937730168437</v>
      </c>
      <c r="BW6">
        <v>14.789460696352215</v>
      </c>
      <c r="BX6">
        <v>155</v>
      </c>
      <c r="BY6">
        <v>40</v>
      </c>
      <c r="BZ6">
        <v>1355</v>
      </c>
    </row>
    <row r="7" spans="1:78" ht="16.5">
      <c r="A7" s="125" t="str">
        <f t="shared" ref="A7:A69" si="1">BI7</f>
        <v>청룡교통</v>
      </c>
      <c r="B7" s="126" t="str">
        <f t="shared" ref="B7:B69" si="2">IF(BJ7="NULL", E7, BJ7)</f>
        <v>공재구</v>
      </c>
      <c r="C7" s="127" t="str">
        <f t="shared" ref="C7:C69" si="3">BK7</f>
        <v>D</v>
      </c>
      <c r="D7" s="128">
        <f t="shared" ref="D7:D69" si="4">BL7</f>
        <v>0.83347826086956533</v>
      </c>
      <c r="E7" s="129">
        <f t="shared" ref="E7:E69" si="5">U7</f>
        <v>3605</v>
      </c>
      <c r="F7" s="130" t="str">
        <f t="shared" ref="F7:F69" si="6">BN7</f>
        <v>43-1</v>
      </c>
      <c r="G7" s="131" t="str">
        <f t="shared" ref="G7:G69" si="7">BO7</f>
        <v>73아1084</v>
      </c>
      <c r="H7" s="132">
        <f t="shared" ref="H7:H69" si="8">BP7</f>
        <v>1</v>
      </c>
      <c r="I7" s="133">
        <f t="shared" ref="I7:I69" si="9">BQ7</f>
        <v>2523.768</v>
      </c>
      <c r="J7" s="134">
        <f t="shared" ref="J7:J69" si="10">AB7/AA7</f>
        <v>6.973614322762027E-2</v>
      </c>
      <c r="K7" s="134">
        <f t="shared" ref="K7:K69" si="11">AC7/AA7</f>
        <v>0.37571058771058746</v>
      </c>
      <c r="L7" s="134">
        <f t="shared" ref="L7:L69" si="12">AD7/I7</f>
        <v>0.22268290904710733</v>
      </c>
      <c r="M7" s="135">
        <f t="shared" ref="M7:M69" si="13">Z7</f>
        <v>11.439</v>
      </c>
      <c r="N7" s="136">
        <f t="shared" ref="N7:N69" si="14">BV7</f>
        <v>0</v>
      </c>
      <c r="O7" s="136">
        <f t="shared" ref="O7:O69" si="15">BW7</f>
        <v>5.8246241334385731</v>
      </c>
      <c r="P7" s="218">
        <f t="shared" ref="P7:P69" si="16">AK7</f>
        <v>69</v>
      </c>
      <c r="Q7" s="219">
        <f t="shared" ref="Q7:Q69" si="17">AE7</f>
        <v>0</v>
      </c>
      <c r="R7" s="219">
        <f t="shared" ref="R7:R69" si="18">AF7</f>
        <v>147</v>
      </c>
      <c r="T7">
        <v>532</v>
      </c>
      <c r="U7">
        <v>3605</v>
      </c>
      <c r="V7" t="s">
        <v>198</v>
      </c>
      <c r="W7">
        <v>2523.768</v>
      </c>
      <c r="X7">
        <v>1316.856</v>
      </c>
      <c r="Y7">
        <v>1.917</v>
      </c>
      <c r="Z7">
        <v>11.439</v>
      </c>
      <c r="AA7">
        <v>173.86523600000001</v>
      </c>
      <c r="AB7">
        <v>12.124691</v>
      </c>
      <c r="AC7">
        <v>65.323009999999996</v>
      </c>
      <c r="AD7" s="1">
        <v>562</v>
      </c>
      <c r="AE7">
        <v>0</v>
      </c>
      <c r="AF7">
        <v>147</v>
      </c>
      <c r="AG7">
        <v>92</v>
      </c>
      <c r="AH7">
        <v>14.515656</v>
      </c>
      <c r="AI7">
        <v>4634.1000000000004</v>
      </c>
      <c r="AJ7">
        <v>9.5</v>
      </c>
      <c r="AK7">
        <v>69</v>
      </c>
      <c r="AL7">
        <v>33641</v>
      </c>
      <c r="AM7">
        <v>0.83347826086956533</v>
      </c>
      <c r="AN7" t="s">
        <v>67</v>
      </c>
      <c r="AO7">
        <v>2523.768</v>
      </c>
      <c r="AP7" t="s">
        <v>385</v>
      </c>
      <c r="AQ7" t="s">
        <v>118</v>
      </c>
      <c r="AR7" t="s">
        <v>121</v>
      </c>
      <c r="AS7" t="s">
        <v>118</v>
      </c>
      <c r="AT7" t="s">
        <v>121</v>
      </c>
      <c r="AU7" t="s">
        <v>187</v>
      </c>
      <c r="AV7" t="s">
        <v>198</v>
      </c>
      <c r="AW7" t="s">
        <v>67</v>
      </c>
      <c r="AX7">
        <v>3605</v>
      </c>
      <c r="AY7" t="s">
        <v>299</v>
      </c>
      <c r="AZ7">
        <v>2</v>
      </c>
      <c r="BA7" t="s">
        <v>269</v>
      </c>
      <c r="BB7">
        <v>1</v>
      </c>
      <c r="BC7">
        <v>1</v>
      </c>
      <c r="BE7" t="s">
        <v>67</v>
      </c>
      <c r="BF7">
        <v>0</v>
      </c>
      <c r="BG7" t="s">
        <v>246</v>
      </c>
      <c r="BI7" t="s">
        <v>118</v>
      </c>
      <c r="BJ7" t="s">
        <v>198</v>
      </c>
      <c r="BK7" t="s">
        <v>67</v>
      </c>
      <c r="BL7">
        <v>0.83347826086956533</v>
      </c>
      <c r="BM7">
        <v>3605</v>
      </c>
      <c r="BN7" t="s">
        <v>121</v>
      </c>
      <c r="BO7" t="s">
        <v>187</v>
      </c>
      <c r="BP7">
        <v>1</v>
      </c>
      <c r="BQ7">
        <v>2523.768</v>
      </c>
      <c r="BR7">
        <v>6.973614322762027E-2</v>
      </c>
      <c r="BS7">
        <v>0.37571058771058746</v>
      </c>
      <c r="BT7">
        <v>0.22268290904710733</v>
      </c>
      <c r="BU7">
        <v>11.439</v>
      </c>
      <c r="BV7">
        <v>0</v>
      </c>
      <c r="BW7">
        <v>5.8246241334385731</v>
      </c>
      <c r="BX7">
        <v>69</v>
      </c>
      <c r="BY7">
        <v>0</v>
      </c>
      <c r="BZ7">
        <v>147</v>
      </c>
    </row>
    <row r="8" spans="1:78" ht="16.5">
      <c r="A8" s="108" t="str">
        <f t="shared" si="1"/>
        <v>청룡교통</v>
      </c>
      <c r="B8" s="109" t="str">
        <f t="shared" si="2"/>
        <v>구성모</v>
      </c>
      <c r="C8" s="110" t="str">
        <f t="shared" si="3"/>
        <v>S</v>
      </c>
      <c r="D8" s="111">
        <f t="shared" si="4"/>
        <v>1.0777272727272726</v>
      </c>
      <c r="E8" s="112">
        <f t="shared" si="5"/>
        <v>3433</v>
      </c>
      <c r="F8" s="113" t="str">
        <f t="shared" si="6"/>
        <v>43</v>
      </c>
      <c r="G8" s="114" t="str">
        <f t="shared" si="7"/>
        <v>73아1060</v>
      </c>
      <c r="H8" s="115">
        <f t="shared" si="8"/>
        <v>1</v>
      </c>
      <c r="I8" s="116">
        <f t="shared" si="9"/>
        <v>810.995</v>
      </c>
      <c r="J8" s="117">
        <f t="shared" si="10"/>
        <v>7.5091873415377444E-2</v>
      </c>
      <c r="K8" s="117">
        <f t="shared" si="11"/>
        <v>0.29533455403640135</v>
      </c>
      <c r="L8" s="117">
        <f t="shared" si="12"/>
        <v>0.15906386599177552</v>
      </c>
      <c r="M8" s="118">
        <f t="shared" si="13"/>
        <v>12.009</v>
      </c>
      <c r="N8" s="119">
        <f t="shared" si="14"/>
        <v>0</v>
      </c>
      <c r="O8" s="119">
        <f t="shared" si="15"/>
        <v>8.6313725731971225</v>
      </c>
      <c r="P8" s="220">
        <f t="shared" si="16"/>
        <v>12</v>
      </c>
      <c r="Q8" s="221">
        <f t="shared" si="17"/>
        <v>0</v>
      </c>
      <c r="R8" s="221">
        <f t="shared" si="18"/>
        <v>70</v>
      </c>
      <c r="T8">
        <v>532</v>
      </c>
      <c r="U8">
        <v>3433</v>
      </c>
      <c r="V8" t="s">
        <v>341</v>
      </c>
      <c r="W8">
        <v>810.995</v>
      </c>
      <c r="X8">
        <v>342.09500000000003</v>
      </c>
      <c r="Y8">
        <v>2.371</v>
      </c>
      <c r="Z8">
        <v>12.009</v>
      </c>
      <c r="AA8">
        <v>42.876930000000002</v>
      </c>
      <c r="AB8">
        <v>3.2197089999999999</v>
      </c>
      <c r="AC8">
        <v>12.663038999999999</v>
      </c>
      <c r="AD8" s="1">
        <v>129</v>
      </c>
      <c r="AE8">
        <v>0</v>
      </c>
      <c r="AF8">
        <v>70</v>
      </c>
      <c r="AG8">
        <v>84</v>
      </c>
      <c r="AH8">
        <v>18.914483000000001</v>
      </c>
      <c r="AI8">
        <v>776.7</v>
      </c>
      <c r="AJ8">
        <v>15.2</v>
      </c>
      <c r="AK8">
        <v>12</v>
      </c>
      <c r="AL8">
        <v>4357</v>
      </c>
      <c r="AM8">
        <v>1.0777272727272726</v>
      </c>
      <c r="AN8" t="s">
        <v>71</v>
      </c>
      <c r="AO8">
        <v>810.995</v>
      </c>
      <c r="AP8" t="s">
        <v>386</v>
      </c>
      <c r="AQ8" t="s">
        <v>118</v>
      </c>
      <c r="AR8" t="s">
        <v>120</v>
      </c>
      <c r="AS8" t="s">
        <v>118</v>
      </c>
      <c r="AT8" t="s">
        <v>120</v>
      </c>
      <c r="AU8" t="s">
        <v>338</v>
      </c>
      <c r="AV8" t="s">
        <v>341</v>
      </c>
      <c r="AW8" t="s">
        <v>71</v>
      </c>
      <c r="AX8">
        <v>3433</v>
      </c>
      <c r="AY8" t="s">
        <v>326</v>
      </c>
      <c r="AZ8">
        <v>5</v>
      </c>
      <c r="BA8" t="s">
        <v>355</v>
      </c>
      <c r="BB8">
        <v>1</v>
      </c>
      <c r="BC8">
        <v>1</v>
      </c>
      <c r="BE8" t="s">
        <v>71</v>
      </c>
      <c r="BF8">
        <v>0</v>
      </c>
      <c r="BG8" t="s">
        <v>246</v>
      </c>
      <c r="BI8" t="s">
        <v>118</v>
      </c>
      <c r="BJ8" t="s">
        <v>341</v>
      </c>
      <c r="BK8" t="s">
        <v>71</v>
      </c>
      <c r="BL8">
        <v>1.0777272727272726</v>
      </c>
      <c r="BM8">
        <v>3433</v>
      </c>
      <c r="BN8" t="s">
        <v>120</v>
      </c>
      <c r="BO8" t="s">
        <v>338</v>
      </c>
      <c r="BP8">
        <v>1</v>
      </c>
      <c r="BQ8">
        <v>810.995</v>
      </c>
      <c r="BR8">
        <v>7.5091873415377444E-2</v>
      </c>
      <c r="BS8">
        <v>0.29533455403640135</v>
      </c>
      <c r="BT8">
        <v>0.15906386599177552</v>
      </c>
      <c r="BU8">
        <v>12.009</v>
      </c>
      <c r="BV8">
        <v>0</v>
      </c>
      <c r="BW8">
        <v>8.6313725731971225</v>
      </c>
      <c r="BX8">
        <v>12</v>
      </c>
      <c r="BY8">
        <v>0</v>
      </c>
      <c r="BZ8">
        <v>70</v>
      </c>
    </row>
    <row r="9" spans="1:78" ht="16.5">
      <c r="A9" s="125" t="str">
        <f t="shared" si="1"/>
        <v>청룡교통</v>
      </c>
      <c r="B9" s="126" t="str">
        <f t="shared" si="2"/>
        <v>권순구</v>
      </c>
      <c r="C9" s="127" t="str">
        <f t="shared" si="3"/>
        <v>C</v>
      </c>
      <c r="D9" s="128">
        <f t="shared" si="4"/>
        <v>0.85615735283231853</v>
      </c>
      <c r="E9" s="129">
        <f t="shared" si="5"/>
        <v>333</v>
      </c>
      <c r="F9" s="130" t="str">
        <f t="shared" si="6"/>
        <v>예비</v>
      </c>
      <c r="G9" s="131" t="str">
        <f t="shared" si="7"/>
        <v>73아1082</v>
      </c>
      <c r="H9" s="132">
        <f t="shared" si="8"/>
        <v>2</v>
      </c>
      <c r="I9" s="133">
        <f t="shared" si="9"/>
        <v>6238.3209999999999</v>
      </c>
      <c r="J9" s="134">
        <f t="shared" si="10"/>
        <v>4.8846847434121543E-2</v>
      </c>
      <c r="K9" s="134">
        <f t="shared" si="11"/>
        <v>0.39053394602712749</v>
      </c>
      <c r="L9" s="134">
        <f t="shared" si="12"/>
        <v>0.12054525568658618</v>
      </c>
      <c r="M9" s="135">
        <f t="shared" si="13"/>
        <v>15.347</v>
      </c>
      <c r="N9" s="136">
        <f t="shared" si="14"/>
        <v>0.78546775646844724</v>
      </c>
      <c r="O9" s="136">
        <f t="shared" si="15"/>
        <v>14.282689204354826</v>
      </c>
      <c r="P9" s="218">
        <f t="shared" si="16"/>
        <v>162</v>
      </c>
      <c r="Q9" s="219">
        <f t="shared" si="17"/>
        <v>49</v>
      </c>
      <c r="R9" s="219">
        <f t="shared" si="18"/>
        <v>891</v>
      </c>
      <c r="T9">
        <v>532</v>
      </c>
      <c r="U9">
        <v>333</v>
      </c>
      <c r="V9" t="s">
        <v>273</v>
      </c>
      <c r="W9">
        <v>6238.3209999999999</v>
      </c>
      <c r="X9">
        <v>2484.7649999999999</v>
      </c>
      <c r="Y9">
        <v>2.5110000000000001</v>
      </c>
      <c r="Z9">
        <v>15.347</v>
      </c>
      <c r="AA9">
        <v>295.33273400000002</v>
      </c>
      <c r="AB9">
        <v>14.426073000000001</v>
      </c>
      <c r="AC9">
        <v>115.337458</v>
      </c>
      <c r="AD9" s="1">
        <v>752</v>
      </c>
      <c r="AE9">
        <v>49</v>
      </c>
      <c r="AF9">
        <v>891</v>
      </c>
      <c r="AG9">
        <v>107</v>
      </c>
      <c r="AH9">
        <v>21.123024999999998</v>
      </c>
      <c r="AI9">
        <v>69686.3</v>
      </c>
      <c r="AJ9">
        <v>14934.3</v>
      </c>
      <c r="AK9">
        <v>162</v>
      </c>
      <c r="AL9">
        <v>139083</v>
      </c>
      <c r="AM9">
        <v>0.85615735283231853</v>
      </c>
      <c r="AN9" t="s">
        <v>69</v>
      </c>
      <c r="AO9">
        <v>4459.7780000000002</v>
      </c>
      <c r="AP9" t="s">
        <v>387</v>
      </c>
      <c r="AQ9" t="s">
        <v>118</v>
      </c>
      <c r="AR9" t="s">
        <v>91</v>
      </c>
      <c r="AS9" t="s">
        <v>118</v>
      </c>
      <c r="AT9" t="s">
        <v>91</v>
      </c>
      <c r="AU9" t="s">
        <v>195</v>
      </c>
      <c r="AV9" t="s">
        <v>273</v>
      </c>
      <c r="AW9" t="s">
        <v>69</v>
      </c>
      <c r="AX9">
        <v>333</v>
      </c>
      <c r="AY9" t="s">
        <v>333</v>
      </c>
      <c r="AZ9">
        <v>6</v>
      </c>
      <c r="BA9" t="s">
        <v>388</v>
      </c>
      <c r="BB9">
        <v>2</v>
      </c>
      <c r="BC9">
        <v>1</v>
      </c>
      <c r="BE9" t="s">
        <v>70</v>
      </c>
      <c r="BF9">
        <v>2</v>
      </c>
      <c r="BG9" t="s">
        <v>245</v>
      </c>
      <c r="BI9" t="s">
        <v>118</v>
      </c>
      <c r="BJ9" t="s">
        <v>273</v>
      </c>
      <c r="BK9" t="s">
        <v>69</v>
      </c>
      <c r="BL9">
        <v>0.85615735283231853</v>
      </c>
      <c r="BM9">
        <v>333</v>
      </c>
      <c r="BN9" t="s">
        <v>91</v>
      </c>
      <c r="BO9" t="s">
        <v>195</v>
      </c>
      <c r="BP9">
        <v>2</v>
      </c>
      <c r="BQ9">
        <v>6238.3209999999999</v>
      </c>
      <c r="BR9">
        <v>4.8846847434121543E-2</v>
      </c>
      <c r="BS9">
        <v>0.39053394602712749</v>
      </c>
      <c r="BT9">
        <v>0.12054525568658618</v>
      </c>
      <c r="BU9">
        <v>15.347</v>
      </c>
      <c r="BV9">
        <v>0.78546775646844724</v>
      </c>
      <c r="BW9">
        <v>14.282689204354826</v>
      </c>
      <c r="BX9">
        <v>162</v>
      </c>
      <c r="BY9">
        <v>49</v>
      </c>
      <c r="BZ9">
        <v>891</v>
      </c>
    </row>
    <row r="10" spans="1:78" ht="16.5">
      <c r="A10" s="108" t="str">
        <f t="shared" si="1"/>
        <v>청룡교통</v>
      </c>
      <c r="B10" s="109" t="str">
        <f t="shared" si="2"/>
        <v>권혁민</v>
      </c>
      <c r="C10" s="110" t="str">
        <f t="shared" si="3"/>
        <v>B</v>
      </c>
      <c r="D10" s="111">
        <f t="shared" si="4"/>
        <v>0.94937633325493342</v>
      </c>
      <c r="E10" s="112">
        <f t="shared" si="5"/>
        <v>5776</v>
      </c>
      <c r="F10" s="113" t="str">
        <f t="shared" si="6"/>
        <v>43-1</v>
      </c>
      <c r="G10" s="114" t="str">
        <f t="shared" si="7"/>
        <v>73아1056</v>
      </c>
      <c r="H10" s="115">
        <f t="shared" si="8"/>
        <v>3</v>
      </c>
      <c r="I10" s="116">
        <f t="shared" si="9"/>
        <v>2675.308</v>
      </c>
      <c r="J10" s="117">
        <f t="shared" si="10"/>
        <v>5.1409926452088146E-2</v>
      </c>
      <c r="K10" s="117">
        <f t="shared" si="11"/>
        <v>0.36304292668190707</v>
      </c>
      <c r="L10" s="117">
        <f t="shared" si="12"/>
        <v>0.13904941038564531</v>
      </c>
      <c r="M10" s="118">
        <f t="shared" si="13"/>
        <v>11.276</v>
      </c>
      <c r="N10" s="119">
        <f t="shared" si="14"/>
        <v>0.56068310639373109</v>
      </c>
      <c r="O10" s="119">
        <f t="shared" si="15"/>
        <v>25.380255282756227</v>
      </c>
      <c r="P10" s="220">
        <f t="shared" si="16"/>
        <v>31</v>
      </c>
      <c r="Q10" s="221">
        <f t="shared" si="17"/>
        <v>15</v>
      </c>
      <c r="R10" s="221">
        <f t="shared" si="18"/>
        <v>679</v>
      </c>
      <c r="T10">
        <v>532</v>
      </c>
      <c r="U10">
        <v>5776</v>
      </c>
      <c r="V10" t="s">
        <v>199</v>
      </c>
      <c r="W10">
        <v>2675.308</v>
      </c>
      <c r="X10">
        <v>1276.4580000000001</v>
      </c>
      <c r="Y10">
        <v>2.0960000000000001</v>
      </c>
      <c r="Z10">
        <v>11.276</v>
      </c>
      <c r="AA10">
        <v>165.63910100000001</v>
      </c>
      <c r="AB10">
        <v>8.5154940000000003</v>
      </c>
      <c r="AC10">
        <v>60.134104000000001</v>
      </c>
      <c r="AD10" s="1">
        <v>372</v>
      </c>
      <c r="AE10">
        <v>15</v>
      </c>
      <c r="AF10">
        <v>679</v>
      </c>
      <c r="AG10">
        <v>94</v>
      </c>
      <c r="AH10">
        <v>16.151427000000002</v>
      </c>
      <c r="AI10">
        <v>2220.5</v>
      </c>
      <c r="AJ10">
        <v>165.7</v>
      </c>
      <c r="AK10">
        <v>31</v>
      </c>
      <c r="AL10">
        <v>17565</v>
      </c>
      <c r="AM10">
        <v>0.94937633325493342</v>
      </c>
      <c r="AN10" t="s">
        <v>68</v>
      </c>
      <c r="AO10">
        <v>2460.3200000000002</v>
      </c>
      <c r="AP10" t="s">
        <v>389</v>
      </c>
      <c r="AQ10" t="s">
        <v>118</v>
      </c>
      <c r="AR10" t="s">
        <v>121</v>
      </c>
      <c r="AS10" t="s">
        <v>118</v>
      </c>
      <c r="AT10" t="s">
        <v>121</v>
      </c>
      <c r="AU10" t="s">
        <v>184</v>
      </c>
      <c r="AV10" t="s">
        <v>199</v>
      </c>
      <c r="AW10" t="s">
        <v>68</v>
      </c>
      <c r="AX10">
        <v>5776</v>
      </c>
      <c r="AY10" t="s">
        <v>318</v>
      </c>
      <c r="AZ10">
        <v>1</v>
      </c>
      <c r="BA10" t="s">
        <v>275</v>
      </c>
      <c r="BB10">
        <v>3</v>
      </c>
      <c r="BC10">
        <v>1</v>
      </c>
      <c r="BE10" t="s">
        <v>69</v>
      </c>
      <c r="BF10">
        <v>1</v>
      </c>
      <c r="BG10" t="s">
        <v>245</v>
      </c>
      <c r="BI10" t="s">
        <v>118</v>
      </c>
      <c r="BJ10" t="s">
        <v>199</v>
      </c>
      <c r="BK10" t="s">
        <v>68</v>
      </c>
      <c r="BL10">
        <v>0.94937633325493342</v>
      </c>
      <c r="BM10">
        <v>5776</v>
      </c>
      <c r="BN10" t="s">
        <v>121</v>
      </c>
      <c r="BO10" t="s">
        <v>184</v>
      </c>
      <c r="BP10">
        <v>3</v>
      </c>
      <c r="BQ10">
        <v>2675.308</v>
      </c>
      <c r="BR10">
        <v>5.1409926452088146E-2</v>
      </c>
      <c r="BS10">
        <v>0.36304292668190707</v>
      </c>
      <c r="BT10">
        <v>0.13904941038564531</v>
      </c>
      <c r="BU10">
        <v>11.276</v>
      </c>
      <c r="BV10">
        <v>0.56068310639373109</v>
      </c>
      <c r="BW10">
        <v>25.380255282756227</v>
      </c>
      <c r="BX10">
        <v>31</v>
      </c>
      <c r="BY10">
        <v>15</v>
      </c>
      <c r="BZ10">
        <v>679</v>
      </c>
    </row>
    <row r="11" spans="1:78" ht="16.5">
      <c r="A11" s="125" t="str">
        <f t="shared" si="1"/>
        <v>청룡교통</v>
      </c>
      <c r="B11" s="126" t="str">
        <f t="shared" si="2"/>
        <v>김광석</v>
      </c>
      <c r="C11" s="127" t="str">
        <f t="shared" si="3"/>
        <v>A</v>
      </c>
      <c r="D11" s="128">
        <f t="shared" si="4"/>
        <v>0.98342456168511172</v>
      </c>
      <c r="E11" s="129">
        <f t="shared" si="5"/>
        <v>8003</v>
      </c>
      <c r="F11" s="130" t="str">
        <f t="shared" si="6"/>
        <v>43</v>
      </c>
      <c r="G11" s="131" t="str">
        <f t="shared" si="7"/>
        <v>73아1060</v>
      </c>
      <c r="H11" s="132">
        <f t="shared" si="8"/>
        <v>10</v>
      </c>
      <c r="I11" s="133">
        <f t="shared" si="9"/>
        <v>1690.0390000000002</v>
      </c>
      <c r="J11" s="134">
        <f t="shared" si="10"/>
        <v>3.6901461477166796E-2</v>
      </c>
      <c r="K11" s="134">
        <f t="shared" si="11"/>
        <v>0.36932972693481131</v>
      </c>
      <c r="L11" s="134">
        <f t="shared" si="12"/>
        <v>0.17869410114204462</v>
      </c>
      <c r="M11" s="135">
        <f t="shared" si="13"/>
        <v>12.141999999999999</v>
      </c>
      <c r="N11" s="136">
        <f t="shared" si="14"/>
        <v>5.9170232166239942E-2</v>
      </c>
      <c r="O11" s="136">
        <f t="shared" si="15"/>
        <v>7.1004278599487929</v>
      </c>
      <c r="P11" s="218">
        <f t="shared" si="16"/>
        <v>30</v>
      </c>
      <c r="Q11" s="219">
        <f t="shared" si="17"/>
        <v>1</v>
      </c>
      <c r="R11" s="219">
        <f t="shared" si="18"/>
        <v>120</v>
      </c>
      <c r="T11">
        <v>532</v>
      </c>
      <c r="U11">
        <v>8003</v>
      </c>
      <c r="V11" t="s">
        <v>270</v>
      </c>
      <c r="W11">
        <v>1690.039</v>
      </c>
      <c r="X11">
        <v>780.60900000000004</v>
      </c>
      <c r="Y11">
        <v>2.165</v>
      </c>
      <c r="Z11">
        <v>12.141999999999999</v>
      </c>
      <c r="AA11">
        <v>106.393862</v>
      </c>
      <c r="AB11">
        <v>3.9260890000000002</v>
      </c>
      <c r="AC11">
        <v>39.294415999999998</v>
      </c>
      <c r="AD11" s="1">
        <v>302</v>
      </c>
      <c r="AE11">
        <v>1</v>
      </c>
      <c r="AF11">
        <v>120</v>
      </c>
      <c r="AG11">
        <v>83</v>
      </c>
      <c r="AH11">
        <v>15.884741</v>
      </c>
      <c r="AI11">
        <v>1061.7</v>
      </c>
      <c r="AJ11">
        <v>9.6</v>
      </c>
      <c r="AK11">
        <v>30</v>
      </c>
      <c r="AL11">
        <v>15023</v>
      </c>
      <c r="AM11">
        <v>0.98342456168511172</v>
      </c>
      <c r="AN11" t="s">
        <v>66</v>
      </c>
      <c r="AO11">
        <v>433.63799999999998</v>
      </c>
      <c r="AP11" t="s">
        <v>390</v>
      </c>
      <c r="AQ11" t="s">
        <v>118</v>
      </c>
      <c r="AR11" t="s">
        <v>120</v>
      </c>
      <c r="AS11" t="s">
        <v>118</v>
      </c>
      <c r="AT11" t="s">
        <v>120</v>
      </c>
      <c r="AU11" t="s">
        <v>338</v>
      </c>
      <c r="AV11" t="s">
        <v>270</v>
      </c>
      <c r="AW11" t="s">
        <v>66</v>
      </c>
      <c r="AX11">
        <v>8003</v>
      </c>
      <c r="AY11" t="s">
        <v>306</v>
      </c>
      <c r="AZ11">
        <v>2</v>
      </c>
      <c r="BA11" t="s">
        <v>327</v>
      </c>
      <c r="BB11">
        <v>10</v>
      </c>
      <c r="BC11">
        <v>1</v>
      </c>
      <c r="BE11" t="s">
        <v>68</v>
      </c>
      <c r="BF11">
        <v>1</v>
      </c>
      <c r="BG11" t="s">
        <v>245</v>
      </c>
      <c r="BI11" t="s">
        <v>118</v>
      </c>
      <c r="BJ11" t="s">
        <v>270</v>
      </c>
      <c r="BK11" t="s">
        <v>66</v>
      </c>
      <c r="BL11">
        <v>0.98342456168511172</v>
      </c>
      <c r="BM11">
        <v>8003</v>
      </c>
      <c r="BN11" t="s">
        <v>120</v>
      </c>
      <c r="BO11" t="s">
        <v>338</v>
      </c>
      <c r="BP11">
        <v>10</v>
      </c>
      <c r="BQ11">
        <v>1690.0390000000002</v>
      </c>
      <c r="BR11">
        <v>3.6901461477166796E-2</v>
      </c>
      <c r="BS11">
        <v>0.36932972693481131</v>
      </c>
      <c r="BT11">
        <v>0.17869410114204465</v>
      </c>
      <c r="BU11">
        <v>12.141999999999999</v>
      </c>
      <c r="BV11">
        <v>5.9170232166239942E-2</v>
      </c>
      <c r="BW11">
        <v>7.1004278599487929</v>
      </c>
      <c r="BX11">
        <v>30</v>
      </c>
      <c r="BY11">
        <v>1</v>
      </c>
      <c r="BZ11">
        <v>120</v>
      </c>
    </row>
    <row r="12" spans="1:78" ht="16.5">
      <c r="A12" s="108" t="str">
        <f t="shared" si="1"/>
        <v>청룡교통</v>
      </c>
      <c r="B12" s="109" t="str">
        <f t="shared" si="2"/>
        <v>김광종</v>
      </c>
      <c r="C12" s="110" t="str">
        <f t="shared" si="3"/>
        <v>S</v>
      </c>
      <c r="D12" s="111">
        <f t="shared" si="4"/>
        <v>1.1009229564050536</v>
      </c>
      <c r="E12" s="112">
        <f t="shared" si="5"/>
        <v>6580</v>
      </c>
      <c r="F12" s="113" t="str">
        <f t="shared" si="6"/>
        <v>43</v>
      </c>
      <c r="G12" s="114" t="str">
        <f t="shared" si="7"/>
        <v>73아1060</v>
      </c>
      <c r="H12" s="115">
        <f t="shared" si="8"/>
        <v>2</v>
      </c>
      <c r="I12" s="116">
        <f t="shared" si="9"/>
        <v>2030.6279999999999</v>
      </c>
      <c r="J12" s="117">
        <f t="shared" si="10"/>
        <v>3.6553972057688441E-2</v>
      </c>
      <c r="K12" s="117">
        <f t="shared" si="11"/>
        <v>0.422007609961984</v>
      </c>
      <c r="L12" s="117">
        <f t="shared" si="12"/>
        <v>0.23244040759804357</v>
      </c>
      <c r="M12" s="118">
        <f t="shared" si="13"/>
        <v>11.409000000000001</v>
      </c>
      <c r="N12" s="119">
        <f t="shared" si="14"/>
        <v>0.54170433974120324</v>
      </c>
      <c r="O12" s="119">
        <f t="shared" si="15"/>
        <v>9.8491698134764221</v>
      </c>
      <c r="P12" s="220">
        <f t="shared" si="16"/>
        <v>67</v>
      </c>
      <c r="Q12" s="221">
        <f t="shared" si="17"/>
        <v>11</v>
      </c>
      <c r="R12" s="221">
        <f t="shared" si="18"/>
        <v>200</v>
      </c>
      <c r="T12">
        <v>532</v>
      </c>
      <c r="U12">
        <v>6580</v>
      </c>
      <c r="V12" t="s">
        <v>343</v>
      </c>
      <c r="W12">
        <v>2030.6279999999999</v>
      </c>
      <c r="X12">
        <v>829.19799999999998</v>
      </c>
      <c r="Y12">
        <v>2.4489999999999998</v>
      </c>
      <c r="Z12">
        <v>11.409000000000001</v>
      </c>
      <c r="AA12">
        <v>124.07026500000001</v>
      </c>
      <c r="AB12">
        <v>4.5352610000000002</v>
      </c>
      <c r="AC12">
        <v>52.358595999999999</v>
      </c>
      <c r="AD12" s="1">
        <v>472</v>
      </c>
      <c r="AE12">
        <v>11</v>
      </c>
      <c r="AF12">
        <v>200</v>
      </c>
      <c r="AG12">
        <v>88</v>
      </c>
      <c r="AH12">
        <v>16.366757</v>
      </c>
      <c r="AI12">
        <v>3165.2</v>
      </c>
      <c r="AJ12">
        <v>44.7</v>
      </c>
      <c r="AK12">
        <v>67</v>
      </c>
      <c r="AL12">
        <v>72429</v>
      </c>
      <c r="AM12">
        <v>1.1009229564050536</v>
      </c>
      <c r="AN12" t="s">
        <v>71</v>
      </c>
      <c r="AO12">
        <v>1885.798</v>
      </c>
      <c r="AP12" t="s">
        <v>391</v>
      </c>
      <c r="AQ12" t="s">
        <v>118</v>
      </c>
      <c r="AR12" t="s">
        <v>120</v>
      </c>
      <c r="AS12" t="s">
        <v>118</v>
      </c>
      <c r="AT12" t="s">
        <v>120</v>
      </c>
      <c r="AU12" t="s">
        <v>338</v>
      </c>
      <c r="AV12" t="s">
        <v>343</v>
      </c>
      <c r="AW12" t="s">
        <v>71</v>
      </c>
      <c r="AX12">
        <v>6580</v>
      </c>
      <c r="AY12" t="s">
        <v>326</v>
      </c>
      <c r="AZ12">
        <v>3</v>
      </c>
      <c r="BA12" t="s">
        <v>334</v>
      </c>
      <c r="BB12">
        <v>2</v>
      </c>
      <c r="BC12">
        <v>1</v>
      </c>
      <c r="BE12" t="s">
        <v>71</v>
      </c>
      <c r="BF12">
        <v>0</v>
      </c>
      <c r="BG12" t="s">
        <v>246</v>
      </c>
      <c r="BI12" t="s">
        <v>118</v>
      </c>
      <c r="BJ12" t="s">
        <v>343</v>
      </c>
      <c r="BK12" t="s">
        <v>71</v>
      </c>
      <c r="BL12">
        <v>1.1009229564050536</v>
      </c>
      <c r="BM12">
        <v>6580</v>
      </c>
      <c r="BN12" t="s">
        <v>120</v>
      </c>
      <c r="BO12" t="s">
        <v>338</v>
      </c>
      <c r="BP12">
        <v>2</v>
      </c>
      <c r="BQ12">
        <v>2030.6279999999999</v>
      </c>
      <c r="BR12">
        <v>3.6553972057688441E-2</v>
      </c>
      <c r="BS12">
        <v>0.422007609961984</v>
      </c>
      <c r="BT12">
        <v>0.23244040759804357</v>
      </c>
      <c r="BU12">
        <v>11.409000000000001</v>
      </c>
      <c r="BV12">
        <v>0.54170433974120324</v>
      </c>
      <c r="BW12">
        <v>9.8491698134764221</v>
      </c>
      <c r="BX12">
        <v>67</v>
      </c>
      <c r="BY12">
        <v>11</v>
      </c>
      <c r="BZ12">
        <v>200</v>
      </c>
    </row>
    <row r="13" spans="1:78" ht="16.5">
      <c r="A13" s="125" t="str">
        <f t="shared" si="1"/>
        <v>청룡교통</v>
      </c>
      <c r="B13" s="126" t="str">
        <f t="shared" si="2"/>
        <v>김기웅</v>
      </c>
      <c r="C13" s="127" t="str">
        <f t="shared" si="3"/>
        <v>B</v>
      </c>
      <c r="D13" s="128">
        <f t="shared" si="4"/>
        <v>0.91921590908863771</v>
      </c>
      <c r="E13" s="129">
        <f t="shared" si="5"/>
        <v>8129</v>
      </c>
      <c r="F13" s="130" t="str">
        <f t="shared" si="6"/>
        <v>44</v>
      </c>
      <c r="G13" s="131" t="str">
        <f t="shared" si="7"/>
        <v>73아1083</v>
      </c>
      <c r="H13" s="132">
        <f t="shared" si="8"/>
        <v>9</v>
      </c>
      <c r="I13" s="133">
        <f t="shared" si="9"/>
        <v>1623.9420000000002</v>
      </c>
      <c r="J13" s="134">
        <f t="shared" si="10"/>
        <v>5.4082232853772533E-2</v>
      </c>
      <c r="K13" s="134">
        <f t="shared" si="11"/>
        <v>0.37089149443036612</v>
      </c>
      <c r="L13" s="134">
        <f t="shared" si="12"/>
        <v>0.17241995095883964</v>
      </c>
      <c r="M13" s="135">
        <f t="shared" si="13"/>
        <v>12.731999999999999</v>
      </c>
      <c r="N13" s="136">
        <f t="shared" si="14"/>
        <v>0.30789276956935652</v>
      </c>
      <c r="O13" s="136">
        <f t="shared" si="15"/>
        <v>23.892478918582064</v>
      </c>
      <c r="P13" s="218">
        <f t="shared" si="16"/>
        <v>50</v>
      </c>
      <c r="Q13" s="219">
        <f t="shared" si="17"/>
        <v>5</v>
      </c>
      <c r="R13" s="219">
        <f t="shared" si="18"/>
        <v>388</v>
      </c>
      <c r="T13">
        <v>532</v>
      </c>
      <c r="U13">
        <v>8129</v>
      </c>
      <c r="V13" t="s">
        <v>249</v>
      </c>
      <c r="W13">
        <v>1623.942</v>
      </c>
      <c r="X13">
        <v>751.851</v>
      </c>
      <c r="Y13">
        <v>2.16</v>
      </c>
      <c r="Z13">
        <v>12.731999999999999</v>
      </c>
      <c r="AA13">
        <v>100.083867</v>
      </c>
      <c r="AB13">
        <v>5.4127590000000003</v>
      </c>
      <c r="AC13">
        <v>37.120255</v>
      </c>
      <c r="AD13" s="1">
        <v>280</v>
      </c>
      <c r="AE13">
        <v>5</v>
      </c>
      <c r="AF13">
        <v>388</v>
      </c>
      <c r="AG13">
        <v>101</v>
      </c>
      <c r="AH13">
        <v>16.225811</v>
      </c>
      <c r="AI13">
        <v>1789.7</v>
      </c>
      <c r="AJ13">
        <v>110.7</v>
      </c>
      <c r="AK13">
        <v>50</v>
      </c>
      <c r="AL13">
        <v>21750</v>
      </c>
      <c r="AM13">
        <v>0.91921590908863771</v>
      </c>
      <c r="AN13" t="s">
        <v>68</v>
      </c>
      <c r="AO13">
        <v>328.32400000000001</v>
      </c>
      <c r="AP13" t="s">
        <v>392</v>
      </c>
      <c r="AQ13" t="s">
        <v>118</v>
      </c>
      <c r="AR13" t="s">
        <v>122</v>
      </c>
      <c r="AS13" t="s">
        <v>118</v>
      </c>
      <c r="AT13" t="s">
        <v>122</v>
      </c>
      <c r="AU13" t="s">
        <v>193</v>
      </c>
      <c r="AV13" t="s">
        <v>249</v>
      </c>
      <c r="AW13" t="s">
        <v>68</v>
      </c>
      <c r="AX13">
        <v>8129</v>
      </c>
      <c r="AY13" t="s">
        <v>301</v>
      </c>
      <c r="AZ13">
        <v>3</v>
      </c>
      <c r="BA13" t="s">
        <v>302</v>
      </c>
      <c r="BB13">
        <v>9</v>
      </c>
      <c r="BC13">
        <v>1</v>
      </c>
      <c r="BE13" t="s">
        <v>69</v>
      </c>
      <c r="BF13">
        <v>1</v>
      </c>
      <c r="BG13" t="s">
        <v>245</v>
      </c>
      <c r="BI13" t="s">
        <v>118</v>
      </c>
      <c r="BJ13" t="s">
        <v>249</v>
      </c>
      <c r="BK13" t="s">
        <v>68</v>
      </c>
      <c r="BL13">
        <v>0.91921590908863771</v>
      </c>
      <c r="BM13">
        <v>8129</v>
      </c>
      <c r="BN13" t="s">
        <v>122</v>
      </c>
      <c r="BO13" t="s">
        <v>193</v>
      </c>
      <c r="BP13">
        <v>9</v>
      </c>
      <c r="BQ13">
        <v>1623.9420000000002</v>
      </c>
      <c r="BR13">
        <v>5.4082232853772533E-2</v>
      </c>
      <c r="BS13">
        <v>0.37089149443036612</v>
      </c>
      <c r="BT13">
        <v>0.17241995095883966</v>
      </c>
      <c r="BU13">
        <v>12.731999999999999</v>
      </c>
      <c r="BV13">
        <v>0.30789276956935652</v>
      </c>
      <c r="BW13">
        <v>23.892478918582064</v>
      </c>
      <c r="BX13">
        <v>50</v>
      </c>
      <c r="BY13">
        <v>5</v>
      </c>
      <c r="BZ13">
        <v>388</v>
      </c>
    </row>
    <row r="14" spans="1:78" ht="16.5">
      <c r="A14" s="108" t="str">
        <f t="shared" si="1"/>
        <v>청룡교통</v>
      </c>
      <c r="B14" s="109" t="str">
        <f t="shared" si="2"/>
        <v>김남우</v>
      </c>
      <c r="C14" s="110" t="str">
        <f t="shared" si="3"/>
        <v>B</v>
      </c>
      <c r="D14" s="111">
        <f t="shared" si="4"/>
        <v>0.92192307692307685</v>
      </c>
      <c r="E14" s="112">
        <f t="shared" si="5"/>
        <v>8574</v>
      </c>
      <c r="F14" s="113" t="str">
        <f t="shared" si="6"/>
        <v>44</v>
      </c>
      <c r="G14" s="114" t="str">
        <f t="shared" si="7"/>
        <v>73아1081</v>
      </c>
      <c r="H14" s="115">
        <f t="shared" si="8"/>
        <v>1</v>
      </c>
      <c r="I14" s="116">
        <f t="shared" si="9"/>
        <v>2991.3049999999998</v>
      </c>
      <c r="J14" s="117">
        <f t="shared" si="10"/>
        <v>8.4289745840667951E-2</v>
      </c>
      <c r="K14" s="117">
        <f t="shared" si="11"/>
        <v>0.32274487701536214</v>
      </c>
      <c r="L14" s="117">
        <f t="shared" si="12"/>
        <v>0.17417147365447522</v>
      </c>
      <c r="M14" s="118">
        <f t="shared" si="13"/>
        <v>11.035</v>
      </c>
      <c r="N14" s="119">
        <f t="shared" si="14"/>
        <v>0.10029067580871895</v>
      </c>
      <c r="O14" s="119">
        <f t="shared" si="15"/>
        <v>3.8110456807313198</v>
      </c>
      <c r="P14" s="220">
        <f t="shared" si="16"/>
        <v>59</v>
      </c>
      <c r="Q14" s="221">
        <f t="shared" si="17"/>
        <v>3</v>
      </c>
      <c r="R14" s="221">
        <f t="shared" si="18"/>
        <v>114</v>
      </c>
      <c r="T14">
        <v>532</v>
      </c>
      <c r="U14">
        <v>8574</v>
      </c>
      <c r="V14" t="s">
        <v>200</v>
      </c>
      <c r="W14">
        <v>2991.3049999999998</v>
      </c>
      <c r="X14">
        <v>1247.9549999999999</v>
      </c>
      <c r="Y14">
        <v>2.3969999999999998</v>
      </c>
      <c r="Z14">
        <v>11.035</v>
      </c>
      <c r="AA14">
        <v>168.05745300000001</v>
      </c>
      <c r="AB14">
        <v>14.165520000000001</v>
      </c>
      <c r="AC14">
        <v>54.239682000000002</v>
      </c>
      <c r="AD14" s="1">
        <v>521</v>
      </c>
      <c r="AE14">
        <v>3</v>
      </c>
      <c r="AF14">
        <v>114</v>
      </c>
      <c r="AG14">
        <v>96</v>
      </c>
      <c r="AH14">
        <v>17.799299000000001</v>
      </c>
      <c r="AI14">
        <v>1635.2</v>
      </c>
      <c r="AJ14">
        <v>25.8</v>
      </c>
      <c r="AK14">
        <v>59</v>
      </c>
      <c r="AL14">
        <v>21653</v>
      </c>
      <c r="AM14">
        <v>0.92192307692307685</v>
      </c>
      <c r="AN14" t="s">
        <v>68</v>
      </c>
      <c r="AO14">
        <v>2991.3049999999998</v>
      </c>
      <c r="AP14" t="s">
        <v>393</v>
      </c>
      <c r="AQ14" t="s">
        <v>118</v>
      </c>
      <c r="AR14" t="s">
        <v>122</v>
      </c>
      <c r="AS14" t="s">
        <v>118</v>
      </c>
      <c r="AT14" t="s">
        <v>122</v>
      </c>
      <c r="AU14" t="s">
        <v>192</v>
      </c>
      <c r="AV14" t="s">
        <v>200</v>
      </c>
      <c r="AW14" t="s">
        <v>68</v>
      </c>
      <c r="AX14">
        <v>8574</v>
      </c>
      <c r="AY14" t="s">
        <v>301</v>
      </c>
      <c r="AZ14">
        <v>2</v>
      </c>
      <c r="BA14" t="s">
        <v>324</v>
      </c>
      <c r="BB14">
        <v>1</v>
      </c>
      <c r="BC14">
        <v>1</v>
      </c>
      <c r="BE14" t="s">
        <v>68</v>
      </c>
      <c r="BF14">
        <v>0</v>
      </c>
      <c r="BG14" t="s">
        <v>246</v>
      </c>
      <c r="BI14" t="s">
        <v>118</v>
      </c>
      <c r="BJ14" t="s">
        <v>200</v>
      </c>
      <c r="BK14" t="s">
        <v>68</v>
      </c>
      <c r="BL14">
        <v>0.92192307692307685</v>
      </c>
      <c r="BM14">
        <v>8574</v>
      </c>
      <c r="BN14" t="s">
        <v>122</v>
      </c>
      <c r="BO14" t="s">
        <v>192</v>
      </c>
      <c r="BP14">
        <v>1</v>
      </c>
      <c r="BQ14">
        <v>2991.3049999999998</v>
      </c>
      <c r="BR14">
        <v>8.4289745840667951E-2</v>
      </c>
      <c r="BS14">
        <v>0.32274487701536214</v>
      </c>
      <c r="BT14">
        <v>0.17417147365447522</v>
      </c>
      <c r="BU14">
        <v>11.035</v>
      </c>
      <c r="BV14">
        <v>0.10029067580871895</v>
      </c>
      <c r="BW14">
        <v>3.8110456807313198</v>
      </c>
      <c r="BX14">
        <v>59</v>
      </c>
      <c r="BY14">
        <v>3</v>
      </c>
      <c r="BZ14">
        <v>114</v>
      </c>
    </row>
    <row r="15" spans="1:78" ht="16.5">
      <c r="A15" s="125" t="str">
        <f t="shared" si="1"/>
        <v>청룡교통</v>
      </c>
      <c r="B15" s="126" t="str">
        <f t="shared" si="2"/>
        <v>김민수</v>
      </c>
      <c r="C15" s="127" t="str">
        <f t="shared" si="3"/>
        <v>A</v>
      </c>
      <c r="D15" s="128">
        <f t="shared" si="4"/>
        <v>0.96477692952831617</v>
      </c>
      <c r="E15" s="129">
        <f t="shared" si="5"/>
        <v>3992</v>
      </c>
      <c r="F15" s="130" t="str">
        <f t="shared" si="6"/>
        <v>43</v>
      </c>
      <c r="G15" s="131" t="str">
        <f t="shared" si="7"/>
        <v>73아1040</v>
      </c>
      <c r="H15" s="132">
        <f t="shared" si="8"/>
        <v>8</v>
      </c>
      <c r="I15" s="133">
        <f t="shared" si="9"/>
        <v>1216.6759999999999</v>
      </c>
      <c r="J15" s="134">
        <f t="shared" si="10"/>
        <v>2.2582526086423138E-2</v>
      </c>
      <c r="K15" s="134">
        <f t="shared" si="11"/>
        <v>0.3290131019548137</v>
      </c>
      <c r="L15" s="134">
        <f t="shared" si="12"/>
        <v>5.2602336201256539E-2</v>
      </c>
      <c r="M15" s="135">
        <f t="shared" si="13"/>
        <v>13.404</v>
      </c>
      <c r="N15" s="136">
        <f t="shared" si="14"/>
        <v>0</v>
      </c>
      <c r="O15" s="136">
        <f t="shared" si="15"/>
        <v>10.602658390565772</v>
      </c>
      <c r="P15" s="218">
        <f t="shared" si="16"/>
        <v>7</v>
      </c>
      <c r="Q15" s="219">
        <f t="shared" si="17"/>
        <v>0</v>
      </c>
      <c r="R15" s="219">
        <f t="shared" si="18"/>
        <v>129</v>
      </c>
      <c r="T15">
        <v>532</v>
      </c>
      <c r="U15">
        <v>3992</v>
      </c>
      <c r="V15" t="s">
        <v>201</v>
      </c>
      <c r="W15">
        <v>1216.6759999999999</v>
      </c>
      <c r="X15">
        <v>555.54600000000005</v>
      </c>
      <c r="Y15">
        <v>2.19</v>
      </c>
      <c r="Z15">
        <v>13.404</v>
      </c>
      <c r="AA15">
        <v>65.007474999999999</v>
      </c>
      <c r="AB15">
        <v>1.4680329999999999</v>
      </c>
      <c r="AC15">
        <v>21.388311000000002</v>
      </c>
      <c r="AD15" s="1">
        <v>64</v>
      </c>
      <c r="AE15">
        <v>0</v>
      </c>
      <c r="AF15">
        <v>129</v>
      </c>
      <c r="AG15">
        <v>91</v>
      </c>
      <c r="AH15">
        <v>18.715938999999999</v>
      </c>
      <c r="AI15">
        <v>1430.2</v>
      </c>
      <c r="AJ15">
        <v>60.6</v>
      </c>
      <c r="AK15">
        <v>7</v>
      </c>
      <c r="AL15">
        <v>2603</v>
      </c>
      <c r="AM15">
        <v>0.96477692952831617</v>
      </c>
      <c r="AN15" t="s">
        <v>66</v>
      </c>
      <c r="AO15">
        <v>250.27199999999999</v>
      </c>
      <c r="AP15" t="s">
        <v>394</v>
      </c>
      <c r="AQ15" t="s">
        <v>118</v>
      </c>
      <c r="AR15" t="s">
        <v>120</v>
      </c>
      <c r="AS15" t="s">
        <v>118</v>
      </c>
      <c r="AT15" t="s">
        <v>120</v>
      </c>
      <c r="AU15" t="s">
        <v>172</v>
      </c>
      <c r="AV15" t="s">
        <v>201</v>
      </c>
      <c r="AW15" t="s">
        <v>66</v>
      </c>
      <c r="AX15">
        <v>3992</v>
      </c>
      <c r="AY15" t="s">
        <v>306</v>
      </c>
      <c r="AZ15">
        <v>3</v>
      </c>
      <c r="BA15" t="s">
        <v>395</v>
      </c>
      <c r="BB15">
        <v>8</v>
      </c>
      <c r="BC15">
        <v>1</v>
      </c>
      <c r="BE15" t="s">
        <v>68</v>
      </c>
      <c r="BF15">
        <v>1</v>
      </c>
      <c r="BG15" t="s">
        <v>245</v>
      </c>
      <c r="BI15" t="s">
        <v>118</v>
      </c>
      <c r="BJ15" t="s">
        <v>201</v>
      </c>
      <c r="BK15" t="s">
        <v>66</v>
      </c>
      <c r="BL15">
        <v>0.96477692952831617</v>
      </c>
      <c r="BM15">
        <v>3992</v>
      </c>
      <c r="BN15" t="s">
        <v>120</v>
      </c>
      <c r="BO15" t="s">
        <v>172</v>
      </c>
      <c r="BP15">
        <v>8</v>
      </c>
      <c r="BQ15">
        <v>1216.6759999999999</v>
      </c>
      <c r="BR15">
        <v>2.2582526086423138E-2</v>
      </c>
      <c r="BS15">
        <v>0.3290131019548137</v>
      </c>
      <c r="BT15">
        <v>5.2602336201256539E-2</v>
      </c>
      <c r="BU15">
        <v>13.404</v>
      </c>
      <c r="BV15">
        <v>0</v>
      </c>
      <c r="BW15">
        <v>10.602658390565772</v>
      </c>
      <c r="BX15">
        <v>7</v>
      </c>
      <c r="BY15">
        <v>0</v>
      </c>
      <c r="BZ15">
        <v>129</v>
      </c>
    </row>
    <row r="16" spans="1:78" ht="16.5">
      <c r="A16" s="108" t="str">
        <f t="shared" si="1"/>
        <v>청룡교통</v>
      </c>
      <c r="B16" s="109" t="str">
        <f t="shared" si="2"/>
        <v>김성태</v>
      </c>
      <c r="C16" s="110" t="str">
        <f t="shared" si="3"/>
        <v>C</v>
      </c>
      <c r="D16" s="111">
        <f t="shared" si="4"/>
        <v>0.87478260869565228</v>
      </c>
      <c r="E16" s="112">
        <f t="shared" si="5"/>
        <v>9359</v>
      </c>
      <c r="F16" s="113" t="str">
        <f t="shared" si="6"/>
        <v>43-1</v>
      </c>
      <c r="G16" s="114" t="str">
        <f t="shared" si="7"/>
        <v>73아1049</v>
      </c>
      <c r="H16" s="115">
        <f t="shared" si="8"/>
        <v>1</v>
      </c>
      <c r="I16" s="116">
        <f t="shared" si="9"/>
        <v>2307.2559999999999</v>
      </c>
      <c r="J16" s="117">
        <f t="shared" si="10"/>
        <v>5.4030236209501918E-2</v>
      </c>
      <c r="K16" s="117">
        <f t="shared" si="11"/>
        <v>0.36578827058586449</v>
      </c>
      <c r="L16" s="117">
        <f t="shared" si="12"/>
        <v>0.20760591802556805</v>
      </c>
      <c r="M16" s="118">
        <f t="shared" si="13"/>
        <v>13.837999999999999</v>
      </c>
      <c r="N16" s="119">
        <f t="shared" si="14"/>
        <v>0</v>
      </c>
      <c r="O16" s="119">
        <f t="shared" si="15"/>
        <v>6.8046198601282217</v>
      </c>
      <c r="P16" s="220">
        <f t="shared" si="16"/>
        <v>52</v>
      </c>
      <c r="Q16" s="221">
        <f t="shared" si="17"/>
        <v>0</v>
      </c>
      <c r="R16" s="221">
        <f t="shared" si="18"/>
        <v>157</v>
      </c>
      <c r="T16">
        <v>532</v>
      </c>
      <c r="U16">
        <v>9359</v>
      </c>
      <c r="V16" t="s">
        <v>202</v>
      </c>
      <c r="W16">
        <v>2307.2559999999999</v>
      </c>
      <c r="X16">
        <v>1146.94</v>
      </c>
      <c r="Y16">
        <v>2.012</v>
      </c>
      <c r="Z16">
        <v>13.837999999999999</v>
      </c>
      <c r="AA16">
        <v>150.840799</v>
      </c>
      <c r="AB16">
        <v>8.1499640000000007</v>
      </c>
      <c r="AC16">
        <v>55.175795000000001</v>
      </c>
      <c r="AD16" s="1">
        <v>479</v>
      </c>
      <c r="AE16">
        <v>0</v>
      </c>
      <c r="AF16">
        <v>157</v>
      </c>
      <c r="AG16">
        <v>93</v>
      </c>
      <c r="AH16">
        <v>15.295966999999999</v>
      </c>
      <c r="AI16">
        <v>2001.3</v>
      </c>
      <c r="AJ16">
        <v>78.2</v>
      </c>
      <c r="AK16">
        <v>52</v>
      </c>
      <c r="AL16">
        <v>17081</v>
      </c>
      <c r="AM16">
        <v>0.87478260869565228</v>
      </c>
      <c r="AN16" t="s">
        <v>69</v>
      </c>
      <c r="AO16">
        <v>2307.2559999999999</v>
      </c>
      <c r="AP16" t="s">
        <v>396</v>
      </c>
      <c r="AQ16" t="s">
        <v>118</v>
      </c>
      <c r="AR16" t="s">
        <v>121</v>
      </c>
      <c r="AS16" t="s">
        <v>118</v>
      </c>
      <c r="AT16" t="s">
        <v>121</v>
      </c>
      <c r="AU16" t="s">
        <v>183</v>
      </c>
      <c r="AV16" t="s">
        <v>202</v>
      </c>
      <c r="AW16" t="s">
        <v>69</v>
      </c>
      <c r="AX16">
        <v>9359</v>
      </c>
      <c r="AY16" t="s">
        <v>303</v>
      </c>
      <c r="AZ16">
        <v>3</v>
      </c>
      <c r="BA16" t="s">
        <v>276</v>
      </c>
      <c r="BB16">
        <v>1</v>
      </c>
      <c r="BC16">
        <v>1</v>
      </c>
      <c r="BE16" t="s">
        <v>69</v>
      </c>
      <c r="BF16">
        <v>0</v>
      </c>
      <c r="BG16" t="s">
        <v>246</v>
      </c>
      <c r="BI16" t="s">
        <v>118</v>
      </c>
      <c r="BJ16" t="s">
        <v>202</v>
      </c>
      <c r="BK16" t="s">
        <v>69</v>
      </c>
      <c r="BL16">
        <v>0.87478260869565228</v>
      </c>
      <c r="BM16">
        <v>9359</v>
      </c>
      <c r="BN16" t="s">
        <v>121</v>
      </c>
      <c r="BO16" t="s">
        <v>183</v>
      </c>
      <c r="BP16">
        <v>1</v>
      </c>
      <c r="BQ16">
        <v>2307.2559999999999</v>
      </c>
      <c r="BR16">
        <v>5.4030236209501918E-2</v>
      </c>
      <c r="BS16">
        <v>0.36578827058586449</v>
      </c>
      <c r="BT16">
        <v>0.20760591802556805</v>
      </c>
      <c r="BU16">
        <v>13.837999999999999</v>
      </c>
      <c r="BV16">
        <v>0</v>
      </c>
      <c r="BW16">
        <v>6.8046198601282217</v>
      </c>
      <c r="BX16">
        <v>52</v>
      </c>
      <c r="BY16">
        <v>0</v>
      </c>
      <c r="BZ16">
        <v>157</v>
      </c>
    </row>
    <row r="17" spans="1:78" ht="16.5">
      <c r="A17" s="125" t="str">
        <f t="shared" si="1"/>
        <v>청룡교통</v>
      </c>
      <c r="B17" s="126" t="str">
        <f t="shared" si="2"/>
        <v>김인구</v>
      </c>
      <c r="C17" s="127" t="str">
        <f t="shared" si="3"/>
        <v>F</v>
      </c>
      <c r="D17" s="128">
        <f t="shared" si="4"/>
        <v>0.76202801128059483</v>
      </c>
      <c r="E17" s="129">
        <f t="shared" si="5"/>
        <v>1567</v>
      </c>
      <c r="F17" s="130" t="str">
        <f t="shared" si="6"/>
        <v>44</v>
      </c>
      <c r="G17" s="131" t="str">
        <f t="shared" si="7"/>
        <v>73아1052</v>
      </c>
      <c r="H17" s="132">
        <f t="shared" si="8"/>
        <v>3</v>
      </c>
      <c r="I17" s="133">
        <f t="shared" si="9"/>
        <v>2560.962</v>
      </c>
      <c r="J17" s="134">
        <f t="shared" si="10"/>
        <v>3.1912498350580215E-2</v>
      </c>
      <c r="K17" s="134">
        <f t="shared" si="11"/>
        <v>0.37689824180394577</v>
      </c>
      <c r="L17" s="134">
        <f t="shared" si="12"/>
        <v>0.19055339360755841</v>
      </c>
      <c r="M17" s="135">
        <f t="shared" si="13"/>
        <v>12.911</v>
      </c>
      <c r="N17" s="136">
        <f t="shared" si="14"/>
        <v>7.8095653117851813E-2</v>
      </c>
      <c r="O17" s="136">
        <f t="shared" si="15"/>
        <v>12.10482623326703</v>
      </c>
      <c r="P17" s="218">
        <f t="shared" si="16"/>
        <v>92</v>
      </c>
      <c r="Q17" s="219">
        <f t="shared" si="17"/>
        <v>2</v>
      </c>
      <c r="R17" s="219">
        <f t="shared" si="18"/>
        <v>310</v>
      </c>
      <c r="T17">
        <v>532</v>
      </c>
      <c r="U17">
        <v>1567</v>
      </c>
      <c r="V17" t="s">
        <v>397</v>
      </c>
      <c r="W17">
        <v>2560.962</v>
      </c>
      <c r="X17">
        <v>1322.5129999999999</v>
      </c>
      <c r="Y17">
        <v>1.9359999999999999</v>
      </c>
      <c r="Z17">
        <v>12.911</v>
      </c>
      <c r="AA17">
        <v>156.84303199999999</v>
      </c>
      <c r="AB17">
        <v>5.0052529999999997</v>
      </c>
      <c r="AC17">
        <v>59.113863000000002</v>
      </c>
      <c r="AD17" s="1">
        <v>488</v>
      </c>
      <c r="AE17">
        <v>2</v>
      </c>
      <c r="AF17">
        <v>310</v>
      </c>
      <c r="AG17">
        <v>84</v>
      </c>
      <c r="AH17">
        <v>16.328184</v>
      </c>
      <c r="AI17">
        <v>3943.9</v>
      </c>
      <c r="AJ17">
        <v>0</v>
      </c>
      <c r="AK17">
        <v>92</v>
      </c>
      <c r="AL17">
        <v>45992</v>
      </c>
      <c r="AM17">
        <v>0.76202801128059483</v>
      </c>
      <c r="AN17" t="s">
        <v>70</v>
      </c>
      <c r="AO17">
        <v>2272.748</v>
      </c>
      <c r="AP17" t="s">
        <v>398</v>
      </c>
      <c r="AQ17" t="s">
        <v>118</v>
      </c>
      <c r="AR17" t="s">
        <v>122</v>
      </c>
      <c r="AS17" t="s">
        <v>118</v>
      </c>
      <c r="AT17" t="s">
        <v>122</v>
      </c>
      <c r="AU17" t="s">
        <v>189</v>
      </c>
      <c r="AV17" t="s">
        <v>397</v>
      </c>
      <c r="AW17" t="s">
        <v>70</v>
      </c>
      <c r="AX17">
        <v>1567</v>
      </c>
      <c r="AY17" t="s">
        <v>322</v>
      </c>
      <c r="AZ17">
        <v>1</v>
      </c>
      <c r="BA17" t="s">
        <v>323</v>
      </c>
      <c r="BB17">
        <v>3</v>
      </c>
      <c r="BC17">
        <v>1</v>
      </c>
      <c r="BE17" t="s">
        <v>339</v>
      </c>
      <c r="BF17" t="s">
        <v>340</v>
      </c>
      <c r="BG17" t="s">
        <v>339</v>
      </c>
      <c r="BI17" t="s">
        <v>118</v>
      </c>
      <c r="BJ17" t="s">
        <v>397</v>
      </c>
      <c r="BK17" t="s">
        <v>70</v>
      </c>
      <c r="BL17">
        <v>0.76202801128059483</v>
      </c>
      <c r="BM17">
        <v>1567</v>
      </c>
      <c r="BN17" t="s">
        <v>122</v>
      </c>
      <c r="BO17" t="s">
        <v>189</v>
      </c>
      <c r="BP17">
        <v>3</v>
      </c>
      <c r="BQ17">
        <v>2560.962</v>
      </c>
      <c r="BR17">
        <v>3.1912498350580215E-2</v>
      </c>
      <c r="BS17">
        <v>0.37689824180394577</v>
      </c>
      <c r="BT17">
        <v>0.19055339360755841</v>
      </c>
      <c r="BU17">
        <v>12.911</v>
      </c>
      <c r="BV17">
        <v>7.8095653117851813E-2</v>
      </c>
      <c r="BW17">
        <v>12.10482623326703</v>
      </c>
      <c r="BX17">
        <v>92</v>
      </c>
      <c r="BY17">
        <v>2</v>
      </c>
      <c r="BZ17">
        <v>310</v>
      </c>
    </row>
    <row r="18" spans="1:78" ht="16.5">
      <c r="A18" s="108" t="str">
        <f t="shared" si="1"/>
        <v>청룡교통</v>
      </c>
      <c r="B18" s="109" t="str">
        <f t="shared" si="2"/>
        <v>김진규</v>
      </c>
      <c r="C18" s="110" t="str">
        <f t="shared" si="3"/>
        <v>S</v>
      </c>
      <c r="D18" s="111">
        <f t="shared" si="4"/>
        <v>1.0549999999999999</v>
      </c>
      <c r="E18" s="112">
        <f t="shared" si="5"/>
        <v>2712</v>
      </c>
      <c r="F18" s="113" t="str">
        <f t="shared" si="6"/>
        <v>44</v>
      </c>
      <c r="G18" s="114" t="str">
        <f t="shared" si="7"/>
        <v>73아1083</v>
      </c>
      <c r="H18" s="115">
        <f t="shared" si="8"/>
        <v>1</v>
      </c>
      <c r="I18" s="116">
        <f t="shared" si="9"/>
        <v>3021.855</v>
      </c>
      <c r="J18" s="117">
        <f t="shared" si="10"/>
        <v>5.2767596440709282E-2</v>
      </c>
      <c r="K18" s="117">
        <f t="shared" si="11"/>
        <v>0.29959606685428686</v>
      </c>
      <c r="L18" s="117">
        <f t="shared" si="12"/>
        <v>0.14461315979754158</v>
      </c>
      <c r="M18" s="118">
        <f t="shared" si="13"/>
        <v>8.5570000000000004</v>
      </c>
      <c r="N18" s="119">
        <f t="shared" si="14"/>
        <v>6.6184512493154032E-2</v>
      </c>
      <c r="O18" s="119">
        <f t="shared" si="15"/>
        <v>2.9121185496987776</v>
      </c>
      <c r="P18" s="220">
        <f t="shared" si="16"/>
        <v>52</v>
      </c>
      <c r="Q18" s="221">
        <f t="shared" si="17"/>
        <v>2</v>
      </c>
      <c r="R18" s="221">
        <f t="shared" si="18"/>
        <v>88</v>
      </c>
      <c r="T18">
        <v>532</v>
      </c>
      <c r="U18">
        <v>2712</v>
      </c>
      <c r="V18" t="s">
        <v>203</v>
      </c>
      <c r="W18">
        <v>3021.855</v>
      </c>
      <c r="X18">
        <v>1101.6610000000001</v>
      </c>
      <c r="Y18">
        <v>2.7429999999999999</v>
      </c>
      <c r="Z18">
        <v>8.5570000000000004</v>
      </c>
      <c r="AA18">
        <v>163.999416</v>
      </c>
      <c r="AB18">
        <v>8.6538550000000001</v>
      </c>
      <c r="AC18">
        <v>49.133580000000002</v>
      </c>
      <c r="AD18" s="1">
        <v>437</v>
      </c>
      <c r="AE18">
        <v>2</v>
      </c>
      <c r="AF18">
        <v>88</v>
      </c>
      <c r="AG18">
        <v>84</v>
      </c>
      <c r="AH18">
        <v>18.426010000000002</v>
      </c>
      <c r="AI18">
        <v>3179.5</v>
      </c>
      <c r="AJ18">
        <v>16.2</v>
      </c>
      <c r="AK18">
        <v>52</v>
      </c>
      <c r="AL18">
        <v>20710</v>
      </c>
      <c r="AM18">
        <v>1.0549999999999999</v>
      </c>
      <c r="AN18" t="s">
        <v>71</v>
      </c>
      <c r="AO18">
        <v>3021.855</v>
      </c>
      <c r="AP18" t="s">
        <v>399</v>
      </c>
      <c r="AQ18" t="s">
        <v>118</v>
      </c>
      <c r="AR18" t="s">
        <v>122</v>
      </c>
      <c r="AS18" t="s">
        <v>118</v>
      </c>
      <c r="AT18" t="s">
        <v>122</v>
      </c>
      <c r="AU18" t="s">
        <v>193</v>
      </c>
      <c r="AV18" t="s">
        <v>203</v>
      </c>
      <c r="AW18" t="s">
        <v>71</v>
      </c>
      <c r="AX18">
        <v>2712</v>
      </c>
      <c r="AY18" t="s">
        <v>311</v>
      </c>
      <c r="AZ18">
        <v>2</v>
      </c>
      <c r="BA18" t="s">
        <v>325</v>
      </c>
      <c r="BB18">
        <v>1</v>
      </c>
      <c r="BC18">
        <v>1</v>
      </c>
      <c r="BE18" t="s">
        <v>71</v>
      </c>
      <c r="BF18">
        <v>0</v>
      </c>
      <c r="BG18" t="s">
        <v>246</v>
      </c>
      <c r="BI18" t="s">
        <v>118</v>
      </c>
      <c r="BJ18" t="s">
        <v>203</v>
      </c>
      <c r="BK18" t="s">
        <v>71</v>
      </c>
      <c r="BL18">
        <v>1.0549999999999999</v>
      </c>
      <c r="BM18">
        <v>2712</v>
      </c>
      <c r="BN18" t="s">
        <v>122</v>
      </c>
      <c r="BO18" t="s">
        <v>193</v>
      </c>
      <c r="BP18">
        <v>1</v>
      </c>
      <c r="BQ18">
        <v>3021.855</v>
      </c>
      <c r="BR18">
        <v>5.2767596440709282E-2</v>
      </c>
      <c r="BS18">
        <v>0.29959606685428686</v>
      </c>
      <c r="BT18">
        <v>0.14461315979754158</v>
      </c>
      <c r="BU18">
        <v>8.5570000000000004</v>
      </c>
      <c r="BV18">
        <v>6.6184512493154032E-2</v>
      </c>
      <c r="BW18">
        <v>2.9121185496987776</v>
      </c>
      <c r="BX18">
        <v>52</v>
      </c>
      <c r="BY18">
        <v>2</v>
      </c>
      <c r="BZ18">
        <v>88</v>
      </c>
    </row>
    <row r="19" spans="1:78" ht="16.5">
      <c r="A19" s="125" t="str">
        <f t="shared" si="1"/>
        <v>청룡교통</v>
      </c>
      <c r="B19" s="126" t="str">
        <f t="shared" si="2"/>
        <v>김창선</v>
      </c>
      <c r="C19" s="127" t="str">
        <f t="shared" si="3"/>
        <v>C</v>
      </c>
      <c r="D19" s="128">
        <f t="shared" si="4"/>
        <v>0.85636363636363622</v>
      </c>
      <c r="E19" s="129">
        <f t="shared" si="5"/>
        <v>4434</v>
      </c>
      <c r="F19" s="130" t="str">
        <f t="shared" si="6"/>
        <v>43</v>
      </c>
      <c r="G19" s="131" t="str">
        <f t="shared" si="7"/>
        <v>73아1151</v>
      </c>
      <c r="H19" s="132">
        <f t="shared" si="8"/>
        <v>1</v>
      </c>
      <c r="I19" s="133">
        <f t="shared" si="9"/>
        <v>2635.085</v>
      </c>
      <c r="J19" s="134">
        <f t="shared" si="10"/>
        <v>1.6081457638571186E-2</v>
      </c>
      <c r="K19" s="134">
        <f t="shared" si="11"/>
        <v>0.34529311632832649</v>
      </c>
      <c r="L19" s="134">
        <f t="shared" si="12"/>
        <v>0.24021995495401477</v>
      </c>
      <c r="M19" s="135">
        <f t="shared" si="13"/>
        <v>14.843</v>
      </c>
      <c r="N19" s="136">
        <f t="shared" si="14"/>
        <v>0</v>
      </c>
      <c r="O19" s="136">
        <f t="shared" si="15"/>
        <v>11.954073587759028</v>
      </c>
      <c r="P19" s="218">
        <f t="shared" si="16"/>
        <v>8</v>
      </c>
      <c r="Q19" s="219">
        <f t="shared" si="17"/>
        <v>0</v>
      </c>
      <c r="R19" s="219">
        <f t="shared" si="18"/>
        <v>315</v>
      </c>
      <c r="T19">
        <v>532</v>
      </c>
      <c r="U19">
        <v>4434</v>
      </c>
      <c r="V19" t="s">
        <v>400</v>
      </c>
      <c r="W19">
        <v>2635.085</v>
      </c>
      <c r="X19">
        <v>1398.8579999999999</v>
      </c>
      <c r="Y19">
        <v>1.8839999999999999</v>
      </c>
      <c r="Z19">
        <v>14.843</v>
      </c>
      <c r="AA19">
        <v>144.40133800000001</v>
      </c>
      <c r="AB19">
        <v>2.322184</v>
      </c>
      <c r="AC19">
        <v>49.860787999999999</v>
      </c>
      <c r="AD19" s="1">
        <v>633</v>
      </c>
      <c r="AE19">
        <v>0</v>
      </c>
      <c r="AF19">
        <v>315</v>
      </c>
      <c r="AG19">
        <v>93</v>
      </c>
      <c r="AH19">
        <v>18.248341</v>
      </c>
      <c r="AI19">
        <v>2322.3000000000002</v>
      </c>
      <c r="AJ19">
        <v>68.400000000000006</v>
      </c>
      <c r="AK19">
        <v>8</v>
      </c>
      <c r="AL19">
        <v>5683</v>
      </c>
      <c r="AM19">
        <v>0.85636363636363622</v>
      </c>
      <c r="AN19" t="s">
        <v>69</v>
      </c>
      <c r="AO19">
        <v>2635.085</v>
      </c>
      <c r="AP19" t="s">
        <v>401</v>
      </c>
      <c r="AQ19" t="s">
        <v>118</v>
      </c>
      <c r="AR19" t="s">
        <v>120</v>
      </c>
      <c r="AS19" t="s">
        <v>118</v>
      </c>
      <c r="AT19" t="s">
        <v>120</v>
      </c>
      <c r="AU19" t="s">
        <v>180</v>
      </c>
      <c r="AV19" t="s">
        <v>400</v>
      </c>
      <c r="AW19" t="s">
        <v>69</v>
      </c>
      <c r="AX19">
        <v>4434</v>
      </c>
      <c r="AY19" t="s">
        <v>313</v>
      </c>
      <c r="AZ19">
        <v>6</v>
      </c>
      <c r="BA19" t="s">
        <v>348</v>
      </c>
      <c r="BB19">
        <v>1</v>
      </c>
      <c r="BC19">
        <v>1</v>
      </c>
      <c r="BE19" t="s">
        <v>339</v>
      </c>
      <c r="BF19" t="s">
        <v>340</v>
      </c>
      <c r="BG19" t="s">
        <v>339</v>
      </c>
      <c r="BI19" t="s">
        <v>118</v>
      </c>
      <c r="BJ19" t="s">
        <v>400</v>
      </c>
      <c r="BK19" t="s">
        <v>69</v>
      </c>
      <c r="BL19">
        <v>0.85636363636363622</v>
      </c>
      <c r="BM19">
        <v>4434</v>
      </c>
      <c r="BN19" t="s">
        <v>120</v>
      </c>
      <c r="BO19" t="s">
        <v>180</v>
      </c>
      <c r="BP19">
        <v>1</v>
      </c>
      <c r="BQ19">
        <v>2635.085</v>
      </c>
      <c r="BR19">
        <v>1.6081457638571186E-2</v>
      </c>
      <c r="BS19">
        <v>0.34529311632832649</v>
      </c>
      <c r="BT19">
        <v>0.24021995495401477</v>
      </c>
      <c r="BU19">
        <v>14.843</v>
      </c>
      <c r="BV19">
        <v>0</v>
      </c>
      <c r="BW19">
        <v>11.954073587759028</v>
      </c>
      <c r="BX19">
        <v>8</v>
      </c>
      <c r="BY19">
        <v>0</v>
      </c>
      <c r="BZ19">
        <v>315</v>
      </c>
    </row>
    <row r="20" spans="1:78" ht="16.5">
      <c r="A20" s="108" t="str">
        <f t="shared" si="1"/>
        <v>청룡교통</v>
      </c>
      <c r="B20" s="109" t="str">
        <f t="shared" si="2"/>
        <v>김태훈</v>
      </c>
      <c r="C20" s="110" t="str">
        <f t="shared" si="3"/>
        <v>F</v>
      </c>
      <c r="D20" s="111">
        <f t="shared" si="4"/>
        <v>0.78695652173913055</v>
      </c>
      <c r="E20" s="112">
        <f t="shared" si="5"/>
        <v>7264</v>
      </c>
      <c r="F20" s="113" t="str">
        <f t="shared" si="6"/>
        <v>43-1</v>
      </c>
      <c r="G20" s="114" t="str">
        <f t="shared" si="7"/>
        <v>73아1049</v>
      </c>
      <c r="H20" s="115">
        <f t="shared" si="8"/>
        <v>1</v>
      </c>
      <c r="I20" s="116">
        <f t="shared" si="9"/>
        <v>1964.6669999999999</v>
      </c>
      <c r="J20" s="117">
        <f t="shared" si="10"/>
        <v>6.0326346667645544E-3</v>
      </c>
      <c r="K20" s="117">
        <f t="shared" si="11"/>
        <v>0.48943027310137371</v>
      </c>
      <c r="L20" s="117">
        <f t="shared" si="12"/>
        <v>0.21988459112918374</v>
      </c>
      <c r="M20" s="118">
        <f t="shared" si="13"/>
        <v>16.431000000000001</v>
      </c>
      <c r="N20" s="119">
        <f t="shared" si="14"/>
        <v>0.50899210909533277</v>
      </c>
      <c r="O20" s="119">
        <f t="shared" si="15"/>
        <v>21.021374105637243</v>
      </c>
      <c r="P20" s="220">
        <f t="shared" si="16"/>
        <v>100</v>
      </c>
      <c r="Q20" s="221">
        <f t="shared" si="17"/>
        <v>10</v>
      </c>
      <c r="R20" s="221">
        <f t="shared" si="18"/>
        <v>413</v>
      </c>
      <c r="T20">
        <v>532</v>
      </c>
      <c r="U20">
        <v>7264</v>
      </c>
      <c r="V20" t="s">
        <v>402</v>
      </c>
      <c r="W20">
        <v>1964.6669999999999</v>
      </c>
      <c r="X20">
        <v>1085.287</v>
      </c>
      <c r="Y20">
        <v>1.81</v>
      </c>
      <c r="Z20">
        <v>16.431000000000001</v>
      </c>
      <c r="AA20">
        <v>145.96275900000001</v>
      </c>
      <c r="AB20">
        <v>0.88053999999999999</v>
      </c>
      <c r="AC20">
        <v>71.438592999999997</v>
      </c>
      <c r="AD20" s="1">
        <v>432</v>
      </c>
      <c r="AE20">
        <v>10</v>
      </c>
      <c r="AF20">
        <v>413</v>
      </c>
      <c r="AG20">
        <v>102</v>
      </c>
      <c r="AH20">
        <v>13.460056</v>
      </c>
      <c r="AI20">
        <v>5840.6</v>
      </c>
      <c r="AJ20">
        <v>406.8</v>
      </c>
      <c r="AK20">
        <v>100</v>
      </c>
      <c r="AL20">
        <v>80377</v>
      </c>
      <c r="AM20">
        <v>0.78695652173913055</v>
      </c>
      <c r="AN20" t="s">
        <v>70</v>
      </c>
      <c r="AO20">
        <v>1964.6669999999999</v>
      </c>
      <c r="AP20" t="s">
        <v>403</v>
      </c>
      <c r="AQ20" t="s">
        <v>118</v>
      </c>
      <c r="AR20" t="s">
        <v>121</v>
      </c>
      <c r="AS20" t="s">
        <v>118</v>
      </c>
      <c r="AT20" t="s">
        <v>121</v>
      </c>
      <c r="AU20" t="s">
        <v>183</v>
      </c>
      <c r="AV20" t="s">
        <v>402</v>
      </c>
      <c r="AW20" t="s">
        <v>70</v>
      </c>
      <c r="AX20">
        <v>7264</v>
      </c>
      <c r="AY20" t="s">
        <v>310</v>
      </c>
      <c r="AZ20">
        <v>1</v>
      </c>
      <c r="BA20" t="s">
        <v>285</v>
      </c>
      <c r="BB20">
        <v>1</v>
      </c>
      <c r="BC20">
        <v>1</v>
      </c>
      <c r="BE20" t="s">
        <v>339</v>
      </c>
      <c r="BF20" t="s">
        <v>340</v>
      </c>
      <c r="BG20" t="s">
        <v>339</v>
      </c>
      <c r="BI20" t="s">
        <v>118</v>
      </c>
      <c r="BJ20" t="s">
        <v>402</v>
      </c>
      <c r="BK20" t="s">
        <v>70</v>
      </c>
      <c r="BL20">
        <v>0.78695652173913055</v>
      </c>
      <c r="BM20">
        <v>7264</v>
      </c>
      <c r="BN20" t="s">
        <v>121</v>
      </c>
      <c r="BO20" t="s">
        <v>183</v>
      </c>
      <c r="BP20">
        <v>1</v>
      </c>
      <c r="BQ20">
        <v>1964.6669999999999</v>
      </c>
      <c r="BR20">
        <v>6.0326346667645544E-3</v>
      </c>
      <c r="BS20">
        <v>0.48943027310137371</v>
      </c>
      <c r="BT20">
        <v>0.21988459112918374</v>
      </c>
      <c r="BU20">
        <v>16.431000000000001</v>
      </c>
      <c r="BV20">
        <v>0.50899210909533277</v>
      </c>
      <c r="BW20">
        <v>21.021374105637243</v>
      </c>
      <c r="BX20">
        <v>100</v>
      </c>
      <c r="BY20">
        <v>10</v>
      </c>
      <c r="BZ20">
        <v>413</v>
      </c>
    </row>
    <row r="21" spans="1:78" ht="16.5">
      <c r="A21" s="125" t="str">
        <f t="shared" si="1"/>
        <v>청룡교통</v>
      </c>
      <c r="B21" s="126" t="str">
        <f t="shared" si="2"/>
        <v>김호준</v>
      </c>
      <c r="C21" s="127" t="str">
        <f t="shared" si="3"/>
        <v>B</v>
      </c>
      <c r="D21" s="128">
        <f t="shared" si="4"/>
        <v>0.93787489447128747</v>
      </c>
      <c r="E21" s="129">
        <f t="shared" si="5"/>
        <v>3254</v>
      </c>
      <c r="F21" s="130" t="str">
        <f t="shared" si="6"/>
        <v>44</v>
      </c>
      <c r="G21" s="131" t="str">
        <f t="shared" si="7"/>
        <v>73아1078</v>
      </c>
      <c r="H21" s="132">
        <f t="shared" si="8"/>
        <v>6</v>
      </c>
      <c r="I21" s="133">
        <f t="shared" si="9"/>
        <v>796.51100000000008</v>
      </c>
      <c r="J21" s="134">
        <f t="shared" si="10"/>
        <v>2.501816098179541E-2</v>
      </c>
      <c r="K21" s="134">
        <f t="shared" si="11"/>
        <v>0.37291543003880384</v>
      </c>
      <c r="L21" s="134">
        <f t="shared" si="12"/>
        <v>0.16697823382225729</v>
      </c>
      <c r="M21" s="135">
        <f t="shared" si="13"/>
        <v>11.294</v>
      </c>
      <c r="N21" s="136">
        <f t="shared" si="14"/>
        <v>0</v>
      </c>
      <c r="O21" s="136">
        <f t="shared" si="15"/>
        <v>4.1430689594996171</v>
      </c>
      <c r="P21" s="218">
        <f t="shared" si="16"/>
        <v>18</v>
      </c>
      <c r="Q21" s="219">
        <f t="shared" si="17"/>
        <v>0</v>
      </c>
      <c r="R21" s="219">
        <f t="shared" si="18"/>
        <v>33</v>
      </c>
      <c r="T21">
        <v>532</v>
      </c>
      <c r="U21">
        <v>3254</v>
      </c>
      <c r="V21" t="s">
        <v>204</v>
      </c>
      <c r="W21">
        <v>796.51099999999997</v>
      </c>
      <c r="X21">
        <v>366.572</v>
      </c>
      <c r="Y21">
        <v>2.173</v>
      </c>
      <c r="Z21">
        <v>11.294</v>
      </c>
      <c r="AA21">
        <v>49.07499</v>
      </c>
      <c r="AB21">
        <v>1.2277659999999999</v>
      </c>
      <c r="AC21">
        <v>18.300820999999999</v>
      </c>
      <c r="AD21" s="1">
        <v>133</v>
      </c>
      <c r="AE21">
        <v>0</v>
      </c>
      <c r="AF21">
        <v>33</v>
      </c>
      <c r="AG21">
        <v>82</v>
      </c>
      <c r="AH21">
        <v>16.230487</v>
      </c>
      <c r="AI21">
        <v>1051.5</v>
      </c>
      <c r="AJ21">
        <v>0</v>
      </c>
      <c r="AK21">
        <v>18</v>
      </c>
      <c r="AL21">
        <v>5809</v>
      </c>
      <c r="AM21">
        <v>0.93787489447128747</v>
      </c>
      <c r="AN21" t="s">
        <v>68</v>
      </c>
      <c r="AO21">
        <v>145.86000000000001</v>
      </c>
      <c r="AP21" t="s">
        <v>404</v>
      </c>
      <c r="AQ21" t="s">
        <v>118</v>
      </c>
      <c r="AR21" t="s">
        <v>122</v>
      </c>
      <c r="AS21" t="s">
        <v>118</v>
      </c>
      <c r="AT21" t="s">
        <v>122</v>
      </c>
      <c r="AU21" t="s">
        <v>191</v>
      </c>
      <c r="AV21" t="s">
        <v>204</v>
      </c>
      <c r="AW21" t="s">
        <v>68</v>
      </c>
      <c r="AX21">
        <v>3254</v>
      </c>
      <c r="AY21" t="s">
        <v>301</v>
      </c>
      <c r="AZ21">
        <v>1</v>
      </c>
      <c r="BA21" t="s">
        <v>304</v>
      </c>
      <c r="BB21">
        <v>6</v>
      </c>
      <c r="BC21">
        <v>1</v>
      </c>
      <c r="BE21" t="s">
        <v>68</v>
      </c>
      <c r="BF21">
        <v>0</v>
      </c>
      <c r="BG21" t="s">
        <v>246</v>
      </c>
      <c r="BI21" t="s">
        <v>118</v>
      </c>
      <c r="BJ21" t="s">
        <v>204</v>
      </c>
      <c r="BK21" t="s">
        <v>68</v>
      </c>
      <c r="BL21">
        <v>0.93787489447128747</v>
      </c>
      <c r="BM21">
        <v>3254</v>
      </c>
      <c r="BN21" t="s">
        <v>122</v>
      </c>
      <c r="BO21" t="s">
        <v>191</v>
      </c>
      <c r="BP21">
        <v>6</v>
      </c>
      <c r="BQ21">
        <v>796.51100000000008</v>
      </c>
      <c r="BR21">
        <v>2.501816098179541E-2</v>
      </c>
      <c r="BS21">
        <v>0.37291543003880384</v>
      </c>
      <c r="BT21">
        <v>0.16697823382225732</v>
      </c>
      <c r="BU21">
        <v>11.294</v>
      </c>
      <c r="BV21">
        <v>0</v>
      </c>
      <c r="BW21">
        <v>4.1430689594996171</v>
      </c>
      <c r="BX21">
        <v>18</v>
      </c>
      <c r="BY21">
        <v>0</v>
      </c>
      <c r="BZ21">
        <v>33</v>
      </c>
    </row>
    <row r="22" spans="1:78" ht="16.5">
      <c r="A22" s="108" t="str">
        <f t="shared" si="1"/>
        <v>청룡교통</v>
      </c>
      <c r="B22" s="109" t="str">
        <f t="shared" si="2"/>
        <v>김효원</v>
      </c>
      <c r="C22" s="110" t="str">
        <f t="shared" si="3"/>
        <v>F</v>
      </c>
      <c r="D22" s="111">
        <f t="shared" si="4"/>
        <v>0.78181818181818175</v>
      </c>
      <c r="E22" s="112">
        <f t="shared" si="5"/>
        <v>5222</v>
      </c>
      <c r="F22" s="113" t="str">
        <f t="shared" si="6"/>
        <v>43</v>
      </c>
      <c r="G22" s="114" t="str">
        <f t="shared" si="7"/>
        <v>73아1151</v>
      </c>
      <c r="H22" s="115">
        <f t="shared" si="8"/>
        <v>1</v>
      </c>
      <c r="I22" s="116">
        <f t="shared" si="9"/>
        <v>2332.9319999999998</v>
      </c>
      <c r="J22" s="117">
        <f t="shared" si="10"/>
        <v>1.4864870877814275E-2</v>
      </c>
      <c r="K22" s="117">
        <f t="shared" si="11"/>
        <v>0.43640014857845555</v>
      </c>
      <c r="L22" s="117">
        <f t="shared" si="12"/>
        <v>0.27347560923335962</v>
      </c>
      <c r="M22" s="118">
        <f t="shared" si="13"/>
        <v>15.304</v>
      </c>
      <c r="N22" s="119">
        <f t="shared" si="14"/>
        <v>0.34291612443054492</v>
      </c>
      <c r="O22" s="119">
        <f t="shared" si="15"/>
        <v>7.7156127996872614</v>
      </c>
      <c r="P22" s="220">
        <f t="shared" si="16"/>
        <v>93</v>
      </c>
      <c r="Q22" s="221">
        <f t="shared" si="17"/>
        <v>8</v>
      </c>
      <c r="R22" s="221">
        <f t="shared" si="18"/>
        <v>180</v>
      </c>
      <c r="T22">
        <v>532</v>
      </c>
      <c r="U22">
        <v>5222</v>
      </c>
      <c r="V22" t="s">
        <v>345</v>
      </c>
      <c r="W22">
        <v>2332.9319999999998</v>
      </c>
      <c r="X22">
        <v>1356.329</v>
      </c>
      <c r="Y22">
        <v>1.72</v>
      </c>
      <c r="Z22">
        <v>15.304</v>
      </c>
      <c r="AA22">
        <v>159.56553</v>
      </c>
      <c r="AB22">
        <v>2.3719209999999999</v>
      </c>
      <c r="AC22">
        <v>69.634421000000003</v>
      </c>
      <c r="AD22" s="1">
        <v>638</v>
      </c>
      <c r="AE22">
        <v>8</v>
      </c>
      <c r="AF22">
        <v>180</v>
      </c>
      <c r="AG22">
        <v>89</v>
      </c>
      <c r="AH22">
        <v>14.620526</v>
      </c>
      <c r="AI22">
        <v>2772.2</v>
      </c>
      <c r="AJ22">
        <v>158.19999999999999</v>
      </c>
      <c r="AK22">
        <v>93</v>
      </c>
      <c r="AL22">
        <v>59981</v>
      </c>
      <c r="AM22">
        <v>0.78181818181818175</v>
      </c>
      <c r="AN22" t="s">
        <v>70</v>
      </c>
      <c r="AO22">
        <v>2332.9319999999998</v>
      </c>
      <c r="AP22" t="s">
        <v>405</v>
      </c>
      <c r="AQ22" t="s">
        <v>118</v>
      </c>
      <c r="AR22" t="s">
        <v>120</v>
      </c>
      <c r="AS22" t="s">
        <v>118</v>
      </c>
      <c r="AT22" t="s">
        <v>120</v>
      </c>
      <c r="AU22" t="s">
        <v>180</v>
      </c>
      <c r="AV22" t="s">
        <v>345</v>
      </c>
      <c r="AW22" t="s">
        <v>70</v>
      </c>
      <c r="AX22">
        <v>5222</v>
      </c>
      <c r="AY22" t="s">
        <v>314</v>
      </c>
      <c r="AZ22">
        <v>1</v>
      </c>
      <c r="BA22" t="s">
        <v>280</v>
      </c>
      <c r="BB22">
        <v>1</v>
      </c>
      <c r="BC22">
        <v>1</v>
      </c>
      <c r="BE22" t="s">
        <v>69</v>
      </c>
      <c r="BF22">
        <v>-2</v>
      </c>
      <c r="BG22" t="s">
        <v>247</v>
      </c>
      <c r="BI22" t="s">
        <v>118</v>
      </c>
      <c r="BJ22" t="s">
        <v>345</v>
      </c>
      <c r="BK22" t="s">
        <v>70</v>
      </c>
      <c r="BL22">
        <v>0.78181818181818175</v>
      </c>
      <c r="BM22">
        <v>5222</v>
      </c>
      <c r="BN22" t="s">
        <v>120</v>
      </c>
      <c r="BO22" t="s">
        <v>180</v>
      </c>
      <c r="BP22">
        <v>1</v>
      </c>
      <c r="BQ22">
        <v>2332.9319999999998</v>
      </c>
      <c r="BR22">
        <v>1.4864870877814275E-2</v>
      </c>
      <c r="BS22">
        <v>0.43640014857845555</v>
      </c>
      <c r="BT22">
        <v>0.27347560923335962</v>
      </c>
      <c r="BU22">
        <v>15.304</v>
      </c>
      <c r="BV22">
        <v>0.34291612443054492</v>
      </c>
      <c r="BW22">
        <v>7.7156127996872614</v>
      </c>
      <c r="BX22">
        <v>93</v>
      </c>
      <c r="BY22">
        <v>8</v>
      </c>
      <c r="BZ22">
        <v>180</v>
      </c>
    </row>
    <row r="23" spans="1:78" ht="16.5">
      <c r="A23" s="125" t="str">
        <f t="shared" si="1"/>
        <v>청룡교통</v>
      </c>
      <c r="B23" s="126" t="str">
        <f t="shared" si="2"/>
        <v>나진철</v>
      </c>
      <c r="C23" s="127" t="str">
        <f t="shared" si="3"/>
        <v>C</v>
      </c>
      <c r="D23" s="128">
        <f t="shared" si="4"/>
        <v>0.8502338951345173</v>
      </c>
      <c r="E23" s="129">
        <f t="shared" si="5"/>
        <v>7069</v>
      </c>
      <c r="F23" s="130" t="str">
        <f t="shared" si="6"/>
        <v>43</v>
      </c>
      <c r="G23" s="131" t="str">
        <f t="shared" si="7"/>
        <v>73아1060</v>
      </c>
      <c r="H23" s="132">
        <f t="shared" si="8"/>
        <v>9</v>
      </c>
      <c r="I23" s="133">
        <f t="shared" si="9"/>
        <v>1200.569</v>
      </c>
      <c r="J23" s="134">
        <f t="shared" si="10"/>
        <v>1.2681850456719726E-2</v>
      </c>
      <c r="K23" s="134">
        <f t="shared" si="11"/>
        <v>0.46451619852239012</v>
      </c>
      <c r="L23" s="134">
        <f t="shared" si="12"/>
        <v>0.16742061472518449</v>
      </c>
      <c r="M23" s="135">
        <f t="shared" si="13"/>
        <v>15.335000000000001</v>
      </c>
      <c r="N23" s="136">
        <f t="shared" si="14"/>
        <v>0</v>
      </c>
      <c r="O23" s="136">
        <f t="shared" si="15"/>
        <v>9.4954975515776265</v>
      </c>
      <c r="P23" s="218">
        <f t="shared" si="16"/>
        <v>48</v>
      </c>
      <c r="Q23" s="219">
        <f t="shared" si="17"/>
        <v>0</v>
      </c>
      <c r="R23" s="219">
        <f t="shared" si="18"/>
        <v>114</v>
      </c>
      <c r="T23">
        <v>532</v>
      </c>
      <c r="U23">
        <v>7069</v>
      </c>
      <c r="V23" t="s">
        <v>205</v>
      </c>
      <c r="W23">
        <v>1200.569</v>
      </c>
      <c r="X23">
        <v>615.726</v>
      </c>
      <c r="Y23">
        <v>1.95</v>
      </c>
      <c r="Z23">
        <v>15.335000000000001</v>
      </c>
      <c r="AA23">
        <v>80.122771</v>
      </c>
      <c r="AB23">
        <v>1.016105</v>
      </c>
      <c r="AC23">
        <v>37.218325</v>
      </c>
      <c r="AD23" s="1">
        <v>201</v>
      </c>
      <c r="AE23">
        <v>0</v>
      </c>
      <c r="AF23">
        <v>114</v>
      </c>
      <c r="AG23">
        <v>91</v>
      </c>
      <c r="AH23">
        <v>14.984116999999999</v>
      </c>
      <c r="AI23">
        <v>3226.2</v>
      </c>
      <c r="AJ23">
        <v>208.7</v>
      </c>
      <c r="AK23">
        <v>48</v>
      </c>
      <c r="AL23">
        <v>42502</v>
      </c>
      <c r="AM23">
        <v>0.8502338951345173</v>
      </c>
      <c r="AN23" t="s">
        <v>69</v>
      </c>
      <c r="AO23">
        <v>256.23700000000002</v>
      </c>
      <c r="AP23" t="s">
        <v>406</v>
      </c>
      <c r="AQ23" t="s">
        <v>118</v>
      </c>
      <c r="AR23" t="s">
        <v>120</v>
      </c>
      <c r="AS23" t="s">
        <v>118</v>
      </c>
      <c r="AT23" t="s">
        <v>120</v>
      </c>
      <c r="AU23" t="s">
        <v>338</v>
      </c>
      <c r="AV23" t="s">
        <v>205</v>
      </c>
      <c r="AW23" t="s">
        <v>69</v>
      </c>
      <c r="AX23">
        <v>7069</v>
      </c>
      <c r="AY23" t="s">
        <v>313</v>
      </c>
      <c r="AZ23">
        <v>8</v>
      </c>
      <c r="BA23" t="s">
        <v>407</v>
      </c>
      <c r="BB23">
        <v>9</v>
      </c>
      <c r="BC23">
        <v>1</v>
      </c>
      <c r="BE23" t="s">
        <v>70</v>
      </c>
      <c r="BF23">
        <v>2</v>
      </c>
      <c r="BG23" t="s">
        <v>245</v>
      </c>
      <c r="BI23" t="s">
        <v>118</v>
      </c>
      <c r="BJ23" t="s">
        <v>205</v>
      </c>
      <c r="BK23" t="s">
        <v>69</v>
      </c>
      <c r="BL23">
        <v>0.8502338951345173</v>
      </c>
      <c r="BM23">
        <v>7069</v>
      </c>
      <c r="BN23" t="s">
        <v>120</v>
      </c>
      <c r="BO23" t="s">
        <v>338</v>
      </c>
      <c r="BP23">
        <v>9</v>
      </c>
      <c r="BQ23">
        <v>1200.569</v>
      </c>
      <c r="BR23">
        <v>1.2681850456719726E-2</v>
      </c>
      <c r="BS23">
        <v>0.46451619852239012</v>
      </c>
      <c r="BT23">
        <v>0.16742061472518449</v>
      </c>
      <c r="BU23">
        <v>15.335000000000001</v>
      </c>
      <c r="BV23">
        <v>0</v>
      </c>
      <c r="BW23">
        <v>9.4954975515776265</v>
      </c>
      <c r="BX23">
        <v>48</v>
      </c>
      <c r="BY23">
        <v>0</v>
      </c>
      <c r="BZ23">
        <v>114</v>
      </c>
    </row>
    <row r="24" spans="1:78" ht="16.5">
      <c r="A24" s="108" t="str">
        <f t="shared" si="1"/>
        <v>청룡교통</v>
      </c>
      <c r="B24" s="109" t="str">
        <f t="shared" si="2"/>
        <v>류광민</v>
      </c>
      <c r="C24" s="110" t="str">
        <f t="shared" si="3"/>
        <v>A</v>
      </c>
      <c r="D24" s="111">
        <f t="shared" si="4"/>
        <v>0.99863636363636354</v>
      </c>
      <c r="E24" s="112">
        <f t="shared" si="5"/>
        <v>1393</v>
      </c>
      <c r="F24" s="113" t="str">
        <f t="shared" si="6"/>
        <v>43</v>
      </c>
      <c r="G24" s="114" t="str">
        <f t="shared" si="7"/>
        <v>73아1058</v>
      </c>
      <c r="H24" s="115">
        <f t="shared" si="8"/>
        <v>1</v>
      </c>
      <c r="I24" s="116">
        <f t="shared" si="9"/>
        <v>1890.4290000000001</v>
      </c>
      <c r="J24" s="117">
        <f t="shared" si="10"/>
        <v>4.028145501245789E-2</v>
      </c>
      <c r="K24" s="117">
        <f t="shared" si="11"/>
        <v>0.35539969723441794</v>
      </c>
      <c r="L24" s="117">
        <f t="shared" si="12"/>
        <v>0.15499127446732988</v>
      </c>
      <c r="M24" s="118">
        <f t="shared" si="13"/>
        <v>12.134</v>
      </c>
      <c r="N24" s="119">
        <f t="shared" si="14"/>
        <v>5.2898045893286651E-2</v>
      </c>
      <c r="O24" s="119">
        <f t="shared" si="15"/>
        <v>18.038233649610749</v>
      </c>
      <c r="P24" s="220">
        <f t="shared" si="16"/>
        <v>20</v>
      </c>
      <c r="Q24" s="221">
        <f t="shared" si="17"/>
        <v>1</v>
      </c>
      <c r="R24" s="221">
        <f t="shared" si="18"/>
        <v>341</v>
      </c>
      <c r="T24">
        <v>532</v>
      </c>
      <c r="U24">
        <v>1393</v>
      </c>
      <c r="V24" t="s">
        <v>206</v>
      </c>
      <c r="W24">
        <v>1890.4290000000001</v>
      </c>
      <c r="X24">
        <v>860.62400000000002</v>
      </c>
      <c r="Y24">
        <v>2.1970000000000001</v>
      </c>
      <c r="Z24">
        <v>12.134</v>
      </c>
      <c r="AA24">
        <v>111.64413</v>
      </c>
      <c r="AB24">
        <v>4.4971880000000004</v>
      </c>
      <c r="AC24">
        <v>39.678289999999997</v>
      </c>
      <c r="AD24" s="1">
        <v>293</v>
      </c>
      <c r="AE24">
        <v>1</v>
      </c>
      <c r="AF24">
        <v>341</v>
      </c>
      <c r="AG24">
        <v>99</v>
      </c>
      <c r="AH24">
        <v>16.932632000000002</v>
      </c>
      <c r="AI24">
        <v>1562.7</v>
      </c>
      <c r="AJ24">
        <v>159.4</v>
      </c>
      <c r="AK24">
        <v>20</v>
      </c>
      <c r="AL24">
        <v>6116</v>
      </c>
      <c r="AM24">
        <v>0.99863636363636354</v>
      </c>
      <c r="AN24" t="s">
        <v>66</v>
      </c>
      <c r="AO24">
        <v>1890.4290000000001</v>
      </c>
      <c r="AP24" t="s">
        <v>408</v>
      </c>
      <c r="AQ24" t="s">
        <v>118</v>
      </c>
      <c r="AR24" t="s">
        <v>120</v>
      </c>
      <c r="AS24" t="s">
        <v>118</v>
      </c>
      <c r="AT24" t="s">
        <v>120</v>
      </c>
      <c r="AU24" t="s">
        <v>175</v>
      </c>
      <c r="AV24" t="s">
        <v>206</v>
      </c>
      <c r="AW24" t="s">
        <v>66</v>
      </c>
      <c r="AX24">
        <v>1393</v>
      </c>
      <c r="AY24" t="s">
        <v>306</v>
      </c>
      <c r="AZ24">
        <v>1</v>
      </c>
      <c r="BA24" t="s">
        <v>307</v>
      </c>
      <c r="BB24">
        <v>1</v>
      </c>
      <c r="BC24">
        <v>1</v>
      </c>
      <c r="BE24" t="s">
        <v>68</v>
      </c>
      <c r="BF24">
        <v>1</v>
      </c>
      <c r="BG24" t="s">
        <v>245</v>
      </c>
      <c r="BI24" t="s">
        <v>118</v>
      </c>
      <c r="BJ24" t="s">
        <v>206</v>
      </c>
      <c r="BK24" t="s">
        <v>66</v>
      </c>
      <c r="BL24">
        <v>0.99863636363636354</v>
      </c>
      <c r="BM24">
        <v>1393</v>
      </c>
      <c r="BN24" t="s">
        <v>120</v>
      </c>
      <c r="BO24" t="s">
        <v>175</v>
      </c>
      <c r="BP24">
        <v>1</v>
      </c>
      <c r="BQ24">
        <v>1890.4290000000001</v>
      </c>
      <c r="BR24">
        <v>4.028145501245789E-2</v>
      </c>
      <c r="BS24">
        <v>0.35539969723441794</v>
      </c>
      <c r="BT24">
        <v>0.15499127446732988</v>
      </c>
      <c r="BU24">
        <v>12.134</v>
      </c>
      <c r="BV24">
        <v>5.2898045893286651E-2</v>
      </c>
      <c r="BW24">
        <v>18.038233649610749</v>
      </c>
      <c r="BX24">
        <v>20</v>
      </c>
      <c r="BY24">
        <v>1</v>
      </c>
      <c r="BZ24">
        <v>341</v>
      </c>
    </row>
    <row r="25" spans="1:78" ht="16.5">
      <c r="A25" s="125" t="str">
        <f t="shared" si="1"/>
        <v>청룡교통</v>
      </c>
      <c r="B25" s="126" t="str">
        <f t="shared" si="2"/>
        <v>박승호</v>
      </c>
      <c r="C25" s="127" t="str">
        <f t="shared" si="3"/>
        <v>D</v>
      </c>
      <c r="D25" s="128">
        <f t="shared" si="4"/>
        <v>0.83712599075611682</v>
      </c>
      <c r="E25" s="129">
        <f t="shared" si="5"/>
        <v>4679</v>
      </c>
      <c r="F25" s="130" t="str">
        <f t="shared" si="6"/>
        <v>44</v>
      </c>
      <c r="G25" s="131" t="str">
        <f t="shared" si="7"/>
        <v>73아1078</v>
      </c>
      <c r="H25" s="132">
        <f t="shared" si="8"/>
        <v>7</v>
      </c>
      <c r="I25" s="133">
        <f t="shared" si="9"/>
        <v>1148.8409999999999</v>
      </c>
      <c r="J25" s="134">
        <f t="shared" si="10"/>
        <v>3.284056811057195E-3</v>
      </c>
      <c r="K25" s="134">
        <f t="shared" si="11"/>
        <v>0.36884572861854203</v>
      </c>
      <c r="L25" s="134">
        <f t="shared" si="12"/>
        <v>0.16364318474009895</v>
      </c>
      <c r="M25" s="135">
        <f t="shared" si="13"/>
        <v>14.505000000000001</v>
      </c>
      <c r="N25" s="136">
        <f t="shared" si="14"/>
        <v>0</v>
      </c>
      <c r="O25" s="136">
        <f t="shared" si="15"/>
        <v>43.522123601090144</v>
      </c>
      <c r="P25" s="218">
        <f t="shared" si="16"/>
        <v>13</v>
      </c>
      <c r="Q25" s="219">
        <f t="shared" si="17"/>
        <v>0</v>
      </c>
      <c r="R25" s="219">
        <f t="shared" si="18"/>
        <v>500</v>
      </c>
      <c r="T25">
        <v>532</v>
      </c>
      <c r="U25">
        <v>4679</v>
      </c>
      <c r="V25" t="s">
        <v>207</v>
      </c>
      <c r="W25">
        <v>1148.8409999999999</v>
      </c>
      <c r="X25">
        <v>579.04499999999996</v>
      </c>
      <c r="Y25">
        <v>1.984</v>
      </c>
      <c r="Z25">
        <v>14.505000000000001</v>
      </c>
      <c r="AA25">
        <v>63.603040999999997</v>
      </c>
      <c r="AB25">
        <v>0.20887600000000001</v>
      </c>
      <c r="AC25">
        <v>23.459710000000001</v>
      </c>
      <c r="AD25" s="1">
        <v>188</v>
      </c>
      <c r="AE25">
        <v>0</v>
      </c>
      <c r="AF25">
        <v>500</v>
      </c>
      <c r="AG25">
        <v>89</v>
      </c>
      <c r="AH25">
        <v>18.062674000000001</v>
      </c>
      <c r="AI25">
        <v>1251.3</v>
      </c>
      <c r="AJ25">
        <v>6.8</v>
      </c>
      <c r="AK25">
        <v>13</v>
      </c>
      <c r="AL25">
        <v>3962</v>
      </c>
      <c r="AM25">
        <v>0.83712599075611682</v>
      </c>
      <c r="AN25" t="s">
        <v>67</v>
      </c>
      <c r="AO25">
        <v>432.76299999999998</v>
      </c>
      <c r="AP25" t="s">
        <v>409</v>
      </c>
      <c r="AQ25" t="s">
        <v>118</v>
      </c>
      <c r="AR25" t="s">
        <v>122</v>
      </c>
      <c r="AS25" t="s">
        <v>118</v>
      </c>
      <c r="AT25" t="s">
        <v>122</v>
      </c>
      <c r="AU25" t="s">
        <v>191</v>
      </c>
      <c r="AV25" t="s">
        <v>207</v>
      </c>
      <c r="AW25" t="s">
        <v>67</v>
      </c>
      <c r="AX25">
        <v>4679</v>
      </c>
      <c r="AY25" t="s">
        <v>298</v>
      </c>
      <c r="AZ25">
        <v>4</v>
      </c>
      <c r="BA25" t="s">
        <v>410</v>
      </c>
      <c r="BB25">
        <v>7</v>
      </c>
      <c r="BC25">
        <v>1</v>
      </c>
      <c r="BE25" t="s">
        <v>68</v>
      </c>
      <c r="BF25">
        <v>-2</v>
      </c>
      <c r="BG25" t="s">
        <v>247</v>
      </c>
      <c r="BI25" t="s">
        <v>118</v>
      </c>
      <c r="BJ25" t="s">
        <v>207</v>
      </c>
      <c r="BK25" t="s">
        <v>67</v>
      </c>
      <c r="BL25">
        <v>0.83712599075611682</v>
      </c>
      <c r="BM25">
        <v>4679</v>
      </c>
      <c r="BN25" t="s">
        <v>122</v>
      </c>
      <c r="BO25" t="s">
        <v>191</v>
      </c>
      <c r="BP25">
        <v>7</v>
      </c>
      <c r="BQ25">
        <v>1148.8409999999999</v>
      </c>
      <c r="BR25">
        <v>3.284056811057195E-3</v>
      </c>
      <c r="BS25">
        <v>0.36884572861854203</v>
      </c>
      <c r="BT25">
        <v>0.16364318474009895</v>
      </c>
      <c r="BU25">
        <v>14.505000000000001</v>
      </c>
      <c r="BV25">
        <v>0</v>
      </c>
      <c r="BW25">
        <v>43.522123601090144</v>
      </c>
      <c r="BX25">
        <v>13</v>
      </c>
      <c r="BY25">
        <v>0</v>
      </c>
      <c r="BZ25">
        <v>500</v>
      </c>
    </row>
    <row r="26" spans="1:78" ht="16.5">
      <c r="A26" s="108" t="str">
        <f t="shared" si="1"/>
        <v>청룡교통</v>
      </c>
      <c r="B26" s="109" t="str">
        <f t="shared" si="2"/>
        <v>박완규</v>
      </c>
      <c r="C26" s="110" t="str">
        <f t="shared" si="3"/>
        <v>C</v>
      </c>
      <c r="D26" s="111">
        <f t="shared" si="4"/>
        <v>0.89551988439129726</v>
      </c>
      <c r="E26" s="112">
        <f t="shared" si="5"/>
        <v>4336</v>
      </c>
      <c r="F26" s="113" t="str">
        <f t="shared" si="6"/>
        <v>43-1</v>
      </c>
      <c r="G26" s="114" t="str">
        <f t="shared" si="7"/>
        <v>73아1076</v>
      </c>
      <c r="H26" s="115">
        <f t="shared" si="8"/>
        <v>2</v>
      </c>
      <c r="I26" s="116">
        <f t="shared" si="9"/>
        <v>1917.954</v>
      </c>
      <c r="J26" s="117">
        <f t="shared" si="10"/>
        <v>5.2335537286254024E-3</v>
      </c>
      <c r="K26" s="117">
        <f t="shared" si="11"/>
        <v>0.35762837618196147</v>
      </c>
      <c r="L26" s="117">
        <f t="shared" si="12"/>
        <v>0.17935779481676828</v>
      </c>
      <c r="M26" s="118">
        <f t="shared" si="13"/>
        <v>12.772</v>
      </c>
      <c r="N26" s="119">
        <f t="shared" si="14"/>
        <v>0.31283336305250281</v>
      </c>
      <c r="O26" s="119">
        <f t="shared" si="15"/>
        <v>9.3328619977330014</v>
      </c>
      <c r="P26" s="220">
        <f t="shared" si="16"/>
        <v>31</v>
      </c>
      <c r="Q26" s="221">
        <f t="shared" si="17"/>
        <v>6</v>
      </c>
      <c r="R26" s="221">
        <f t="shared" si="18"/>
        <v>179</v>
      </c>
      <c r="T26">
        <v>532</v>
      </c>
      <c r="U26">
        <v>4336</v>
      </c>
      <c r="V26" t="s">
        <v>411</v>
      </c>
      <c r="W26">
        <v>1917.954</v>
      </c>
      <c r="X26">
        <v>932.24800000000005</v>
      </c>
      <c r="Y26">
        <v>2.0569999999999999</v>
      </c>
      <c r="Z26">
        <v>12.772</v>
      </c>
      <c r="AA26">
        <v>113.846352</v>
      </c>
      <c r="AB26">
        <v>0.59582100000000005</v>
      </c>
      <c r="AC26">
        <v>40.714686</v>
      </c>
      <c r="AD26" s="1">
        <v>344</v>
      </c>
      <c r="AE26">
        <v>6</v>
      </c>
      <c r="AF26">
        <v>179</v>
      </c>
      <c r="AG26">
        <v>91</v>
      </c>
      <c r="AH26">
        <v>16.846862999999999</v>
      </c>
      <c r="AI26">
        <v>2361.1999999999998</v>
      </c>
      <c r="AJ26">
        <v>94.9</v>
      </c>
      <c r="AK26">
        <v>31</v>
      </c>
      <c r="AL26">
        <v>9942</v>
      </c>
      <c r="AM26">
        <v>0.89551988439129726</v>
      </c>
      <c r="AN26" t="s">
        <v>69</v>
      </c>
      <c r="AO26">
        <v>1765.316</v>
      </c>
      <c r="AP26" t="s">
        <v>412</v>
      </c>
      <c r="AQ26" t="s">
        <v>118</v>
      </c>
      <c r="AR26" t="s">
        <v>121</v>
      </c>
      <c r="AS26" t="s">
        <v>118</v>
      </c>
      <c r="AT26" t="s">
        <v>121</v>
      </c>
      <c r="AU26" t="s">
        <v>185</v>
      </c>
      <c r="AV26" t="s">
        <v>411</v>
      </c>
      <c r="AW26" t="s">
        <v>69</v>
      </c>
      <c r="AX26">
        <v>4336</v>
      </c>
      <c r="AY26" t="s">
        <v>303</v>
      </c>
      <c r="AZ26">
        <v>2</v>
      </c>
      <c r="BA26" t="s">
        <v>264</v>
      </c>
      <c r="BB26">
        <v>2</v>
      </c>
      <c r="BC26">
        <v>1</v>
      </c>
      <c r="BE26" t="s">
        <v>339</v>
      </c>
      <c r="BF26" t="s">
        <v>340</v>
      </c>
      <c r="BG26" t="s">
        <v>339</v>
      </c>
      <c r="BI26" t="s">
        <v>118</v>
      </c>
      <c r="BJ26" t="s">
        <v>411</v>
      </c>
      <c r="BK26" t="s">
        <v>69</v>
      </c>
      <c r="BL26">
        <v>0.89551988439129726</v>
      </c>
      <c r="BM26">
        <v>4336</v>
      </c>
      <c r="BN26" t="s">
        <v>121</v>
      </c>
      <c r="BO26" t="s">
        <v>185</v>
      </c>
      <c r="BP26">
        <v>2</v>
      </c>
      <c r="BQ26">
        <v>1917.954</v>
      </c>
      <c r="BR26">
        <v>5.2335537286254024E-3</v>
      </c>
      <c r="BS26">
        <v>0.35762837618196147</v>
      </c>
      <c r="BT26">
        <v>0.17935779481676828</v>
      </c>
      <c r="BU26">
        <v>12.772</v>
      </c>
      <c r="BV26">
        <v>0.31283336305250281</v>
      </c>
      <c r="BW26">
        <v>9.3328619977330014</v>
      </c>
      <c r="BX26">
        <v>31</v>
      </c>
      <c r="BY26">
        <v>6</v>
      </c>
      <c r="BZ26">
        <v>179</v>
      </c>
    </row>
    <row r="27" spans="1:78" ht="16.5">
      <c r="A27" s="125" t="str">
        <f t="shared" si="1"/>
        <v>청룡교통</v>
      </c>
      <c r="B27" s="126" t="str">
        <f t="shared" si="2"/>
        <v>박종억</v>
      </c>
      <c r="C27" s="127" t="str">
        <f t="shared" si="3"/>
        <v>B</v>
      </c>
      <c r="D27" s="128">
        <f t="shared" si="4"/>
        <v>0.90961437374941179</v>
      </c>
      <c r="E27" s="129">
        <f t="shared" si="5"/>
        <v>33</v>
      </c>
      <c r="F27" s="130" t="str">
        <f t="shared" si="6"/>
        <v>44</v>
      </c>
      <c r="G27" s="131" t="str">
        <f t="shared" si="7"/>
        <v>73아1052</v>
      </c>
      <c r="H27" s="132">
        <f t="shared" si="8"/>
        <v>2</v>
      </c>
      <c r="I27" s="133">
        <f t="shared" si="9"/>
        <v>2575.096</v>
      </c>
      <c r="J27" s="134">
        <f t="shared" si="10"/>
        <v>8.4041017748644111E-3</v>
      </c>
      <c r="K27" s="134">
        <f t="shared" si="11"/>
        <v>0.34455660421144246</v>
      </c>
      <c r="L27" s="134">
        <f t="shared" si="12"/>
        <v>0.14407229866381679</v>
      </c>
      <c r="M27" s="135">
        <f t="shared" si="13"/>
        <v>8.6010000000000009</v>
      </c>
      <c r="N27" s="136">
        <f t="shared" si="14"/>
        <v>0</v>
      </c>
      <c r="O27" s="136">
        <f t="shared" si="15"/>
        <v>2.7571787614908336</v>
      </c>
      <c r="P27" s="218">
        <f t="shared" si="16"/>
        <v>54</v>
      </c>
      <c r="Q27" s="219">
        <f t="shared" si="17"/>
        <v>0</v>
      </c>
      <c r="R27" s="219">
        <f t="shared" si="18"/>
        <v>71</v>
      </c>
      <c r="T27">
        <v>532</v>
      </c>
      <c r="U27">
        <v>33</v>
      </c>
      <c r="V27" t="s">
        <v>413</v>
      </c>
      <c r="W27">
        <v>2575.096</v>
      </c>
      <c r="X27">
        <v>1099.6990000000001</v>
      </c>
      <c r="Y27">
        <v>2.3420000000000001</v>
      </c>
      <c r="Z27">
        <v>8.6010000000000009</v>
      </c>
      <c r="AA27">
        <v>151.44497699999999</v>
      </c>
      <c r="AB27">
        <v>1.272759</v>
      </c>
      <c r="AC27">
        <v>52.181367000000002</v>
      </c>
      <c r="AD27" s="1">
        <v>371</v>
      </c>
      <c r="AE27">
        <v>0</v>
      </c>
      <c r="AF27">
        <v>71</v>
      </c>
      <c r="AG27">
        <v>80</v>
      </c>
      <c r="AH27">
        <v>17.003508</v>
      </c>
      <c r="AI27">
        <v>1645.2</v>
      </c>
      <c r="AJ27">
        <v>0</v>
      </c>
      <c r="AK27">
        <v>54</v>
      </c>
      <c r="AL27">
        <v>30376</v>
      </c>
      <c r="AM27">
        <v>0.90961437374941179</v>
      </c>
      <c r="AN27" t="s">
        <v>68</v>
      </c>
      <c r="AO27">
        <v>2432.5360000000001</v>
      </c>
      <c r="AP27" t="s">
        <v>414</v>
      </c>
      <c r="AQ27" t="s">
        <v>118</v>
      </c>
      <c r="AR27" t="s">
        <v>122</v>
      </c>
      <c r="AS27" t="s">
        <v>118</v>
      </c>
      <c r="AT27" t="s">
        <v>122</v>
      </c>
      <c r="AU27" t="s">
        <v>189</v>
      </c>
      <c r="AV27" t="s">
        <v>413</v>
      </c>
      <c r="AW27" t="s">
        <v>68</v>
      </c>
      <c r="AX27">
        <v>33</v>
      </c>
      <c r="AY27" t="s">
        <v>301</v>
      </c>
      <c r="AZ27">
        <v>4</v>
      </c>
      <c r="BA27" t="s">
        <v>344</v>
      </c>
      <c r="BB27">
        <v>2</v>
      </c>
      <c r="BC27">
        <v>1</v>
      </c>
      <c r="BE27" t="s">
        <v>339</v>
      </c>
      <c r="BF27" t="s">
        <v>340</v>
      </c>
      <c r="BG27" t="s">
        <v>339</v>
      </c>
      <c r="BI27" t="s">
        <v>118</v>
      </c>
      <c r="BJ27" t="s">
        <v>413</v>
      </c>
      <c r="BK27" t="s">
        <v>68</v>
      </c>
      <c r="BL27">
        <v>0.90961437374941179</v>
      </c>
      <c r="BM27">
        <v>33</v>
      </c>
      <c r="BN27" t="s">
        <v>122</v>
      </c>
      <c r="BO27" t="s">
        <v>189</v>
      </c>
      <c r="BP27">
        <v>2</v>
      </c>
      <c r="BQ27">
        <v>2575.096</v>
      </c>
      <c r="BR27">
        <v>8.4041017748644111E-3</v>
      </c>
      <c r="BS27">
        <v>0.34455660421144246</v>
      </c>
      <c r="BT27">
        <v>0.14407229866381679</v>
      </c>
      <c r="BU27">
        <v>8.6010000000000009</v>
      </c>
      <c r="BV27">
        <v>0</v>
      </c>
      <c r="BW27">
        <v>2.7571787614908336</v>
      </c>
      <c r="BX27">
        <v>54</v>
      </c>
      <c r="BY27">
        <v>0</v>
      </c>
      <c r="BZ27">
        <v>71</v>
      </c>
    </row>
    <row r="28" spans="1:78" ht="16.5">
      <c r="A28" s="108" t="str">
        <f t="shared" si="1"/>
        <v>청룡교통</v>
      </c>
      <c r="B28" s="109" t="str">
        <f t="shared" si="2"/>
        <v>박형근</v>
      </c>
      <c r="C28" s="110" t="str">
        <f t="shared" si="3"/>
        <v>C</v>
      </c>
      <c r="D28" s="111">
        <f t="shared" si="4"/>
        <v>0.85217391304347834</v>
      </c>
      <c r="E28" s="112">
        <f t="shared" si="5"/>
        <v>5</v>
      </c>
      <c r="F28" s="113" t="str">
        <f t="shared" si="6"/>
        <v>43-1</v>
      </c>
      <c r="G28" s="114" t="str">
        <f t="shared" si="7"/>
        <v>73아1076</v>
      </c>
      <c r="H28" s="115">
        <f t="shared" si="8"/>
        <v>1</v>
      </c>
      <c r="I28" s="116">
        <f t="shared" si="9"/>
        <v>2171.7669999999998</v>
      </c>
      <c r="J28" s="117">
        <f t="shared" si="10"/>
        <v>2.9327301587431694E-3</v>
      </c>
      <c r="K28" s="117">
        <f t="shared" si="11"/>
        <v>0.39499810151123133</v>
      </c>
      <c r="L28" s="117">
        <f t="shared" si="12"/>
        <v>0.20674409363435398</v>
      </c>
      <c r="M28" s="118">
        <f t="shared" si="13"/>
        <v>13.984</v>
      </c>
      <c r="N28" s="119">
        <f t="shared" si="14"/>
        <v>0.23022727576208685</v>
      </c>
      <c r="O28" s="119">
        <f t="shared" si="15"/>
        <v>14.780591103925975</v>
      </c>
      <c r="P28" s="220">
        <f t="shared" si="16"/>
        <v>54</v>
      </c>
      <c r="Q28" s="221">
        <f t="shared" si="17"/>
        <v>5</v>
      </c>
      <c r="R28" s="221">
        <f t="shared" si="18"/>
        <v>321</v>
      </c>
      <c r="T28">
        <v>532</v>
      </c>
      <c r="U28">
        <v>5</v>
      </c>
      <c r="V28" t="s">
        <v>208</v>
      </c>
      <c r="W28">
        <v>2171.7669999999998</v>
      </c>
      <c r="X28">
        <v>1108.203</v>
      </c>
      <c r="Y28">
        <v>1.96</v>
      </c>
      <c r="Z28">
        <v>13.984</v>
      </c>
      <c r="AA28">
        <v>134.19884500000001</v>
      </c>
      <c r="AB28">
        <v>0.393569</v>
      </c>
      <c r="AC28">
        <v>53.008288999999998</v>
      </c>
      <c r="AD28" s="1">
        <v>449</v>
      </c>
      <c r="AE28">
        <v>5</v>
      </c>
      <c r="AF28">
        <v>321</v>
      </c>
      <c r="AG28">
        <v>94</v>
      </c>
      <c r="AH28">
        <v>16.183201</v>
      </c>
      <c r="AI28">
        <v>3775.6</v>
      </c>
      <c r="AJ28">
        <v>178.3</v>
      </c>
      <c r="AK28">
        <v>54</v>
      </c>
      <c r="AL28">
        <v>18122</v>
      </c>
      <c r="AM28">
        <v>0.85217391304347834</v>
      </c>
      <c r="AN28" t="s">
        <v>69</v>
      </c>
      <c r="AO28">
        <v>2171.7669999999998</v>
      </c>
      <c r="AP28" t="s">
        <v>415</v>
      </c>
      <c r="AQ28" t="s">
        <v>118</v>
      </c>
      <c r="AR28" t="s">
        <v>121</v>
      </c>
      <c r="AS28" t="s">
        <v>118</v>
      </c>
      <c r="AT28" t="s">
        <v>121</v>
      </c>
      <c r="AU28" t="s">
        <v>185</v>
      </c>
      <c r="AV28" t="s">
        <v>208</v>
      </c>
      <c r="AW28" t="s">
        <v>69</v>
      </c>
      <c r="AX28">
        <v>5</v>
      </c>
      <c r="AY28" t="s">
        <v>303</v>
      </c>
      <c r="AZ28">
        <v>4</v>
      </c>
      <c r="BA28" t="s">
        <v>351</v>
      </c>
      <c r="BB28">
        <v>1</v>
      </c>
      <c r="BC28">
        <v>1</v>
      </c>
      <c r="BE28" t="s">
        <v>69</v>
      </c>
      <c r="BF28">
        <v>0</v>
      </c>
      <c r="BG28" t="s">
        <v>246</v>
      </c>
      <c r="BI28" t="s">
        <v>118</v>
      </c>
      <c r="BJ28" t="s">
        <v>208</v>
      </c>
      <c r="BK28" t="s">
        <v>69</v>
      </c>
      <c r="BL28">
        <v>0.85217391304347834</v>
      </c>
      <c r="BM28">
        <v>5</v>
      </c>
      <c r="BN28" t="s">
        <v>121</v>
      </c>
      <c r="BO28" t="s">
        <v>185</v>
      </c>
      <c r="BP28">
        <v>1</v>
      </c>
      <c r="BQ28">
        <v>2171.7669999999998</v>
      </c>
      <c r="BR28">
        <v>2.9327301587431694E-3</v>
      </c>
      <c r="BS28">
        <v>0.39499810151123133</v>
      </c>
      <c r="BT28">
        <v>0.20674409363435398</v>
      </c>
      <c r="BU28">
        <v>13.984</v>
      </c>
      <c r="BV28">
        <v>0.23022727576208685</v>
      </c>
      <c r="BW28">
        <v>14.780591103925975</v>
      </c>
      <c r="BX28">
        <v>54</v>
      </c>
      <c r="BY28">
        <v>5</v>
      </c>
      <c r="BZ28">
        <v>321</v>
      </c>
    </row>
    <row r="29" spans="1:78" ht="16.5">
      <c r="A29" s="125" t="str">
        <f t="shared" si="1"/>
        <v>청룡교통</v>
      </c>
      <c r="B29" s="126" t="str">
        <f t="shared" si="2"/>
        <v>배경호</v>
      </c>
      <c r="C29" s="127" t="str">
        <f t="shared" si="3"/>
        <v>A</v>
      </c>
      <c r="D29" s="128">
        <f t="shared" si="4"/>
        <v>0.9788004951838718</v>
      </c>
      <c r="E29" s="129">
        <f t="shared" si="5"/>
        <v>4432</v>
      </c>
      <c r="F29" s="130" t="str">
        <f t="shared" si="6"/>
        <v>43-1</v>
      </c>
      <c r="G29" s="131" t="str">
        <f t="shared" si="7"/>
        <v>75바1073</v>
      </c>
      <c r="H29" s="132">
        <f t="shared" si="8"/>
        <v>2</v>
      </c>
      <c r="I29" s="133">
        <f t="shared" si="9"/>
        <v>2421.2350000000001</v>
      </c>
      <c r="J29" s="134">
        <f t="shared" si="10"/>
        <v>5.1892619022948623E-2</v>
      </c>
      <c r="K29" s="134">
        <f t="shared" si="11"/>
        <v>0.3495046256119605</v>
      </c>
      <c r="L29" s="134">
        <f t="shared" si="12"/>
        <v>0.17842134282711095</v>
      </c>
      <c r="M29" s="135">
        <f t="shared" si="13"/>
        <v>12.015000000000001</v>
      </c>
      <c r="N29" s="136">
        <f t="shared" si="14"/>
        <v>0</v>
      </c>
      <c r="O29" s="136">
        <f t="shared" si="15"/>
        <v>8.1363436428103828</v>
      </c>
      <c r="P29" s="218">
        <f t="shared" si="16"/>
        <v>49</v>
      </c>
      <c r="Q29" s="219">
        <f t="shared" si="17"/>
        <v>0</v>
      </c>
      <c r="R29" s="219">
        <f t="shared" si="18"/>
        <v>197</v>
      </c>
      <c r="T29">
        <v>532</v>
      </c>
      <c r="U29">
        <v>4432</v>
      </c>
      <c r="V29" t="s">
        <v>209</v>
      </c>
      <c r="W29">
        <v>2421.2350000000001</v>
      </c>
      <c r="X29">
        <v>1075.8599999999999</v>
      </c>
      <c r="Y29">
        <v>2.2509999999999999</v>
      </c>
      <c r="Z29">
        <v>12.015000000000001</v>
      </c>
      <c r="AA29">
        <v>152.27412200000001</v>
      </c>
      <c r="AB29">
        <v>7.9019029999999999</v>
      </c>
      <c r="AC29">
        <v>53.220509999999997</v>
      </c>
      <c r="AD29" s="1">
        <v>432</v>
      </c>
      <c r="AE29">
        <v>0</v>
      </c>
      <c r="AF29">
        <v>197</v>
      </c>
      <c r="AG29">
        <v>95</v>
      </c>
      <c r="AH29">
        <v>15.900501999999999</v>
      </c>
      <c r="AI29">
        <v>3081</v>
      </c>
      <c r="AJ29">
        <v>207.2</v>
      </c>
      <c r="AK29">
        <v>49</v>
      </c>
      <c r="AL29">
        <v>12978</v>
      </c>
      <c r="AM29">
        <v>0.9788004951838718</v>
      </c>
      <c r="AN29" t="s">
        <v>66</v>
      </c>
      <c r="AO29">
        <v>2287.8560000000002</v>
      </c>
      <c r="AP29" t="s">
        <v>416</v>
      </c>
      <c r="AQ29" t="s">
        <v>118</v>
      </c>
      <c r="AR29" t="s">
        <v>121</v>
      </c>
      <c r="AS29" t="s">
        <v>118</v>
      </c>
      <c r="AT29" t="s">
        <v>121</v>
      </c>
      <c r="AU29" t="s">
        <v>188</v>
      </c>
      <c r="AV29" t="s">
        <v>209</v>
      </c>
      <c r="AW29" t="s">
        <v>66</v>
      </c>
      <c r="AX29">
        <v>4432</v>
      </c>
      <c r="AY29" t="s">
        <v>417</v>
      </c>
      <c r="AZ29">
        <v>1</v>
      </c>
      <c r="BA29" t="s">
        <v>380</v>
      </c>
      <c r="BB29">
        <v>2</v>
      </c>
      <c r="BC29">
        <v>1</v>
      </c>
      <c r="BE29" t="s">
        <v>68</v>
      </c>
      <c r="BF29">
        <v>1</v>
      </c>
      <c r="BG29" t="s">
        <v>245</v>
      </c>
      <c r="BI29" t="s">
        <v>118</v>
      </c>
      <c r="BJ29" t="s">
        <v>209</v>
      </c>
      <c r="BK29" t="s">
        <v>66</v>
      </c>
      <c r="BL29">
        <v>0.9788004951838718</v>
      </c>
      <c r="BM29">
        <v>4432</v>
      </c>
      <c r="BN29" t="s">
        <v>121</v>
      </c>
      <c r="BO29" t="s">
        <v>188</v>
      </c>
      <c r="BP29">
        <v>2</v>
      </c>
      <c r="BQ29">
        <v>2421.2350000000001</v>
      </c>
      <c r="BR29">
        <v>5.1892619022948623E-2</v>
      </c>
      <c r="BS29">
        <v>0.3495046256119605</v>
      </c>
      <c r="BT29">
        <v>0.17842134282711095</v>
      </c>
      <c r="BU29">
        <v>12.015000000000001</v>
      </c>
      <c r="BV29">
        <v>0</v>
      </c>
      <c r="BW29">
        <v>8.1363436428103828</v>
      </c>
      <c r="BX29">
        <v>49</v>
      </c>
      <c r="BY29">
        <v>0</v>
      </c>
      <c r="BZ29">
        <v>197</v>
      </c>
    </row>
    <row r="30" spans="1:78" ht="16.5">
      <c r="A30" s="108" t="str">
        <f t="shared" si="1"/>
        <v>청룡교통</v>
      </c>
      <c r="B30" s="109" t="str">
        <f t="shared" si="2"/>
        <v>석승무</v>
      </c>
      <c r="C30" s="110" t="str">
        <f t="shared" si="3"/>
        <v>D</v>
      </c>
      <c r="D30" s="111">
        <f t="shared" si="4"/>
        <v>0.82028571428571428</v>
      </c>
      <c r="E30" s="112">
        <f t="shared" si="5"/>
        <v>5169</v>
      </c>
      <c r="F30" s="113" t="str">
        <f t="shared" si="6"/>
        <v>310</v>
      </c>
      <c r="G30" s="114" t="str">
        <f t="shared" si="7"/>
        <v>73아1731</v>
      </c>
      <c r="H30" s="115">
        <f t="shared" si="8"/>
        <v>1</v>
      </c>
      <c r="I30" s="116">
        <f t="shared" si="9"/>
        <v>1230.76</v>
      </c>
      <c r="J30" s="117">
        <f t="shared" si="10"/>
        <v>0.11732165521633993</v>
      </c>
      <c r="K30" s="117">
        <f t="shared" si="11"/>
        <v>0.33259919000096427</v>
      </c>
      <c r="L30" s="117">
        <f t="shared" si="12"/>
        <v>9.5063212974097311E-2</v>
      </c>
      <c r="M30" s="118">
        <f t="shared" si="13"/>
        <v>21.837</v>
      </c>
      <c r="N30" s="119">
        <f t="shared" si="14"/>
        <v>1.7875134063505476</v>
      </c>
      <c r="O30" s="119">
        <f t="shared" si="15"/>
        <v>3.0875231564236731</v>
      </c>
      <c r="P30" s="220">
        <f t="shared" si="16"/>
        <v>22</v>
      </c>
      <c r="Q30" s="221">
        <f t="shared" si="17"/>
        <v>22</v>
      </c>
      <c r="R30" s="221">
        <f t="shared" si="18"/>
        <v>38</v>
      </c>
      <c r="T30">
        <v>532</v>
      </c>
      <c r="U30">
        <v>5169</v>
      </c>
      <c r="V30" t="s">
        <v>210</v>
      </c>
      <c r="W30">
        <v>1230.76</v>
      </c>
      <c r="X30">
        <v>428.74900000000002</v>
      </c>
      <c r="Y30">
        <v>2.871</v>
      </c>
      <c r="Z30">
        <v>21.837</v>
      </c>
      <c r="AA30">
        <v>45.411659</v>
      </c>
      <c r="AB30">
        <v>5.3277710000000003</v>
      </c>
      <c r="AC30">
        <v>15.103880999999999</v>
      </c>
      <c r="AD30" s="1">
        <v>117</v>
      </c>
      <c r="AE30">
        <v>22</v>
      </c>
      <c r="AF30">
        <v>38</v>
      </c>
      <c r="AG30">
        <v>102</v>
      </c>
      <c r="AH30">
        <v>27.102291000000001</v>
      </c>
      <c r="AI30">
        <v>17395.5</v>
      </c>
      <c r="AJ30">
        <v>6418.7</v>
      </c>
      <c r="AK30">
        <v>22</v>
      </c>
      <c r="AL30">
        <v>26197</v>
      </c>
      <c r="AM30">
        <v>0.82028571428571428</v>
      </c>
      <c r="AN30" t="s">
        <v>67</v>
      </c>
      <c r="AO30">
        <v>1230.76</v>
      </c>
      <c r="AP30" t="s">
        <v>418</v>
      </c>
      <c r="AQ30" t="s">
        <v>118</v>
      </c>
      <c r="AR30" t="s">
        <v>119</v>
      </c>
      <c r="AS30" t="s">
        <v>118</v>
      </c>
      <c r="AT30" t="s">
        <v>119</v>
      </c>
      <c r="AU30" t="s">
        <v>171</v>
      </c>
      <c r="AV30" t="s">
        <v>210</v>
      </c>
      <c r="AW30" t="s">
        <v>67</v>
      </c>
      <c r="AX30">
        <v>5169</v>
      </c>
      <c r="AY30" t="s">
        <v>300</v>
      </c>
      <c r="AZ30">
        <v>1</v>
      </c>
      <c r="BA30" t="s">
        <v>278</v>
      </c>
      <c r="BB30">
        <v>1</v>
      </c>
      <c r="BC30">
        <v>1</v>
      </c>
      <c r="BE30" t="s">
        <v>66</v>
      </c>
      <c r="BF30">
        <v>-3</v>
      </c>
      <c r="BG30" t="s">
        <v>247</v>
      </c>
      <c r="BI30" t="s">
        <v>118</v>
      </c>
      <c r="BJ30" t="s">
        <v>210</v>
      </c>
      <c r="BK30" t="s">
        <v>67</v>
      </c>
      <c r="BL30">
        <v>0.82028571428571428</v>
      </c>
      <c r="BM30">
        <v>5169</v>
      </c>
      <c r="BN30" t="s">
        <v>119</v>
      </c>
      <c r="BO30" t="s">
        <v>171</v>
      </c>
      <c r="BP30">
        <v>1</v>
      </c>
      <c r="BQ30">
        <v>1230.76</v>
      </c>
      <c r="BR30">
        <v>0.11732165521633993</v>
      </c>
      <c r="BS30">
        <v>0.33259919000096427</v>
      </c>
      <c r="BT30">
        <v>9.5063212974097311E-2</v>
      </c>
      <c r="BU30">
        <v>21.837</v>
      </c>
      <c r="BV30">
        <v>1.7875134063505476</v>
      </c>
      <c r="BW30">
        <v>3.0875231564236731</v>
      </c>
      <c r="BX30">
        <v>22</v>
      </c>
      <c r="BY30">
        <v>22</v>
      </c>
      <c r="BZ30">
        <v>38</v>
      </c>
    </row>
    <row r="31" spans="1:78" ht="16.5">
      <c r="A31" s="125" t="str">
        <f t="shared" si="1"/>
        <v>청룡교통</v>
      </c>
      <c r="B31" s="126" t="str">
        <f t="shared" si="2"/>
        <v>심보용</v>
      </c>
      <c r="C31" s="127" t="str">
        <f t="shared" si="3"/>
        <v>S</v>
      </c>
      <c r="D31" s="128">
        <f t="shared" si="4"/>
        <v>1.0252173913043479</v>
      </c>
      <c r="E31" s="129">
        <f t="shared" si="5"/>
        <v>1149</v>
      </c>
      <c r="F31" s="130" t="str">
        <f t="shared" si="6"/>
        <v>43-1</v>
      </c>
      <c r="G31" s="131" t="str">
        <f t="shared" si="7"/>
        <v>75바1073</v>
      </c>
      <c r="H31" s="132">
        <f t="shared" si="8"/>
        <v>1</v>
      </c>
      <c r="I31" s="133">
        <f t="shared" si="9"/>
        <v>2008.2670000000001</v>
      </c>
      <c r="J31" s="134">
        <f t="shared" si="10"/>
        <v>6.4418418241115938E-2</v>
      </c>
      <c r="K31" s="134">
        <f t="shared" si="11"/>
        <v>0.32260628179917755</v>
      </c>
      <c r="L31" s="134">
        <f t="shared" si="12"/>
        <v>0.10456776912631637</v>
      </c>
      <c r="M31" s="135">
        <f t="shared" si="13"/>
        <v>10.62</v>
      </c>
      <c r="N31" s="136">
        <f t="shared" si="14"/>
        <v>9.9588351548872731E-2</v>
      </c>
      <c r="O31" s="136">
        <f t="shared" si="15"/>
        <v>12.946485701353454</v>
      </c>
      <c r="P31" s="218">
        <f t="shared" si="16"/>
        <v>29</v>
      </c>
      <c r="Q31" s="219">
        <f t="shared" si="17"/>
        <v>2</v>
      </c>
      <c r="R31" s="219">
        <f t="shared" si="18"/>
        <v>261</v>
      </c>
      <c r="T31">
        <v>532</v>
      </c>
      <c r="U31">
        <v>1149</v>
      </c>
      <c r="V31" t="s">
        <v>211</v>
      </c>
      <c r="W31">
        <v>2033.32</v>
      </c>
      <c r="X31">
        <v>860.89599999999996</v>
      </c>
      <c r="Y31">
        <v>2.3620000000000001</v>
      </c>
      <c r="Z31">
        <v>10.62</v>
      </c>
      <c r="AA31">
        <v>128.89189500000001</v>
      </c>
      <c r="AB31">
        <v>8.3030120000000007</v>
      </c>
      <c r="AC31">
        <v>41.581335000000003</v>
      </c>
      <c r="AD31" s="1">
        <v>210</v>
      </c>
      <c r="AE31">
        <v>2</v>
      </c>
      <c r="AF31">
        <v>261</v>
      </c>
      <c r="AG31">
        <v>84</v>
      </c>
      <c r="AH31">
        <v>15.77539</v>
      </c>
      <c r="AI31">
        <v>1602</v>
      </c>
      <c r="AJ31">
        <v>54.6</v>
      </c>
      <c r="AK31">
        <v>29</v>
      </c>
      <c r="AL31">
        <v>5180</v>
      </c>
      <c r="AM31">
        <v>1.0252173913043479</v>
      </c>
      <c r="AN31" t="s">
        <v>71</v>
      </c>
      <c r="AO31">
        <v>2008.2670000000001</v>
      </c>
      <c r="AP31" t="s">
        <v>419</v>
      </c>
      <c r="AQ31" t="s">
        <v>118</v>
      </c>
      <c r="AR31" t="s">
        <v>121</v>
      </c>
      <c r="AS31" t="s">
        <v>118</v>
      </c>
      <c r="AT31" t="s">
        <v>121</v>
      </c>
      <c r="AU31" t="s">
        <v>188</v>
      </c>
      <c r="AV31" t="s">
        <v>211</v>
      </c>
      <c r="AW31" t="s">
        <v>71</v>
      </c>
      <c r="AX31">
        <v>1149</v>
      </c>
      <c r="AY31" t="s">
        <v>331</v>
      </c>
      <c r="AZ31">
        <v>1</v>
      </c>
      <c r="BA31" t="s">
        <v>332</v>
      </c>
      <c r="BB31">
        <v>1</v>
      </c>
      <c r="BC31">
        <v>1</v>
      </c>
      <c r="BE31" t="s">
        <v>69</v>
      </c>
      <c r="BF31">
        <v>3</v>
      </c>
      <c r="BG31" t="s">
        <v>245</v>
      </c>
      <c r="BI31" t="s">
        <v>118</v>
      </c>
      <c r="BJ31" t="s">
        <v>211</v>
      </c>
      <c r="BK31" t="s">
        <v>71</v>
      </c>
      <c r="BL31">
        <v>1.0252173913043479</v>
      </c>
      <c r="BM31">
        <v>1149</v>
      </c>
      <c r="BN31" t="s">
        <v>121</v>
      </c>
      <c r="BO31" t="s">
        <v>188</v>
      </c>
      <c r="BP31">
        <v>1</v>
      </c>
      <c r="BQ31">
        <v>2008.2670000000001</v>
      </c>
      <c r="BR31">
        <v>6.4418418241115938E-2</v>
      </c>
      <c r="BS31">
        <v>0.32260628179917755</v>
      </c>
      <c r="BT31">
        <v>0.1032793657663329</v>
      </c>
      <c r="BU31">
        <v>10.62</v>
      </c>
      <c r="BV31">
        <v>9.9588351548872731E-2</v>
      </c>
      <c r="BW31">
        <v>12.946485701353454</v>
      </c>
      <c r="BX31">
        <v>29</v>
      </c>
      <c r="BY31">
        <v>2</v>
      </c>
      <c r="BZ31">
        <v>261</v>
      </c>
    </row>
    <row r="32" spans="1:78" ht="16.5">
      <c r="A32" s="108" t="str">
        <f t="shared" si="1"/>
        <v>청룡교통</v>
      </c>
      <c r="B32" s="109" t="str">
        <f t="shared" si="2"/>
        <v>여유안</v>
      </c>
      <c r="C32" s="110" t="str">
        <f t="shared" si="3"/>
        <v>C</v>
      </c>
      <c r="D32" s="111">
        <f t="shared" si="4"/>
        <v>0.85051885785518888</v>
      </c>
      <c r="E32" s="112">
        <f t="shared" si="5"/>
        <v>5828</v>
      </c>
      <c r="F32" s="113" t="str">
        <f t="shared" si="6"/>
        <v>44</v>
      </c>
      <c r="G32" s="114" t="str">
        <f t="shared" si="7"/>
        <v>73아1052</v>
      </c>
      <c r="H32" s="115">
        <f t="shared" si="8"/>
        <v>4</v>
      </c>
      <c r="I32" s="116">
        <f t="shared" si="9"/>
        <v>631.91599999999994</v>
      </c>
      <c r="J32" s="117">
        <f t="shared" si="10"/>
        <v>3.1596797345409343E-2</v>
      </c>
      <c r="K32" s="117">
        <f t="shared" si="11"/>
        <v>0.41973981150432532</v>
      </c>
      <c r="L32" s="117">
        <f t="shared" si="12"/>
        <v>0.15824888118041006</v>
      </c>
      <c r="M32" s="118">
        <f t="shared" si="13"/>
        <v>16.202999999999999</v>
      </c>
      <c r="N32" s="119">
        <f t="shared" si="14"/>
        <v>0.81052384155879953</v>
      </c>
      <c r="O32" s="119">
        <f t="shared" si="15"/>
        <v>40.931453998719377</v>
      </c>
      <c r="P32" s="220">
        <f t="shared" si="16"/>
        <v>19</v>
      </c>
      <c r="Q32" s="221">
        <f t="shared" si="17"/>
        <v>6</v>
      </c>
      <c r="R32" s="221">
        <f t="shared" si="18"/>
        <v>366</v>
      </c>
      <c r="T32">
        <v>532</v>
      </c>
      <c r="U32">
        <v>5828</v>
      </c>
      <c r="V32" t="s">
        <v>250</v>
      </c>
      <c r="W32">
        <v>738.50199999999995</v>
      </c>
      <c r="X32">
        <v>369.048</v>
      </c>
      <c r="Y32">
        <v>2.0009999999999999</v>
      </c>
      <c r="Z32">
        <v>16.202999999999999</v>
      </c>
      <c r="AA32">
        <v>43.490546999999999</v>
      </c>
      <c r="AB32">
        <v>1.3741620000000001</v>
      </c>
      <c r="AC32">
        <v>18.254714</v>
      </c>
      <c r="AD32" s="1">
        <v>100</v>
      </c>
      <c r="AE32">
        <v>6</v>
      </c>
      <c r="AF32">
        <v>366</v>
      </c>
      <c r="AG32">
        <v>91</v>
      </c>
      <c r="AH32">
        <v>16.980747000000001</v>
      </c>
      <c r="AI32">
        <v>3354</v>
      </c>
      <c r="AJ32">
        <v>63.5</v>
      </c>
      <c r="AK32">
        <v>19</v>
      </c>
      <c r="AL32">
        <v>19221</v>
      </c>
      <c r="AM32">
        <v>0.85051885785518888</v>
      </c>
      <c r="AN32" t="s">
        <v>69</v>
      </c>
      <c r="AO32">
        <v>223.79300000000001</v>
      </c>
      <c r="AP32" t="s">
        <v>420</v>
      </c>
      <c r="AQ32" t="s">
        <v>118</v>
      </c>
      <c r="AR32" t="s">
        <v>122</v>
      </c>
      <c r="AS32" t="s">
        <v>118</v>
      </c>
      <c r="AT32" t="s">
        <v>122</v>
      </c>
      <c r="AU32" t="s">
        <v>189</v>
      </c>
      <c r="AV32" t="s">
        <v>250</v>
      </c>
      <c r="AW32" t="s">
        <v>69</v>
      </c>
      <c r="AX32">
        <v>5828</v>
      </c>
      <c r="AY32" t="s">
        <v>305</v>
      </c>
      <c r="AZ32">
        <v>3</v>
      </c>
      <c r="BA32" t="s">
        <v>287</v>
      </c>
      <c r="BB32">
        <v>4</v>
      </c>
      <c r="BC32">
        <v>1</v>
      </c>
      <c r="BE32" t="s">
        <v>70</v>
      </c>
      <c r="BF32">
        <v>2</v>
      </c>
      <c r="BG32" t="s">
        <v>245</v>
      </c>
      <c r="BI32" t="s">
        <v>118</v>
      </c>
      <c r="BJ32" t="s">
        <v>250</v>
      </c>
      <c r="BK32" t="s">
        <v>69</v>
      </c>
      <c r="BL32">
        <v>0.85051885785518888</v>
      </c>
      <c r="BM32">
        <v>5828</v>
      </c>
      <c r="BN32" t="s">
        <v>122</v>
      </c>
      <c r="BO32" t="s">
        <v>189</v>
      </c>
      <c r="BP32">
        <v>4</v>
      </c>
      <c r="BQ32">
        <v>631.91599999999994</v>
      </c>
      <c r="BR32">
        <v>3.1596797345409343E-2</v>
      </c>
      <c r="BS32">
        <v>0.41973981150432532</v>
      </c>
      <c r="BT32">
        <v>0.13540924736832127</v>
      </c>
      <c r="BU32">
        <v>16.202999999999999</v>
      </c>
      <c r="BV32">
        <v>0.81052384155879953</v>
      </c>
      <c r="BW32">
        <v>40.931453998719377</v>
      </c>
      <c r="BX32">
        <v>19</v>
      </c>
      <c r="BY32">
        <v>6</v>
      </c>
      <c r="BZ32">
        <v>366</v>
      </c>
    </row>
    <row r="33" spans="1:78" ht="16.5">
      <c r="A33" s="125" t="str">
        <f t="shared" si="1"/>
        <v>청룡교통</v>
      </c>
      <c r="B33" s="126" t="str">
        <f t="shared" si="2"/>
        <v>유인규</v>
      </c>
      <c r="C33" s="127" t="str">
        <f t="shared" si="3"/>
        <v>A</v>
      </c>
      <c r="D33" s="128">
        <f t="shared" si="4"/>
        <v>0.95190476190476192</v>
      </c>
      <c r="E33" s="129">
        <f t="shared" si="5"/>
        <v>6904</v>
      </c>
      <c r="F33" s="130" t="str">
        <f t="shared" si="6"/>
        <v>43</v>
      </c>
      <c r="G33" s="131" t="str">
        <f t="shared" si="7"/>
        <v>73아1075</v>
      </c>
      <c r="H33" s="132">
        <f t="shared" si="8"/>
        <v>1</v>
      </c>
      <c r="I33" s="133">
        <f t="shared" si="9"/>
        <v>649.66600000000005</v>
      </c>
      <c r="J33" s="134">
        <f t="shared" si="10"/>
        <v>3.3404067614832042E-2</v>
      </c>
      <c r="K33" s="134">
        <f t="shared" si="11"/>
        <v>0.34773536640890074</v>
      </c>
      <c r="L33" s="134">
        <f t="shared" si="12"/>
        <v>0.14776823783297879</v>
      </c>
      <c r="M33" s="135">
        <f t="shared" si="13"/>
        <v>13.090999999999999</v>
      </c>
      <c r="N33" s="136">
        <f t="shared" si="14"/>
        <v>0</v>
      </c>
      <c r="O33" s="136">
        <f t="shared" si="15"/>
        <v>33.863554503390972</v>
      </c>
      <c r="P33" s="218">
        <f t="shared" si="16"/>
        <v>11</v>
      </c>
      <c r="Q33" s="219">
        <f t="shared" si="17"/>
        <v>0</v>
      </c>
      <c r="R33" s="219">
        <f t="shared" si="18"/>
        <v>220</v>
      </c>
      <c r="T33">
        <v>532</v>
      </c>
      <c r="U33">
        <v>6904</v>
      </c>
      <c r="V33" t="s">
        <v>421</v>
      </c>
      <c r="W33">
        <v>649.66600000000005</v>
      </c>
      <c r="X33">
        <v>325.05</v>
      </c>
      <c r="Y33">
        <v>1.9990000000000001</v>
      </c>
      <c r="Z33">
        <v>13.090999999999999</v>
      </c>
      <c r="AA33">
        <v>36.073031999999998</v>
      </c>
      <c r="AB33">
        <v>1.2049859999999999</v>
      </c>
      <c r="AC33">
        <v>12.543869000000001</v>
      </c>
      <c r="AD33" s="1">
        <v>96</v>
      </c>
      <c r="AE33">
        <v>0</v>
      </c>
      <c r="AF33">
        <v>220</v>
      </c>
      <c r="AG33">
        <v>95</v>
      </c>
      <c r="AH33">
        <v>18.009741999999999</v>
      </c>
      <c r="AI33">
        <v>494.8</v>
      </c>
      <c r="AJ33">
        <v>17.399999999999999</v>
      </c>
      <c r="AK33">
        <v>11</v>
      </c>
      <c r="AL33">
        <v>4524</v>
      </c>
      <c r="AM33">
        <v>0.95190476190476192</v>
      </c>
      <c r="AN33" t="s">
        <v>66</v>
      </c>
      <c r="AO33">
        <v>649.66600000000005</v>
      </c>
      <c r="AP33" t="s">
        <v>422</v>
      </c>
      <c r="AQ33" t="s">
        <v>118</v>
      </c>
      <c r="AR33" t="s">
        <v>120</v>
      </c>
      <c r="AS33" t="s">
        <v>118</v>
      </c>
      <c r="AT33" t="s">
        <v>120</v>
      </c>
      <c r="AU33" t="s">
        <v>178</v>
      </c>
      <c r="AV33" t="s">
        <v>421</v>
      </c>
      <c r="AW33" t="s">
        <v>66</v>
      </c>
      <c r="AX33">
        <v>6904</v>
      </c>
      <c r="AY33" t="s">
        <v>306</v>
      </c>
      <c r="AZ33">
        <v>4</v>
      </c>
      <c r="BA33" t="s">
        <v>423</v>
      </c>
      <c r="BB33">
        <v>1</v>
      </c>
      <c r="BC33">
        <v>1</v>
      </c>
      <c r="BE33" t="s">
        <v>339</v>
      </c>
      <c r="BF33" t="s">
        <v>340</v>
      </c>
      <c r="BG33" t="s">
        <v>339</v>
      </c>
      <c r="BI33" t="s">
        <v>118</v>
      </c>
      <c r="BJ33" t="s">
        <v>421</v>
      </c>
      <c r="BK33" t="s">
        <v>66</v>
      </c>
      <c r="BL33">
        <v>0.95190476190476192</v>
      </c>
      <c r="BM33">
        <v>6904</v>
      </c>
      <c r="BN33" t="s">
        <v>120</v>
      </c>
      <c r="BO33" t="s">
        <v>178</v>
      </c>
      <c r="BP33">
        <v>1</v>
      </c>
      <c r="BQ33">
        <v>649.66600000000005</v>
      </c>
      <c r="BR33">
        <v>3.3404067614832042E-2</v>
      </c>
      <c r="BS33">
        <v>0.34773536640890074</v>
      </c>
      <c r="BT33">
        <v>0.14776823783297879</v>
      </c>
      <c r="BU33">
        <v>13.090999999999999</v>
      </c>
      <c r="BV33">
        <v>0</v>
      </c>
      <c r="BW33">
        <v>33.863554503390972</v>
      </c>
      <c r="BX33">
        <v>11</v>
      </c>
      <c r="BY33">
        <v>0</v>
      </c>
      <c r="BZ33">
        <v>220</v>
      </c>
    </row>
    <row r="34" spans="1:78" ht="16.5">
      <c r="A34" s="108" t="str">
        <f t="shared" si="1"/>
        <v>청룡교통</v>
      </c>
      <c r="B34" s="109" t="str">
        <f t="shared" si="2"/>
        <v>유창수</v>
      </c>
      <c r="C34" s="110" t="str">
        <f t="shared" si="3"/>
        <v>S</v>
      </c>
      <c r="D34" s="111">
        <f t="shared" si="4"/>
        <v>1.1203176217781481</v>
      </c>
      <c r="E34" s="112">
        <f t="shared" si="5"/>
        <v>7019</v>
      </c>
      <c r="F34" s="113" t="str">
        <f t="shared" si="6"/>
        <v>43</v>
      </c>
      <c r="G34" s="114" t="str">
        <f t="shared" si="7"/>
        <v>73아1060</v>
      </c>
      <c r="H34" s="115">
        <f t="shared" si="8"/>
        <v>9</v>
      </c>
      <c r="I34" s="116">
        <f t="shared" si="9"/>
        <v>1344.268</v>
      </c>
      <c r="J34" s="117">
        <f t="shared" si="10"/>
        <v>8.5010350370318816E-3</v>
      </c>
      <c r="K34" s="117">
        <f t="shared" si="11"/>
        <v>0.31494029458186451</v>
      </c>
      <c r="L34" s="117">
        <f t="shared" si="12"/>
        <v>0.17481633126727705</v>
      </c>
      <c r="M34" s="118">
        <f t="shared" si="13"/>
        <v>9.5459999999999994</v>
      </c>
      <c r="N34" s="119">
        <f t="shared" si="14"/>
        <v>0</v>
      </c>
      <c r="O34" s="119">
        <f t="shared" si="15"/>
        <v>7.8109424608783362</v>
      </c>
      <c r="P34" s="220">
        <f t="shared" si="16"/>
        <v>7</v>
      </c>
      <c r="Q34" s="221">
        <f t="shared" si="17"/>
        <v>0</v>
      </c>
      <c r="R34" s="221">
        <f t="shared" si="18"/>
        <v>105</v>
      </c>
      <c r="T34">
        <v>532</v>
      </c>
      <c r="U34">
        <v>7019</v>
      </c>
      <c r="V34" t="s">
        <v>212</v>
      </c>
      <c r="W34">
        <v>1344.268</v>
      </c>
      <c r="X34">
        <v>512.28800000000001</v>
      </c>
      <c r="Y34">
        <v>2.6240000000000001</v>
      </c>
      <c r="Z34">
        <v>9.5459999999999994</v>
      </c>
      <c r="AA34">
        <v>68.288860999999997</v>
      </c>
      <c r="AB34">
        <v>0.58052599999999999</v>
      </c>
      <c r="AC34">
        <v>21.506913999999998</v>
      </c>
      <c r="AD34" s="1">
        <v>235</v>
      </c>
      <c r="AE34">
        <v>0</v>
      </c>
      <c r="AF34">
        <v>105</v>
      </c>
      <c r="AG34">
        <v>80</v>
      </c>
      <c r="AH34">
        <v>19.685025</v>
      </c>
      <c r="AI34">
        <v>809.1</v>
      </c>
      <c r="AJ34">
        <v>0</v>
      </c>
      <c r="AK34">
        <v>7</v>
      </c>
      <c r="AL34">
        <v>4582</v>
      </c>
      <c r="AM34">
        <v>1.1203176217781481</v>
      </c>
      <c r="AN34" t="s">
        <v>71</v>
      </c>
      <c r="AO34">
        <v>319.40800000000002</v>
      </c>
      <c r="AP34" t="s">
        <v>424</v>
      </c>
      <c r="AQ34" t="s">
        <v>118</v>
      </c>
      <c r="AR34" t="s">
        <v>120</v>
      </c>
      <c r="AS34" t="s">
        <v>118</v>
      </c>
      <c r="AT34" t="s">
        <v>120</v>
      </c>
      <c r="AU34" t="s">
        <v>338</v>
      </c>
      <c r="AV34" t="s">
        <v>212</v>
      </c>
      <c r="AW34" t="s">
        <v>71</v>
      </c>
      <c r="AX34">
        <v>7019</v>
      </c>
      <c r="AY34" t="s">
        <v>326</v>
      </c>
      <c r="AZ34">
        <v>2</v>
      </c>
      <c r="BA34" t="s">
        <v>259</v>
      </c>
      <c r="BB34">
        <v>9</v>
      </c>
      <c r="BC34">
        <v>1</v>
      </c>
      <c r="BE34" t="s">
        <v>71</v>
      </c>
      <c r="BF34">
        <v>0</v>
      </c>
      <c r="BG34" t="s">
        <v>246</v>
      </c>
      <c r="BI34" t="s">
        <v>118</v>
      </c>
      <c r="BJ34" t="s">
        <v>212</v>
      </c>
      <c r="BK34" t="s">
        <v>71</v>
      </c>
      <c r="BL34">
        <v>1.1203176217781481</v>
      </c>
      <c r="BM34">
        <v>7019</v>
      </c>
      <c r="BN34" t="s">
        <v>120</v>
      </c>
      <c r="BO34" t="s">
        <v>338</v>
      </c>
      <c r="BP34">
        <v>9</v>
      </c>
      <c r="BQ34">
        <v>1344.268</v>
      </c>
      <c r="BR34">
        <v>8.5010350370318816E-3</v>
      </c>
      <c r="BS34">
        <v>0.31494029458186451</v>
      </c>
      <c r="BT34">
        <v>0.17481633126727705</v>
      </c>
      <c r="BU34">
        <v>9.5459999999999994</v>
      </c>
      <c r="BV34">
        <v>0</v>
      </c>
      <c r="BW34">
        <v>7.8109424608783362</v>
      </c>
      <c r="BX34">
        <v>7</v>
      </c>
      <c r="BY34">
        <v>0</v>
      </c>
      <c r="BZ34">
        <v>105</v>
      </c>
    </row>
    <row r="35" spans="1:78" ht="16.5">
      <c r="A35" s="125" t="str">
        <f t="shared" si="1"/>
        <v>청룡교통</v>
      </c>
      <c r="B35" s="126" t="str">
        <f t="shared" si="2"/>
        <v>유형식</v>
      </c>
      <c r="C35" s="127" t="str">
        <f t="shared" si="3"/>
        <v>C</v>
      </c>
      <c r="D35" s="128">
        <f t="shared" si="4"/>
        <v>0.89095238095238094</v>
      </c>
      <c r="E35" s="129">
        <f t="shared" si="5"/>
        <v>9966</v>
      </c>
      <c r="F35" s="130" t="str">
        <f t="shared" si="6"/>
        <v>43</v>
      </c>
      <c r="G35" s="131" t="str">
        <f t="shared" si="7"/>
        <v>73아1040</v>
      </c>
      <c r="H35" s="132">
        <f t="shared" si="8"/>
        <v>1</v>
      </c>
      <c r="I35" s="133">
        <f t="shared" si="9"/>
        <v>1967.3510000000001</v>
      </c>
      <c r="J35" s="134">
        <f t="shared" si="10"/>
        <v>1.696878694678056E-2</v>
      </c>
      <c r="K35" s="134">
        <f t="shared" si="11"/>
        <v>0.35136720356958562</v>
      </c>
      <c r="L35" s="134">
        <f t="shared" si="12"/>
        <v>0.11030060218029217</v>
      </c>
      <c r="M35" s="135">
        <f t="shared" si="13"/>
        <v>17.291</v>
      </c>
      <c r="N35" s="136">
        <f t="shared" si="14"/>
        <v>0</v>
      </c>
      <c r="O35" s="136">
        <f t="shared" si="15"/>
        <v>28.871309695117951</v>
      </c>
      <c r="P35" s="218">
        <f t="shared" si="16"/>
        <v>18</v>
      </c>
      <c r="Q35" s="219">
        <f t="shared" si="17"/>
        <v>0</v>
      </c>
      <c r="R35" s="219">
        <f t="shared" si="18"/>
        <v>568</v>
      </c>
      <c r="T35">
        <v>532</v>
      </c>
      <c r="U35">
        <v>9966</v>
      </c>
      <c r="V35" t="s">
        <v>213</v>
      </c>
      <c r="W35">
        <v>1967.3510000000001</v>
      </c>
      <c r="X35">
        <v>1051.4960000000001</v>
      </c>
      <c r="Y35">
        <v>1.871</v>
      </c>
      <c r="Z35">
        <v>17.291</v>
      </c>
      <c r="AA35">
        <v>117.190522</v>
      </c>
      <c r="AB35">
        <v>1.9885809999999999</v>
      </c>
      <c r="AC35">
        <v>41.176906000000002</v>
      </c>
      <c r="AD35" s="1">
        <v>217</v>
      </c>
      <c r="AE35">
        <v>0</v>
      </c>
      <c r="AF35">
        <v>568</v>
      </c>
      <c r="AG35">
        <v>88</v>
      </c>
      <c r="AH35">
        <v>16.787628000000002</v>
      </c>
      <c r="AI35">
        <v>1590.9</v>
      </c>
      <c r="AJ35">
        <v>12.6</v>
      </c>
      <c r="AK35">
        <v>18</v>
      </c>
      <c r="AL35">
        <v>4565</v>
      </c>
      <c r="AM35">
        <v>0.89095238095238094</v>
      </c>
      <c r="AN35" t="s">
        <v>69</v>
      </c>
      <c r="AO35">
        <v>1967.3510000000001</v>
      </c>
      <c r="AP35" t="s">
        <v>425</v>
      </c>
      <c r="AQ35" t="s">
        <v>118</v>
      </c>
      <c r="AR35" t="s">
        <v>120</v>
      </c>
      <c r="AS35" t="s">
        <v>118</v>
      </c>
      <c r="AT35" t="s">
        <v>120</v>
      </c>
      <c r="AU35" t="s">
        <v>172</v>
      </c>
      <c r="AV35" t="s">
        <v>213</v>
      </c>
      <c r="AW35" t="s">
        <v>69</v>
      </c>
      <c r="AX35">
        <v>9966</v>
      </c>
      <c r="AY35" t="s">
        <v>313</v>
      </c>
      <c r="AZ35">
        <v>1</v>
      </c>
      <c r="BA35" t="s">
        <v>284</v>
      </c>
      <c r="BB35">
        <v>1</v>
      </c>
      <c r="BC35">
        <v>1</v>
      </c>
      <c r="BE35" t="s">
        <v>69</v>
      </c>
      <c r="BF35">
        <v>0</v>
      </c>
      <c r="BG35" t="s">
        <v>246</v>
      </c>
      <c r="BI35" t="s">
        <v>118</v>
      </c>
      <c r="BJ35" t="s">
        <v>213</v>
      </c>
      <c r="BK35" t="s">
        <v>69</v>
      </c>
      <c r="BL35">
        <v>0.89095238095238094</v>
      </c>
      <c r="BM35">
        <v>9966</v>
      </c>
      <c r="BN35" t="s">
        <v>120</v>
      </c>
      <c r="BO35" t="s">
        <v>172</v>
      </c>
      <c r="BP35">
        <v>1</v>
      </c>
      <c r="BQ35">
        <v>1967.3510000000001</v>
      </c>
      <c r="BR35">
        <v>1.696878694678056E-2</v>
      </c>
      <c r="BS35">
        <v>0.35136720356958562</v>
      </c>
      <c r="BT35">
        <v>0.11030060218029217</v>
      </c>
      <c r="BU35">
        <v>17.291</v>
      </c>
      <c r="BV35">
        <v>0</v>
      </c>
      <c r="BW35">
        <v>28.871309695117951</v>
      </c>
      <c r="BX35">
        <v>18</v>
      </c>
      <c r="BY35">
        <v>0</v>
      </c>
      <c r="BZ35">
        <v>568</v>
      </c>
    </row>
    <row r="36" spans="1:78" ht="16.5">
      <c r="A36" s="108" t="str">
        <f t="shared" si="1"/>
        <v>청룡교통</v>
      </c>
      <c r="B36" s="109" t="str">
        <f t="shared" si="2"/>
        <v>유호정</v>
      </c>
      <c r="C36" s="110" t="str">
        <f t="shared" si="3"/>
        <v>A</v>
      </c>
      <c r="D36" s="111">
        <f t="shared" si="4"/>
        <v>0.9601489564229716</v>
      </c>
      <c r="E36" s="112">
        <f t="shared" si="5"/>
        <v>8943</v>
      </c>
      <c r="F36" s="113" t="str">
        <f t="shared" si="6"/>
        <v>44</v>
      </c>
      <c r="G36" s="114" t="str">
        <f t="shared" si="7"/>
        <v>73아1081</v>
      </c>
      <c r="H36" s="115">
        <f t="shared" si="8"/>
        <v>7</v>
      </c>
      <c r="I36" s="116">
        <f t="shared" si="9"/>
        <v>1049.6860000000001</v>
      </c>
      <c r="J36" s="117">
        <f t="shared" si="10"/>
        <v>1.3851865817962581E-2</v>
      </c>
      <c r="K36" s="117">
        <f t="shared" si="11"/>
        <v>0.44681055637241374</v>
      </c>
      <c r="L36" s="117">
        <f t="shared" si="12"/>
        <v>0.17814851298388276</v>
      </c>
      <c r="M36" s="118">
        <f t="shared" si="13"/>
        <v>11.302</v>
      </c>
      <c r="N36" s="119">
        <f t="shared" si="14"/>
        <v>0</v>
      </c>
      <c r="O36" s="119">
        <f t="shared" si="15"/>
        <v>17.910117882871639</v>
      </c>
      <c r="P36" s="220">
        <f t="shared" si="16"/>
        <v>53</v>
      </c>
      <c r="Q36" s="221">
        <f t="shared" si="17"/>
        <v>0</v>
      </c>
      <c r="R36" s="221">
        <f t="shared" si="18"/>
        <v>188</v>
      </c>
      <c r="T36">
        <v>532</v>
      </c>
      <c r="U36">
        <v>8943</v>
      </c>
      <c r="V36" t="s">
        <v>251</v>
      </c>
      <c r="W36">
        <v>1049.6859999999999</v>
      </c>
      <c r="X36">
        <v>459.61700000000002</v>
      </c>
      <c r="Y36">
        <v>2.2839999999999998</v>
      </c>
      <c r="Z36">
        <v>11.302</v>
      </c>
      <c r="AA36">
        <v>69.745549999999994</v>
      </c>
      <c r="AB36">
        <v>0.96610600000000002</v>
      </c>
      <c r="AC36">
        <v>31.163048</v>
      </c>
      <c r="AD36" s="1">
        <v>187</v>
      </c>
      <c r="AE36">
        <v>0</v>
      </c>
      <c r="AF36">
        <v>188</v>
      </c>
      <c r="AG36">
        <v>90</v>
      </c>
      <c r="AH36">
        <v>15.050221000000001</v>
      </c>
      <c r="AI36">
        <v>2858.3</v>
      </c>
      <c r="AJ36">
        <v>66.8</v>
      </c>
      <c r="AK36">
        <v>53</v>
      </c>
      <c r="AL36">
        <v>38928</v>
      </c>
      <c r="AM36">
        <v>0.9601489564229716</v>
      </c>
      <c r="AN36" t="s">
        <v>66</v>
      </c>
      <c r="AO36">
        <v>289.04399999999998</v>
      </c>
      <c r="AP36" t="s">
        <v>426</v>
      </c>
      <c r="AQ36" t="s">
        <v>118</v>
      </c>
      <c r="AR36" t="s">
        <v>122</v>
      </c>
      <c r="AS36" t="s">
        <v>118</v>
      </c>
      <c r="AT36" t="s">
        <v>122</v>
      </c>
      <c r="AU36" t="s">
        <v>192</v>
      </c>
      <c r="AV36" t="s">
        <v>251</v>
      </c>
      <c r="AW36" t="s">
        <v>66</v>
      </c>
      <c r="AX36">
        <v>8943</v>
      </c>
      <c r="AY36" t="s">
        <v>427</v>
      </c>
      <c r="AZ36">
        <v>2</v>
      </c>
      <c r="BA36" t="s">
        <v>428</v>
      </c>
      <c r="BB36">
        <v>7</v>
      </c>
      <c r="BC36">
        <v>1</v>
      </c>
      <c r="BE36" t="s">
        <v>68</v>
      </c>
      <c r="BF36">
        <v>1</v>
      </c>
      <c r="BG36" t="s">
        <v>245</v>
      </c>
      <c r="BI36" t="s">
        <v>118</v>
      </c>
      <c r="BJ36" t="s">
        <v>251</v>
      </c>
      <c r="BK36" t="s">
        <v>66</v>
      </c>
      <c r="BL36">
        <v>0.9601489564229716</v>
      </c>
      <c r="BM36">
        <v>8943</v>
      </c>
      <c r="BN36" t="s">
        <v>122</v>
      </c>
      <c r="BO36" t="s">
        <v>192</v>
      </c>
      <c r="BP36">
        <v>7</v>
      </c>
      <c r="BQ36">
        <v>1049.6860000000001</v>
      </c>
      <c r="BR36">
        <v>1.3851865817962581E-2</v>
      </c>
      <c r="BS36">
        <v>0.44681055637241374</v>
      </c>
      <c r="BT36">
        <v>0.17814851298388282</v>
      </c>
      <c r="BU36">
        <v>11.302</v>
      </c>
      <c r="BV36">
        <v>0</v>
      </c>
      <c r="BW36">
        <v>17.910117882871639</v>
      </c>
      <c r="BX36">
        <v>53</v>
      </c>
      <c r="BY36">
        <v>0</v>
      </c>
      <c r="BZ36">
        <v>188</v>
      </c>
    </row>
    <row r="37" spans="1:78" ht="16.5">
      <c r="A37" s="125" t="str">
        <f t="shared" si="1"/>
        <v>청룡교통</v>
      </c>
      <c r="B37" s="126" t="str">
        <f t="shared" si="2"/>
        <v>윤승진</v>
      </c>
      <c r="C37" s="127" t="str">
        <f t="shared" si="3"/>
        <v>C</v>
      </c>
      <c r="D37" s="128">
        <f t="shared" si="4"/>
        <v>0.87914386945263479</v>
      </c>
      <c r="E37" s="129">
        <f t="shared" si="5"/>
        <v>3018</v>
      </c>
      <c r="F37" s="130" t="str">
        <f t="shared" si="6"/>
        <v>44</v>
      </c>
      <c r="G37" s="131" t="str">
        <f t="shared" si="7"/>
        <v>73아1054</v>
      </c>
      <c r="H37" s="132">
        <f t="shared" si="8"/>
        <v>7</v>
      </c>
      <c r="I37" s="133">
        <f t="shared" si="9"/>
        <v>1068.6469999999999</v>
      </c>
      <c r="J37" s="134">
        <f t="shared" si="10"/>
        <v>3.6179679354758991E-3</v>
      </c>
      <c r="K37" s="134">
        <f t="shared" si="11"/>
        <v>0.43870799728752818</v>
      </c>
      <c r="L37" s="134">
        <f t="shared" si="12"/>
        <v>0.21054660706482123</v>
      </c>
      <c r="M37" s="135">
        <f t="shared" si="13"/>
        <v>15.023999999999999</v>
      </c>
      <c r="N37" s="136">
        <f t="shared" si="14"/>
        <v>0</v>
      </c>
      <c r="O37" s="136">
        <f t="shared" si="15"/>
        <v>17.685914993444982</v>
      </c>
      <c r="P37" s="218">
        <f t="shared" si="16"/>
        <v>30</v>
      </c>
      <c r="Q37" s="219">
        <f t="shared" si="17"/>
        <v>0</v>
      </c>
      <c r="R37" s="219">
        <f t="shared" si="18"/>
        <v>189</v>
      </c>
      <c r="T37">
        <v>532</v>
      </c>
      <c r="U37">
        <v>3018</v>
      </c>
      <c r="V37" t="s">
        <v>214</v>
      </c>
      <c r="W37">
        <v>1068.6469999999999</v>
      </c>
      <c r="X37">
        <v>505.60599999999999</v>
      </c>
      <c r="Y37">
        <v>2.1139999999999999</v>
      </c>
      <c r="Z37">
        <v>15.023999999999999</v>
      </c>
      <c r="AA37">
        <v>60.498325000000001</v>
      </c>
      <c r="AB37">
        <v>0.21888099999999999</v>
      </c>
      <c r="AC37">
        <v>26.541098999999999</v>
      </c>
      <c r="AD37" s="1">
        <v>225</v>
      </c>
      <c r="AE37">
        <v>0</v>
      </c>
      <c r="AF37">
        <v>189</v>
      </c>
      <c r="AG37">
        <v>95</v>
      </c>
      <c r="AH37">
        <v>17.664075</v>
      </c>
      <c r="AI37">
        <v>4568.5</v>
      </c>
      <c r="AJ37">
        <v>770.8</v>
      </c>
      <c r="AK37">
        <v>30</v>
      </c>
      <c r="AL37">
        <v>29156</v>
      </c>
      <c r="AM37">
        <v>0.87914386945263479</v>
      </c>
      <c r="AN37" t="s">
        <v>69</v>
      </c>
      <c r="AO37">
        <v>286.46899999999999</v>
      </c>
      <c r="AP37" t="s">
        <v>429</v>
      </c>
      <c r="AQ37" t="s">
        <v>118</v>
      </c>
      <c r="AR37" t="s">
        <v>122</v>
      </c>
      <c r="AS37" t="s">
        <v>118</v>
      </c>
      <c r="AT37" t="s">
        <v>122</v>
      </c>
      <c r="AU37" t="s">
        <v>190</v>
      </c>
      <c r="AV37" t="s">
        <v>214</v>
      </c>
      <c r="AW37" t="s">
        <v>69</v>
      </c>
      <c r="AX37">
        <v>3018</v>
      </c>
      <c r="AY37" t="s">
        <v>305</v>
      </c>
      <c r="AZ37">
        <v>2</v>
      </c>
      <c r="BA37" t="s">
        <v>282</v>
      </c>
      <c r="BB37">
        <v>7</v>
      </c>
      <c r="BC37">
        <v>1</v>
      </c>
      <c r="BE37" t="s">
        <v>69</v>
      </c>
      <c r="BF37">
        <v>0</v>
      </c>
      <c r="BG37" t="s">
        <v>246</v>
      </c>
      <c r="BI37" t="s">
        <v>118</v>
      </c>
      <c r="BJ37" t="s">
        <v>214</v>
      </c>
      <c r="BK37" t="s">
        <v>69</v>
      </c>
      <c r="BL37">
        <v>0.87914386945263479</v>
      </c>
      <c r="BM37">
        <v>3018</v>
      </c>
      <c r="BN37" t="s">
        <v>122</v>
      </c>
      <c r="BO37" t="s">
        <v>190</v>
      </c>
      <c r="BP37">
        <v>7</v>
      </c>
      <c r="BQ37">
        <v>1068.6469999999999</v>
      </c>
      <c r="BR37">
        <v>3.6179679354758991E-3</v>
      </c>
      <c r="BS37">
        <v>0.43870799728752818</v>
      </c>
      <c r="BT37">
        <v>0.21054660706482123</v>
      </c>
      <c r="BU37">
        <v>15.023999999999999</v>
      </c>
      <c r="BV37">
        <v>0</v>
      </c>
      <c r="BW37">
        <v>17.685914993444982</v>
      </c>
      <c r="BX37">
        <v>30</v>
      </c>
      <c r="BY37">
        <v>0</v>
      </c>
      <c r="BZ37">
        <v>189</v>
      </c>
    </row>
    <row r="38" spans="1:78" ht="16.5">
      <c r="A38" s="108" t="str">
        <f t="shared" si="1"/>
        <v>청룡교통</v>
      </c>
      <c r="B38" s="109" t="str">
        <f t="shared" si="2"/>
        <v>이기용</v>
      </c>
      <c r="C38" s="110" t="str">
        <f t="shared" si="3"/>
        <v>D</v>
      </c>
      <c r="D38" s="111">
        <f t="shared" si="4"/>
        <v>0.81804275209650557</v>
      </c>
      <c r="E38" s="112">
        <f t="shared" si="5"/>
        <v>3430</v>
      </c>
      <c r="F38" s="113" t="str">
        <f t="shared" si="6"/>
        <v>44</v>
      </c>
      <c r="G38" s="114" t="str">
        <f t="shared" si="7"/>
        <v>73아1078</v>
      </c>
      <c r="H38" s="115">
        <f t="shared" si="8"/>
        <v>3</v>
      </c>
      <c r="I38" s="116">
        <f t="shared" si="9"/>
        <v>2626.8209999999999</v>
      </c>
      <c r="J38" s="117">
        <f t="shared" si="10"/>
        <v>3.9153760404952415E-2</v>
      </c>
      <c r="K38" s="117">
        <f t="shared" si="11"/>
        <v>0.36160362624495856</v>
      </c>
      <c r="L38" s="117">
        <f t="shared" si="12"/>
        <v>0.16255390070355002</v>
      </c>
      <c r="M38" s="118">
        <f t="shared" si="13"/>
        <v>14.01</v>
      </c>
      <c r="N38" s="119">
        <f t="shared" si="14"/>
        <v>0</v>
      </c>
      <c r="O38" s="119">
        <f t="shared" si="15"/>
        <v>4.7586036505723079</v>
      </c>
      <c r="P38" s="220">
        <f t="shared" si="16"/>
        <v>56</v>
      </c>
      <c r="Q38" s="221">
        <f t="shared" si="17"/>
        <v>0</v>
      </c>
      <c r="R38" s="221">
        <f t="shared" si="18"/>
        <v>125</v>
      </c>
      <c r="T38">
        <v>532</v>
      </c>
      <c r="U38">
        <v>3430</v>
      </c>
      <c r="V38" t="s">
        <v>252</v>
      </c>
      <c r="W38">
        <v>2626.8209999999999</v>
      </c>
      <c r="X38">
        <v>1247.942</v>
      </c>
      <c r="Y38">
        <v>2.105</v>
      </c>
      <c r="Z38">
        <v>14.01</v>
      </c>
      <c r="AA38">
        <v>151.33274399999999</v>
      </c>
      <c r="AB38">
        <v>5.9252459999999996</v>
      </c>
      <c r="AC38">
        <v>54.722468999999997</v>
      </c>
      <c r="AD38" s="1">
        <v>427</v>
      </c>
      <c r="AE38">
        <v>0</v>
      </c>
      <c r="AF38">
        <v>125</v>
      </c>
      <c r="AG38">
        <v>81</v>
      </c>
      <c r="AH38">
        <v>17.357914999999998</v>
      </c>
      <c r="AI38">
        <v>1632.1</v>
      </c>
      <c r="AJ38">
        <v>0</v>
      </c>
      <c r="AK38">
        <v>56</v>
      </c>
      <c r="AL38">
        <v>36291</v>
      </c>
      <c r="AM38">
        <v>0.81804275209650557</v>
      </c>
      <c r="AN38" t="s">
        <v>67</v>
      </c>
      <c r="AO38">
        <v>2327.0909999999999</v>
      </c>
      <c r="AP38" t="s">
        <v>430</v>
      </c>
      <c r="AQ38" t="s">
        <v>118</v>
      </c>
      <c r="AR38" t="s">
        <v>122</v>
      </c>
      <c r="AS38" t="s">
        <v>118</v>
      </c>
      <c r="AT38" t="s">
        <v>122</v>
      </c>
      <c r="AU38" t="s">
        <v>191</v>
      </c>
      <c r="AV38" t="s">
        <v>252</v>
      </c>
      <c r="AW38" t="s">
        <v>67</v>
      </c>
      <c r="AX38">
        <v>3430</v>
      </c>
      <c r="AY38" t="s">
        <v>298</v>
      </c>
      <c r="AZ38">
        <v>5</v>
      </c>
      <c r="BA38" t="s">
        <v>431</v>
      </c>
      <c r="BB38">
        <v>3</v>
      </c>
      <c r="BC38">
        <v>1</v>
      </c>
      <c r="BE38" t="s">
        <v>67</v>
      </c>
      <c r="BF38">
        <v>0</v>
      </c>
      <c r="BG38" t="s">
        <v>246</v>
      </c>
      <c r="BI38" t="s">
        <v>118</v>
      </c>
      <c r="BJ38" t="s">
        <v>252</v>
      </c>
      <c r="BK38" t="s">
        <v>67</v>
      </c>
      <c r="BL38">
        <v>0.81804275209650557</v>
      </c>
      <c r="BM38">
        <v>3430</v>
      </c>
      <c r="BN38" t="s">
        <v>122</v>
      </c>
      <c r="BO38" t="s">
        <v>191</v>
      </c>
      <c r="BP38">
        <v>3</v>
      </c>
      <c r="BQ38">
        <v>2626.8209999999999</v>
      </c>
      <c r="BR38">
        <v>3.9153760404952415E-2</v>
      </c>
      <c r="BS38">
        <v>0.36160362624495856</v>
      </c>
      <c r="BT38">
        <v>0.16255390070355002</v>
      </c>
      <c r="BU38">
        <v>14.01</v>
      </c>
      <c r="BV38">
        <v>0</v>
      </c>
      <c r="BW38">
        <v>4.7586036505723079</v>
      </c>
      <c r="BX38">
        <v>56</v>
      </c>
      <c r="BY38">
        <v>0</v>
      </c>
      <c r="BZ38">
        <v>125</v>
      </c>
    </row>
    <row r="39" spans="1:78" ht="16.5">
      <c r="A39" s="125" t="str">
        <f t="shared" si="1"/>
        <v>청룡교통</v>
      </c>
      <c r="B39" s="126" t="str">
        <f t="shared" si="2"/>
        <v>이도영</v>
      </c>
      <c r="C39" s="127" t="str">
        <f t="shared" si="3"/>
        <v>B</v>
      </c>
      <c r="D39" s="128">
        <f t="shared" si="4"/>
        <v>0.90363636363636357</v>
      </c>
      <c r="E39" s="129">
        <f t="shared" si="5"/>
        <v>3394</v>
      </c>
      <c r="F39" s="130" t="str">
        <f t="shared" si="6"/>
        <v>43</v>
      </c>
      <c r="G39" s="131" t="str">
        <f t="shared" si="7"/>
        <v>73아1150</v>
      </c>
      <c r="H39" s="132">
        <f t="shared" si="8"/>
        <v>1</v>
      </c>
      <c r="I39" s="133">
        <f t="shared" si="9"/>
        <v>2514.3069999999998</v>
      </c>
      <c r="J39" s="134">
        <f t="shared" si="10"/>
        <v>8.5618268323808654E-3</v>
      </c>
      <c r="K39" s="134">
        <f t="shared" si="11"/>
        <v>0.35477803135145142</v>
      </c>
      <c r="L39" s="134">
        <f t="shared" si="12"/>
        <v>0.17897575753477998</v>
      </c>
      <c r="M39" s="135">
        <f t="shared" si="13"/>
        <v>13.244</v>
      </c>
      <c r="N39" s="136">
        <f t="shared" si="14"/>
        <v>0</v>
      </c>
      <c r="O39" s="136">
        <f t="shared" si="15"/>
        <v>5.9260861939293816</v>
      </c>
      <c r="P39" s="218">
        <f t="shared" si="16"/>
        <v>3</v>
      </c>
      <c r="Q39" s="219">
        <f t="shared" si="17"/>
        <v>0</v>
      </c>
      <c r="R39" s="219">
        <f t="shared" si="18"/>
        <v>149</v>
      </c>
      <c r="T39">
        <v>532</v>
      </c>
      <c r="U39">
        <v>3394</v>
      </c>
      <c r="V39" t="s">
        <v>215</v>
      </c>
      <c r="W39">
        <v>2514.3069999999998</v>
      </c>
      <c r="X39">
        <v>1264.479</v>
      </c>
      <c r="Y39">
        <v>1.988</v>
      </c>
      <c r="Z39">
        <v>13.244</v>
      </c>
      <c r="AA39">
        <v>147.15994900000001</v>
      </c>
      <c r="AB39">
        <v>1.2599579999999999</v>
      </c>
      <c r="AC39">
        <v>52.209116999999999</v>
      </c>
      <c r="AD39" s="1">
        <v>450</v>
      </c>
      <c r="AE39">
        <v>0</v>
      </c>
      <c r="AF39">
        <v>149</v>
      </c>
      <c r="AG39">
        <v>95</v>
      </c>
      <c r="AH39">
        <v>17.085538</v>
      </c>
      <c r="AI39">
        <v>687.3</v>
      </c>
      <c r="AJ39">
        <v>6.3</v>
      </c>
      <c r="AK39">
        <v>3</v>
      </c>
      <c r="AL39">
        <v>947</v>
      </c>
      <c r="AM39">
        <v>0.90363636363636357</v>
      </c>
      <c r="AN39" t="s">
        <v>68</v>
      </c>
      <c r="AO39">
        <v>2514.3069999999998</v>
      </c>
      <c r="AP39" t="s">
        <v>432</v>
      </c>
      <c r="AQ39" t="s">
        <v>118</v>
      </c>
      <c r="AR39" t="s">
        <v>120</v>
      </c>
      <c r="AS39" t="s">
        <v>118</v>
      </c>
      <c r="AT39" t="s">
        <v>120</v>
      </c>
      <c r="AU39" t="s">
        <v>179</v>
      </c>
      <c r="AV39" t="s">
        <v>215</v>
      </c>
      <c r="AW39" t="s">
        <v>68</v>
      </c>
      <c r="AX39">
        <v>3394</v>
      </c>
      <c r="AY39" t="s">
        <v>308</v>
      </c>
      <c r="AZ39">
        <v>4</v>
      </c>
      <c r="BA39" t="s">
        <v>349</v>
      </c>
      <c r="BB39">
        <v>1</v>
      </c>
      <c r="BC39">
        <v>1</v>
      </c>
      <c r="BE39" t="s">
        <v>69</v>
      </c>
      <c r="BF39">
        <v>1</v>
      </c>
      <c r="BG39" t="s">
        <v>245</v>
      </c>
      <c r="BI39" t="s">
        <v>118</v>
      </c>
      <c r="BJ39" t="s">
        <v>215</v>
      </c>
      <c r="BK39" t="s">
        <v>68</v>
      </c>
      <c r="BL39">
        <v>0.90363636363636357</v>
      </c>
      <c r="BM39">
        <v>3394</v>
      </c>
      <c r="BN39" t="s">
        <v>120</v>
      </c>
      <c r="BO39" t="s">
        <v>179</v>
      </c>
      <c r="BP39">
        <v>1</v>
      </c>
      <c r="BQ39">
        <v>2514.3069999999998</v>
      </c>
      <c r="BR39">
        <v>8.5618268323808654E-3</v>
      </c>
      <c r="BS39">
        <v>0.35477803135145142</v>
      </c>
      <c r="BT39">
        <v>0.17897575753477998</v>
      </c>
      <c r="BU39">
        <v>13.244</v>
      </c>
      <c r="BV39">
        <v>0</v>
      </c>
      <c r="BW39">
        <v>5.9260861939293816</v>
      </c>
      <c r="BX39">
        <v>3</v>
      </c>
      <c r="BY39">
        <v>0</v>
      </c>
      <c r="BZ39">
        <v>149</v>
      </c>
    </row>
    <row r="40" spans="1:78" ht="16.5">
      <c r="A40" s="108" t="str">
        <f t="shared" si="1"/>
        <v>청룡교통</v>
      </c>
      <c r="B40" s="109" t="str">
        <f t="shared" si="2"/>
        <v>이동현</v>
      </c>
      <c r="C40" s="110" t="str">
        <f t="shared" si="3"/>
        <v>C</v>
      </c>
      <c r="D40" s="111">
        <f t="shared" si="4"/>
        <v>0.87999999999999989</v>
      </c>
      <c r="E40" s="112">
        <f t="shared" si="5"/>
        <v>325</v>
      </c>
      <c r="F40" s="113" t="str">
        <f t="shared" si="6"/>
        <v>43</v>
      </c>
      <c r="G40" s="114" t="str">
        <f t="shared" si="7"/>
        <v>73아1058</v>
      </c>
      <c r="H40" s="115">
        <f t="shared" si="8"/>
        <v>1</v>
      </c>
      <c r="I40" s="116">
        <f t="shared" si="9"/>
        <v>1516.2429999999999</v>
      </c>
      <c r="J40" s="117">
        <f t="shared" si="10"/>
        <v>2.5093340306426947E-4</v>
      </c>
      <c r="K40" s="117">
        <f t="shared" si="11"/>
        <v>0.35294695042440039</v>
      </c>
      <c r="L40" s="117">
        <f t="shared" si="12"/>
        <v>0.16026454862446191</v>
      </c>
      <c r="M40" s="118">
        <f t="shared" si="13"/>
        <v>14.601000000000001</v>
      </c>
      <c r="N40" s="119">
        <f t="shared" si="14"/>
        <v>0</v>
      </c>
      <c r="O40" s="119">
        <f t="shared" si="15"/>
        <v>47.815554630755102</v>
      </c>
      <c r="P40" s="220">
        <f t="shared" si="16"/>
        <v>17</v>
      </c>
      <c r="Q40" s="221">
        <f t="shared" si="17"/>
        <v>0</v>
      </c>
      <c r="R40" s="221">
        <f t="shared" si="18"/>
        <v>725</v>
      </c>
      <c r="T40">
        <v>532</v>
      </c>
      <c r="U40">
        <v>325</v>
      </c>
      <c r="V40" t="s">
        <v>216</v>
      </c>
      <c r="W40">
        <v>1516.2429999999999</v>
      </c>
      <c r="X40">
        <v>783.27599999999995</v>
      </c>
      <c r="Y40">
        <v>1.9359999999999999</v>
      </c>
      <c r="Z40">
        <v>14.601000000000001</v>
      </c>
      <c r="AA40">
        <v>84.109966</v>
      </c>
      <c r="AB40">
        <v>2.1106E-2</v>
      </c>
      <c r="AC40">
        <v>29.686356</v>
      </c>
      <c r="AD40" s="1">
        <v>243</v>
      </c>
      <c r="AE40">
        <v>0</v>
      </c>
      <c r="AF40">
        <v>725</v>
      </c>
      <c r="AG40">
        <v>100</v>
      </c>
      <c r="AH40">
        <v>18.026911999999999</v>
      </c>
      <c r="AI40">
        <v>2100.3000000000002</v>
      </c>
      <c r="AJ40">
        <v>135.30000000000001</v>
      </c>
      <c r="AK40">
        <v>17</v>
      </c>
      <c r="AL40">
        <v>5995</v>
      </c>
      <c r="AM40">
        <v>0.87999999999999989</v>
      </c>
      <c r="AN40" t="s">
        <v>69</v>
      </c>
      <c r="AO40">
        <v>1516.2429999999999</v>
      </c>
      <c r="AP40" t="s">
        <v>433</v>
      </c>
      <c r="AQ40" t="s">
        <v>118</v>
      </c>
      <c r="AR40" t="s">
        <v>120</v>
      </c>
      <c r="AS40" t="s">
        <v>118</v>
      </c>
      <c r="AT40" t="s">
        <v>120</v>
      </c>
      <c r="AU40" t="s">
        <v>175</v>
      </c>
      <c r="AV40" t="s">
        <v>216</v>
      </c>
      <c r="AW40" t="s">
        <v>69</v>
      </c>
      <c r="AX40">
        <v>325</v>
      </c>
      <c r="AY40" t="s">
        <v>313</v>
      </c>
      <c r="AZ40">
        <v>2</v>
      </c>
      <c r="BA40" t="s">
        <v>283</v>
      </c>
      <c r="BB40">
        <v>1</v>
      </c>
      <c r="BC40">
        <v>1</v>
      </c>
      <c r="BE40" t="s">
        <v>69</v>
      </c>
      <c r="BF40">
        <v>0</v>
      </c>
      <c r="BG40" t="s">
        <v>246</v>
      </c>
      <c r="BI40" t="s">
        <v>118</v>
      </c>
      <c r="BJ40" t="s">
        <v>216</v>
      </c>
      <c r="BK40" t="s">
        <v>69</v>
      </c>
      <c r="BL40">
        <v>0.87999999999999989</v>
      </c>
      <c r="BM40">
        <v>325</v>
      </c>
      <c r="BN40" t="s">
        <v>120</v>
      </c>
      <c r="BO40" t="s">
        <v>175</v>
      </c>
      <c r="BP40">
        <v>1</v>
      </c>
      <c r="BQ40">
        <v>1516.2429999999999</v>
      </c>
      <c r="BR40">
        <v>2.5093340306426947E-4</v>
      </c>
      <c r="BS40">
        <v>0.35294695042440039</v>
      </c>
      <c r="BT40">
        <v>0.16026454862446191</v>
      </c>
      <c r="BU40">
        <v>14.601000000000001</v>
      </c>
      <c r="BV40">
        <v>0</v>
      </c>
      <c r="BW40">
        <v>47.815554630755102</v>
      </c>
      <c r="BX40">
        <v>17</v>
      </c>
      <c r="BY40">
        <v>0</v>
      </c>
      <c r="BZ40">
        <v>725</v>
      </c>
    </row>
    <row r="41" spans="1:78" ht="16.5">
      <c r="A41" s="125" t="str">
        <f t="shared" si="1"/>
        <v>청룡교통</v>
      </c>
      <c r="B41" s="126" t="str">
        <f t="shared" si="2"/>
        <v>이성호</v>
      </c>
      <c r="C41" s="127" t="str">
        <f t="shared" si="3"/>
        <v>B</v>
      </c>
      <c r="D41" s="128">
        <f t="shared" si="4"/>
        <v>0.90245138422822357</v>
      </c>
      <c r="E41" s="129">
        <f t="shared" si="5"/>
        <v>1235</v>
      </c>
      <c r="F41" s="130" t="str">
        <f t="shared" si="6"/>
        <v>44</v>
      </c>
      <c r="G41" s="131" t="str">
        <f t="shared" si="7"/>
        <v>73아1083</v>
      </c>
      <c r="H41" s="132">
        <f t="shared" si="8"/>
        <v>8</v>
      </c>
      <c r="I41" s="133">
        <f t="shared" si="9"/>
        <v>1391.693</v>
      </c>
      <c r="J41" s="134">
        <f t="shared" si="10"/>
        <v>9.0632611427774887E-2</v>
      </c>
      <c r="K41" s="134">
        <f t="shared" si="11"/>
        <v>0.33286159803336968</v>
      </c>
      <c r="L41" s="134">
        <f t="shared" si="12"/>
        <v>0.15089534832754062</v>
      </c>
      <c r="M41" s="135">
        <f t="shared" si="13"/>
        <v>13.911</v>
      </c>
      <c r="N41" s="136">
        <f t="shared" si="14"/>
        <v>0</v>
      </c>
      <c r="O41" s="136">
        <f t="shared" si="15"/>
        <v>42.681827098361495</v>
      </c>
      <c r="P41" s="218">
        <f t="shared" si="16"/>
        <v>15</v>
      </c>
      <c r="Q41" s="219">
        <f t="shared" si="17"/>
        <v>0</v>
      </c>
      <c r="R41" s="219">
        <f t="shared" si="18"/>
        <v>594</v>
      </c>
      <c r="T41">
        <v>532</v>
      </c>
      <c r="U41">
        <v>1235</v>
      </c>
      <c r="V41" t="s">
        <v>248</v>
      </c>
      <c r="W41">
        <v>1391.693</v>
      </c>
      <c r="X41">
        <v>678.55</v>
      </c>
      <c r="Y41">
        <v>2.0510000000000002</v>
      </c>
      <c r="Z41">
        <v>13.911</v>
      </c>
      <c r="AA41">
        <v>82.276366999999993</v>
      </c>
      <c r="AB41">
        <v>7.4569219999999996</v>
      </c>
      <c r="AC41">
        <v>27.386642999999999</v>
      </c>
      <c r="AD41" s="1">
        <v>210</v>
      </c>
      <c r="AE41">
        <v>0</v>
      </c>
      <c r="AF41">
        <v>594</v>
      </c>
      <c r="AG41">
        <v>93</v>
      </c>
      <c r="AH41">
        <v>16.914857000000001</v>
      </c>
      <c r="AI41">
        <v>2259.4</v>
      </c>
      <c r="AJ41">
        <v>120.2</v>
      </c>
      <c r="AK41">
        <v>15</v>
      </c>
      <c r="AL41">
        <v>4999</v>
      </c>
      <c r="AM41">
        <v>0.90245138422822357</v>
      </c>
      <c r="AN41" t="s">
        <v>68</v>
      </c>
      <c r="AO41">
        <v>300.815</v>
      </c>
      <c r="AP41" t="s">
        <v>434</v>
      </c>
      <c r="AQ41" t="s">
        <v>118</v>
      </c>
      <c r="AR41" t="s">
        <v>122</v>
      </c>
      <c r="AS41" t="s">
        <v>118</v>
      </c>
      <c r="AT41" t="s">
        <v>122</v>
      </c>
      <c r="AU41" t="s">
        <v>193</v>
      </c>
      <c r="AV41" t="s">
        <v>248</v>
      </c>
      <c r="AW41" t="s">
        <v>68</v>
      </c>
      <c r="AX41">
        <v>1235</v>
      </c>
      <c r="AY41" t="s">
        <v>301</v>
      </c>
      <c r="AZ41">
        <v>5</v>
      </c>
      <c r="BA41" t="s">
        <v>435</v>
      </c>
      <c r="BB41">
        <v>8</v>
      </c>
      <c r="BC41">
        <v>1</v>
      </c>
      <c r="BE41" t="s">
        <v>68</v>
      </c>
      <c r="BF41">
        <v>0</v>
      </c>
      <c r="BG41" t="s">
        <v>246</v>
      </c>
      <c r="BI41" t="s">
        <v>118</v>
      </c>
      <c r="BJ41" t="s">
        <v>248</v>
      </c>
      <c r="BK41" t="s">
        <v>68</v>
      </c>
      <c r="BL41">
        <v>0.90245138422822357</v>
      </c>
      <c r="BM41">
        <v>1235</v>
      </c>
      <c r="BN41" t="s">
        <v>122</v>
      </c>
      <c r="BO41" t="s">
        <v>193</v>
      </c>
      <c r="BP41">
        <v>8</v>
      </c>
      <c r="BQ41">
        <v>1391.693</v>
      </c>
      <c r="BR41">
        <v>9.0632611427774887E-2</v>
      </c>
      <c r="BS41">
        <v>0.33286159803336968</v>
      </c>
      <c r="BT41">
        <v>0.15089534832754062</v>
      </c>
      <c r="BU41">
        <v>13.911</v>
      </c>
      <c r="BV41">
        <v>0</v>
      </c>
      <c r="BW41">
        <v>42.681827098361495</v>
      </c>
      <c r="BX41">
        <v>15</v>
      </c>
      <c r="BY41">
        <v>0</v>
      </c>
      <c r="BZ41">
        <v>594</v>
      </c>
    </row>
    <row r="42" spans="1:78" ht="16.5">
      <c r="A42" s="108" t="str">
        <f t="shared" si="1"/>
        <v>청룡교통</v>
      </c>
      <c r="B42" s="109" t="str">
        <f t="shared" si="2"/>
        <v>이재룡</v>
      </c>
      <c r="C42" s="110" t="str">
        <f t="shared" si="3"/>
        <v>B</v>
      </c>
      <c r="D42" s="111">
        <f t="shared" si="4"/>
        <v>0.94</v>
      </c>
      <c r="E42" s="112">
        <f t="shared" si="5"/>
        <v>7168</v>
      </c>
      <c r="F42" s="113" t="str">
        <f t="shared" si="6"/>
        <v>43</v>
      </c>
      <c r="G42" s="114" t="str">
        <f t="shared" si="7"/>
        <v>73아1072</v>
      </c>
      <c r="H42" s="115">
        <f t="shared" si="8"/>
        <v>1</v>
      </c>
      <c r="I42" s="116">
        <f t="shared" si="9"/>
        <v>2977.0430000000001</v>
      </c>
      <c r="J42" s="117">
        <f t="shared" si="10"/>
        <v>1.1715394074099508E-2</v>
      </c>
      <c r="K42" s="117">
        <f t="shared" si="11"/>
        <v>0.44809843336268718</v>
      </c>
      <c r="L42" s="117">
        <f t="shared" si="12"/>
        <v>0.10379426833942271</v>
      </c>
      <c r="M42" s="118">
        <f t="shared" si="13"/>
        <v>16.573</v>
      </c>
      <c r="N42" s="119">
        <f t="shared" si="14"/>
        <v>0</v>
      </c>
      <c r="O42" s="119">
        <f t="shared" si="15"/>
        <v>35.840933436299039</v>
      </c>
      <c r="P42" s="220">
        <f t="shared" si="16"/>
        <v>108</v>
      </c>
      <c r="Q42" s="221">
        <f t="shared" si="17"/>
        <v>0</v>
      </c>
      <c r="R42" s="221">
        <f t="shared" si="18"/>
        <v>1067</v>
      </c>
      <c r="T42">
        <v>532</v>
      </c>
      <c r="U42">
        <v>7168</v>
      </c>
      <c r="V42" t="s">
        <v>217</v>
      </c>
      <c r="W42">
        <v>2977.0430000000001</v>
      </c>
      <c r="X42">
        <v>1439.82</v>
      </c>
      <c r="Y42">
        <v>2.0680000000000001</v>
      </c>
      <c r="Z42">
        <v>16.573</v>
      </c>
      <c r="AA42">
        <v>176.381092</v>
      </c>
      <c r="AB42">
        <v>2.0663740000000002</v>
      </c>
      <c r="AC42">
        <v>79.036090999999999</v>
      </c>
      <c r="AD42" s="1">
        <v>309</v>
      </c>
      <c r="AE42">
        <v>0</v>
      </c>
      <c r="AF42">
        <v>1067</v>
      </c>
      <c r="AG42">
        <v>99</v>
      </c>
      <c r="AH42">
        <v>16.87847</v>
      </c>
      <c r="AI42">
        <v>20919.3</v>
      </c>
      <c r="AJ42">
        <v>1562.6</v>
      </c>
      <c r="AK42">
        <v>108</v>
      </c>
      <c r="AL42">
        <v>119032</v>
      </c>
      <c r="AM42">
        <v>0.94</v>
      </c>
      <c r="AN42" t="s">
        <v>68</v>
      </c>
      <c r="AO42">
        <v>2977.0430000000001</v>
      </c>
      <c r="AP42" t="s">
        <v>436</v>
      </c>
      <c r="AQ42" t="s">
        <v>118</v>
      </c>
      <c r="AR42" t="s">
        <v>120</v>
      </c>
      <c r="AS42" t="s">
        <v>118</v>
      </c>
      <c r="AT42" t="s">
        <v>120</v>
      </c>
      <c r="AU42" t="s">
        <v>177</v>
      </c>
      <c r="AV42" t="s">
        <v>217</v>
      </c>
      <c r="AW42" t="s">
        <v>68</v>
      </c>
      <c r="AX42">
        <v>7168</v>
      </c>
      <c r="AY42" t="s">
        <v>308</v>
      </c>
      <c r="AZ42">
        <v>1</v>
      </c>
      <c r="BA42" t="s">
        <v>279</v>
      </c>
      <c r="BB42">
        <v>1</v>
      </c>
      <c r="BC42">
        <v>1</v>
      </c>
      <c r="BE42" t="s">
        <v>68</v>
      </c>
      <c r="BF42">
        <v>0</v>
      </c>
      <c r="BG42" t="s">
        <v>246</v>
      </c>
      <c r="BI42" t="s">
        <v>118</v>
      </c>
      <c r="BJ42" t="s">
        <v>217</v>
      </c>
      <c r="BK42" t="s">
        <v>68</v>
      </c>
      <c r="BL42">
        <v>0.94</v>
      </c>
      <c r="BM42">
        <v>7168</v>
      </c>
      <c r="BN42" t="s">
        <v>120</v>
      </c>
      <c r="BO42" t="s">
        <v>177</v>
      </c>
      <c r="BP42">
        <v>1</v>
      </c>
      <c r="BQ42">
        <v>2977.0430000000001</v>
      </c>
      <c r="BR42">
        <v>1.1715394074099508E-2</v>
      </c>
      <c r="BS42">
        <v>0.44809843336268718</v>
      </c>
      <c r="BT42">
        <v>0.10379426833942271</v>
      </c>
      <c r="BU42">
        <v>16.573</v>
      </c>
      <c r="BV42">
        <v>0</v>
      </c>
      <c r="BW42">
        <v>35.840933436299039</v>
      </c>
      <c r="BX42">
        <v>108</v>
      </c>
      <c r="BY42">
        <v>0</v>
      </c>
      <c r="BZ42">
        <v>1067</v>
      </c>
    </row>
    <row r="43" spans="1:78" ht="16.5">
      <c r="A43" s="125" t="str">
        <f t="shared" si="1"/>
        <v>청룡교통</v>
      </c>
      <c r="B43" s="126" t="str">
        <f t="shared" si="2"/>
        <v>이준형</v>
      </c>
      <c r="C43" s="127" t="str">
        <f t="shared" si="3"/>
        <v>S</v>
      </c>
      <c r="D43" s="128">
        <f t="shared" si="4"/>
        <v>1.0039362122783928</v>
      </c>
      <c r="E43" s="129">
        <f t="shared" si="5"/>
        <v>9866</v>
      </c>
      <c r="F43" s="130" t="str">
        <f t="shared" si="6"/>
        <v>44</v>
      </c>
      <c r="G43" s="131" t="str">
        <f t="shared" si="7"/>
        <v>73아1078</v>
      </c>
      <c r="H43" s="132">
        <f t="shared" si="8"/>
        <v>2</v>
      </c>
      <c r="I43" s="133">
        <f t="shared" si="9"/>
        <v>2784.35</v>
      </c>
      <c r="J43" s="134">
        <f t="shared" si="10"/>
        <v>2.9728613504256197E-2</v>
      </c>
      <c r="K43" s="134">
        <f t="shared" si="11"/>
        <v>0.28249651513738766</v>
      </c>
      <c r="L43" s="134">
        <f t="shared" si="12"/>
        <v>0.21692675130640904</v>
      </c>
      <c r="M43" s="135">
        <f t="shared" si="13"/>
        <v>9.0370000000000008</v>
      </c>
      <c r="N43" s="136">
        <f t="shared" si="14"/>
        <v>0</v>
      </c>
      <c r="O43" s="136">
        <f t="shared" si="15"/>
        <v>4.0583978307324875</v>
      </c>
      <c r="P43" s="218">
        <f t="shared" si="16"/>
        <v>20</v>
      </c>
      <c r="Q43" s="219">
        <f t="shared" si="17"/>
        <v>0</v>
      </c>
      <c r="R43" s="219">
        <f t="shared" si="18"/>
        <v>113</v>
      </c>
      <c r="T43">
        <v>532</v>
      </c>
      <c r="U43">
        <v>9866</v>
      </c>
      <c r="V43" t="s">
        <v>218</v>
      </c>
      <c r="W43">
        <v>2784.35</v>
      </c>
      <c r="X43">
        <v>1080.027</v>
      </c>
      <c r="Y43">
        <v>2.5779999999999998</v>
      </c>
      <c r="Z43">
        <v>9.0370000000000008</v>
      </c>
      <c r="AA43">
        <v>149.61134999999999</v>
      </c>
      <c r="AB43">
        <v>4.4477380000000002</v>
      </c>
      <c r="AC43">
        <v>42.264685</v>
      </c>
      <c r="AD43" s="1">
        <v>604</v>
      </c>
      <c r="AE43">
        <v>0</v>
      </c>
      <c r="AF43">
        <v>113</v>
      </c>
      <c r="AG43">
        <v>79</v>
      </c>
      <c r="AH43">
        <v>18.610552999999999</v>
      </c>
      <c r="AI43">
        <v>1546.7</v>
      </c>
      <c r="AJ43">
        <v>0</v>
      </c>
      <c r="AK43">
        <v>20</v>
      </c>
      <c r="AL43">
        <v>10923</v>
      </c>
      <c r="AM43">
        <v>1.0039362122783928</v>
      </c>
      <c r="AN43" t="s">
        <v>71</v>
      </c>
      <c r="AO43">
        <v>2589.165</v>
      </c>
      <c r="AP43" t="s">
        <v>437</v>
      </c>
      <c r="AQ43" t="s">
        <v>118</v>
      </c>
      <c r="AR43" t="s">
        <v>122</v>
      </c>
      <c r="AS43" t="s">
        <v>118</v>
      </c>
      <c r="AT43" t="s">
        <v>122</v>
      </c>
      <c r="AU43" t="s">
        <v>191</v>
      </c>
      <c r="AV43" t="s">
        <v>218</v>
      </c>
      <c r="AW43" t="s">
        <v>71</v>
      </c>
      <c r="AX43">
        <v>9866</v>
      </c>
      <c r="AY43" t="s">
        <v>311</v>
      </c>
      <c r="AZ43">
        <v>4</v>
      </c>
      <c r="BA43" t="s">
        <v>438</v>
      </c>
      <c r="BB43">
        <v>2</v>
      </c>
      <c r="BC43">
        <v>1</v>
      </c>
      <c r="BE43" t="s">
        <v>68</v>
      </c>
      <c r="BF43">
        <v>2</v>
      </c>
      <c r="BG43" t="s">
        <v>245</v>
      </c>
      <c r="BI43" t="s">
        <v>118</v>
      </c>
      <c r="BJ43" t="s">
        <v>218</v>
      </c>
      <c r="BK43" t="s">
        <v>71</v>
      </c>
      <c r="BL43">
        <v>1.0039362122783928</v>
      </c>
      <c r="BM43">
        <v>9866</v>
      </c>
      <c r="BN43" t="s">
        <v>122</v>
      </c>
      <c r="BO43" t="s">
        <v>191</v>
      </c>
      <c r="BP43">
        <v>2</v>
      </c>
      <c r="BQ43">
        <v>2784.35</v>
      </c>
      <c r="BR43">
        <v>2.9728613504256197E-2</v>
      </c>
      <c r="BS43">
        <v>0.28249651513738766</v>
      </c>
      <c r="BT43">
        <v>0.21692675130640904</v>
      </c>
      <c r="BU43">
        <v>9.0370000000000008</v>
      </c>
      <c r="BV43">
        <v>0</v>
      </c>
      <c r="BW43">
        <v>4.0583978307324875</v>
      </c>
      <c r="BX43">
        <v>20</v>
      </c>
      <c r="BY43">
        <v>0</v>
      </c>
      <c r="BZ43">
        <v>113</v>
      </c>
    </row>
    <row r="44" spans="1:78" ht="16.5">
      <c r="A44" s="108" t="str">
        <f t="shared" si="1"/>
        <v>청룡교통</v>
      </c>
      <c r="B44" s="109" t="str">
        <f t="shared" si="2"/>
        <v>이준호</v>
      </c>
      <c r="C44" s="110" t="str">
        <f t="shared" si="3"/>
        <v>S</v>
      </c>
      <c r="D44" s="111">
        <f t="shared" si="4"/>
        <v>1.052326153434322</v>
      </c>
      <c r="E44" s="112">
        <f t="shared" si="5"/>
        <v>6617</v>
      </c>
      <c r="F44" s="113" t="str">
        <f t="shared" si="6"/>
        <v>44</v>
      </c>
      <c r="G44" s="114" t="str">
        <f t="shared" si="7"/>
        <v>73아1081</v>
      </c>
      <c r="H44" s="115">
        <f t="shared" si="8"/>
        <v>3</v>
      </c>
      <c r="I44" s="116">
        <f t="shared" si="9"/>
        <v>2713.4450000000002</v>
      </c>
      <c r="J44" s="117">
        <f t="shared" si="10"/>
        <v>1.4807234923994667E-3</v>
      </c>
      <c r="K44" s="117">
        <f t="shared" si="11"/>
        <v>0.26583745316731638</v>
      </c>
      <c r="L44" s="117">
        <f t="shared" si="12"/>
        <v>0.13414681336824588</v>
      </c>
      <c r="M44" s="118">
        <f t="shared" si="13"/>
        <v>8.7029999999999994</v>
      </c>
      <c r="N44" s="119">
        <f t="shared" si="14"/>
        <v>3.6853520156111506E-2</v>
      </c>
      <c r="O44" s="119">
        <f t="shared" si="15"/>
        <v>1.4741408062444603</v>
      </c>
      <c r="P44" s="220">
        <f t="shared" si="16"/>
        <v>6</v>
      </c>
      <c r="Q44" s="221">
        <f t="shared" si="17"/>
        <v>1</v>
      </c>
      <c r="R44" s="221">
        <f t="shared" si="18"/>
        <v>40</v>
      </c>
      <c r="T44">
        <v>532</v>
      </c>
      <c r="U44">
        <v>6617</v>
      </c>
      <c r="V44" t="s">
        <v>219</v>
      </c>
      <c r="W44">
        <v>2713.4450000000002</v>
      </c>
      <c r="X44">
        <v>1006.279</v>
      </c>
      <c r="Y44">
        <v>2.6970000000000001</v>
      </c>
      <c r="Z44">
        <v>8.7029999999999994</v>
      </c>
      <c r="AA44">
        <v>126.244367</v>
      </c>
      <c r="AB44">
        <v>0.18693299999999999</v>
      </c>
      <c r="AC44">
        <v>33.560481000000003</v>
      </c>
      <c r="AD44" s="1">
        <v>364</v>
      </c>
      <c r="AE44">
        <v>1</v>
      </c>
      <c r="AF44">
        <v>40</v>
      </c>
      <c r="AG44">
        <v>82</v>
      </c>
      <c r="AH44">
        <v>21.493592</v>
      </c>
      <c r="AI44">
        <v>1162.8</v>
      </c>
      <c r="AJ44">
        <v>3.5</v>
      </c>
      <c r="AK44">
        <v>6</v>
      </c>
      <c r="AL44">
        <v>5398</v>
      </c>
      <c r="AM44">
        <v>1.052326153434322</v>
      </c>
      <c r="AN44" t="s">
        <v>71</v>
      </c>
      <c r="AO44">
        <v>2424.9070000000002</v>
      </c>
      <c r="AP44" t="s">
        <v>439</v>
      </c>
      <c r="AQ44" t="s">
        <v>118</v>
      </c>
      <c r="AR44" t="s">
        <v>122</v>
      </c>
      <c r="AS44" t="s">
        <v>118</v>
      </c>
      <c r="AT44" t="s">
        <v>122</v>
      </c>
      <c r="AU44" t="s">
        <v>192</v>
      </c>
      <c r="AV44" t="s">
        <v>219</v>
      </c>
      <c r="AW44" t="s">
        <v>71</v>
      </c>
      <c r="AX44">
        <v>6617</v>
      </c>
      <c r="AY44" t="s">
        <v>311</v>
      </c>
      <c r="AZ44">
        <v>3</v>
      </c>
      <c r="BA44" t="s">
        <v>440</v>
      </c>
      <c r="BB44">
        <v>3</v>
      </c>
      <c r="BC44">
        <v>1</v>
      </c>
      <c r="BE44" t="s">
        <v>71</v>
      </c>
      <c r="BF44">
        <v>0</v>
      </c>
      <c r="BG44" t="s">
        <v>246</v>
      </c>
      <c r="BI44" t="s">
        <v>118</v>
      </c>
      <c r="BJ44" t="s">
        <v>219</v>
      </c>
      <c r="BK44" t="s">
        <v>71</v>
      </c>
      <c r="BL44">
        <v>1.052326153434322</v>
      </c>
      <c r="BM44">
        <v>6617</v>
      </c>
      <c r="BN44" t="s">
        <v>122</v>
      </c>
      <c r="BO44" t="s">
        <v>192</v>
      </c>
      <c r="BP44">
        <v>3</v>
      </c>
      <c r="BQ44">
        <v>2713.4450000000002</v>
      </c>
      <c r="BR44">
        <v>1.4807234923994667E-3</v>
      </c>
      <c r="BS44">
        <v>0.26583745316731638</v>
      </c>
      <c r="BT44">
        <v>0.13414681336824588</v>
      </c>
      <c r="BU44">
        <v>8.7029999999999994</v>
      </c>
      <c r="BV44">
        <v>3.6853520156111506E-2</v>
      </c>
      <c r="BW44">
        <v>1.4741408062444603</v>
      </c>
      <c r="BX44">
        <v>6</v>
      </c>
      <c r="BY44">
        <v>1</v>
      </c>
      <c r="BZ44">
        <v>40</v>
      </c>
    </row>
    <row r="45" spans="1:78" ht="16.5">
      <c r="A45" s="125" t="str">
        <f t="shared" si="1"/>
        <v>청룡교통</v>
      </c>
      <c r="B45" s="126" t="str">
        <f t="shared" si="2"/>
        <v>이진원</v>
      </c>
      <c r="C45" s="127" t="str">
        <f t="shared" si="3"/>
        <v>D</v>
      </c>
      <c r="D45" s="128">
        <f t="shared" si="4"/>
        <v>0.84364041865835449</v>
      </c>
      <c r="E45" s="129">
        <f t="shared" si="5"/>
        <v>4636</v>
      </c>
      <c r="F45" s="130" t="str">
        <f t="shared" si="6"/>
        <v>44</v>
      </c>
      <c r="G45" s="131" t="str">
        <f t="shared" si="7"/>
        <v>73아1078</v>
      </c>
      <c r="H45" s="132">
        <f t="shared" si="8"/>
        <v>8</v>
      </c>
      <c r="I45" s="133">
        <f t="shared" si="9"/>
        <v>1047.3190000000002</v>
      </c>
      <c r="J45" s="134">
        <f t="shared" si="10"/>
        <v>2.4409440181485447E-3</v>
      </c>
      <c r="K45" s="134">
        <f t="shared" si="11"/>
        <v>0.4654971680473709</v>
      </c>
      <c r="L45" s="134">
        <f t="shared" si="12"/>
        <v>0.11553308972719867</v>
      </c>
      <c r="M45" s="135">
        <f t="shared" si="13"/>
        <v>15.558999999999999</v>
      </c>
      <c r="N45" s="136">
        <f t="shared" si="14"/>
        <v>9.5481892336527818E-2</v>
      </c>
      <c r="O45" s="136">
        <f t="shared" si="15"/>
        <v>30.458723655352376</v>
      </c>
      <c r="P45" s="218">
        <f t="shared" si="16"/>
        <v>42</v>
      </c>
      <c r="Q45" s="219">
        <f t="shared" si="17"/>
        <v>1</v>
      </c>
      <c r="R45" s="219">
        <f t="shared" si="18"/>
        <v>319</v>
      </c>
      <c r="T45">
        <v>532</v>
      </c>
      <c r="U45">
        <v>4636</v>
      </c>
      <c r="V45" t="s">
        <v>220</v>
      </c>
      <c r="W45">
        <v>1047.319</v>
      </c>
      <c r="X45">
        <v>522.75900000000001</v>
      </c>
      <c r="Y45">
        <v>2.0030000000000001</v>
      </c>
      <c r="Z45">
        <v>15.558999999999999</v>
      </c>
      <c r="AA45">
        <v>66.001103999999998</v>
      </c>
      <c r="AB45">
        <v>0.161105</v>
      </c>
      <c r="AC45">
        <v>30.723327000000001</v>
      </c>
      <c r="AD45" s="1">
        <v>121</v>
      </c>
      <c r="AE45">
        <v>1</v>
      </c>
      <c r="AF45">
        <v>319</v>
      </c>
      <c r="AG45">
        <v>95</v>
      </c>
      <c r="AH45">
        <v>15.868204</v>
      </c>
      <c r="AI45">
        <v>2250.6</v>
      </c>
      <c r="AJ45">
        <v>169.7</v>
      </c>
      <c r="AK45">
        <v>42</v>
      </c>
      <c r="AL45">
        <v>33742</v>
      </c>
      <c r="AM45">
        <v>0.84364041865835449</v>
      </c>
      <c r="AN45" t="s">
        <v>67</v>
      </c>
      <c r="AO45">
        <v>145.667</v>
      </c>
      <c r="AP45" t="s">
        <v>441</v>
      </c>
      <c r="AQ45" t="s">
        <v>118</v>
      </c>
      <c r="AR45" t="s">
        <v>122</v>
      </c>
      <c r="AS45" t="s">
        <v>118</v>
      </c>
      <c r="AT45" t="s">
        <v>122</v>
      </c>
      <c r="AU45" t="s">
        <v>191</v>
      </c>
      <c r="AV45" t="s">
        <v>220</v>
      </c>
      <c r="AW45" t="s">
        <v>67</v>
      </c>
      <c r="AX45">
        <v>4636</v>
      </c>
      <c r="AY45" t="s">
        <v>298</v>
      </c>
      <c r="AZ45">
        <v>2</v>
      </c>
      <c r="BA45" t="s">
        <v>320</v>
      </c>
      <c r="BB45">
        <v>8</v>
      </c>
      <c r="BC45">
        <v>1</v>
      </c>
      <c r="BE45" t="s">
        <v>69</v>
      </c>
      <c r="BF45">
        <v>-1</v>
      </c>
      <c r="BG45" t="s">
        <v>247</v>
      </c>
      <c r="BI45" t="s">
        <v>118</v>
      </c>
      <c r="BJ45" t="s">
        <v>220</v>
      </c>
      <c r="BK45" t="s">
        <v>67</v>
      </c>
      <c r="BL45">
        <v>0.84364041865835449</v>
      </c>
      <c r="BM45">
        <v>4636</v>
      </c>
      <c r="BN45" t="s">
        <v>122</v>
      </c>
      <c r="BO45" t="s">
        <v>191</v>
      </c>
      <c r="BP45">
        <v>8</v>
      </c>
      <c r="BQ45">
        <v>1047.3190000000002</v>
      </c>
      <c r="BR45">
        <v>2.4409440181485447E-3</v>
      </c>
      <c r="BS45">
        <v>0.4654971680473709</v>
      </c>
      <c r="BT45">
        <v>0.1155330897271987</v>
      </c>
      <c r="BU45">
        <v>15.558999999999999</v>
      </c>
      <c r="BV45">
        <v>9.5481892336527818E-2</v>
      </c>
      <c r="BW45">
        <v>30.458723655352376</v>
      </c>
      <c r="BX45">
        <v>42</v>
      </c>
      <c r="BY45">
        <v>1</v>
      </c>
      <c r="BZ45">
        <v>319</v>
      </c>
    </row>
    <row r="46" spans="1:78" ht="16.5">
      <c r="A46" s="108" t="str">
        <f t="shared" si="1"/>
        <v>청룡교통</v>
      </c>
      <c r="B46" s="109" t="str">
        <f t="shared" si="2"/>
        <v>이진호</v>
      </c>
      <c r="C46" s="110" t="str">
        <f t="shared" si="3"/>
        <v>S</v>
      </c>
      <c r="D46" s="111">
        <f t="shared" si="4"/>
        <v>1.0854545454545452</v>
      </c>
      <c r="E46" s="112">
        <f t="shared" si="5"/>
        <v>3887</v>
      </c>
      <c r="F46" s="113" t="str">
        <f t="shared" si="6"/>
        <v>43</v>
      </c>
      <c r="G46" s="114" t="str">
        <f t="shared" si="7"/>
        <v>73아1072</v>
      </c>
      <c r="H46" s="115">
        <f t="shared" si="8"/>
        <v>1</v>
      </c>
      <c r="I46" s="116">
        <f t="shared" si="9"/>
        <v>2731.366</v>
      </c>
      <c r="J46" s="117">
        <f t="shared" si="10"/>
        <v>0.14502513231370973</v>
      </c>
      <c r="K46" s="117">
        <f t="shared" si="11"/>
        <v>0.27817169667940189</v>
      </c>
      <c r="L46" s="117">
        <f t="shared" si="12"/>
        <v>0.11972031576873989</v>
      </c>
      <c r="M46" s="118">
        <f t="shared" si="13"/>
        <v>13.276</v>
      </c>
      <c r="N46" s="119">
        <f t="shared" si="14"/>
        <v>3.6611717360470912E-2</v>
      </c>
      <c r="O46" s="119">
        <f t="shared" si="15"/>
        <v>4.430017800616981</v>
      </c>
      <c r="P46" s="220">
        <f t="shared" si="16"/>
        <v>40</v>
      </c>
      <c r="Q46" s="221">
        <f t="shared" si="17"/>
        <v>1</v>
      </c>
      <c r="R46" s="221">
        <f t="shared" si="18"/>
        <v>121</v>
      </c>
      <c r="T46">
        <v>532</v>
      </c>
      <c r="U46">
        <v>3887</v>
      </c>
      <c r="V46" t="s">
        <v>221</v>
      </c>
      <c r="W46">
        <v>2731.366</v>
      </c>
      <c r="X46">
        <v>1143.896</v>
      </c>
      <c r="Y46">
        <v>2.3879999999999999</v>
      </c>
      <c r="Z46">
        <v>13.276</v>
      </c>
      <c r="AA46">
        <v>152.58244999999999</v>
      </c>
      <c r="AB46">
        <v>22.12829</v>
      </c>
      <c r="AC46">
        <v>42.444119000000001</v>
      </c>
      <c r="AD46" s="1">
        <v>327</v>
      </c>
      <c r="AE46">
        <v>1</v>
      </c>
      <c r="AF46">
        <v>121</v>
      </c>
      <c r="AG46">
        <v>90</v>
      </c>
      <c r="AH46">
        <v>17.900918000000001</v>
      </c>
      <c r="AI46">
        <v>4811.8</v>
      </c>
      <c r="AJ46">
        <v>34.4</v>
      </c>
      <c r="AK46">
        <v>40</v>
      </c>
      <c r="AL46">
        <v>24393</v>
      </c>
      <c r="AM46">
        <v>1.0854545454545452</v>
      </c>
      <c r="AN46" t="s">
        <v>71</v>
      </c>
      <c r="AO46">
        <v>2731.366</v>
      </c>
      <c r="AP46" t="s">
        <v>442</v>
      </c>
      <c r="AQ46" t="s">
        <v>118</v>
      </c>
      <c r="AR46" t="s">
        <v>120</v>
      </c>
      <c r="AS46" t="s">
        <v>118</v>
      </c>
      <c r="AT46" t="s">
        <v>120</v>
      </c>
      <c r="AU46" t="s">
        <v>177</v>
      </c>
      <c r="AV46" t="s">
        <v>221</v>
      </c>
      <c r="AW46" t="s">
        <v>71</v>
      </c>
      <c r="AX46">
        <v>3887</v>
      </c>
      <c r="AY46" t="s">
        <v>326</v>
      </c>
      <c r="AZ46">
        <v>4</v>
      </c>
      <c r="BA46" t="s">
        <v>342</v>
      </c>
      <c r="BB46">
        <v>1</v>
      </c>
      <c r="BC46">
        <v>1</v>
      </c>
      <c r="BE46" t="s">
        <v>71</v>
      </c>
      <c r="BF46">
        <v>0</v>
      </c>
      <c r="BG46" t="s">
        <v>246</v>
      </c>
      <c r="BI46" t="s">
        <v>118</v>
      </c>
      <c r="BJ46" t="s">
        <v>221</v>
      </c>
      <c r="BK46" t="s">
        <v>71</v>
      </c>
      <c r="BL46">
        <v>1.0854545454545452</v>
      </c>
      <c r="BM46">
        <v>3887</v>
      </c>
      <c r="BN46" t="s">
        <v>120</v>
      </c>
      <c r="BO46" t="s">
        <v>177</v>
      </c>
      <c r="BP46">
        <v>1</v>
      </c>
      <c r="BQ46">
        <v>2731.366</v>
      </c>
      <c r="BR46">
        <v>0.14502513231370973</v>
      </c>
      <c r="BS46">
        <v>0.27817169667940189</v>
      </c>
      <c r="BT46">
        <v>0.11972031576873989</v>
      </c>
      <c r="BU46">
        <v>13.276</v>
      </c>
      <c r="BV46">
        <v>3.6611717360470912E-2</v>
      </c>
      <c r="BW46">
        <v>4.430017800616981</v>
      </c>
      <c r="BX46">
        <v>40</v>
      </c>
      <c r="BY46">
        <v>1</v>
      </c>
      <c r="BZ46">
        <v>121</v>
      </c>
    </row>
    <row r="47" spans="1:78" ht="16.5">
      <c r="A47" s="125" t="str">
        <f t="shared" si="1"/>
        <v>청룡교통</v>
      </c>
      <c r="B47" s="126" t="str">
        <f t="shared" si="2"/>
        <v>이효준</v>
      </c>
      <c r="C47" s="127" t="str">
        <f t="shared" si="3"/>
        <v>A</v>
      </c>
      <c r="D47" s="128">
        <f t="shared" si="4"/>
        <v>0.9514285714285714</v>
      </c>
      <c r="E47" s="129">
        <f t="shared" si="5"/>
        <v>5707</v>
      </c>
      <c r="F47" s="130" t="str">
        <f t="shared" si="6"/>
        <v>43</v>
      </c>
      <c r="G47" s="131" t="str">
        <f t="shared" si="7"/>
        <v>73아1075</v>
      </c>
      <c r="H47" s="132">
        <f t="shared" si="8"/>
        <v>1</v>
      </c>
      <c r="I47" s="133">
        <f t="shared" si="9"/>
        <v>2528.7089999999998</v>
      </c>
      <c r="J47" s="134">
        <f t="shared" si="10"/>
        <v>9.3800661800830694E-3</v>
      </c>
      <c r="K47" s="134">
        <f t="shared" si="11"/>
        <v>0.34855492764482643</v>
      </c>
      <c r="L47" s="134">
        <f t="shared" si="12"/>
        <v>0.16648811705894195</v>
      </c>
      <c r="M47" s="135">
        <f t="shared" si="13"/>
        <v>12.217000000000001</v>
      </c>
      <c r="N47" s="136">
        <f t="shared" si="14"/>
        <v>0.15818348414151254</v>
      </c>
      <c r="O47" s="136">
        <f t="shared" si="15"/>
        <v>22.501600619130159</v>
      </c>
      <c r="P47" s="218">
        <f t="shared" si="16"/>
        <v>5</v>
      </c>
      <c r="Q47" s="219">
        <f t="shared" si="17"/>
        <v>4</v>
      </c>
      <c r="R47" s="219">
        <f t="shared" si="18"/>
        <v>569</v>
      </c>
      <c r="T47">
        <v>532</v>
      </c>
      <c r="U47">
        <v>5707</v>
      </c>
      <c r="V47" t="s">
        <v>222</v>
      </c>
      <c r="W47">
        <v>2528.7089999999998</v>
      </c>
      <c r="X47">
        <v>1265.6289999999999</v>
      </c>
      <c r="Y47">
        <v>1.998</v>
      </c>
      <c r="Z47">
        <v>12.217000000000001</v>
      </c>
      <c r="AA47">
        <v>141.54772199999999</v>
      </c>
      <c r="AB47">
        <v>1.3277270000000001</v>
      </c>
      <c r="AC47">
        <v>49.337156</v>
      </c>
      <c r="AD47" s="1">
        <v>421</v>
      </c>
      <c r="AE47">
        <v>4</v>
      </c>
      <c r="AF47">
        <v>569</v>
      </c>
      <c r="AG47">
        <v>98</v>
      </c>
      <c r="AH47">
        <v>17.864709000000001</v>
      </c>
      <c r="AI47">
        <v>1627.8</v>
      </c>
      <c r="AJ47">
        <v>55.6</v>
      </c>
      <c r="AK47">
        <v>5</v>
      </c>
      <c r="AL47">
        <v>3043</v>
      </c>
      <c r="AM47">
        <v>0.9514285714285714</v>
      </c>
      <c r="AN47" t="s">
        <v>66</v>
      </c>
      <c r="AO47">
        <v>2528.7089999999998</v>
      </c>
      <c r="AP47" t="s">
        <v>443</v>
      </c>
      <c r="AQ47" t="s">
        <v>118</v>
      </c>
      <c r="AR47" t="s">
        <v>120</v>
      </c>
      <c r="AS47" t="s">
        <v>118</v>
      </c>
      <c r="AT47" t="s">
        <v>120</v>
      </c>
      <c r="AU47" t="s">
        <v>178</v>
      </c>
      <c r="AV47" t="s">
        <v>222</v>
      </c>
      <c r="AW47" t="s">
        <v>66</v>
      </c>
      <c r="AX47">
        <v>5707</v>
      </c>
      <c r="AY47" t="s">
        <v>306</v>
      </c>
      <c r="AZ47">
        <v>5</v>
      </c>
      <c r="BA47" t="s">
        <v>444</v>
      </c>
      <c r="BB47">
        <v>1</v>
      </c>
      <c r="BC47">
        <v>1</v>
      </c>
      <c r="BE47" t="s">
        <v>68</v>
      </c>
      <c r="BF47">
        <v>1</v>
      </c>
      <c r="BG47" t="s">
        <v>245</v>
      </c>
      <c r="BI47" t="s">
        <v>118</v>
      </c>
      <c r="BJ47" t="s">
        <v>222</v>
      </c>
      <c r="BK47" t="s">
        <v>66</v>
      </c>
      <c r="BL47">
        <v>0.9514285714285714</v>
      </c>
      <c r="BM47">
        <v>5707</v>
      </c>
      <c r="BN47" t="s">
        <v>120</v>
      </c>
      <c r="BO47" t="s">
        <v>178</v>
      </c>
      <c r="BP47">
        <v>1</v>
      </c>
      <c r="BQ47">
        <v>2528.7089999999998</v>
      </c>
      <c r="BR47">
        <v>9.3800661800830694E-3</v>
      </c>
      <c r="BS47">
        <v>0.34855492764482643</v>
      </c>
      <c r="BT47">
        <v>0.16648811705894195</v>
      </c>
      <c r="BU47">
        <v>12.217000000000001</v>
      </c>
      <c r="BV47">
        <v>0.15818348414151254</v>
      </c>
      <c r="BW47">
        <v>22.501600619130159</v>
      </c>
      <c r="BX47">
        <v>5</v>
      </c>
      <c r="BY47">
        <v>4</v>
      </c>
      <c r="BZ47">
        <v>569</v>
      </c>
    </row>
    <row r="48" spans="1:78" ht="16.5">
      <c r="A48" s="108" t="str">
        <f t="shared" si="1"/>
        <v>청룡교통</v>
      </c>
      <c r="B48" s="109" t="str">
        <f t="shared" si="2"/>
        <v>임세호</v>
      </c>
      <c r="C48" s="110" t="str">
        <f t="shared" si="3"/>
        <v>B</v>
      </c>
      <c r="D48" s="111">
        <f t="shared" si="4"/>
        <v>0.93587241167436108</v>
      </c>
      <c r="E48" s="112">
        <f t="shared" si="5"/>
        <v>2959</v>
      </c>
      <c r="F48" s="113" t="str">
        <f t="shared" si="6"/>
        <v>43-1</v>
      </c>
      <c r="G48" s="114" t="str">
        <f t="shared" si="7"/>
        <v>73아1056</v>
      </c>
      <c r="H48" s="115">
        <f t="shared" si="8"/>
        <v>6</v>
      </c>
      <c r="I48" s="116">
        <f t="shared" si="9"/>
        <v>1182.472</v>
      </c>
      <c r="J48" s="117">
        <f t="shared" si="10"/>
        <v>2.2064730931401856E-2</v>
      </c>
      <c r="K48" s="117">
        <f t="shared" si="11"/>
        <v>0.40486095312018078</v>
      </c>
      <c r="L48" s="117">
        <f t="shared" si="12"/>
        <v>0.1353097578631883</v>
      </c>
      <c r="M48" s="118">
        <f t="shared" si="13"/>
        <v>11.834</v>
      </c>
      <c r="N48" s="119">
        <f t="shared" si="14"/>
        <v>0</v>
      </c>
      <c r="O48" s="119">
        <f t="shared" si="15"/>
        <v>11.416760819706512</v>
      </c>
      <c r="P48" s="220">
        <f t="shared" si="16"/>
        <v>34</v>
      </c>
      <c r="Q48" s="221">
        <f t="shared" si="17"/>
        <v>0</v>
      </c>
      <c r="R48" s="221">
        <f t="shared" si="18"/>
        <v>135</v>
      </c>
      <c r="T48">
        <v>532</v>
      </c>
      <c r="U48">
        <v>2959</v>
      </c>
      <c r="V48" t="s">
        <v>350</v>
      </c>
      <c r="W48">
        <v>1182.472</v>
      </c>
      <c r="X48">
        <v>506.04399999999998</v>
      </c>
      <c r="Y48">
        <v>2.3370000000000002</v>
      </c>
      <c r="Z48">
        <v>11.834</v>
      </c>
      <c r="AA48">
        <v>68.560546000000002</v>
      </c>
      <c r="AB48">
        <v>1.5127699999999999</v>
      </c>
      <c r="AC48">
        <v>27.757487999999999</v>
      </c>
      <c r="AD48" s="1">
        <v>160</v>
      </c>
      <c r="AE48">
        <v>0</v>
      </c>
      <c r="AF48">
        <v>135</v>
      </c>
      <c r="AG48">
        <v>97</v>
      </c>
      <c r="AH48">
        <v>17.247119999999999</v>
      </c>
      <c r="AI48">
        <v>4249.1000000000004</v>
      </c>
      <c r="AJ48">
        <v>101.7</v>
      </c>
      <c r="AK48">
        <v>34</v>
      </c>
      <c r="AL48">
        <v>23352</v>
      </c>
      <c r="AM48">
        <v>0.93587241167436108</v>
      </c>
      <c r="AN48" t="s">
        <v>68</v>
      </c>
      <c r="AO48">
        <v>324.25799999999998</v>
      </c>
      <c r="AP48" t="s">
        <v>445</v>
      </c>
      <c r="AQ48" t="s">
        <v>118</v>
      </c>
      <c r="AR48" t="s">
        <v>121</v>
      </c>
      <c r="AS48" t="s">
        <v>118</v>
      </c>
      <c r="AT48" t="s">
        <v>121</v>
      </c>
      <c r="AU48" t="s">
        <v>184</v>
      </c>
      <c r="AV48" t="s">
        <v>350</v>
      </c>
      <c r="AW48" t="s">
        <v>68</v>
      </c>
      <c r="AX48">
        <v>2959</v>
      </c>
      <c r="AY48" t="s">
        <v>318</v>
      </c>
      <c r="AZ48">
        <v>2</v>
      </c>
      <c r="BA48" t="s">
        <v>319</v>
      </c>
      <c r="BB48">
        <v>6</v>
      </c>
      <c r="BC48">
        <v>1</v>
      </c>
      <c r="BE48" t="s">
        <v>66</v>
      </c>
      <c r="BF48">
        <v>-1</v>
      </c>
      <c r="BG48" t="s">
        <v>247</v>
      </c>
      <c r="BI48" t="s">
        <v>118</v>
      </c>
      <c r="BJ48" t="s">
        <v>350</v>
      </c>
      <c r="BK48" t="s">
        <v>68</v>
      </c>
      <c r="BL48">
        <v>0.93587241167436108</v>
      </c>
      <c r="BM48">
        <v>2959</v>
      </c>
      <c r="BN48" t="s">
        <v>121</v>
      </c>
      <c r="BO48" t="s">
        <v>184</v>
      </c>
      <c r="BP48">
        <v>6</v>
      </c>
      <c r="BQ48">
        <v>1182.472</v>
      </c>
      <c r="BR48">
        <v>2.2064730931401856E-2</v>
      </c>
      <c r="BS48">
        <v>0.40486095312018078</v>
      </c>
      <c r="BT48">
        <v>0.1353097578631883</v>
      </c>
      <c r="BU48">
        <v>11.834</v>
      </c>
      <c r="BV48">
        <v>0</v>
      </c>
      <c r="BW48">
        <v>11.416760819706512</v>
      </c>
      <c r="BX48">
        <v>34</v>
      </c>
      <c r="BY48">
        <v>0</v>
      </c>
      <c r="BZ48">
        <v>135</v>
      </c>
    </row>
    <row r="49" spans="1:78" ht="16.5">
      <c r="A49" s="125" t="str">
        <f t="shared" si="1"/>
        <v>청룡교통</v>
      </c>
      <c r="B49" s="126" t="str">
        <f t="shared" si="2"/>
        <v>임영환</v>
      </c>
      <c r="C49" s="127" t="str">
        <f t="shared" si="3"/>
        <v>F</v>
      </c>
      <c r="D49" s="128">
        <f t="shared" si="4"/>
        <v>0.72692307692307689</v>
      </c>
      <c r="E49" s="129">
        <f t="shared" si="5"/>
        <v>6865</v>
      </c>
      <c r="F49" s="130" t="str">
        <f t="shared" si="6"/>
        <v>44</v>
      </c>
      <c r="G49" s="131" t="str">
        <f t="shared" si="7"/>
        <v>73아1083</v>
      </c>
      <c r="H49" s="132">
        <f t="shared" si="8"/>
        <v>1</v>
      </c>
      <c r="I49" s="133">
        <f t="shared" si="9"/>
        <v>2769.8290000000002</v>
      </c>
      <c r="J49" s="134">
        <f t="shared" si="10"/>
        <v>4.0263243983746651E-2</v>
      </c>
      <c r="K49" s="134">
        <f t="shared" si="11"/>
        <v>0.41356262486501949</v>
      </c>
      <c r="L49" s="134">
        <f t="shared" si="12"/>
        <v>0.15560527382737344</v>
      </c>
      <c r="M49" s="135">
        <f t="shared" si="13"/>
        <v>15.561999999999999</v>
      </c>
      <c r="N49" s="136">
        <f t="shared" si="14"/>
        <v>0.10830993537868222</v>
      </c>
      <c r="O49" s="136">
        <f t="shared" si="15"/>
        <v>3.8630543618396658</v>
      </c>
      <c r="P49" s="218">
        <f t="shared" si="16"/>
        <v>71</v>
      </c>
      <c r="Q49" s="219">
        <f t="shared" si="17"/>
        <v>3</v>
      </c>
      <c r="R49" s="219">
        <f t="shared" si="18"/>
        <v>107</v>
      </c>
      <c r="T49">
        <v>532</v>
      </c>
      <c r="U49">
        <v>6865</v>
      </c>
      <c r="V49" t="s">
        <v>223</v>
      </c>
      <c r="W49">
        <v>2769.8290000000002</v>
      </c>
      <c r="X49">
        <v>1465.5340000000001</v>
      </c>
      <c r="Y49">
        <v>1.89</v>
      </c>
      <c r="Z49">
        <v>15.561999999999999</v>
      </c>
      <c r="AA49">
        <v>178.401646</v>
      </c>
      <c r="AB49">
        <v>7.1830290000000003</v>
      </c>
      <c r="AC49">
        <v>73.780253000000002</v>
      </c>
      <c r="AD49" s="1">
        <v>431</v>
      </c>
      <c r="AE49">
        <v>3</v>
      </c>
      <c r="AF49">
        <v>107</v>
      </c>
      <c r="AG49">
        <v>72</v>
      </c>
      <c r="AH49">
        <v>15.525804000000001</v>
      </c>
      <c r="AI49">
        <v>1365.2</v>
      </c>
      <c r="AJ49">
        <v>0</v>
      </c>
      <c r="AK49">
        <v>71</v>
      </c>
      <c r="AL49">
        <v>99145</v>
      </c>
      <c r="AM49">
        <v>0.72692307692307689</v>
      </c>
      <c r="AN49" t="s">
        <v>70</v>
      </c>
      <c r="AO49">
        <v>2769.8290000000002</v>
      </c>
      <c r="AP49" t="s">
        <v>446</v>
      </c>
      <c r="AQ49" t="s">
        <v>118</v>
      </c>
      <c r="AR49" t="s">
        <v>122</v>
      </c>
      <c r="AS49" t="s">
        <v>118</v>
      </c>
      <c r="AT49" t="s">
        <v>122</v>
      </c>
      <c r="AU49" t="s">
        <v>193</v>
      </c>
      <c r="AV49" t="s">
        <v>223</v>
      </c>
      <c r="AW49" t="s">
        <v>70</v>
      </c>
      <c r="AX49">
        <v>6865</v>
      </c>
      <c r="AY49" t="s">
        <v>322</v>
      </c>
      <c r="AZ49">
        <v>2</v>
      </c>
      <c r="BA49" t="s">
        <v>328</v>
      </c>
      <c r="BB49">
        <v>1</v>
      </c>
      <c r="BC49">
        <v>1</v>
      </c>
      <c r="BE49" t="s">
        <v>70</v>
      </c>
      <c r="BF49">
        <v>0</v>
      </c>
      <c r="BG49" t="s">
        <v>246</v>
      </c>
      <c r="BI49" t="s">
        <v>118</v>
      </c>
      <c r="BJ49" t="s">
        <v>223</v>
      </c>
      <c r="BK49" t="s">
        <v>70</v>
      </c>
      <c r="BL49">
        <v>0.72692307692307689</v>
      </c>
      <c r="BM49">
        <v>6865</v>
      </c>
      <c r="BN49" t="s">
        <v>122</v>
      </c>
      <c r="BO49" t="s">
        <v>193</v>
      </c>
      <c r="BP49">
        <v>1</v>
      </c>
      <c r="BQ49">
        <v>2769.8290000000002</v>
      </c>
      <c r="BR49">
        <v>4.0263243983746651E-2</v>
      </c>
      <c r="BS49">
        <v>0.41356262486501949</v>
      </c>
      <c r="BT49">
        <v>0.15560527382737344</v>
      </c>
      <c r="BU49">
        <v>15.561999999999999</v>
      </c>
      <c r="BV49">
        <v>0.10830993537868222</v>
      </c>
      <c r="BW49">
        <v>3.8630543618396658</v>
      </c>
      <c r="BX49">
        <v>71</v>
      </c>
      <c r="BY49">
        <v>3</v>
      </c>
      <c r="BZ49">
        <v>107</v>
      </c>
    </row>
    <row r="50" spans="1:78" ht="16.5">
      <c r="A50" s="108" t="str">
        <f t="shared" si="1"/>
        <v>청룡교통</v>
      </c>
      <c r="B50" s="109" t="str">
        <f t="shared" si="2"/>
        <v>임장환</v>
      </c>
      <c r="C50" s="110" t="str">
        <f t="shared" si="3"/>
        <v>C</v>
      </c>
      <c r="D50" s="111">
        <f t="shared" si="4"/>
        <v>0.86761904761904762</v>
      </c>
      <c r="E50" s="112">
        <f t="shared" si="5"/>
        <v>9921</v>
      </c>
      <c r="F50" s="113" t="str">
        <f t="shared" si="6"/>
        <v>43</v>
      </c>
      <c r="G50" s="114" t="str">
        <f t="shared" si="7"/>
        <v>73아1053</v>
      </c>
      <c r="H50" s="115">
        <f t="shared" si="8"/>
        <v>1</v>
      </c>
      <c r="I50" s="116">
        <f t="shared" si="9"/>
        <v>2529.2289999999998</v>
      </c>
      <c r="J50" s="117">
        <f t="shared" si="10"/>
        <v>1.9933681775897202E-2</v>
      </c>
      <c r="K50" s="117">
        <f t="shared" si="11"/>
        <v>0.39426884629380249</v>
      </c>
      <c r="L50" s="117">
        <f t="shared" si="12"/>
        <v>0.23722644331533446</v>
      </c>
      <c r="M50" s="118">
        <f t="shared" si="13"/>
        <v>15.864000000000001</v>
      </c>
      <c r="N50" s="119">
        <f t="shared" si="14"/>
        <v>7.9075481105111478E-2</v>
      </c>
      <c r="O50" s="119">
        <f t="shared" si="15"/>
        <v>58.041403131151831</v>
      </c>
      <c r="P50" s="220">
        <f t="shared" si="16"/>
        <v>69</v>
      </c>
      <c r="Q50" s="221">
        <f t="shared" si="17"/>
        <v>2</v>
      </c>
      <c r="R50" s="221">
        <f t="shared" si="18"/>
        <v>1468</v>
      </c>
      <c r="T50">
        <v>532</v>
      </c>
      <c r="U50">
        <v>9921</v>
      </c>
      <c r="V50" t="s">
        <v>224</v>
      </c>
      <c r="W50">
        <v>2529.2289999999998</v>
      </c>
      <c r="X50">
        <v>1387.96</v>
      </c>
      <c r="Y50">
        <v>1.8220000000000001</v>
      </c>
      <c r="Z50">
        <v>15.864000000000001</v>
      </c>
      <c r="AA50">
        <v>158.55219500000001</v>
      </c>
      <c r="AB50">
        <v>3.1605289999999999</v>
      </c>
      <c r="AC50">
        <v>62.512191000000001</v>
      </c>
      <c r="AD50" s="1">
        <v>600</v>
      </c>
      <c r="AE50">
        <v>2</v>
      </c>
      <c r="AF50">
        <v>1468</v>
      </c>
      <c r="AG50">
        <v>95</v>
      </c>
      <c r="AH50">
        <v>15.952026999999999</v>
      </c>
      <c r="AI50">
        <v>6683.1</v>
      </c>
      <c r="AJ50">
        <v>1146.5</v>
      </c>
      <c r="AK50">
        <v>69</v>
      </c>
      <c r="AL50">
        <v>24500</v>
      </c>
      <c r="AM50">
        <v>0.86761904761904762</v>
      </c>
      <c r="AN50" t="s">
        <v>69</v>
      </c>
      <c r="AO50">
        <v>2529.2289999999998</v>
      </c>
      <c r="AP50" t="s">
        <v>447</v>
      </c>
      <c r="AQ50" t="s">
        <v>118</v>
      </c>
      <c r="AR50" t="s">
        <v>120</v>
      </c>
      <c r="AS50" t="s">
        <v>118</v>
      </c>
      <c r="AT50" t="s">
        <v>120</v>
      </c>
      <c r="AU50" t="s">
        <v>173</v>
      </c>
      <c r="AV50" t="s">
        <v>224</v>
      </c>
      <c r="AW50" t="s">
        <v>69</v>
      </c>
      <c r="AX50">
        <v>9921</v>
      </c>
      <c r="AY50" t="s">
        <v>313</v>
      </c>
      <c r="AZ50">
        <v>4</v>
      </c>
      <c r="BA50" t="s">
        <v>347</v>
      </c>
      <c r="BB50">
        <v>1</v>
      </c>
      <c r="BC50">
        <v>1</v>
      </c>
      <c r="BE50" t="s">
        <v>69</v>
      </c>
      <c r="BF50">
        <v>0</v>
      </c>
      <c r="BG50" t="s">
        <v>246</v>
      </c>
      <c r="BI50" t="s">
        <v>118</v>
      </c>
      <c r="BJ50" t="s">
        <v>224</v>
      </c>
      <c r="BK50" t="s">
        <v>69</v>
      </c>
      <c r="BL50">
        <v>0.86761904761904762</v>
      </c>
      <c r="BM50">
        <v>9921</v>
      </c>
      <c r="BN50" t="s">
        <v>120</v>
      </c>
      <c r="BO50" t="s">
        <v>173</v>
      </c>
      <c r="BP50">
        <v>1</v>
      </c>
      <c r="BQ50">
        <v>2529.2289999999998</v>
      </c>
      <c r="BR50">
        <v>1.9933681775897202E-2</v>
      </c>
      <c r="BS50">
        <v>0.39426884629380249</v>
      </c>
      <c r="BT50">
        <v>0.23722644331533446</v>
      </c>
      <c r="BU50">
        <v>15.864000000000001</v>
      </c>
      <c r="BV50">
        <v>7.9075481105111478E-2</v>
      </c>
      <c r="BW50">
        <v>58.041403131151831</v>
      </c>
      <c r="BX50">
        <v>69</v>
      </c>
      <c r="BY50">
        <v>2</v>
      </c>
      <c r="BZ50">
        <v>1468</v>
      </c>
    </row>
    <row r="51" spans="1:78" ht="16.5">
      <c r="A51" s="125" t="str">
        <f t="shared" si="1"/>
        <v>청룡교통</v>
      </c>
      <c r="B51" s="126" t="str">
        <f t="shared" si="2"/>
        <v>장민</v>
      </c>
      <c r="C51" s="127" t="str">
        <f t="shared" si="3"/>
        <v>S</v>
      </c>
      <c r="D51" s="128">
        <f t="shared" si="4"/>
        <v>1.0295238095238095</v>
      </c>
      <c r="E51" s="129">
        <f t="shared" si="5"/>
        <v>4602</v>
      </c>
      <c r="F51" s="130" t="str">
        <f t="shared" si="6"/>
        <v>43</v>
      </c>
      <c r="G51" s="131" t="str">
        <f t="shared" si="7"/>
        <v>73아1053</v>
      </c>
      <c r="H51" s="132">
        <f t="shared" si="8"/>
        <v>1</v>
      </c>
      <c r="I51" s="133">
        <f t="shared" si="9"/>
        <v>2435.9</v>
      </c>
      <c r="J51" s="134">
        <f t="shared" si="10"/>
        <v>3.2423196196372107E-2</v>
      </c>
      <c r="K51" s="134">
        <f t="shared" si="11"/>
        <v>0.35253030766503823</v>
      </c>
      <c r="L51" s="134">
        <f t="shared" si="12"/>
        <v>0.27341023851553842</v>
      </c>
      <c r="M51" s="135">
        <f t="shared" si="13"/>
        <v>12.297000000000001</v>
      </c>
      <c r="N51" s="136">
        <f t="shared" si="14"/>
        <v>0</v>
      </c>
      <c r="O51" s="136">
        <f t="shared" si="15"/>
        <v>6.6505193152428257</v>
      </c>
      <c r="P51" s="218">
        <f t="shared" si="16"/>
        <v>36</v>
      </c>
      <c r="Q51" s="219">
        <f t="shared" si="17"/>
        <v>0</v>
      </c>
      <c r="R51" s="219">
        <f t="shared" si="18"/>
        <v>162</v>
      </c>
      <c r="T51">
        <v>532</v>
      </c>
      <c r="U51">
        <v>4602</v>
      </c>
      <c r="V51" t="s">
        <v>225</v>
      </c>
      <c r="W51">
        <v>2435.9</v>
      </c>
      <c r="X51">
        <v>1126.8389999999999</v>
      </c>
      <c r="Y51">
        <v>2.1619999999999999</v>
      </c>
      <c r="Z51">
        <v>12.297000000000001</v>
      </c>
      <c r="AA51">
        <v>145.256901</v>
      </c>
      <c r="AB51">
        <v>4.7096929999999997</v>
      </c>
      <c r="AC51">
        <v>51.207459999999998</v>
      </c>
      <c r="AD51" s="1">
        <v>666</v>
      </c>
      <c r="AE51">
        <v>0</v>
      </c>
      <c r="AF51">
        <v>162</v>
      </c>
      <c r="AG51">
        <v>92</v>
      </c>
      <c r="AH51">
        <v>16.769598999999999</v>
      </c>
      <c r="AI51">
        <v>1977.2</v>
      </c>
      <c r="AJ51">
        <v>51</v>
      </c>
      <c r="AK51">
        <v>36</v>
      </c>
      <c r="AL51">
        <v>17459</v>
      </c>
      <c r="AM51">
        <v>1.0295238095238095</v>
      </c>
      <c r="AN51" t="s">
        <v>71</v>
      </c>
      <c r="AO51">
        <v>2435.9</v>
      </c>
      <c r="AP51" t="s">
        <v>448</v>
      </c>
      <c r="AQ51" t="s">
        <v>118</v>
      </c>
      <c r="AR51" t="s">
        <v>120</v>
      </c>
      <c r="AS51" t="s">
        <v>118</v>
      </c>
      <c r="AT51" t="s">
        <v>120</v>
      </c>
      <c r="AU51" t="s">
        <v>173</v>
      </c>
      <c r="AV51" t="s">
        <v>225</v>
      </c>
      <c r="AW51" t="s">
        <v>71</v>
      </c>
      <c r="AX51">
        <v>4602</v>
      </c>
      <c r="AY51" t="s">
        <v>326</v>
      </c>
      <c r="AZ51">
        <v>7</v>
      </c>
      <c r="BA51" t="s">
        <v>449</v>
      </c>
      <c r="BB51">
        <v>1</v>
      </c>
      <c r="BC51">
        <v>1</v>
      </c>
      <c r="BE51" t="s">
        <v>71</v>
      </c>
      <c r="BF51">
        <v>0</v>
      </c>
      <c r="BG51" t="s">
        <v>246</v>
      </c>
      <c r="BI51" t="s">
        <v>118</v>
      </c>
      <c r="BJ51" t="s">
        <v>225</v>
      </c>
      <c r="BK51" t="s">
        <v>71</v>
      </c>
      <c r="BL51">
        <v>1.0295238095238095</v>
      </c>
      <c r="BM51">
        <v>4602</v>
      </c>
      <c r="BN51" t="s">
        <v>120</v>
      </c>
      <c r="BO51" t="s">
        <v>173</v>
      </c>
      <c r="BP51">
        <v>1</v>
      </c>
      <c r="BQ51">
        <v>2435.9</v>
      </c>
      <c r="BR51">
        <v>3.2423196196372107E-2</v>
      </c>
      <c r="BS51">
        <v>0.35253030766503823</v>
      </c>
      <c r="BT51">
        <v>0.27341023851553842</v>
      </c>
      <c r="BU51">
        <v>12.297000000000001</v>
      </c>
      <c r="BV51">
        <v>0</v>
      </c>
      <c r="BW51">
        <v>6.6505193152428257</v>
      </c>
      <c r="BX51">
        <v>36</v>
      </c>
      <c r="BY51">
        <v>0</v>
      </c>
      <c r="BZ51">
        <v>162</v>
      </c>
    </row>
    <row r="52" spans="1:78" ht="16.5">
      <c r="A52" s="108" t="str">
        <f t="shared" si="1"/>
        <v>청룡교통</v>
      </c>
      <c r="B52" s="109" t="str">
        <f t="shared" si="2"/>
        <v>전기정</v>
      </c>
      <c r="C52" s="110" t="str">
        <f t="shared" si="3"/>
        <v>C</v>
      </c>
      <c r="D52" s="111">
        <f t="shared" si="4"/>
        <v>0.89778897600807916</v>
      </c>
      <c r="E52" s="112">
        <f t="shared" si="5"/>
        <v>2549</v>
      </c>
      <c r="F52" s="113" t="str">
        <f t="shared" si="6"/>
        <v>43-1</v>
      </c>
      <c r="G52" s="114" t="str">
        <f t="shared" si="7"/>
        <v>73아1077</v>
      </c>
      <c r="H52" s="115">
        <f t="shared" si="8"/>
        <v>2</v>
      </c>
      <c r="I52" s="116">
        <f t="shared" si="9"/>
        <v>2274.172</v>
      </c>
      <c r="J52" s="117">
        <f t="shared" si="10"/>
        <v>7.0551586045860079E-2</v>
      </c>
      <c r="K52" s="117">
        <f t="shared" si="11"/>
        <v>0.37155300877746572</v>
      </c>
      <c r="L52" s="117">
        <f t="shared" si="12"/>
        <v>0.11960397014825616</v>
      </c>
      <c r="M52" s="118">
        <f t="shared" si="13"/>
        <v>11.879</v>
      </c>
      <c r="N52" s="119">
        <f t="shared" si="14"/>
        <v>0.527664574183483</v>
      </c>
      <c r="O52" s="119">
        <f t="shared" si="15"/>
        <v>14.818580124986148</v>
      </c>
      <c r="P52" s="220">
        <f t="shared" si="16"/>
        <v>33</v>
      </c>
      <c r="Q52" s="221">
        <f t="shared" si="17"/>
        <v>12</v>
      </c>
      <c r="R52" s="221">
        <f t="shared" si="18"/>
        <v>337</v>
      </c>
      <c r="T52">
        <v>532</v>
      </c>
      <c r="U52">
        <v>2549</v>
      </c>
      <c r="V52" t="s">
        <v>226</v>
      </c>
      <c r="W52">
        <v>2274.172</v>
      </c>
      <c r="X52">
        <v>1103.7719999999999</v>
      </c>
      <c r="Y52">
        <v>2.06</v>
      </c>
      <c r="Z52">
        <v>11.879</v>
      </c>
      <c r="AA52">
        <v>153.59467599999999</v>
      </c>
      <c r="AB52">
        <v>10.836347999999999</v>
      </c>
      <c r="AC52">
        <v>57.068564000000002</v>
      </c>
      <c r="AD52" s="1">
        <v>272</v>
      </c>
      <c r="AE52">
        <v>12</v>
      </c>
      <c r="AF52">
        <v>337</v>
      </c>
      <c r="AG52">
        <v>98</v>
      </c>
      <c r="AH52">
        <v>14.806319999999999</v>
      </c>
      <c r="AI52">
        <v>2686.7</v>
      </c>
      <c r="AJ52">
        <v>178</v>
      </c>
      <c r="AK52">
        <v>33</v>
      </c>
      <c r="AL52">
        <v>20415</v>
      </c>
      <c r="AM52">
        <v>0.89778897600807916</v>
      </c>
      <c r="AN52" t="s">
        <v>69</v>
      </c>
      <c r="AO52">
        <v>2163.6840000000002</v>
      </c>
      <c r="AP52" t="s">
        <v>450</v>
      </c>
      <c r="AQ52" t="s">
        <v>118</v>
      </c>
      <c r="AR52" t="s">
        <v>121</v>
      </c>
      <c r="AS52" t="s">
        <v>118</v>
      </c>
      <c r="AT52" t="s">
        <v>121</v>
      </c>
      <c r="AU52" t="s">
        <v>186</v>
      </c>
      <c r="AV52" t="s">
        <v>226</v>
      </c>
      <c r="AW52" t="s">
        <v>69</v>
      </c>
      <c r="AX52">
        <v>2549</v>
      </c>
      <c r="AY52" t="s">
        <v>303</v>
      </c>
      <c r="AZ52">
        <v>1</v>
      </c>
      <c r="BA52" t="s">
        <v>265</v>
      </c>
      <c r="BB52">
        <v>2</v>
      </c>
      <c r="BC52">
        <v>1</v>
      </c>
      <c r="BE52" t="s">
        <v>68</v>
      </c>
      <c r="BF52">
        <v>-1</v>
      </c>
      <c r="BG52" t="s">
        <v>247</v>
      </c>
      <c r="BI52" t="s">
        <v>118</v>
      </c>
      <c r="BJ52" t="s">
        <v>226</v>
      </c>
      <c r="BK52" t="s">
        <v>69</v>
      </c>
      <c r="BL52">
        <v>0.89778897600807916</v>
      </c>
      <c r="BM52">
        <v>2549</v>
      </c>
      <c r="BN52" t="s">
        <v>121</v>
      </c>
      <c r="BO52" t="s">
        <v>186</v>
      </c>
      <c r="BP52">
        <v>2</v>
      </c>
      <c r="BQ52">
        <v>2274.172</v>
      </c>
      <c r="BR52">
        <v>7.0551586045860079E-2</v>
      </c>
      <c r="BS52">
        <v>0.37155300877746572</v>
      </c>
      <c r="BT52">
        <v>0.11960397014825616</v>
      </c>
      <c r="BU52">
        <v>11.879</v>
      </c>
      <c r="BV52">
        <v>0.527664574183483</v>
      </c>
      <c r="BW52">
        <v>14.818580124986148</v>
      </c>
      <c r="BX52">
        <v>33</v>
      </c>
      <c r="BY52">
        <v>12</v>
      </c>
      <c r="BZ52">
        <v>337</v>
      </c>
    </row>
    <row r="53" spans="1:78" ht="16.5">
      <c r="A53" s="125" t="str">
        <f t="shared" si="1"/>
        <v>청룡교통</v>
      </c>
      <c r="B53" s="126" t="str">
        <f t="shared" si="2"/>
        <v>정승우</v>
      </c>
      <c r="C53" s="127" t="str">
        <f t="shared" si="3"/>
        <v>D</v>
      </c>
      <c r="D53" s="128">
        <f t="shared" si="4"/>
        <v>0.84926916509366279</v>
      </c>
      <c r="E53" s="129">
        <f t="shared" si="5"/>
        <v>1234</v>
      </c>
      <c r="F53" s="130" t="str">
        <f t="shared" si="6"/>
        <v>43-1</v>
      </c>
      <c r="G53" s="131" t="str">
        <f t="shared" si="7"/>
        <v>73아1045</v>
      </c>
      <c r="H53" s="132">
        <f t="shared" si="8"/>
        <v>3</v>
      </c>
      <c r="I53" s="133">
        <f t="shared" si="9"/>
        <v>8021.0129999999999</v>
      </c>
      <c r="J53" s="134">
        <f t="shared" si="10"/>
        <v>2.5943843402014156E-2</v>
      </c>
      <c r="K53" s="134">
        <f t="shared" si="11"/>
        <v>0.46040473515094638</v>
      </c>
      <c r="L53" s="134">
        <f t="shared" si="12"/>
        <v>0.19698260057676006</v>
      </c>
      <c r="M53" s="135">
        <f t="shared" si="13"/>
        <v>13.914</v>
      </c>
      <c r="N53" s="136">
        <f t="shared" si="14"/>
        <v>1.0223147624869826</v>
      </c>
      <c r="O53" s="136">
        <f t="shared" si="15"/>
        <v>23.376099751988932</v>
      </c>
      <c r="P53" s="218">
        <f t="shared" si="16"/>
        <v>356</v>
      </c>
      <c r="Q53" s="219">
        <f t="shared" si="17"/>
        <v>82</v>
      </c>
      <c r="R53" s="219">
        <f t="shared" si="18"/>
        <v>1875</v>
      </c>
      <c r="T53">
        <v>532</v>
      </c>
      <c r="U53">
        <v>1234</v>
      </c>
      <c r="V53" t="s">
        <v>227</v>
      </c>
      <c r="W53">
        <v>8021.0129999999999</v>
      </c>
      <c r="X53">
        <v>4232.7370000000001</v>
      </c>
      <c r="Y53">
        <v>1.895</v>
      </c>
      <c r="Z53">
        <v>13.914</v>
      </c>
      <c r="AA53">
        <v>580.88910599999997</v>
      </c>
      <c r="AB53">
        <v>15.070496</v>
      </c>
      <c r="AC53">
        <v>267.444095</v>
      </c>
      <c r="AD53" s="1">
        <v>1580</v>
      </c>
      <c r="AE53">
        <v>82</v>
      </c>
      <c r="AF53">
        <v>1875</v>
      </c>
      <c r="AG53">
        <v>100</v>
      </c>
      <c r="AH53">
        <v>13.808165000000001</v>
      </c>
      <c r="AI53">
        <v>26041.5</v>
      </c>
      <c r="AJ53">
        <v>3189</v>
      </c>
      <c r="AK53">
        <v>356</v>
      </c>
      <c r="AL53">
        <v>287801</v>
      </c>
      <c r="AM53">
        <v>0.84926916509366279</v>
      </c>
      <c r="AN53" t="s">
        <v>67</v>
      </c>
      <c r="AO53">
        <v>5384.9880000000003</v>
      </c>
      <c r="AP53" t="s">
        <v>451</v>
      </c>
      <c r="AQ53" t="s">
        <v>118</v>
      </c>
      <c r="AR53" t="s">
        <v>121</v>
      </c>
      <c r="AS53" t="s">
        <v>118</v>
      </c>
      <c r="AT53" t="s">
        <v>121</v>
      </c>
      <c r="AU53" t="s">
        <v>182</v>
      </c>
      <c r="AV53" t="s">
        <v>227</v>
      </c>
      <c r="AW53" t="s">
        <v>67</v>
      </c>
      <c r="AX53">
        <v>1234</v>
      </c>
      <c r="AY53" t="s">
        <v>299</v>
      </c>
      <c r="AZ53">
        <v>1</v>
      </c>
      <c r="BA53" t="s">
        <v>263</v>
      </c>
      <c r="BB53">
        <v>3</v>
      </c>
      <c r="BC53">
        <v>1</v>
      </c>
      <c r="BE53" t="s">
        <v>67</v>
      </c>
      <c r="BF53">
        <v>0</v>
      </c>
      <c r="BG53" t="s">
        <v>246</v>
      </c>
      <c r="BI53" t="s">
        <v>118</v>
      </c>
      <c r="BJ53" t="s">
        <v>227</v>
      </c>
      <c r="BK53" t="s">
        <v>67</v>
      </c>
      <c r="BL53">
        <v>0.84926916509366279</v>
      </c>
      <c r="BM53">
        <v>1234</v>
      </c>
      <c r="BN53" t="s">
        <v>121</v>
      </c>
      <c r="BO53" t="s">
        <v>182</v>
      </c>
      <c r="BP53">
        <v>3</v>
      </c>
      <c r="BQ53">
        <v>8021.0129999999999</v>
      </c>
      <c r="BR53">
        <v>2.5943843402014156E-2</v>
      </c>
      <c r="BS53">
        <v>0.46040473515094638</v>
      </c>
      <c r="BT53">
        <v>0.19698260057676006</v>
      </c>
      <c r="BU53">
        <v>13.914</v>
      </c>
      <c r="BV53">
        <v>1.0223147624869826</v>
      </c>
      <c r="BW53">
        <v>23.376099751988932</v>
      </c>
      <c r="BX53">
        <v>356</v>
      </c>
      <c r="BY53">
        <v>82</v>
      </c>
      <c r="BZ53">
        <v>1875</v>
      </c>
    </row>
    <row r="54" spans="1:78" ht="16.5">
      <c r="A54" s="108" t="str">
        <f t="shared" si="1"/>
        <v>청룡교통</v>
      </c>
      <c r="B54" s="109" t="str">
        <f t="shared" si="2"/>
        <v>정인택</v>
      </c>
      <c r="C54" s="110" t="str">
        <f t="shared" si="3"/>
        <v>C</v>
      </c>
      <c r="D54" s="111">
        <f t="shared" si="4"/>
        <v>0.8754958334252112</v>
      </c>
      <c r="E54" s="112">
        <f t="shared" si="5"/>
        <v>4077</v>
      </c>
      <c r="F54" s="113" t="str">
        <f t="shared" si="6"/>
        <v>43</v>
      </c>
      <c r="G54" s="114" t="str">
        <f t="shared" si="7"/>
        <v>73아1040</v>
      </c>
      <c r="H54" s="115">
        <f t="shared" si="8"/>
        <v>2</v>
      </c>
      <c r="I54" s="116">
        <f t="shared" si="9"/>
        <v>1963.009</v>
      </c>
      <c r="J54" s="117">
        <f t="shared" si="10"/>
        <v>1.8391467512199323E-2</v>
      </c>
      <c r="K54" s="117">
        <f t="shared" si="11"/>
        <v>0.3479658686915279</v>
      </c>
      <c r="L54" s="117">
        <f t="shared" si="12"/>
        <v>0.15792082461160392</v>
      </c>
      <c r="M54" s="118">
        <f t="shared" si="13"/>
        <v>17.725999999999999</v>
      </c>
      <c r="N54" s="119">
        <f t="shared" si="14"/>
        <v>0</v>
      </c>
      <c r="O54" s="119">
        <f t="shared" si="15"/>
        <v>24.401314512567186</v>
      </c>
      <c r="P54" s="220">
        <f t="shared" si="16"/>
        <v>5</v>
      </c>
      <c r="Q54" s="221">
        <f t="shared" si="17"/>
        <v>0</v>
      </c>
      <c r="R54" s="221">
        <f t="shared" si="18"/>
        <v>479</v>
      </c>
      <c r="T54">
        <v>532</v>
      </c>
      <c r="U54">
        <v>4077</v>
      </c>
      <c r="V54" t="s">
        <v>228</v>
      </c>
      <c r="W54">
        <v>1963.009</v>
      </c>
      <c r="X54">
        <v>1065.922</v>
      </c>
      <c r="Y54">
        <v>1.8420000000000001</v>
      </c>
      <c r="Z54">
        <v>17.725999999999999</v>
      </c>
      <c r="AA54">
        <v>115.526072</v>
      </c>
      <c r="AB54">
        <v>2.1246939999999999</v>
      </c>
      <c r="AC54">
        <v>40.199129999999997</v>
      </c>
      <c r="AD54" s="1">
        <v>310</v>
      </c>
      <c r="AE54">
        <v>0</v>
      </c>
      <c r="AF54">
        <v>479</v>
      </c>
      <c r="AG54">
        <v>89</v>
      </c>
      <c r="AH54">
        <v>16.991913</v>
      </c>
      <c r="AI54">
        <v>1776.4</v>
      </c>
      <c r="AJ54">
        <v>34.6</v>
      </c>
      <c r="AK54">
        <v>5</v>
      </c>
      <c r="AL54">
        <v>1748</v>
      </c>
      <c r="AM54">
        <v>0.8754958334252112</v>
      </c>
      <c r="AN54" t="s">
        <v>69</v>
      </c>
      <c r="AO54">
        <v>1825.5640000000001</v>
      </c>
      <c r="AP54" t="s">
        <v>452</v>
      </c>
      <c r="AQ54" t="s">
        <v>118</v>
      </c>
      <c r="AR54" t="s">
        <v>120</v>
      </c>
      <c r="AS54" t="s">
        <v>118</v>
      </c>
      <c r="AT54" t="s">
        <v>120</v>
      </c>
      <c r="AU54" t="s">
        <v>172</v>
      </c>
      <c r="AV54" t="s">
        <v>228</v>
      </c>
      <c r="AW54" t="s">
        <v>69</v>
      </c>
      <c r="AX54">
        <v>4077</v>
      </c>
      <c r="AY54" t="s">
        <v>313</v>
      </c>
      <c r="AZ54">
        <v>3</v>
      </c>
      <c r="BA54" t="s">
        <v>330</v>
      </c>
      <c r="BB54">
        <v>2</v>
      </c>
      <c r="BC54">
        <v>1</v>
      </c>
      <c r="BE54" t="s">
        <v>67</v>
      </c>
      <c r="BF54">
        <v>1</v>
      </c>
      <c r="BG54" t="s">
        <v>245</v>
      </c>
      <c r="BI54" t="s">
        <v>118</v>
      </c>
      <c r="BJ54" t="s">
        <v>228</v>
      </c>
      <c r="BK54" t="s">
        <v>69</v>
      </c>
      <c r="BL54">
        <v>0.8754958334252112</v>
      </c>
      <c r="BM54">
        <v>4077</v>
      </c>
      <c r="BN54" t="s">
        <v>120</v>
      </c>
      <c r="BO54" t="s">
        <v>172</v>
      </c>
      <c r="BP54">
        <v>2</v>
      </c>
      <c r="BQ54">
        <v>1963.009</v>
      </c>
      <c r="BR54">
        <v>1.8391467512199323E-2</v>
      </c>
      <c r="BS54">
        <v>0.3479658686915279</v>
      </c>
      <c r="BT54">
        <v>0.15792082461160392</v>
      </c>
      <c r="BU54">
        <v>17.725999999999999</v>
      </c>
      <c r="BV54">
        <v>0</v>
      </c>
      <c r="BW54">
        <v>24.401314512567186</v>
      </c>
      <c r="BX54">
        <v>5</v>
      </c>
      <c r="BY54">
        <v>0</v>
      </c>
      <c r="BZ54">
        <v>479</v>
      </c>
    </row>
    <row r="55" spans="1:78" ht="16.5">
      <c r="A55" s="125" t="str">
        <f t="shared" si="1"/>
        <v>청룡교통</v>
      </c>
      <c r="B55" s="126" t="str">
        <f t="shared" si="2"/>
        <v>정재환</v>
      </c>
      <c r="C55" s="127" t="str">
        <f t="shared" si="3"/>
        <v>B</v>
      </c>
      <c r="D55" s="128">
        <f t="shared" si="4"/>
        <v>0.92590909090909079</v>
      </c>
      <c r="E55" s="129">
        <f t="shared" si="5"/>
        <v>987</v>
      </c>
      <c r="F55" s="130" t="str">
        <f t="shared" si="6"/>
        <v>43</v>
      </c>
      <c r="G55" s="131" t="str">
        <f t="shared" si="7"/>
        <v>73아1150</v>
      </c>
      <c r="H55" s="132">
        <f t="shared" si="8"/>
        <v>1</v>
      </c>
      <c r="I55" s="133">
        <f t="shared" si="9"/>
        <v>2077.0300000000002</v>
      </c>
      <c r="J55" s="134">
        <f t="shared" si="10"/>
        <v>1.6624135746471657E-2</v>
      </c>
      <c r="K55" s="134">
        <f t="shared" si="11"/>
        <v>0.34166017648078251</v>
      </c>
      <c r="L55" s="134">
        <f t="shared" si="12"/>
        <v>0.25709787533160328</v>
      </c>
      <c r="M55" s="135">
        <f t="shared" si="13"/>
        <v>12.074999999999999</v>
      </c>
      <c r="N55" s="136">
        <f t="shared" si="14"/>
        <v>0</v>
      </c>
      <c r="O55" s="136">
        <f t="shared" si="15"/>
        <v>5.6330433359171508</v>
      </c>
      <c r="P55" s="218">
        <f t="shared" si="16"/>
        <v>23</v>
      </c>
      <c r="Q55" s="219">
        <f t="shared" si="17"/>
        <v>0</v>
      </c>
      <c r="R55" s="219">
        <f t="shared" si="18"/>
        <v>117</v>
      </c>
      <c r="T55">
        <v>532</v>
      </c>
      <c r="U55">
        <v>987</v>
      </c>
      <c r="V55" t="s">
        <v>229</v>
      </c>
      <c r="W55">
        <v>2077.0300000000002</v>
      </c>
      <c r="X55">
        <v>1019.814</v>
      </c>
      <c r="Y55">
        <v>2.0369999999999999</v>
      </c>
      <c r="Z55">
        <v>12.074999999999999</v>
      </c>
      <c r="AA55">
        <v>124.98358</v>
      </c>
      <c r="AB55">
        <v>2.077744</v>
      </c>
      <c r="AC55">
        <v>42.701912</v>
      </c>
      <c r="AD55" s="1">
        <v>534</v>
      </c>
      <c r="AE55">
        <v>0</v>
      </c>
      <c r="AF55">
        <v>117</v>
      </c>
      <c r="AG55">
        <v>90</v>
      </c>
      <c r="AH55">
        <v>16.618421999999999</v>
      </c>
      <c r="AI55">
        <v>2178</v>
      </c>
      <c r="AJ55">
        <v>45.3</v>
      </c>
      <c r="AK55">
        <v>23</v>
      </c>
      <c r="AL55">
        <v>6948</v>
      </c>
      <c r="AM55">
        <v>0.92590909090909079</v>
      </c>
      <c r="AN55" t="s">
        <v>68</v>
      </c>
      <c r="AO55">
        <v>2077.0300000000002</v>
      </c>
      <c r="AP55" t="s">
        <v>453</v>
      </c>
      <c r="AQ55" t="s">
        <v>118</v>
      </c>
      <c r="AR55" t="s">
        <v>120</v>
      </c>
      <c r="AS55" t="s">
        <v>118</v>
      </c>
      <c r="AT55" t="s">
        <v>120</v>
      </c>
      <c r="AU55" t="s">
        <v>179</v>
      </c>
      <c r="AV55" t="s">
        <v>229</v>
      </c>
      <c r="AW55" t="s">
        <v>68</v>
      </c>
      <c r="AX55">
        <v>987</v>
      </c>
      <c r="AY55" t="s">
        <v>308</v>
      </c>
      <c r="AZ55">
        <v>3</v>
      </c>
      <c r="BA55" t="s">
        <v>309</v>
      </c>
      <c r="BB55">
        <v>1</v>
      </c>
      <c r="BC55">
        <v>1</v>
      </c>
      <c r="BE55" t="s">
        <v>69</v>
      </c>
      <c r="BF55">
        <v>1</v>
      </c>
      <c r="BG55" t="s">
        <v>245</v>
      </c>
      <c r="BI55" t="s">
        <v>118</v>
      </c>
      <c r="BJ55" t="s">
        <v>229</v>
      </c>
      <c r="BK55" t="s">
        <v>68</v>
      </c>
      <c r="BL55">
        <v>0.92590909090909079</v>
      </c>
      <c r="BM55">
        <v>987</v>
      </c>
      <c r="BN55" t="s">
        <v>120</v>
      </c>
      <c r="BO55" t="s">
        <v>179</v>
      </c>
      <c r="BP55">
        <v>1</v>
      </c>
      <c r="BQ55">
        <v>2077.0300000000002</v>
      </c>
      <c r="BR55">
        <v>1.6624135746471657E-2</v>
      </c>
      <c r="BS55">
        <v>0.34166017648078251</v>
      </c>
      <c r="BT55">
        <v>0.25709787533160328</v>
      </c>
      <c r="BU55">
        <v>12.074999999999999</v>
      </c>
      <c r="BV55">
        <v>0</v>
      </c>
      <c r="BW55">
        <v>5.6330433359171508</v>
      </c>
      <c r="BX55">
        <v>23</v>
      </c>
      <c r="BY55">
        <v>0</v>
      </c>
      <c r="BZ55">
        <v>117</v>
      </c>
    </row>
    <row r="56" spans="1:78" ht="16.5">
      <c r="A56" s="108" t="str">
        <f t="shared" si="1"/>
        <v>청룡교통</v>
      </c>
      <c r="B56" s="109" t="str">
        <f t="shared" si="2"/>
        <v>정진규</v>
      </c>
      <c r="C56" s="110" t="str">
        <f t="shared" si="3"/>
        <v>F</v>
      </c>
      <c r="D56" s="111">
        <f t="shared" si="4"/>
        <v>0.77456454635511218</v>
      </c>
      <c r="E56" s="112">
        <f t="shared" si="5"/>
        <v>5114</v>
      </c>
      <c r="F56" s="113" t="str">
        <f t="shared" si="6"/>
        <v>310</v>
      </c>
      <c r="G56" s="114" t="str">
        <f t="shared" si="7"/>
        <v>73아1731</v>
      </c>
      <c r="H56" s="115">
        <f t="shared" si="8"/>
        <v>9</v>
      </c>
      <c r="I56" s="116">
        <f t="shared" si="9"/>
        <v>1232.595</v>
      </c>
      <c r="J56" s="117">
        <f t="shared" si="10"/>
        <v>1.7352249499828977E-2</v>
      </c>
      <c r="K56" s="117">
        <f t="shared" si="11"/>
        <v>0.47277305212190979</v>
      </c>
      <c r="L56" s="117">
        <f t="shared" si="12"/>
        <v>0.24582283718496342</v>
      </c>
      <c r="M56" s="118">
        <f t="shared" si="13"/>
        <v>18.638999999999999</v>
      </c>
      <c r="N56" s="119">
        <f t="shared" si="14"/>
        <v>0.48677789541576916</v>
      </c>
      <c r="O56" s="119">
        <f t="shared" si="15"/>
        <v>28.71989582953038</v>
      </c>
      <c r="P56" s="220">
        <f t="shared" si="16"/>
        <v>51</v>
      </c>
      <c r="Q56" s="221">
        <f t="shared" si="17"/>
        <v>6</v>
      </c>
      <c r="R56" s="221">
        <f t="shared" si="18"/>
        <v>354</v>
      </c>
      <c r="T56">
        <v>532</v>
      </c>
      <c r="U56">
        <v>5114</v>
      </c>
      <c r="V56" t="s">
        <v>230</v>
      </c>
      <c r="W56">
        <v>1232.595</v>
      </c>
      <c r="X56">
        <v>629.86400000000003</v>
      </c>
      <c r="Y56">
        <v>1.9570000000000001</v>
      </c>
      <c r="Z56">
        <v>18.638999999999999</v>
      </c>
      <c r="AA56">
        <v>72.788602999999995</v>
      </c>
      <c r="AB56">
        <v>1.2630459999999999</v>
      </c>
      <c r="AC56">
        <v>34.412489999999998</v>
      </c>
      <c r="AD56" s="1">
        <v>303</v>
      </c>
      <c r="AE56">
        <v>6</v>
      </c>
      <c r="AF56">
        <v>354</v>
      </c>
      <c r="AG56">
        <v>103</v>
      </c>
      <c r="AH56">
        <v>16.933900999999999</v>
      </c>
      <c r="AI56">
        <v>7574.8</v>
      </c>
      <c r="AJ56">
        <v>1202.4000000000001</v>
      </c>
      <c r="AK56">
        <v>51</v>
      </c>
      <c r="AL56">
        <v>40882</v>
      </c>
      <c r="AM56">
        <v>0.77456454635511218</v>
      </c>
      <c r="AN56" t="s">
        <v>70</v>
      </c>
      <c r="AO56">
        <v>226.696</v>
      </c>
      <c r="AP56" t="s">
        <v>454</v>
      </c>
      <c r="AQ56" t="s">
        <v>118</v>
      </c>
      <c r="AR56" t="s">
        <v>119</v>
      </c>
      <c r="AS56" t="s">
        <v>118</v>
      </c>
      <c r="AT56" t="s">
        <v>119</v>
      </c>
      <c r="AU56" t="s">
        <v>171</v>
      </c>
      <c r="AV56" t="s">
        <v>230</v>
      </c>
      <c r="AW56" t="s">
        <v>70</v>
      </c>
      <c r="AX56">
        <v>5114</v>
      </c>
      <c r="AY56" t="s">
        <v>321</v>
      </c>
      <c r="AZ56">
        <v>1</v>
      </c>
      <c r="BA56" t="s">
        <v>256</v>
      </c>
      <c r="BB56">
        <v>9</v>
      </c>
      <c r="BC56">
        <v>1</v>
      </c>
      <c r="BE56" t="s">
        <v>70</v>
      </c>
      <c r="BF56">
        <v>0</v>
      </c>
      <c r="BG56" t="s">
        <v>246</v>
      </c>
      <c r="BI56" t="s">
        <v>118</v>
      </c>
      <c r="BJ56" t="s">
        <v>230</v>
      </c>
      <c r="BK56" t="s">
        <v>70</v>
      </c>
      <c r="BL56">
        <v>0.77456454635511218</v>
      </c>
      <c r="BM56">
        <v>5114</v>
      </c>
      <c r="BN56" t="s">
        <v>119</v>
      </c>
      <c r="BO56" t="s">
        <v>171</v>
      </c>
      <c r="BP56">
        <v>9</v>
      </c>
      <c r="BQ56">
        <v>1232.595</v>
      </c>
      <c r="BR56">
        <v>1.7352249499828977E-2</v>
      </c>
      <c r="BS56">
        <v>0.47277305212190979</v>
      </c>
      <c r="BT56">
        <v>0.24582283718496342</v>
      </c>
      <c r="BU56">
        <v>18.638999999999999</v>
      </c>
      <c r="BV56">
        <v>0.48677789541576916</v>
      </c>
      <c r="BW56">
        <v>28.71989582953038</v>
      </c>
      <c r="BX56">
        <v>51</v>
      </c>
      <c r="BY56">
        <v>6</v>
      </c>
      <c r="BZ56">
        <v>354</v>
      </c>
    </row>
    <row r="57" spans="1:78" ht="16.5">
      <c r="A57" s="125" t="str">
        <f t="shared" si="1"/>
        <v>청룡교통</v>
      </c>
      <c r="B57" s="126" t="str">
        <f t="shared" si="2"/>
        <v>정현철</v>
      </c>
      <c r="C57" s="127" t="str">
        <f t="shared" si="3"/>
        <v>A</v>
      </c>
      <c r="D57" s="128">
        <f t="shared" si="4"/>
        <v>0.96227272727272717</v>
      </c>
      <c r="E57" s="129">
        <f t="shared" si="5"/>
        <v>1325</v>
      </c>
      <c r="F57" s="130" t="str">
        <f t="shared" si="6"/>
        <v>43-1</v>
      </c>
      <c r="G57" s="131" t="str">
        <f t="shared" si="7"/>
        <v>73아1056</v>
      </c>
      <c r="H57" s="132">
        <f t="shared" si="8"/>
        <v>1</v>
      </c>
      <c r="I57" s="133">
        <f t="shared" si="9"/>
        <v>2139.498</v>
      </c>
      <c r="J57" s="134">
        <f t="shared" si="10"/>
        <v>9.5056634085628408E-2</v>
      </c>
      <c r="K57" s="134">
        <f t="shared" si="11"/>
        <v>0.32531322551375419</v>
      </c>
      <c r="L57" s="134">
        <f t="shared" si="12"/>
        <v>8.880587876221431E-2</v>
      </c>
      <c r="M57" s="135">
        <f t="shared" si="13"/>
        <v>8.9819999999999993</v>
      </c>
      <c r="N57" s="136">
        <f t="shared" si="14"/>
        <v>0</v>
      </c>
      <c r="O57" s="136">
        <f t="shared" si="15"/>
        <v>7.3849099181209796</v>
      </c>
      <c r="P57" s="218">
        <f t="shared" si="16"/>
        <v>49</v>
      </c>
      <c r="Q57" s="219">
        <f t="shared" si="17"/>
        <v>0</v>
      </c>
      <c r="R57" s="219">
        <f t="shared" si="18"/>
        <v>158</v>
      </c>
      <c r="T57">
        <v>532</v>
      </c>
      <c r="U57">
        <v>1325</v>
      </c>
      <c r="V57" t="s">
        <v>231</v>
      </c>
      <c r="W57">
        <v>2139.498</v>
      </c>
      <c r="X57">
        <v>1010.5549999999999</v>
      </c>
      <c r="Y57">
        <v>2.117</v>
      </c>
      <c r="Z57">
        <v>8.9819999999999993</v>
      </c>
      <c r="AA57">
        <v>150.53858299999999</v>
      </c>
      <c r="AB57">
        <v>14.309691000000001</v>
      </c>
      <c r="AC57">
        <v>48.972192</v>
      </c>
      <c r="AD57" s="1">
        <v>190</v>
      </c>
      <c r="AE57">
        <v>0</v>
      </c>
      <c r="AF57">
        <v>158</v>
      </c>
      <c r="AG57">
        <v>83</v>
      </c>
      <c r="AH57">
        <v>14.212289999999999</v>
      </c>
      <c r="AI57">
        <v>1471.9</v>
      </c>
      <c r="AJ57">
        <v>0</v>
      </c>
      <c r="AK57">
        <v>49</v>
      </c>
      <c r="AL57">
        <v>14061</v>
      </c>
      <c r="AM57">
        <v>0.96227272727272717</v>
      </c>
      <c r="AN57" t="s">
        <v>66</v>
      </c>
      <c r="AO57">
        <v>2139.498</v>
      </c>
      <c r="AP57" t="s">
        <v>455</v>
      </c>
      <c r="AQ57" t="s">
        <v>118</v>
      </c>
      <c r="AR57" t="s">
        <v>121</v>
      </c>
      <c r="AS57" t="s">
        <v>118</v>
      </c>
      <c r="AT57" t="s">
        <v>121</v>
      </c>
      <c r="AU57" t="s">
        <v>184</v>
      </c>
      <c r="AV57" t="s">
        <v>231</v>
      </c>
      <c r="AW57" t="s">
        <v>66</v>
      </c>
      <c r="AX57">
        <v>1325</v>
      </c>
      <c r="AY57" t="s">
        <v>417</v>
      </c>
      <c r="AZ57">
        <v>2</v>
      </c>
      <c r="BA57" t="s">
        <v>378</v>
      </c>
      <c r="BB57">
        <v>1</v>
      </c>
      <c r="BC57">
        <v>1</v>
      </c>
      <c r="BE57" t="s">
        <v>68</v>
      </c>
      <c r="BF57">
        <v>1</v>
      </c>
      <c r="BG57" t="s">
        <v>245</v>
      </c>
      <c r="BI57" t="s">
        <v>118</v>
      </c>
      <c r="BJ57" t="s">
        <v>231</v>
      </c>
      <c r="BK57" t="s">
        <v>66</v>
      </c>
      <c r="BL57">
        <v>0.96227272727272717</v>
      </c>
      <c r="BM57">
        <v>1325</v>
      </c>
      <c r="BN57" t="s">
        <v>121</v>
      </c>
      <c r="BO57" t="s">
        <v>184</v>
      </c>
      <c r="BP57">
        <v>1</v>
      </c>
      <c r="BQ57">
        <v>2139.498</v>
      </c>
      <c r="BR57">
        <v>9.5056634085628408E-2</v>
      </c>
      <c r="BS57">
        <v>0.32531322551375419</v>
      </c>
      <c r="BT57">
        <v>8.880587876221431E-2</v>
      </c>
      <c r="BU57">
        <v>8.9819999999999993</v>
      </c>
      <c r="BV57">
        <v>0</v>
      </c>
      <c r="BW57">
        <v>7.3849099181209796</v>
      </c>
      <c r="BX57">
        <v>49</v>
      </c>
      <c r="BY57">
        <v>0</v>
      </c>
      <c r="BZ57">
        <v>158</v>
      </c>
    </row>
    <row r="58" spans="1:78" ht="16.5">
      <c r="A58" s="108" t="str">
        <f t="shared" si="1"/>
        <v>청룡교통</v>
      </c>
      <c r="B58" s="109" t="str">
        <f t="shared" si="2"/>
        <v>정화석</v>
      </c>
      <c r="C58" s="110" t="str">
        <f t="shared" si="3"/>
        <v>A</v>
      </c>
      <c r="D58" s="111">
        <f t="shared" si="4"/>
        <v>0.99961538461538468</v>
      </c>
      <c r="E58" s="112">
        <f t="shared" si="5"/>
        <v>2626</v>
      </c>
      <c r="F58" s="113" t="str">
        <f t="shared" si="6"/>
        <v>44</v>
      </c>
      <c r="G58" s="114" t="str">
        <f t="shared" si="7"/>
        <v>73아1054</v>
      </c>
      <c r="H58" s="115">
        <f t="shared" si="8"/>
        <v>1</v>
      </c>
      <c r="I58" s="116">
        <f t="shared" si="9"/>
        <v>2662.357</v>
      </c>
      <c r="J58" s="117">
        <f t="shared" si="10"/>
        <v>2.1842720144679303E-2</v>
      </c>
      <c r="K58" s="117">
        <f t="shared" si="11"/>
        <v>0.297555842916783</v>
      </c>
      <c r="L58" s="117">
        <f t="shared" si="12"/>
        <v>0.18705229989817293</v>
      </c>
      <c r="M58" s="118">
        <f t="shared" si="13"/>
        <v>10.537000000000001</v>
      </c>
      <c r="N58" s="119">
        <f t="shared" si="14"/>
        <v>0.18780351395398889</v>
      </c>
      <c r="O58" s="119">
        <f t="shared" si="15"/>
        <v>8.4511581279294994</v>
      </c>
      <c r="P58" s="220">
        <f t="shared" si="16"/>
        <v>15</v>
      </c>
      <c r="Q58" s="221">
        <f t="shared" si="17"/>
        <v>5</v>
      </c>
      <c r="R58" s="221">
        <f t="shared" si="18"/>
        <v>225</v>
      </c>
      <c r="T58">
        <v>532</v>
      </c>
      <c r="U58">
        <v>2626</v>
      </c>
      <c r="V58" t="s">
        <v>232</v>
      </c>
      <c r="W58">
        <v>2662.357</v>
      </c>
      <c r="X58">
        <v>1024.3340000000001</v>
      </c>
      <c r="Y58">
        <v>2.5990000000000002</v>
      </c>
      <c r="Z58">
        <v>10.537000000000001</v>
      </c>
      <c r="AA58">
        <v>128.73382899999999</v>
      </c>
      <c r="AB58">
        <v>2.8118970000000001</v>
      </c>
      <c r="AC58">
        <v>38.305503000000002</v>
      </c>
      <c r="AD58" s="1">
        <v>498</v>
      </c>
      <c r="AE58">
        <v>5</v>
      </c>
      <c r="AF58">
        <v>225</v>
      </c>
      <c r="AG58">
        <v>83</v>
      </c>
      <c r="AH58">
        <v>20.681097999999999</v>
      </c>
      <c r="AI58">
        <v>987.8</v>
      </c>
      <c r="AJ58">
        <v>0</v>
      </c>
      <c r="AK58">
        <v>15</v>
      </c>
      <c r="AL58">
        <v>10183</v>
      </c>
      <c r="AM58">
        <v>0.99961538461538468</v>
      </c>
      <c r="AN58" t="s">
        <v>66</v>
      </c>
      <c r="AO58">
        <v>2662.357</v>
      </c>
      <c r="AP58" t="s">
        <v>456</v>
      </c>
      <c r="AQ58" t="s">
        <v>118</v>
      </c>
      <c r="AR58" t="s">
        <v>122</v>
      </c>
      <c r="AS58" t="s">
        <v>118</v>
      </c>
      <c r="AT58" t="s">
        <v>122</v>
      </c>
      <c r="AU58" t="s">
        <v>190</v>
      </c>
      <c r="AV58" t="s">
        <v>232</v>
      </c>
      <c r="AW58" t="s">
        <v>66</v>
      </c>
      <c r="AX58">
        <v>2626</v>
      </c>
      <c r="AY58" t="s">
        <v>427</v>
      </c>
      <c r="AZ58">
        <v>1</v>
      </c>
      <c r="BA58" t="s">
        <v>381</v>
      </c>
      <c r="BB58">
        <v>1</v>
      </c>
      <c r="BC58">
        <v>1</v>
      </c>
      <c r="BE58" t="s">
        <v>68</v>
      </c>
      <c r="BF58">
        <v>1</v>
      </c>
      <c r="BG58" t="s">
        <v>245</v>
      </c>
      <c r="BI58" t="s">
        <v>118</v>
      </c>
      <c r="BJ58" t="s">
        <v>232</v>
      </c>
      <c r="BK58" t="s">
        <v>66</v>
      </c>
      <c r="BL58">
        <v>0.99961538461538468</v>
      </c>
      <c r="BM58">
        <v>2626</v>
      </c>
      <c r="BN58" t="s">
        <v>122</v>
      </c>
      <c r="BO58" t="s">
        <v>190</v>
      </c>
      <c r="BP58">
        <v>1</v>
      </c>
      <c r="BQ58">
        <v>2662.357</v>
      </c>
      <c r="BR58">
        <v>2.1842720144679303E-2</v>
      </c>
      <c r="BS58">
        <v>0.297555842916783</v>
      </c>
      <c r="BT58">
        <v>0.18705229989817293</v>
      </c>
      <c r="BU58">
        <v>10.537000000000001</v>
      </c>
      <c r="BV58">
        <v>0.18780351395398889</v>
      </c>
      <c r="BW58">
        <v>8.4511581279294994</v>
      </c>
      <c r="BX58">
        <v>15</v>
      </c>
      <c r="BY58">
        <v>5</v>
      </c>
      <c r="BZ58">
        <v>225</v>
      </c>
    </row>
    <row r="59" spans="1:78" ht="16.5">
      <c r="A59" s="125" t="str">
        <f t="shared" si="1"/>
        <v>청룡교통</v>
      </c>
      <c r="B59" s="126" t="str">
        <f t="shared" si="2"/>
        <v>조석현</v>
      </c>
      <c r="C59" s="127" t="str">
        <f t="shared" si="3"/>
        <v>C</v>
      </c>
      <c r="D59" s="128">
        <f t="shared" si="4"/>
        <v>0.85287636606065831</v>
      </c>
      <c r="E59" s="129">
        <f t="shared" si="5"/>
        <v>9316</v>
      </c>
      <c r="F59" s="130" t="str">
        <f t="shared" si="6"/>
        <v>43</v>
      </c>
      <c r="G59" s="131" t="str">
        <f t="shared" si="7"/>
        <v>73아1732</v>
      </c>
      <c r="H59" s="132">
        <f t="shared" si="8"/>
        <v>8</v>
      </c>
      <c r="I59" s="133">
        <f t="shared" si="9"/>
        <v>1260.9279999999999</v>
      </c>
      <c r="J59" s="134">
        <f t="shared" si="10"/>
        <v>2.5623397712624483E-2</v>
      </c>
      <c r="K59" s="134">
        <f t="shared" si="11"/>
        <v>0.39977001103927112</v>
      </c>
      <c r="L59" s="134">
        <f t="shared" si="12"/>
        <v>0.21174880722769263</v>
      </c>
      <c r="M59" s="135">
        <f t="shared" si="13"/>
        <v>15.849</v>
      </c>
      <c r="N59" s="136">
        <f t="shared" si="14"/>
        <v>0.50960036120473595</v>
      </c>
      <c r="O59" s="136">
        <f t="shared" si="15"/>
        <v>56.769480238207592</v>
      </c>
      <c r="P59" s="218">
        <f t="shared" si="16"/>
        <v>33</v>
      </c>
      <c r="Q59" s="219">
        <f t="shared" si="17"/>
        <v>5</v>
      </c>
      <c r="R59" s="219">
        <f t="shared" si="18"/>
        <v>800</v>
      </c>
      <c r="T59">
        <v>532</v>
      </c>
      <c r="U59">
        <v>9316</v>
      </c>
      <c r="V59" t="s">
        <v>352</v>
      </c>
      <c r="W59">
        <v>1289.5509999999999</v>
      </c>
      <c r="X59">
        <v>665.42</v>
      </c>
      <c r="Y59">
        <v>1.9379999999999999</v>
      </c>
      <c r="Z59">
        <v>15.849</v>
      </c>
      <c r="AA59">
        <v>76.361925999999997</v>
      </c>
      <c r="AB59">
        <v>1.9566520000000001</v>
      </c>
      <c r="AC59">
        <v>30.527208000000002</v>
      </c>
      <c r="AD59" s="1">
        <v>267</v>
      </c>
      <c r="AE59">
        <v>5</v>
      </c>
      <c r="AF59">
        <v>800</v>
      </c>
      <c r="AG59">
        <v>107</v>
      </c>
      <c r="AH59">
        <v>16.887354999999999</v>
      </c>
      <c r="AI59">
        <v>2934.7</v>
      </c>
      <c r="AJ59">
        <v>351.1</v>
      </c>
      <c r="AK59">
        <v>33</v>
      </c>
      <c r="AL59">
        <v>16110</v>
      </c>
      <c r="AM59">
        <v>0.85287636606065831</v>
      </c>
      <c r="AN59" t="s">
        <v>69</v>
      </c>
      <c r="AO59">
        <v>256.21899999999999</v>
      </c>
      <c r="AP59" t="s">
        <v>457</v>
      </c>
      <c r="AQ59" t="s">
        <v>118</v>
      </c>
      <c r="AR59" t="s">
        <v>120</v>
      </c>
      <c r="AS59" t="s">
        <v>118</v>
      </c>
      <c r="AT59" t="s">
        <v>120</v>
      </c>
      <c r="AU59" t="s">
        <v>181</v>
      </c>
      <c r="AV59" t="s">
        <v>352</v>
      </c>
      <c r="AW59" t="s">
        <v>69</v>
      </c>
      <c r="AX59">
        <v>9316</v>
      </c>
      <c r="AY59" t="s">
        <v>313</v>
      </c>
      <c r="AZ59">
        <v>7</v>
      </c>
      <c r="BA59" t="s">
        <v>458</v>
      </c>
      <c r="BB59">
        <v>8</v>
      </c>
      <c r="BC59">
        <v>1</v>
      </c>
      <c r="BE59" t="s">
        <v>67</v>
      </c>
      <c r="BF59">
        <v>1</v>
      </c>
      <c r="BG59" t="s">
        <v>245</v>
      </c>
      <c r="BI59" t="s">
        <v>118</v>
      </c>
      <c r="BJ59" t="s">
        <v>352</v>
      </c>
      <c r="BK59" t="s">
        <v>69</v>
      </c>
      <c r="BL59">
        <v>0.85287636606065831</v>
      </c>
      <c r="BM59">
        <v>9316</v>
      </c>
      <c r="BN59" t="s">
        <v>120</v>
      </c>
      <c r="BO59" t="s">
        <v>181</v>
      </c>
      <c r="BP59">
        <v>8</v>
      </c>
      <c r="BQ59">
        <v>1260.9279999999999</v>
      </c>
      <c r="BR59">
        <v>2.5623397712624483E-2</v>
      </c>
      <c r="BS59">
        <v>0.39977001103927112</v>
      </c>
      <c r="BT59">
        <v>0.20704881001216704</v>
      </c>
      <c r="BU59">
        <v>15.849</v>
      </c>
      <c r="BV59">
        <v>0.50960036120473595</v>
      </c>
      <c r="BW59">
        <v>56.769480238207592</v>
      </c>
      <c r="BX59">
        <v>33</v>
      </c>
      <c r="BY59">
        <v>5</v>
      </c>
      <c r="BZ59">
        <v>800</v>
      </c>
    </row>
    <row r="60" spans="1:78" ht="16.5">
      <c r="A60" s="108" t="str">
        <f t="shared" si="1"/>
        <v>청룡교통</v>
      </c>
      <c r="B60" s="109" t="str">
        <f t="shared" si="2"/>
        <v>조영현</v>
      </c>
      <c r="C60" s="110" t="str">
        <f t="shared" si="3"/>
        <v>D</v>
      </c>
      <c r="D60" s="111">
        <f t="shared" si="4"/>
        <v>0.84788161498485437</v>
      </c>
      <c r="E60" s="112">
        <f t="shared" si="5"/>
        <v>11</v>
      </c>
      <c r="F60" s="113" t="str">
        <f t="shared" si="6"/>
        <v>44</v>
      </c>
      <c r="G60" s="114" t="str">
        <f t="shared" si="7"/>
        <v>73아1054</v>
      </c>
      <c r="H60" s="115">
        <f t="shared" si="8"/>
        <v>7</v>
      </c>
      <c r="I60" s="116">
        <f t="shared" si="9"/>
        <v>997.89400000000001</v>
      </c>
      <c r="J60" s="117">
        <f t="shared" si="10"/>
        <v>1.3222865602999885E-2</v>
      </c>
      <c r="K60" s="117">
        <f t="shared" si="11"/>
        <v>0.40370688177964592</v>
      </c>
      <c r="L60" s="117">
        <f t="shared" si="12"/>
        <v>0.15332289802323693</v>
      </c>
      <c r="M60" s="118">
        <f t="shared" si="13"/>
        <v>15.372</v>
      </c>
      <c r="N60" s="119">
        <f t="shared" si="14"/>
        <v>0</v>
      </c>
      <c r="O60" s="119">
        <f t="shared" si="15"/>
        <v>25.553816337206158</v>
      </c>
      <c r="P60" s="220">
        <f t="shared" si="16"/>
        <v>27</v>
      </c>
      <c r="Q60" s="221">
        <f t="shared" si="17"/>
        <v>0</v>
      </c>
      <c r="R60" s="221">
        <f t="shared" si="18"/>
        <v>255</v>
      </c>
      <c r="T60">
        <v>532</v>
      </c>
      <c r="U60">
        <v>11</v>
      </c>
      <c r="V60" t="s">
        <v>233</v>
      </c>
      <c r="W60">
        <v>997.89400000000001</v>
      </c>
      <c r="X60">
        <v>506.15899999999999</v>
      </c>
      <c r="Y60">
        <v>1.972</v>
      </c>
      <c r="Z60">
        <v>15.372</v>
      </c>
      <c r="AA60">
        <v>58.463045999999999</v>
      </c>
      <c r="AB60">
        <v>0.77304899999999999</v>
      </c>
      <c r="AC60">
        <v>23.601934</v>
      </c>
      <c r="AD60" s="1">
        <v>153</v>
      </c>
      <c r="AE60">
        <v>0</v>
      </c>
      <c r="AF60">
        <v>255</v>
      </c>
      <c r="AG60">
        <v>102</v>
      </c>
      <c r="AH60">
        <v>17.068798999999999</v>
      </c>
      <c r="AI60">
        <v>2334.6999999999998</v>
      </c>
      <c r="AJ60">
        <v>86.6</v>
      </c>
      <c r="AK60">
        <v>27</v>
      </c>
      <c r="AL60">
        <v>17303</v>
      </c>
      <c r="AM60">
        <v>0.84788161498485437</v>
      </c>
      <c r="AN60" t="s">
        <v>67</v>
      </c>
      <c r="AO60">
        <v>285.39499999999998</v>
      </c>
      <c r="AP60" t="s">
        <v>459</v>
      </c>
      <c r="AQ60" t="s">
        <v>118</v>
      </c>
      <c r="AR60" t="s">
        <v>122</v>
      </c>
      <c r="AS60" t="s">
        <v>118</v>
      </c>
      <c r="AT60" t="s">
        <v>122</v>
      </c>
      <c r="AU60" t="s">
        <v>190</v>
      </c>
      <c r="AV60" t="s">
        <v>233</v>
      </c>
      <c r="AW60" t="s">
        <v>67</v>
      </c>
      <c r="AX60">
        <v>11</v>
      </c>
      <c r="AY60" t="s">
        <v>298</v>
      </c>
      <c r="AZ60">
        <v>1</v>
      </c>
      <c r="BA60" t="s">
        <v>286</v>
      </c>
      <c r="BB60">
        <v>7</v>
      </c>
      <c r="BC60">
        <v>1</v>
      </c>
      <c r="BE60" t="s">
        <v>67</v>
      </c>
      <c r="BF60">
        <v>0</v>
      </c>
      <c r="BG60" t="s">
        <v>246</v>
      </c>
      <c r="BI60" t="s">
        <v>118</v>
      </c>
      <c r="BJ60" t="s">
        <v>233</v>
      </c>
      <c r="BK60" t="s">
        <v>67</v>
      </c>
      <c r="BL60">
        <v>0.84788161498485437</v>
      </c>
      <c r="BM60">
        <v>11</v>
      </c>
      <c r="BN60" t="s">
        <v>122</v>
      </c>
      <c r="BO60" t="s">
        <v>190</v>
      </c>
      <c r="BP60">
        <v>7</v>
      </c>
      <c r="BQ60">
        <v>997.89400000000001</v>
      </c>
      <c r="BR60">
        <v>1.3222865602999885E-2</v>
      </c>
      <c r="BS60">
        <v>0.40370688177964592</v>
      </c>
      <c r="BT60">
        <v>0.15332289802323693</v>
      </c>
      <c r="BU60">
        <v>15.372</v>
      </c>
      <c r="BV60">
        <v>0</v>
      </c>
      <c r="BW60">
        <v>25.553816337206158</v>
      </c>
      <c r="BX60">
        <v>27</v>
      </c>
      <c r="BY60">
        <v>0</v>
      </c>
      <c r="BZ60">
        <v>255</v>
      </c>
    </row>
    <row r="61" spans="1:78" ht="16.5">
      <c r="A61" s="125" t="str">
        <f t="shared" si="1"/>
        <v>청룡교통</v>
      </c>
      <c r="B61" s="126" t="str">
        <f t="shared" si="2"/>
        <v>채권석</v>
      </c>
      <c r="C61" s="127" t="str">
        <f t="shared" si="3"/>
        <v>C</v>
      </c>
      <c r="D61" s="128">
        <f t="shared" si="4"/>
        <v>0.8840941663990256</v>
      </c>
      <c r="E61" s="129">
        <f t="shared" si="5"/>
        <v>8325</v>
      </c>
      <c r="F61" s="130" t="str">
        <f t="shared" si="6"/>
        <v>44</v>
      </c>
      <c r="G61" s="131" t="str">
        <f t="shared" si="7"/>
        <v>73아1081</v>
      </c>
      <c r="H61" s="132">
        <f t="shared" si="8"/>
        <v>5</v>
      </c>
      <c r="I61" s="133">
        <f t="shared" si="9"/>
        <v>655.20799999999997</v>
      </c>
      <c r="J61" s="134">
        <f t="shared" si="10"/>
        <v>2.5317887270576993E-3</v>
      </c>
      <c r="K61" s="134">
        <f t="shared" si="11"/>
        <v>0.42180451655781648</v>
      </c>
      <c r="L61" s="134">
        <f t="shared" si="12"/>
        <v>0.13888719307456565</v>
      </c>
      <c r="M61" s="135">
        <f t="shared" si="13"/>
        <v>14.265000000000001</v>
      </c>
      <c r="N61" s="136">
        <f t="shared" si="14"/>
        <v>0.15262328909292927</v>
      </c>
      <c r="O61" s="136">
        <f t="shared" si="15"/>
        <v>7.1732945873676757</v>
      </c>
      <c r="P61" s="218">
        <f t="shared" si="16"/>
        <v>23</v>
      </c>
      <c r="Q61" s="219">
        <f t="shared" si="17"/>
        <v>1</v>
      </c>
      <c r="R61" s="219">
        <f t="shared" si="18"/>
        <v>47</v>
      </c>
      <c r="T61">
        <v>532</v>
      </c>
      <c r="U61">
        <v>8325</v>
      </c>
      <c r="V61" t="s">
        <v>234</v>
      </c>
      <c r="W61">
        <v>655.20799999999997</v>
      </c>
      <c r="X61">
        <v>335.08</v>
      </c>
      <c r="Y61">
        <v>1.9550000000000001</v>
      </c>
      <c r="Z61">
        <v>14.265000000000001</v>
      </c>
      <c r="AA61">
        <v>43.008327999999999</v>
      </c>
      <c r="AB61">
        <v>0.108888</v>
      </c>
      <c r="AC61">
        <v>18.141107000000002</v>
      </c>
      <c r="AD61" s="1">
        <v>91</v>
      </c>
      <c r="AE61">
        <v>1</v>
      </c>
      <c r="AF61">
        <v>47</v>
      </c>
      <c r="AG61">
        <v>93</v>
      </c>
      <c r="AH61">
        <v>15.234444</v>
      </c>
      <c r="AI61">
        <v>653.6</v>
      </c>
      <c r="AJ61">
        <v>32.4</v>
      </c>
      <c r="AK61">
        <v>23</v>
      </c>
      <c r="AL61">
        <v>15547</v>
      </c>
      <c r="AM61">
        <v>0.8840941663990256</v>
      </c>
      <c r="AN61" t="s">
        <v>69</v>
      </c>
      <c r="AO61">
        <v>144.89599999999999</v>
      </c>
      <c r="AP61" t="s">
        <v>460</v>
      </c>
      <c r="AQ61" t="s">
        <v>118</v>
      </c>
      <c r="AR61" t="s">
        <v>122</v>
      </c>
      <c r="AS61" t="s">
        <v>118</v>
      </c>
      <c r="AT61" t="s">
        <v>122</v>
      </c>
      <c r="AU61" t="s">
        <v>192</v>
      </c>
      <c r="AV61" t="s">
        <v>234</v>
      </c>
      <c r="AW61" t="s">
        <v>69</v>
      </c>
      <c r="AX61">
        <v>8325</v>
      </c>
      <c r="AY61" t="s">
        <v>305</v>
      </c>
      <c r="AZ61">
        <v>1</v>
      </c>
      <c r="BA61" t="s">
        <v>267</v>
      </c>
      <c r="BB61">
        <v>5</v>
      </c>
      <c r="BC61">
        <v>1</v>
      </c>
      <c r="BE61" t="s">
        <v>69</v>
      </c>
      <c r="BF61">
        <v>0</v>
      </c>
      <c r="BG61" t="s">
        <v>246</v>
      </c>
      <c r="BI61" t="s">
        <v>118</v>
      </c>
      <c r="BJ61" t="s">
        <v>234</v>
      </c>
      <c r="BK61" t="s">
        <v>69</v>
      </c>
      <c r="BL61">
        <v>0.8840941663990256</v>
      </c>
      <c r="BM61">
        <v>8325</v>
      </c>
      <c r="BN61" t="s">
        <v>122</v>
      </c>
      <c r="BO61" t="s">
        <v>192</v>
      </c>
      <c r="BP61">
        <v>5</v>
      </c>
      <c r="BQ61">
        <v>655.20799999999997</v>
      </c>
      <c r="BR61">
        <v>2.5317887270576993E-3</v>
      </c>
      <c r="BS61">
        <v>0.42180451655781648</v>
      </c>
      <c r="BT61">
        <v>0.13888719307456565</v>
      </c>
      <c r="BU61">
        <v>14.265000000000001</v>
      </c>
      <c r="BV61">
        <v>0.15262328909292927</v>
      </c>
      <c r="BW61">
        <v>7.1732945873676757</v>
      </c>
      <c r="BX61">
        <v>23</v>
      </c>
      <c r="BY61">
        <v>1</v>
      </c>
      <c r="BZ61">
        <v>47</v>
      </c>
    </row>
    <row r="62" spans="1:78" ht="16.5">
      <c r="A62" s="108" t="str">
        <f t="shared" si="1"/>
        <v>청룡교통</v>
      </c>
      <c r="B62" s="109" t="str">
        <f t="shared" si="2"/>
        <v>최정오</v>
      </c>
      <c r="C62" s="110" t="str">
        <f t="shared" si="3"/>
        <v>A</v>
      </c>
      <c r="D62" s="111">
        <f t="shared" si="4"/>
        <v>0.96030268138486619</v>
      </c>
      <c r="E62" s="112">
        <f t="shared" si="5"/>
        <v>7377</v>
      </c>
      <c r="F62" s="113" t="str">
        <f t="shared" si="6"/>
        <v>43-1</v>
      </c>
      <c r="G62" s="114" t="str">
        <f t="shared" si="7"/>
        <v>73아1076</v>
      </c>
      <c r="H62" s="115">
        <f t="shared" si="8"/>
        <v>8</v>
      </c>
      <c r="I62" s="116">
        <f t="shared" si="9"/>
        <v>1197.4010000000001</v>
      </c>
      <c r="J62" s="117">
        <f t="shared" si="10"/>
        <v>0.10553752759095664</v>
      </c>
      <c r="K62" s="117">
        <f t="shared" si="11"/>
        <v>0.29890445956024114</v>
      </c>
      <c r="L62" s="117">
        <f t="shared" si="12"/>
        <v>0.18122583829477343</v>
      </c>
      <c r="M62" s="118">
        <f t="shared" si="13"/>
        <v>10.189</v>
      </c>
      <c r="N62" s="119">
        <f t="shared" si="14"/>
        <v>0</v>
      </c>
      <c r="O62" s="119">
        <f t="shared" si="15"/>
        <v>4.2592247709831543</v>
      </c>
      <c r="P62" s="220">
        <f t="shared" si="16"/>
        <v>23</v>
      </c>
      <c r="Q62" s="221">
        <f t="shared" si="17"/>
        <v>0</v>
      </c>
      <c r="R62" s="221">
        <f t="shared" si="18"/>
        <v>51</v>
      </c>
      <c r="T62">
        <v>532</v>
      </c>
      <c r="U62">
        <v>7377</v>
      </c>
      <c r="V62" t="s">
        <v>253</v>
      </c>
      <c r="W62">
        <v>1197.4010000000001</v>
      </c>
      <c r="X62">
        <v>537.17100000000005</v>
      </c>
      <c r="Y62">
        <v>2.2290000000000001</v>
      </c>
      <c r="Z62">
        <v>10.189</v>
      </c>
      <c r="AA62">
        <v>76.736647000000005</v>
      </c>
      <c r="AB62">
        <v>8.0985960000000006</v>
      </c>
      <c r="AC62">
        <v>22.936926</v>
      </c>
      <c r="AD62" s="1">
        <v>217</v>
      </c>
      <c r="AE62">
        <v>0</v>
      </c>
      <c r="AF62">
        <v>51</v>
      </c>
      <c r="AG62">
        <v>81</v>
      </c>
      <c r="AH62">
        <v>15.60403</v>
      </c>
      <c r="AI62">
        <v>1204</v>
      </c>
      <c r="AJ62">
        <v>0</v>
      </c>
      <c r="AK62">
        <v>23</v>
      </c>
      <c r="AL62">
        <v>4952</v>
      </c>
      <c r="AM62">
        <v>0.96030268138486619</v>
      </c>
      <c r="AN62" t="s">
        <v>66</v>
      </c>
      <c r="AO62">
        <v>281.67500000000001</v>
      </c>
      <c r="AP62" t="s">
        <v>461</v>
      </c>
      <c r="AQ62" t="s">
        <v>118</v>
      </c>
      <c r="AR62" t="s">
        <v>121</v>
      </c>
      <c r="AS62" t="s">
        <v>118</v>
      </c>
      <c r="AT62" t="s">
        <v>121</v>
      </c>
      <c r="AU62" t="s">
        <v>185</v>
      </c>
      <c r="AV62" t="s">
        <v>253</v>
      </c>
      <c r="AW62" t="s">
        <v>66</v>
      </c>
      <c r="AX62">
        <v>7377</v>
      </c>
      <c r="AY62" t="s">
        <v>417</v>
      </c>
      <c r="AZ62">
        <v>3</v>
      </c>
      <c r="BA62" t="s">
        <v>462</v>
      </c>
      <c r="BB62">
        <v>8</v>
      </c>
      <c r="BC62">
        <v>1</v>
      </c>
      <c r="BE62" t="s">
        <v>68</v>
      </c>
      <c r="BF62">
        <v>1</v>
      </c>
      <c r="BG62" t="s">
        <v>245</v>
      </c>
      <c r="BI62" t="s">
        <v>118</v>
      </c>
      <c r="BJ62" t="s">
        <v>253</v>
      </c>
      <c r="BK62" t="s">
        <v>66</v>
      </c>
      <c r="BL62">
        <v>0.96030268138486619</v>
      </c>
      <c r="BM62">
        <v>7377</v>
      </c>
      <c r="BN62" t="s">
        <v>121</v>
      </c>
      <c r="BO62" t="s">
        <v>185</v>
      </c>
      <c r="BP62">
        <v>8</v>
      </c>
      <c r="BQ62">
        <v>1197.4010000000001</v>
      </c>
      <c r="BR62">
        <v>0.10553752759095664</v>
      </c>
      <c r="BS62">
        <v>0.29890445956024114</v>
      </c>
      <c r="BT62">
        <v>0.18122583829477343</v>
      </c>
      <c r="BU62">
        <v>10.189</v>
      </c>
      <c r="BV62">
        <v>0</v>
      </c>
      <c r="BW62">
        <v>4.2592247709831543</v>
      </c>
      <c r="BX62">
        <v>23</v>
      </c>
      <c r="BY62">
        <v>0</v>
      </c>
      <c r="BZ62">
        <v>51</v>
      </c>
    </row>
    <row r="63" spans="1:78" ht="16.5">
      <c r="A63" s="125" t="str">
        <f t="shared" si="1"/>
        <v>청룡교통</v>
      </c>
      <c r="B63" s="126" t="str">
        <f t="shared" si="2"/>
        <v>최준</v>
      </c>
      <c r="C63" s="127" t="str">
        <f t="shared" si="3"/>
        <v>B</v>
      </c>
      <c r="D63" s="128">
        <f t="shared" si="4"/>
        <v>0.90301445324958507</v>
      </c>
      <c r="E63" s="129">
        <f t="shared" si="5"/>
        <v>1598</v>
      </c>
      <c r="F63" s="130" t="str">
        <f t="shared" si="6"/>
        <v>43-1</v>
      </c>
      <c r="G63" s="131" t="str">
        <f t="shared" si="7"/>
        <v>75바1073</v>
      </c>
      <c r="H63" s="132">
        <f t="shared" si="8"/>
        <v>7</v>
      </c>
      <c r="I63" s="133">
        <f t="shared" si="9"/>
        <v>873.45800000000008</v>
      </c>
      <c r="J63" s="134">
        <f t="shared" si="10"/>
        <v>3.2845469179175801E-2</v>
      </c>
      <c r="K63" s="134">
        <f t="shared" si="11"/>
        <v>0.39996923948497803</v>
      </c>
      <c r="L63" s="134">
        <f t="shared" si="12"/>
        <v>0.24156856998275816</v>
      </c>
      <c r="M63" s="135">
        <f t="shared" si="13"/>
        <v>14.475</v>
      </c>
      <c r="N63" s="136">
        <f t="shared" si="14"/>
        <v>0.37010307370602713</v>
      </c>
      <c r="O63" s="136">
        <f t="shared" si="15"/>
        <v>22.699655187302998</v>
      </c>
      <c r="P63" s="218">
        <f t="shared" si="16"/>
        <v>22</v>
      </c>
      <c r="Q63" s="219">
        <f t="shared" si="17"/>
        <v>3</v>
      </c>
      <c r="R63" s="219">
        <f t="shared" si="18"/>
        <v>251</v>
      </c>
      <c r="T63">
        <v>532</v>
      </c>
      <c r="U63">
        <v>1598</v>
      </c>
      <c r="V63" t="s">
        <v>353</v>
      </c>
      <c r="W63">
        <v>911.05100000000004</v>
      </c>
      <c r="X63">
        <v>440.61399999999998</v>
      </c>
      <c r="Y63">
        <v>2.0680000000000001</v>
      </c>
      <c r="Z63">
        <v>14.475</v>
      </c>
      <c r="AA63">
        <v>56.442487999999997</v>
      </c>
      <c r="AB63">
        <v>1.85388</v>
      </c>
      <c r="AC63">
        <v>22.575258999999999</v>
      </c>
      <c r="AD63" s="1">
        <v>211</v>
      </c>
      <c r="AE63">
        <v>3</v>
      </c>
      <c r="AF63">
        <v>251</v>
      </c>
      <c r="AG63">
        <v>104</v>
      </c>
      <c r="AH63">
        <v>16.141226</v>
      </c>
      <c r="AI63">
        <v>1096.8</v>
      </c>
      <c r="AJ63">
        <v>229</v>
      </c>
      <c r="AK63">
        <v>22</v>
      </c>
      <c r="AL63">
        <v>17490</v>
      </c>
      <c r="AM63">
        <v>0.90301445324958507</v>
      </c>
      <c r="AN63" t="s">
        <v>68</v>
      </c>
      <c r="AO63">
        <v>234.279</v>
      </c>
      <c r="AP63" t="s">
        <v>463</v>
      </c>
      <c r="AQ63" t="s">
        <v>118</v>
      </c>
      <c r="AR63" t="s">
        <v>121</v>
      </c>
      <c r="AS63" t="s">
        <v>118</v>
      </c>
      <c r="AT63" t="s">
        <v>121</v>
      </c>
      <c r="AU63" t="s">
        <v>188</v>
      </c>
      <c r="AV63" t="s">
        <v>353</v>
      </c>
      <c r="AW63" t="s">
        <v>68</v>
      </c>
      <c r="AX63">
        <v>1598</v>
      </c>
      <c r="AY63" t="s">
        <v>318</v>
      </c>
      <c r="AZ63">
        <v>3</v>
      </c>
      <c r="BA63" t="s">
        <v>329</v>
      </c>
      <c r="BB63">
        <v>7</v>
      </c>
      <c r="BC63">
        <v>1</v>
      </c>
      <c r="BE63" t="s">
        <v>70</v>
      </c>
      <c r="BF63">
        <v>3</v>
      </c>
      <c r="BG63" t="s">
        <v>245</v>
      </c>
      <c r="BI63" t="s">
        <v>118</v>
      </c>
      <c r="BJ63" t="s">
        <v>353</v>
      </c>
      <c r="BK63" t="s">
        <v>68</v>
      </c>
      <c r="BL63">
        <v>0.90301445324958507</v>
      </c>
      <c r="BM63">
        <v>1598</v>
      </c>
      <c r="BN63" t="s">
        <v>121</v>
      </c>
      <c r="BO63" t="s">
        <v>188</v>
      </c>
      <c r="BP63">
        <v>7</v>
      </c>
      <c r="BQ63">
        <v>873.45800000000008</v>
      </c>
      <c r="BR63">
        <v>3.2845469179175801E-2</v>
      </c>
      <c r="BS63">
        <v>0.39996923948497803</v>
      </c>
      <c r="BT63">
        <v>0.23160064584748821</v>
      </c>
      <c r="BU63">
        <v>14.475</v>
      </c>
      <c r="BV63">
        <v>0.37010307370602713</v>
      </c>
      <c r="BW63">
        <v>22.699655187302998</v>
      </c>
      <c r="BX63">
        <v>22</v>
      </c>
      <c r="BY63">
        <v>3</v>
      </c>
      <c r="BZ63">
        <v>251</v>
      </c>
    </row>
    <row r="64" spans="1:78" ht="16.5">
      <c r="A64" s="108" t="str">
        <f t="shared" si="1"/>
        <v>청룡교통</v>
      </c>
      <c r="B64" s="109" t="str">
        <f t="shared" si="2"/>
        <v>최창엽</v>
      </c>
      <c r="C64" s="110" t="str">
        <f t="shared" si="3"/>
        <v>S</v>
      </c>
      <c r="D64" s="111">
        <f t="shared" si="4"/>
        <v>1.1357692307692306</v>
      </c>
      <c r="E64" s="112">
        <f t="shared" si="5"/>
        <v>9211</v>
      </c>
      <c r="F64" s="113" t="str">
        <f t="shared" si="6"/>
        <v>44</v>
      </c>
      <c r="G64" s="114" t="str">
        <f t="shared" si="7"/>
        <v>73아1054</v>
      </c>
      <c r="H64" s="115">
        <f t="shared" si="8"/>
        <v>1</v>
      </c>
      <c r="I64" s="116">
        <f t="shared" si="9"/>
        <v>2587.5450000000001</v>
      </c>
      <c r="J64" s="117">
        <f t="shared" si="10"/>
        <v>5.6051769800945402E-3</v>
      </c>
      <c r="K64" s="117">
        <f t="shared" si="11"/>
        <v>0.24529723097055203</v>
      </c>
      <c r="L64" s="117">
        <f t="shared" si="12"/>
        <v>3.0917336703323032E-2</v>
      </c>
      <c r="M64" s="118">
        <f t="shared" si="13"/>
        <v>6.3460000000000001</v>
      </c>
      <c r="N64" s="119">
        <f t="shared" si="14"/>
        <v>0</v>
      </c>
      <c r="O64" s="119">
        <f t="shared" si="15"/>
        <v>7.3815141379183737</v>
      </c>
      <c r="P64" s="220">
        <f t="shared" si="16"/>
        <v>2</v>
      </c>
      <c r="Q64" s="221">
        <f t="shared" si="17"/>
        <v>0</v>
      </c>
      <c r="R64" s="221">
        <f t="shared" si="18"/>
        <v>191</v>
      </c>
      <c r="T64">
        <v>532</v>
      </c>
      <c r="U64">
        <v>9211</v>
      </c>
      <c r="V64" t="s">
        <v>235</v>
      </c>
      <c r="W64">
        <v>2587.5450000000001</v>
      </c>
      <c r="X64">
        <v>876.18100000000004</v>
      </c>
      <c r="Y64">
        <v>2.9529999999999998</v>
      </c>
      <c r="Z64">
        <v>6.3460000000000001</v>
      </c>
      <c r="AA64">
        <v>131.46382399999999</v>
      </c>
      <c r="AB64">
        <v>0.73687800000000003</v>
      </c>
      <c r="AC64">
        <v>32.247712</v>
      </c>
      <c r="AD64" s="1">
        <v>80</v>
      </c>
      <c r="AE64">
        <v>0</v>
      </c>
      <c r="AF64">
        <v>191</v>
      </c>
      <c r="AG64">
        <v>81</v>
      </c>
      <c r="AH64">
        <v>19.682562999999998</v>
      </c>
      <c r="AI64">
        <v>772</v>
      </c>
      <c r="AJ64">
        <v>0</v>
      </c>
      <c r="AK64">
        <v>2</v>
      </c>
      <c r="AL64">
        <v>321</v>
      </c>
      <c r="AM64">
        <v>1.1357692307692306</v>
      </c>
      <c r="AN64" t="s">
        <v>71</v>
      </c>
      <c r="AO64">
        <v>2587.5450000000001</v>
      </c>
      <c r="AP64" t="s">
        <v>464</v>
      </c>
      <c r="AQ64" t="s">
        <v>118</v>
      </c>
      <c r="AR64" t="s">
        <v>122</v>
      </c>
      <c r="AS64" t="s">
        <v>118</v>
      </c>
      <c r="AT64" t="s">
        <v>122</v>
      </c>
      <c r="AU64" t="s">
        <v>190</v>
      </c>
      <c r="AV64" t="s">
        <v>235</v>
      </c>
      <c r="AW64" t="s">
        <v>71</v>
      </c>
      <c r="AX64">
        <v>9211</v>
      </c>
      <c r="AY64" t="s">
        <v>311</v>
      </c>
      <c r="AZ64">
        <v>1</v>
      </c>
      <c r="BA64" t="s">
        <v>312</v>
      </c>
      <c r="BB64">
        <v>1</v>
      </c>
      <c r="BC64">
        <v>1</v>
      </c>
      <c r="BE64" t="s">
        <v>71</v>
      </c>
      <c r="BF64">
        <v>0</v>
      </c>
      <c r="BG64" t="s">
        <v>246</v>
      </c>
      <c r="BI64" t="s">
        <v>118</v>
      </c>
      <c r="BJ64" t="s">
        <v>235</v>
      </c>
      <c r="BK64" t="s">
        <v>71</v>
      </c>
      <c r="BL64">
        <v>1.1357692307692306</v>
      </c>
      <c r="BM64">
        <v>9211</v>
      </c>
      <c r="BN64" t="s">
        <v>122</v>
      </c>
      <c r="BO64" t="s">
        <v>190</v>
      </c>
      <c r="BP64">
        <v>1</v>
      </c>
      <c r="BQ64">
        <v>2587.5450000000001</v>
      </c>
      <c r="BR64">
        <v>5.6051769800945402E-3</v>
      </c>
      <c r="BS64">
        <v>0.24529723097055203</v>
      </c>
      <c r="BT64">
        <v>3.0917336703323032E-2</v>
      </c>
      <c r="BU64">
        <v>6.3460000000000001</v>
      </c>
      <c r="BV64">
        <v>0</v>
      </c>
      <c r="BW64">
        <v>7.3815141379183737</v>
      </c>
      <c r="BX64">
        <v>2</v>
      </c>
      <c r="BY64">
        <v>0</v>
      </c>
      <c r="BZ64">
        <v>191</v>
      </c>
    </row>
    <row r="65" spans="1:78" ht="16.5">
      <c r="A65" s="125" t="str">
        <f t="shared" si="1"/>
        <v>청룡교통</v>
      </c>
      <c r="B65" s="126" t="str">
        <f t="shared" si="2"/>
        <v>함대근</v>
      </c>
      <c r="C65" s="127" t="str">
        <f t="shared" si="3"/>
        <v>D</v>
      </c>
      <c r="D65" s="128">
        <f t="shared" si="4"/>
        <v>0.83995402975724642</v>
      </c>
      <c r="E65" s="129">
        <f t="shared" si="5"/>
        <v>8308</v>
      </c>
      <c r="F65" s="130" t="str">
        <f t="shared" si="6"/>
        <v>44</v>
      </c>
      <c r="G65" s="131" t="str">
        <f t="shared" si="7"/>
        <v>73아1083</v>
      </c>
      <c r="H65" s="132">
        <f t="shared" si="8"/>
        <v>8</v>
      </c>
      <c r="I65" s="133">
        <f t="shared" si="9"/>
        <v>1306.6489999999999</v>
      </c>
      <c r="J65" s="134">
        <f t="shared" si="10"/>
        <v>6.0725153208108278E-2</v>
      </c>
      <c r="K65" s="134">
        <f t="shared" si="11"/>
        <v>0.36581105167600625</v>
      </c>
      <c r="L65" s="134">
        <f t="shared" si="12"/>
        <v>0.15612455984736529</v>
      </c>
      <c r="M65" s="135">
        <f t="shared" si="13"/>
        <v>13.249000000000001</v>
      </c>
      <c r="N65" s="136">
        <f t="shared" si="14"/>
        <v>7.6531646984002596E-2</v>
      </c>
      <c r="O65" s="136">
        <f t="shared" si="15"/>
        <v>37.347443728193269</v>
      </c>
      <c r="P65" s="218">
        <f t="shared" si="16"/>
        <v>39</v>
      </c>
      <c r="Q65" s="219">
        <f t="shared" si="17"/>
        <v>1</v>
      </c>
      <c r="R65" s="219">
        <f t="shared" si="18"/>
        <v>488</v>
      </c>
      <c r="T65">
        <v>532</v>
      </c>
      <c r="U65">
        <v>8308</v>
      </c>
      <c r="V65" t="s">
        <v>354</v>
      </c>
      <c r="W65">
        <v>1306.6489999999999</v>
      </c>
      <c r="X65">
        <v>668.91600000000005</v>
      </c>
      <c r="Y65">
        <v>1.9530000000000001</v>
      </c>
      <c r="Z65">
        <v>13.249000000000001</v>
      </c>
      <c r="AA65">
        <v>86.061372000000006</v>
      </c>
      <c r="AB65">
        <v>5.2260900000000001</v>
      </c>
      <c r="AC65">
        <v>31.482201</v>
      </c>
      <c r="AD65" s="1">
        <v>204</v>
      </c>
      <c r="AE65">
        <v>1</v>
      </c>
      <c r="AF65">
        <v>488</v>
      </c>
      <c r="AG65">
        <v>92</v>
      </c>
      <c r="AH65">
        <v>15.182758</v>
      </c>
      <c r="AI65">
        <v>1741.4</v>
      </c>
      <c r="AJ65">
        <v>9.3000000000000007</v>
      </c>
      <c r="AK65">
        <v>39</v>
      </c>
      <c r="AL65">
        <v>15861</v>
      </c>
      <c r="AM65">
        <v>0.83995402975724642</v>
      </c>
      <c r="AN65" t="s">
        <v>67</v>
      </c>
      <c r="AO65">
        <v>268.37299999999999</v>
      </c>
      <c r="AP65" t="s">
        <v>465</v>
      </c>
      <c r="AQ65" t="s">
        <v>118</v>
      </c>
      <c r="AR65" t="s">
        <v>122</v>
      </c>
      <c r="AS65" t="s">
        <v>118</v>
      </c>
      <c r="AT65" t="s">
        <v>122</v>
      </c>
      <c r="AU65" t="s">
        <v>193</v>
      </c>
      <c r="AV65" t="s">
        <v>354</v>
      </c>
      <c r="AW65" t="s">
        <v>67</v>
      </c>
      <c r="AX65">
        <v>8308</v>
      </c>
      <c r="AY65" t="s">
        <v>298</v>
      </c>
      <c r="AZ65">
        <v>3</v>
      </c>
      <c r="BA65" t="s">
        <v>466</v>
      </c>
      <c r="BB65">
        <v>8</v>
      </c>
      <c r="BC65">
        <v>1</v>
      </c>
      <c r="BE65" t="s">
        <v>69</v>
      </c>
      <c r="BF65">
        <v>-1</v>
      </c>
      <c r="BG65" t="s">
        <v>247</v>
      </c>
      <c r="BI65" t="s">
        <v>118</v>
      </c>
      <c r="BJ65" t="s">
        <v>354</v>
      </c>
      <c r="BK65" t="s">
        <v>67</v>
      </c>
      <c r="BL65">
        <v>0.83995402975724642</v>
      </c>
      <c r="BM65">
        <v>8308</v>
      </c>
      <c r="BN65" t="s">
        <v>122</v>
      </c>
      <c r="BO65" t="s">
        <v>193</v>
      </c>
      <c r="BP65">
        <v>8</v>
      </c>
      <c r="BQ65">
        <v>1306.6489999999999</v>
      </c>
      <c r="BR65">
        <v>6.0725153208108278E-2</v>
      </c>
      <c r="BS65">
        <v>0.36581105167600625</v>
      </c>
      <c r="BT65">
        <v>0.15612455984736529</v>
      </c>
      <c r="BU65">
        <v>13.249000000000001</v>
      </c>
      <c r="BV65">
        <v>7.6531646984002596E-2</v>
      </c>
      <c r="BW65">
        <v>37.347443728193269</v>
      </c>
      <c r="BX65">
        <v>39</v>
      </c>
      <c r="BY65">
        <v>1</v>
      </c>
      <c r="BZ65">
        <v>488</v>
      </c>
    </row>
    <row r="66" spans="1:78" ht="16.5">
      <c r="A66" s="108" t="str">
        <f t="shared" si="1"/>
        <v>청룡교통</v>
      </c>
      <c r="B66" s="109" t="str">
        <f t="shared" si="2"/>
        <v>허기범</v>
      </c>
      <c r="C66" s="110" t="str">
        <f t="shared" si="3"/>
        <v>D</v>
      </c>
      <c r="D66" s="111">
        <f t="shared" si="4"/>
        <v>0.83181818181818179</v>
      </c>
      <c r="E66" s="112">
        <f t="shared" si="5"/>
        <v>9593</v>
      </c>
      <c r="F66" s="113" t="str">
        <f t="shared" si="6"/>
        <v>43</v>
      </c>
      <c r="G66" s="114" t="str">
        <f t="shared" si="7"/>
        <v>73아1069</v>
      </c>
      <c r="H66" s="115">
        <f t="shared" si="8"/>
        <v>1</v>
      </c>
      <c r="I66" s="116">
        <f t="shared" si="9"/>
        <v>2618.049</v>
      </c>
      <c r="J66" s="117">
        <f t="shared" si="10"/>
        <v>4.2618470495735659E-2</v>
      </c>
      <c r="K66" s="117">
        <f t="shared" si="11"/>
        <v>0.42860419995786569</v>
      </c>
      <c r="L66" s="117">
        <f t="shared" si="12"/>
        <v>0.22994222033277453</v>
      </c>
      <c r="M66" s="118">
        <f t="shared" si="13"/>
        <v>14.497</v>
      </c>
      <c r="N66" s="119">
        <f t="shared" si="14"/>
        <v>7.6392764230157645E-2</v>
      </c>
      <c r="O66" s="119">
        <f t="shared" si="15"/>
        <v>24.063720732499661</v>
      </c>
      <c r="P66" s="220">
        <f t="shared" si="16"/>
        <v>113</v>
      </c>
      <c r="Q66" s="221">
        <f t="shared" si="17"/>
        <v>2</v>
      </c>
      <c r="R66" s="221">
        <f t="shared" si="18"/>
        <v>630</v>
      </c>
      <c r="T66">
        <v>532</v>
      </c>
      <c r="U66">
        <v>9593</v>
      </c>
      <c r="V66" t="s">
        <v>236</v>
      </c>
      <c r="W66">
        <v>2618.049</v>
      </c>
      <c r="X66">
        <v>1430.7270000000001</v>
      </c>
      <c r="Y66">
        <v>1.83</v>
      </c>
      <c r="Z66">
        <v>14.497</v>
      </c>
      <c r="AA66">
        <v>177.484971</v>
      </c>
      <c r="AB66">
        <v>7.5641379999999998</v>
      </c>
      <c r="AC66">
        <v>76.070803999999995</v>
      </c>
      <c r="AD66" s="1">
        <v>602</v>
      </c>
      <c r="AE66">
        <v>2</v>
      </c>
      <c r="AF66">
        <v>630</v>
      </c>
      <c r="AG66">
        <v>88</v>
      </c>
      <c r="AH66">
        <v>14.750819999999999</v>
      </c>
      <c r="AI66">
        <v>5808</v>
      </c>
      <c r="AJ66">
        <v>390.4</v>
      </c>
      <c r="AK66">
        <v>113</v>
      </c>
      <c r="AL66">
        <v>40348</v>
      </c>
      <c r="AM66">
        <v>0.83181818181818179</v>
      </c>
      <c r="AN66" t="s">
        <v>67</v>
      </c>
      <c r="AO66">
        <v>2618.049</v>
      </c>
      <c r="AP66" t="s">
        <v>467</v>
      </c>
      <c r="AQ66" t="s">
        <v>118</v>
      </c>
      <c r="AR66" t="s">
        <v>120</v>
      </c>
      <c r="AS66" t="s">
        <v>118</v>
      </c>
      <c r="AT66" t="s">
        <v>120</v>
      </c>
      <c r="AU66" t="s">
        <v>176</v>
      </c>
      <c r="AV66" t="s">
        <v>236</v>
      </c>
      <c r="AW66" t="s">
        <v>67</v>
      </c>
      <c r="AX66">
        <v>9593</v>
      </c>
      <c r="AY66" t="s">
        <v>315</v>
      </c>
      <c r="AZ66">
        <v>2</v>
      </c>
      <c r="BA66" t="s">
        <v>258</v>
      </c>
      <c r="BB66">
        <v>1</v>
      </c>
      <c r="BC66">
        <v>1</v>
      </c>
      <c r="BE66" t="s">
        <v>69</v>
      </c>
      <c r="BF66">
        <v>-1</v>
      </c>
      <c r="BG66" t="s">
        <v>247</v>
      </c>
      <c r="BI66" t="s">
        <v>118</v>
      </c>
      <c r="BJ66" t="s">
        <v>236</v>
      </c>
      <c r="BK66" t="s">
        <v>67</v>
      </c>
      <c r="BL66">
        <v>0.83181818181818179</v>
      </c>
      <c r="BM66">
        <v>9593</v>
      </c>
      <c r="BN66" t="s">
        <v>120</v>
      </c>
      <c r="BO66" t="s">
        <v>176</v>
      </c>
      <c r="BP66">
        <v>1</v>
      </c>
      <c r="BQ66">
        <v>2618.049</v>
      </c>
      <c r="BR66">
        <v>4.2618470495735659E-2</v>
      </c>
      <c r="BS66">
        <v>0.42860419995786569</v>
      </c>
      <c r="BT66">
        <v>0.22994222033277453</v>
      </c>
      <c r="BU66">
        <v>14.497</v>
      </c>
      <c r="BV66">
        <v>7.6392764230157645E-2</v>
      </c>
      <c r="BW66">
        <v>24.063720732499661</v>
      </c>
      <c r="BX66">
        <v>113</v>
      </c>
      <c r="BY66">
        <v>2</v>
      </c>
      <c r="BZ66">
        <v>630</v>
      </c>
    </row>
    <row r="67" spans="1:78" ht="16.5">
      <c r="A67" s="125" t="str">
        <f t="shared" si="1"/>
        <v>청룡교통</v>
      </c>
      <c r="B67" s="126" t="str">
        <f t="shared" si="2"/>
        <v>호광희</v>
      </c>
      <c r="C67" s="127" t="str">
        <f t="shared" si="3"/>
        <v>S</v>
      </c>
      <c r="D67" s="128">
        <f t="shared" si="4"/>
        <v>1.1604545454545454</v>
      </c>
      <c r="E67" s="129">
        <f t="shared" si="5"/>
        <v>6454</v>
      </c>
      <c r="F67" s="130" t="str">
        <f t="shared" si="6"/>
        <v>43</v>
      </c>
      <c r="G67" s="131" t="str">
        <f t="shared" si="7"/>
        <v>73아1732</v>
      </c>
      <c r="H67" s="132">
        <f t="shared" si="8"/>
        <v>1</v>
      </c>
      <c r="I67" s="133">
        <f t="shared" si="9"/>
        <v>1954.8979999999999</v>
      </c>
      <c r="J67" s="134">
        <f t="shared" si="10"/>
        <v>2.5987863976405248E-2</v>
      </c>
      <c r="K67" s="134">
        <f t="shared" si="11"/>
        <v>0.33924307206703047</v>
      </c>
      <c r="L67" s="134">
        <f t="shared" si="12"/>
        <v>9.3611022160747015E-2</v>
      </c>
      <c r="M67" s="135">
        <f t="shared" si="13"/>
        <v>10.789</v>
      </c>
      <c r="N67" s="136">
        <f t="shared" si="14"/>
        <v>0</v>
      </c>
      <c r="O67" s="136">
        <f t="shared" si="15"/>
        <v>7.3149596551840563</v>
      </c>
      <c r="P67" s="218">
        <f t="shared" si="16"/>
        <v>12</v>
      </c>
      <c r="Q67" s="219">
        <f t="shared" si="17"/>
        <v>0</v>
      </c>
      <c r="R67" s="219">
        <f t="shared" si="18"/>
        <v>143</v>
      </c>
      <c r="T67">
        <v>532</v>
      </c>
      <c r="U67">
        <v>6454</v>
      </c>
      <c r="V67" t="s">
        <v>254</v>
      </c>
      <c r="W67">
        <v>1954.8979999999999</v>
      </c>
      <c r="X67">
        <v>765.85799999999995</v>
      </c>
      <c r="Y67">
        <v>2.5529999999999999</v>
      </c>
      <c r="Z67">
        <v>10.789</v>
      </c>
      <c r="AA67">
        <v>111.90996699999999</v>
      </c>
      <c r="AB67">
        <v>2.9083009999999998</v>
      </c>
      <c r="AC67">
        <v>37.964680999999999</v>
      </c>
      <c r="AD67" s="1">
        <v>183</v>
      </c>
      <c r="AE67">
        <v>0</v>
      </c>
      <c r="AF67">
        <v>143</v>
      </c>
      <c r="AG67">
        <v>89</v>
      </c>
      <c r="AH67">
        <v>17.468488000000001</v>
      </c>
      <c r="AI67">
        <v>1260.2</v>
      </c>
      <c r="AJ67">
        <v>16.7</v>
      </c>
      <c r="AK67">
        <v>12</v>
      </c>
      <c r="AL67">
        <v>2555</v>
      </c>
      <c r="AM67">
        <v>1.1604545454545454</v>
      </c>
      <c r="AN67" t="s">
        <v>71</v>
      </c>
      <c r="AO67">
        <v>1954.8979999999999</v>
      </c>
      <c r="AP67" t="s">
        <v>468</v>
      </c>
      <c r="AQ67" t="s">
        <v>118</v>
      </c>
      <c r="AR67" t="s">
        <v>120</v>
      </c>
      <c r="AS67" t="s">
        <v>118</v>
      </c>
      <c r="AT67" t="s">
        <v>120</v>
      </c>
      <c r="AU67" t="s">
        <v>181</v>
      </c>
      <c r="AV67" t="s">
        <v>254</v>
      </c>
      <c r="AW67" t="s">
        <v>71</v>
      </c>
      <c r="AX67">
        <v>6454</v>
      </c>
      <c r="AY67" t="s">
        <v>326</v>
      </c>
      <c r="AZ67">
        <v>1</v>
      </c>
      <c r="BA67" t="s">
        <v>261</v>
      </c>
      <c r="BB67">
        <v>1</v>
      </c>
      <c r="BC67">
        <v>1</v>
      </c>
      <c r="BE67" t="s">
        <v>71</v>
      </c>
      <c r="BF67">
        <v>0</v>
      </c>
      <c r="BG67" t="s">
        <v>246</v>
      </c>
      <c r="BI67" t="s">
        <v>118</v>
      </c>
      <c r="BJ67" t="s">
        <v>254</v>
      </c>
      <c r="BK67" t="s">
        <v>71</v>
      </c>
      <c r="BL67">
        <v>1.1604545454545454</v>
      </c>
      <c r="BM67">
        <v>6454</v>
      </c>
      <c r="BN67" t="s">
        <v>120</v>
      </c>
      <c r="BO67" t="s">
        <v>181</v>
      </c>
      <c r="BP67">
        <v>1</v>
      </c>
      <c r="BQ67">
        <v>1954.8979999999999</v>
      </c>
      <c r="BR67">
        <v>2.5987863976405248E-2</v>
      </c>
      <c r="BS67">
        <v>0.33924307206703047</v>
      </c>
      <c r="BT67">
        <v>9.3611022160747015E-2</v>
      </c>
      <c r="BU67">
        <v>10.789</v>
      </c>
      <c r="BV67">
        <v>0</v>
      </c>
      <c r="BW67">
        <v>7.3149596551840563</v>
      </c>
      <c r="BX67">
        <v>12</v>
      </c>
      <c r="BY67">
        <v>0</v>
      </c>
      <c r="BZ67">
        <v>143</v>
      </c>
    </row>
    <row r="68" spans="1:78" ht="16.5">
      <c r="A68" s="108" t="str">
        <f t="shared" si="1"/>
        <v>청룡교통</v>
      </c>
      <c r="B68" s="109" t="str">
        <f t="shared" si="2"/>
        <v>황승준</v>
      </c>
      <c r="C68" s="110" t="str">
        <f t="shared" si="3"/>
        <v>C</v>
      </c>
      <c r="D68" s="111">
        <f t="shared" si="4"/>
        <v>0.85808736285707832</v>
      </c>
      <c r="E68" s="112">
        <f t="shared" si="5"/>
        <v>1294</v>
      </c>
      <c r="F68" s="113" t="str">
        <f t="shared" si="6"/>
        <v>43</v>
      </c>
      <c r="G68" s="114" t="str">
        <f t="shared" si="7"/>
        <v>73아1151</v>
      </c>
      <c r="H68" s="115">
        <f t="shared" si="8"/>
        <v>4</v>
      </c>
      <c r="I68" s="116">
        <f t="shared" si="9"/>
        <v>857.06999999999994</v>
      </c>
      <c r="J68" s="117">
        <f t="shared" si="10"/>
        <v>1.3127315109363172E-2</v>
      </c>
      <c r="K68" s="117">
        <f t="shared" si="11"/>
        <v>0.41024320632495059</v>
      </c>
      <c r="L68" s="117">
        <f t="shared" si="12"/>
        <v>0.18434900299858822</v>
      </c>
      <c r="M68" s="118">
        <f t="shared" si="13"/>
        <v>13.95</v>
      </c>
      <c r="N68" s="119">
        <f t="shared" si="14"/>
        <v>0</v>
      </c>
      <c r="O68" s="119">
        <f t="shared" si="15"/>
        <v>25.202142182085478</v>
      </c>
      <c r="P68" s="220">
        <f t="shared" si="16"/>
        <v>29</v>
      </c>
      <c r="Q68" s="221">
        <f t="shared" si="17"/>
        <v>0</v>
      </c>
      <c r="R68" s="221">
        <f t="shared" si="18"/>
        <v>216</v>
      </c>
      <c r="T68">
        <v>532</v>
      </c>
      <c r="U68">
        <v>1294</v>
      </c>
      <c r="V68" t="s">
        <v>238</v>
      </c>
      <c r="W68">
        <v>857.07</v>
      </c>
      <c r="X68">
        <v>448.15899999999999</v>
      </c>
      <c r="Y68">
        <v>1.9119999999999999</v>
      </c>
      <c r="Z68">
        <v>13.95</v>
      </c>
      <c r="AA68">
        <v>54.571936000000001</v>
      </c>
      <c r="AB68">
        <v>0.71638299999999999</v>
      </c>
      <c r="AC68">
        <v>22.387765999999999</v>
      </c>
      <c r="AD68" s="1">
        <v>158</v>
      </c>
      <c r="AE68">
        <v>0</v>
      </c>
      <c r="AF68">
        <v>216</v>
      </c>
      <c r="AG68">
        <v>90</v>
      </c>
      <c r="AH68">
        <v>15.705325</v>
      </c>
      <c r="AI68">
        <v>1412.4</v>
      </c>
      <c r="AJ68">
        <v>65.7</v>
      </c>
      <c r="AK68">
        <v>29</v>
      </c>
      <c r="AL68">
        <v>12954</v>
      </c>
      <c r="AM68">
        <v>0.85808736285707832</v>
      </c>
      <c r="AN68" t="s">
        <v>69</v>
      </c>
      <c r="AO68">
        <v>254.173</v>
      </c>
      <c r="AP68" t="s">
        <v>469</v>
      </c>
      <c r="AQ68" t="s">
        <v>118</v>
      </c>
      <c r="AR68" t="s">
        <v>120</v>
      </c>
      <c r="AS68" t="s">
        <v>118</v>
      </c>
      <c r="AT68" t="s">
        <v>120</v>
      </c>
      <c r="AU68" t="s">
        <v>180</v>
      </c>
      <c r="AV68" t="s">
        <v>238</v>
      </c>
      <c r="AW68" t="s">
        <v>69</v>
      </c>
      <c r="AX68">
        <v>1294</v>
      </c>
      <c r="AY68" t="s">
        <v>313</v>
      </c>
      <c r="AZ68">
        <v>5</v>
      </c>
      <c r="BA68" t="s">
        <v>346</v>
      </c>
      <c r="BB68">
        <v>4</v>
      </c>
      <c r="BC68">
        <v>1</v>
      </c>
      <c r="BE68" t="s">
        <v>70</v>
      </c>
      <c r="BF68">
        <v>2</v>
      </c>
      <c r="BG68" t="s">
        <v>245</v>
      </c>
      <c r="BI68" t="s">
        <v>118</v>
      </c>
      <c r="BJ68" t="s">
        <v>238</v>
      </c>
      <c r="BK68" t="s">
        <v>69</v>
      </c>
      <c r="BL68">
        <v>0.85808736285707832</v>
      </c>
      <c r="BM68">
        <v>1294</v>
      </c>
      <c r="BN68" t="s">
        <v>120</v>
      </c>
      <c r="BO68" t="s">
        <v>180</v>
      </c>
      <c r="BP68">
        <v>4</v>
      </c>
      <c r="BQ68">
        <v>857.06999999999994</v>
      </c>
      <c r="BR68">
        <v>1.3127315109363172E-2</v>
      </c>
      <c r="BS68">
        <v>0.41024320632495059</v>
      </c>
      <c r="BT68">
        <v>0.1843490029985882</v>
      </c>
      <c r="BU68">
        <v>13.95</v>
      </c>
      <c r="BV68">
        <v>0</v>
      </c>
      <c r="BW68">
        <v>25.202142182085478</v>
      </c>
      <c r="BX68">
        <v>29</v>
      </c>
      <c r="BY68">
        <v>0</v>
      </c>
      <c r="BZ68">
        <v>216</v>
      </c>
    </row>
    <row r="69" spans="1:78" ht="16.5">
      <c r="A69" s="125" t="str">
        <f t="shared" si="1"/>
        <v>청룡교통</v>
      </c>
      <c r="B69" s="126" t="str">
        <f t="shared" si="2"/>
        <v>황우상</v>
      </c>
      <c r="C69" s="127" t="str">
        <f t="shared" si="3"/>
        <v>S</v>
      </c>
      <c r="D69" s="128">
        <f t="shared" si="4"/>
        <v>1.0509090909090908</v>
      </c>
      <c r="E69" s="129">
        <f t="shared" si="5"/>
        <v>1212</v>
      </c>
      <c r="F69" s="130" t="str">
        <f t="shared" si="6"/>
        <v>43</v>
      </c>
      <c r="G69" s="131" t="str">
        <f t="shared" si="7"/>
        <v>73아1732</v>
      </c>
      <c r="H69" s="132">
        <f t="shared" si="8"/>
        <v>1</v>
      </c>
      <c r="I69" s="133">
        <f t="shared" si="9"/>
        <v>1710.126</v>
      </c>
      <c r="J69" s="134">
        <f t="shared" si="10"/>
        <v>3.4713898854943602E-2</v>
      </c>
      <c r="K69" s="134">
        <f t="shared" si="11"/>
        <v>0.31217963836449392</v>
      </c>
      <c r="L69" s="134">
        <f t="shared" si="12"/>
        <v>0.13273875726116088</v>
      </c>
      <c r="M69" s="135">
        <f t="shared" si="13"/>
        <v>11.125999999999999</v>
      </c>
      <c r="N69" s="136">
        <f t="shared" si="14"/>
        <v>0.1754256703891994</v>
      </c>
      <c r="O69" s="136">
        <f t="shared" si="15"/>
        <v>3.9178399720254533</v>
      </c>
      <c r="P69" s="218">
        <f t="shared" si="16"/>
        <v>10</v>
      </c>
      <c r="Q69" s="219">
        <f t="shared" si="17"/>
        <v>3</v>
      </c>
      <c r="R69" s="219">
        <f t="shared" si="18"/>
        <v>67</v>
      </c>
      <c r="T69">
        <v>532</v>
      </c>
      <c r="U69">
        <v>1212</v>
      </c>
      <c r="V69" t="s">
        <v>274</v>
      </c>
      <c r="W69">
        <v>1710.126</v>
      </c>
      <c r="X69">
        <v>739.61699999999996</v>
      </c>
      <c r="Y69">
        <v>2.3119999999999998</v>
      </c>
      <c r="Z69">
        <v>11.125999999999999</v>
      </c>
      <c r="AA69">
        <v>103.095795</v>
      </c>
      <c r="AB69">
        <v>3.5788570000000002</v>
      </c>
      <c r="AC69">
        <v>32.184407999999998</v>
      </c>
      <c r="AD69" s="1">
        <v>227</v>
      </c>
      <c r="AE69">
        <v>3</v>
      </c>
      <c r="AF69">
        <v>67</v>
      </c>
      <c r="AG69">
        <v>94</v>
      </c>
      <c r="AH69">
        <v>16.587737000000001</v>
      </c>
      <c r="AI69">
        <v>875.1</v>
      </c>
      <c r="AJ69">
        <v>14.8</v>
      </c>
      <c r="AK69">
        <v>10</v>
      </c>
      <c r="AL69">
        <v>3365</v>
      </c>
      <c r="AM69">
        <v>1.0509090909090908</v>
      </c>
      <c r="AN69" t="s">
        <v>71</v>
      </c>
      <c r="AO69">
        <v>1710.126</v>
      </c>
      <c r="AP69" t="s">
        <v>470</v>
      </c>
      <c r="AQ69" t="s">
        <v>118</v>
      </c>
      <c r="AR69" t="s">
        <v>120</v>
      </c>
      <c r="AS69" t="s">
        <v>118</v>
      </c>
      <c r="AT69" t="s">
        <v>120</v>
      </c>
      <c r="AU69" t="s">
        <v>181</v>
      </c>
      <c r="AV69" t="s">
        <v>274</v>
      </c>
      <c r="AW69" t="s">
        <v>71</v>
      </c>
      <c r="AX69">
        <v>1212</v>
      </c>
      <c r="AY69" t="s">
        <v>326</v>
      </c>
      <c r="AZ69">
        <v>6</v>
      </c>
      <c r="BA69" t="s">
        <v>471</v>
      </c>
      <c r="BB69">
        <v>1</v>
      </c>
      <c r="BC69">
        <v>1</v>
      </c>
      <c r="BE69" t="s">
        <v>68</v>
      </c>
      <c r="BF69">
        <v>2</v>
      </c>
      <c r="BG69" t="s">
        <v>245</v>
      </c>
      <c r="BI69" t="s">
        <v>118</v>
      </c>
      <c r="BJ69" t="s">
        <v>274</v>
      </c>
      <c r="BK69" t="s">
        <v>71</v>
      </c>
      <c r="BL69">
        <v>1.0509090909090908</v>
      </c>
      <c r="BM69">
        <v>1212</v>
      </c>
      <c r="BN69" t="s">
        <v>120</v>
      </c>
      <c r="BO69" t="s">
        <v>181</v>
      </c>
      <c r="BP69">
        <v>1</v>
      </c>
      <c r="BQ69">
        <v>1710.126</v>
      </c>
      <c r="BR69">
        <v>3.4713898854943602E-2</v>
      </c>
      <c r="BS69">
        <v>0.31217963836449392</v>
      </c>
      <c r="BT69">
        <v>0.13273875726116088</v>
      </c>
      <c r="BU69">
        <v>11.125999999999999</v>
      </c>
      <c r="BV69">
        <v>0.1754256703891994</v>
      </c>
      <c r="BW69">
        <v>3.9178399720254533</v>
      </c>
      <c r="BX69">
        <v>10</v>
      </c>
      <c r="BY69">
        <v>3</v>
      </c>
      <c r="BZ69">
        <v>67</v>
      </c>
    </row>
  </sheetData>
  <sortState xmlns:xlrd2="http://schemas.microsoft.com/office/spreadsheetml/2017/richdata2" ref="T4:AN69">
    <sortCondition ref="AB4:AB69"/>
    <sortCondition descending="1" ref="AD4:AD69"/>
  </sortState>
  <phoneticPr fontId="2" type="noConversion"/>
  <conditionalFormatting sqref="C5:D69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7" t="s">
        <v>472</v>
      </c>
      <c r="B2" s="268"/>
      <c r="C2" s="269"/>
      <c r="D2" s="270"/>
      <c r="E2" s="267"/>
      <c r="F2" s="271"/>
      <c r="G2" s="267"/>
      <c r="H2" s="267"/>
      <c r="I2" s="267"/>
      <c r="J2" s="267"/>
      <c r="K2" s="247"/>
      <c r="L2" s="247"/>
      <c r="M2" s="247"/>
      <c r="N2" s="247"/>
      <c r="O2" s="247"/>
      <c r="P2" s="247"/>
      <c r="Q2" s="247"/>
      <c r="R2" s="247"/>
    </row>
    <row r="3" spans="1:18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</row>
    <row r="4" spans="1:18" ht="26.25">
      <c r="A4" s="272" t="s">
        <v>473</v>
      </c>
      <c r="B4" s="273"/>
      <c r="C4" s="274"/>
      <c r="D4" s="275"/>
      <c r="E4" s="276"/>
      <c r="F4" s="277"/>
      <c r="G4" s="247"/>
      <c r="H4" s="276"/>
      <c r="I4" s="247"/>
      <c r="J4" s="247"/>
      <c r="K4" s="247"/>
      <c r="L4" s="247"/>
      <c r="M4" s="247"/>
      <c r="N4" s="247"/>
      <c r="O4" s="247"/>
      <c r="P4" s="247"/>
      <c r="Q4" s="247"/>
      <c r="R4" s="247"/>
    </row>
    <row r="5" spans="1:18" ht="26.25">
      <c r="A5" s="250"/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</row>
    <row r="6" spans="1:18" ht="17.25">
      <c r="A6" s="251" t="s">
        <v>474</v>
      </c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</row>
    <row r="7" spans="1:18" ht="17.25">
      <c r="A7" s="251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</row>
    <row r="8" spans="1:18" ht="17.25">
      <c r="A8" s="248" t="s">
        <v>166</v>
      </c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</row>
    <row r="9" spans="1:18">
      <c r="A9" s="249"/>
      <c r="B9" s="249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</row>
    <row r="10" spans="1:18">
      <c r="A10" s="249" t="s">
        <v>475</v>
      </c>
      <c r="B10" s="249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</row>
    <row r="11" spans="1:18">
      <c r="A11" s="249"/>
      <c r="B11" s="249"/>
      <c r="C11" s="249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</row>
    <row r="12" spans="1:18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</row>
    <row r="13" spans="1:18" ht="37.5" customHeight="1">
      <c r="A13" s="278" t="s">
        <v>0</v>
      </c>
      <c r="B13" s="279" t="s">
        <v>74</v>
      </c>
      <c r="C13" s="280" t="s">
        <v>65</v>
      </c>
      <c r="D13" s="280" t="s">
        <v>156</v>
      </c>
      <c r="E13" s="281" t="s">
        <v>142</v>
      </c>
      <c r="F13" s="279" t="s">
        <v>147</v>
      </c>
      <c r="G13" s="281" t="s">
        <v>145</v>
      </c>
      <c r="H13" s="281" t="s">
        <v>149</v>
      </c>
      <c r="I13" s="228" t="s">
        <v>151</v>
      </c>
      <c r="J13" s="281" t="s">
        <v>11</v>
      </c>
      <c r="K13" s="281" t="s">
        <v>12</v>
      </c>
      <c r="L13" s="281" t="s">
        <v>13</v>
      </c>
      <c r="M13" s="281" t="s">
        <v>106</v>
      </c>
      <c r="N13" s="281" t="s">
        <v>6</v>
      </c>
      <c r="O13" s="281" t="s">
        <v>7</v>
      </c>
      <c r="P13" s="281" t="s">
        <v>160</v>
      </c>
      <c r="Q13" s="282" t="s">
        <v>162</v>
      </c>
      <c r="R13" s="282" t="s">
        <v>163</v>
      </c>
    </row>
    <row r="14" spans="1:18" ht="16.5">
      <c r="A14" s="283" t="s">
        <v>118</v>
      </c>
      <c r="B14" s="284" t="s">
        <v>196</v>
      </c>
      <c r="C14" s="285" t="s">
        <v>67</v>
      </c>
      <c r="D14" s="286">
        <v>0.80545454545454542</v>
      </c>
      <c r="E14" s="287">
        <v>9899</v>
      </c>
      <c r="F14" s="231" t="s">
        <v>120</v>
      </c>
      <c r="G14" s="288" t="s">
        <v>176</v>
      </c>
      <c r="H14" s="289">
        <v>1</v>
      </c>
      <c r="I14" s="232">
        <v>2645.9050000000002</v>
      </c>
      <c r="J14" s="290">
        <v>4.9615513944777874E-2</v>
      </c>
      <c r="K14" s="290">
        <v>0.45148828750516989</v>
      </c>
      <c r="L14" s="290">
        <v>0.16327116808804548</v>
      </c>
      <c r="M14" s="291">
        <v>15.146000000000001</v>
      </c>
      <c r="N14" s="292">
        <v>7.5588503744465504E-2</v>
      </c>
      <c r="O14" s="292">
        <v>21.693900574661598</v>
      </c>
      <c r="P14" s="293">
        <v>125</v>
      </c>
      <c r="Q14" s="294">
        <v>2</v>
      </c>
      <c r="R14" s="294">
        <v>574</v>
      </c>
    </row>
    <row r="15" spans="1:18" ht="16.5">
      <c r="A15" s="283" t="s">
        <v>118</v>
      </c>
      <c r="B15" s="284" t="s">
        <v>197</v>
      </c>
      <c r="C15" s="285" t="s">
        <v>67</v>
      </c>
      <c r="D15" s="286">
        <v>0.81700676453938004</v>
      </c>
      <c r="E15" s="287">
        <v>3639</v>
      </c>
      <c r="F15" s="231" t="s">
        <v>119</v>
      </c>
      <c r="G15" s="288" t="s">
        <v>171</v>
      </c>
      <c r="H15" s="289">
        <v>7</v>
      </c>
      <c r="I15" s="232">
        <v>8500.5329999999994</v>
      </c>
      <c r="J15" s="290">
        <v>4.2280275188499E-2</v>
      </c>
      <c r="K15" s="290">
        <v>0.35688529775851346</v>
      </c>
      <c r="L15" s="290">
        <v>0.12681557732909218</v>
      </c>
      <c r="M15" s="291">
        <v>21.125</v>
      </c>
      <c r="N15" s="292">
        <v>0.47707937730168437</v>
      </c>
      <c r="O15" s="292">
        <v>14.789460696352215</v>
      </c>
      <c r="P15" s="293">
        <v>155</v>
      </c>
      <c r="Q15" s="294">
        <v>40</v>
      </c>
      <c r="R15" s="294">
        <v>1355</v>
      </c>
    </row>
    <row r="16" spans="1:18" ht="16.5">
      <c r="A16" s="283" t="s">
        <v>118</v>
      </c>
      <c r="B16" s="284" t="s">
        <v>198</v>
      </c>
      <c r="C16" s="285" t="s">
        <v>67</v>
      </c>
      <c r="D16" s="286">
        <v>0.83347826086956533</v>
      </c>
      <c r="E16" s="287">
        <v>3605</v>
      </c>
      <c r="F16" s="231" t="s">
        <v>121</v>
      </c>
      <c r="G16" s="288" t="s">
        <v>187</v>
      </c>
      <c r="H16" s="289">
        <v>1</v>
      </c>
      <c r="I16" s="232">
        <v>2523.768</v>
      </c>
      <c r="J16" s="290">
        <v>6.973614322762027E-2</v>
      </c>
      <c r="K16" s="290">
        <v>0.37571058771058746</v>
      </c>
      <c r="L16" s="290">
        <v>0.22268290904710733</v>
      </c>
      <c r="M16" s="291">
        <v>11.439</v>
      </c>
      <c r="N16" s="292">
        <v>0</v>
      </c>
      <c r="O16" s="292">
        <v>5.8246241334385731</v>
      </c>
      <c r="P16" s="293">
        <v>69</v>
      </c>
      <c r="Q16" s="294">
        <v>0</v>
      </c>
      <c r="R16" s="294">
        <v>147</v>
      </c>
    </row>
    <row r="17" spans="1:18" ht="16.5">
      <c r="A17" s="283" t="s">
        <v>118</v>
      </c>
      <c r="B17" s="284" t="s">
        <v>397</v>
      </c>
      <c r="C17" s="285" t="s">
        <v>70</v>
      </c>
      <c r="D17" s="286">
        <v>0.76202801128059483</v>
      </c>
      <c r="E17" s="287">
        <v>1567</v>
      </c>
      <c r="F17" s="231" t="s">
        <v>122</v>
      </c>
      <c r="G17" s="288" t="s">
        <v>189</v>
      </c>
      <c r="H17" s="289">
        <v>3</v>
      </c>
      <c r="I17" s="232">
        <v>2560.962</v>
      </c>
      <c r="J17" s="290">
        <v>3.1912498350580215E-2</v>
      </c>
      <c r="K17" s="290">
        <v>0.37689824180394577</v>
      </c>
      <c r="L17" s="290">
        <v>0.19055339360755841</v>
      </c>
      <c r="M17" s="291">
        <v>12.911</v>
      </c>
      <c r="N17" s="292">
        <v>7.8095653117851813E-2</v>
      </c>
      <c r="O17" s="292">
        <v>12.10482623326703</v>
      </c>
      <c r="P17" s="293">
        <v>92</v>
      </c>
      <c r="Q17" s="294">
        <v>2</v>
      </c>
      <c r="R17" s="294">
        <v>310</v>
      </c>
    </row>
    <row r="18" spans="1:18" ht="16.5">
      <c r="A18" s="283" t="s">
        <v>118</v>
      </c>
      <c r="B18" s="284" t="s">
        <v>402</v>
      </c>
      <c r="C18" s="285" t="s">
        <v>70</v>
      </c>
      <c r="D18" s="286">
        <v>0.78695652173913055</v>
      </c>
      <c r="E18" s="287">
        <v>7264</v>
      </c>
      <c r="F18" s="231" t="s">
        <v>121</v>
      </c>
      <c r="G18" s="288" t="s">
        <v>183</v>
      </c>
      <c r="H18" s="289">
        <v>1</v>
      </c>
      <c r="I18" s="232">
        <v>1964.6669999999999</v>
      </c>
      <c r="J18" s="290">
        <v>6.0326346667645544E-3</v>
      </c>
      <c r="K18" s="290">
        <v>0.48943027310137371</v>
      </c>
      <c r="L18" s="290">
        <v>0.21988459112918374</v>
      </c>
      <c r="M18" s="291">
        <v>16.431000000000001</v>
      </c>
      <c r="N18" s="292">
        <v>0.50899210909533277</v>
      </c>
      <c r="O18" s="292">
        <v>21.021374105637243</v>
      </c>
      <c r="P18" s="293">
        <v>100</v>
      </c>
      <c r="Q18" s="294">
        <v>10</v>
      </c>
      <c r="R18" s="294">
        <v>413</v>
      </c>
    </row>
    <row r="19" spans="1:18" ht="16.5">
      <c r="A19" s="283" t="s">
        <v>118</v>
      </c>
      <c r="B19" s="284" t="s">
        <v>345</v>
      </c>
      <c r="C19" s="285" t="s">
        <v>70</v>
      </c>
      <c r="D19" s="286">
        <v>0.78181818181818175</v>
      </c>
      <c r="E19" s="287">
        <v>5222</v>
      </c>
      <c r="F19" s="231" t="s">
        <v>120</v>
      </c>
      <c r="G19" s="288" t="s">
        <v>180</v>
      </c>
      <c r="H19" s="289">
        <v>1</v>
      </c>
      <c r="I19" s="232">
        <v>2332.9319999999998</v>
      </c>
      <c r="J19" s="290">
        <v>1.4864870877814275E-2</v>
      </c>
      <c r="K19" s="290">
        <v>0.43640014857845555</v>
      </c>
      <c r="L19" s="290">
        <v>0.27347560923335962</v>
      </c>
      <c r="M19" s="291">
        <v>15.304</v>
      </c>
      <c r="N19" s="292">
        <v>0.34291612443054492</v>
      </c>
      <c r="O19" s="292">
        <v>7.7156127996872614</v>
      </c>
      <c r="P19" s="293">
        <v>93</v>
      </c>
      <c r="Q19" s="294">
        <v>8</v>
      </c>
      <c r="R19" s="294">
        <v>180</v>
      </c>
    </row>
    <row r="20" spans="1:18" ht="16.5">
      <c r="A20" s="283" t="s">
        <v>118</v>
      </c>
      <c r="B20" s="284" t="s">
        <v>207</v>
      </c>
      <c r="C20" s="285" t="s">
        <v>67</v>
      </c>
      <c r="D20" s="286">
        <v>0.83712599075611682</v>
      </c>
      <c r="E20" s="287">
        <v>4679</v>
      </c>
      <c r="F20" s="231" t="s">
        <v>122</v>
      </c>
      <c r="G20" s="288" t="s">
        <v>191</v>
      </c>
      <c r="H20" s="289">
        <v>7</v>
      </c>
      <c r="I20" s="232">
        <v>1148.8409999999999</v>
      </c>
      <c r="J20" s="290">
        <v>3.284056811057195E-3</v>
      </c>
      <c r="K20" s="290">
        <v>0.36884572861854203</v>
      </c>
      <c r="L20" s="290">
        <v>0.16364318474009895</v>
      </c>
      <c r="M20" s="291">
        <v>14.505000000000001</v>
      </c>
      <c r="N20" s="292">
        <v>0</v>
      </c>
      <c r="O20" s="292">
        <v>43.522123601090144</v>
      </c>
      <c r="P20" s="293">
        <v>13</v>
      </c>
      <c r="Q20" s="294">
        <v>0</v>
      </c>
      <c r="R20" s="294">
        <v>500</v>
      </c>
    </row>
    <row r="21" spans="1:18" ht="16.5">
      <c r="A21" s="283" t="s">
        <v>118</v>
      </c>
      <c r="B21" s="284" t="s">
        <v>210</v>
      </c>
      <c r="C21" s="285" t="s">
        <v>67</v>
      </c>
      <c r="D21" s="286">
        <v>0.82028571428571428</v>
      </c>
      <c r="E21" s="287">
        <v>5169</v>
      </c>
      <c r="F21" s="231" t="s">
        <v>119</v>
      </c>
      <c r="G21" s="288" t="s">
        <v>171</v>
      </c>
      <c r="H21" s="289">
        <v>1</v>
      </c>
      <c r="I21" s="232">
        <v>1230.76</v>
      </c>
      <c r="J21" s="290">
        <v>0.11732165521633993</v>
      </c>
      <c r="K21" s="290">
        <v>0.33259919000096427</v>
      </c>
      <c r="L21" s="290">
        <v>9.5063212974097311E-2</v>
      </c>
      <c r="M21" s="291">
        <v>21.837</v>
      </c>
      <c r="N21" s="292">
        <v>1.7875134063505476</v>
      </c>
      <c r="O21" s="292">
        <v>3.0875231564236731</v>
      </c>
      <c r="P21" s="293">
        <v>22</v>
      </c>
      <c r="Q21" s="294">
        <v>22</v>
      </c>
      <c r="R21" s="294">
        <v>38</v>
      </c>
    </row>
    <row r="22" spans="1:18" ht="16.5">
      <c r="A22" s="283" t="s">
        <v>118</v>
      </c>
      <c r="B22" s="284" t="s">
        <v>252</v>
      </c>
      <c r="C22" s="285" t="s">
        <v>67</v>
      </c>
      <c r="D22" s="286">
        <v>0.81804275209650557</v>
      </c>
      <c r="E22" s="287">
        <v>3430</v>
      </c>
      <c r="F22" s="231" t="s">
        <v>122</v>
      </c>
      <c r="G22" s="288" t="s">
        <v>191</v>
      </c>
      <c r="H22" s="289">
        <v>3</v>
      </c>
      <c r="I22" s="232">
        <v>2626.8209999999999</v>
      </c>
      <c r="J22" s="290">
        <v>3.9153760404952415E-2</v>
      </c>
      <c r="K22" s="290">
        <v>0.36160362624495856</v>
      </c>
      <c r="L22" s="290">
        <v>0.16255390070355002</v>
      </c>
      <c r="M22" s="291">
        <v>14.01</v>
      </c>
      <c r="N22" s="292">
        <v>0</v>
      </c>
      <c r="O22" s="292">
        <v>4.7586036505723079</v>
      </c>
      <c r="P22" s="293">
        <v>56</v>
      </c>
      <c r="Q22" s="294">
        <v>0</v>
      </c>
      <c r="R22" s="294">
        <v>125</v>
      </c>
    </row>
    <row r="23" spans="1:18" ht="16.5">
      <c r="A23" s="283" t="s">
        <v>118</v>
      </c>
      <c r="B23" s="284" t="s">
        <v>220</v>
      </c>
      <c r="C23" s="285" t="s">
        <v>67</v>
      </c>
      <c r="D23" s="286">
        <v>0.84364041865835449</v>
      </c>
      <c r="E23" s="287">
        <v>4636</v>
      </c>
      <c r="F23" s="231" t="s">
        <v>122</v>
      </c>
      <c r="G23" s="288" t="s">
        <v>191</v>
      </c>
      <c r="H23" s="289">
        <v>8</v>
      </c>
      <c r="I23" s="232">
        <v>1047.3190000000002</v>
      </c>
      <c r="J23" s="290">
        <v>2.4409440181485447E-3</v>
      </c>
      <c r="K23" s="290">
        <v>0.4654971680473709</v>
      </c>
      <c r="L23" s="290">
        <v>0.1155330897271987</v>
      </c>
      <c r="M23" s="291">
        <v>15.558999999999999</v>
      </c>
      <c r="N23" s="292">
        <v>9.5481892336527818E-2</v>
      </c>
      <c r="O23" s="292">
        <v>30.458723655352376</v>
      </c>
      <c r="P23" s="293">
        <v>42</v>
      </c>
      <c r="Q23" s="294">
        <v>1</v>
      </c>
      <c r="R23" s="294">
        <v>319</v>
      </c>
    </row>
    <row r="24" spans="1:18" ht="16.5">
      <c r="A24" s="283" t="s">
        <v>118</v>
      </c>
      <c r="B24" s="284" t="s">
        <v>223</v>
      </c>
      <c r="C24" s="285" t="s">
        <v>70</v>
      </c>
      <c r="D24" s="286">
        <v>0.72692307692307689</v>
      </c>
      <c r="E24" s="287">
        <v>6865</v>
      </c>
      <c r="F24" s="231" t="s">
        <v>122</v>
      </c>
      <c r="G24" s="288" t="s">
        <v>193</v>
      </c>
      <c r="H24" s="289">
        <v>1</v>
      </c>
      <c r="I24" s="232">
        <v>2769.8290000000002</v>
      </c>
      <c r="J24" s="290">
        <v>4.0263243983746651E-2</v>
      </c>
      <c r="K24" s="290">
        <v>0.41356262486501949</v>
      </c>
      <c r="L24" s="290">
        <v>0.15560527382737344</v>
      </c>
      <c r="M24" s="291">
        <v>15.561999999999999</v>
      </c>
      <c r="N24" s="292">
        <v>0.10830993537868222</v>
      </c>
      <c r="O24" s="292">
        <v>3.8630543618396658</v>
      </c>
      <c r="P24" s="293">
        <v>71</v>
      </c>
      <c r="Q24" s="294">
        <v>3</v>
      </c>
      <c r="R24" s="294">
        <v>107</v>
      </c>
    </row>
    <row r="25" spans="1:18" ht="16.5">
      <c r="A25" s="283" t="s">
        <v>118</v>
      </c>
      <c r="B25" s="284" t="s">
        <v>227</v>
      </c>
      <c r="C25" s="285" t="s">
        <v>67</v>
      </c>
      <c r="D25" s="286">
        <v>0.84926916509366279</v>
      </c>
      <c r="E25" s="287">
        <v>1234</v>
      </c>
      <c r="F25" s="231" t="s">
        <v>121</v>
      </c>
      <c r="G25" s="288" t="s">
        <v>182</v>
      </c>
      <c r="H25" s="289">
        <v>3</v>
      </c>
      <c r="I25" s="232">
        <v>8021.0129999999999</v>
      </c>
      <c r="J25" s="290">
        <v>2.5943843402014156E-2</v>
      </c>
      <c r="K25" s="290">
        <v>0.46040473515094638</v>
      </c>
      <c r="L25" s="290">
        <v>0.19698260057676006</v>
      </c>
      <c r="M25" s="291">
        <v>13.914</v>
      </c>
      <c r="N25" s="292">
        <v>1.0223147624869826</v>
      </c>
      <c r="O25" s="292">
        <v>23.376099751988932</v>
      </c>
      <c r="P25" s="293">
        <v>356</v>
      </c>
      <c r="Q25" s="294">
        <v>82</v>
      </c>
      <c r="R25" s="294">
        <v>1875</v>
      </c>
    </row>
    <row r="26" spans="1:18" ht="16.5">
      <c r="A26" s="283" t="s">
        <v>118</v>
      </c>
      <c r="B26" s="284" t="s">
        <v>230</v>
      </c>
      <c r="C26" s="285" t="s">
        <v>70</v>
      </c>
      <c r="D26" s="286">
        <v>0.77456454635511218</v>
      </c>
      <c r="E26" s="287">
        <v>5114</v>
      </c>
      <c r="F26" s="231" t="s">
        <v>119</v>
      </c>
      <c r="G26" s="288" t="s">
        <v>171</v>
      </c>
      <c r="H26" s="289">
        <v>9</v>
      </c>
      <c r="I26" s="232">
        <v>1232.595</v>
      </c>
      <c r="J26" s="290">
        <v>1.7352249499828977E-2</v>
      </c>
      <c r="K26" s="290">
        <v>0.47277305212190979</v>
      </c>
      <c r="L26" s="290">
        <v>0.24582283718496342</v>
      </c>
      <c r="M26" s="291">
        <v>18.638999999999999</v>
      </c>
      <c r="N26" s="292">
        <v>0.48677789541576916</v>
      </c>
      <c r="O26" s="292">
        <v>28.71989582953038</v>
      </c>
      <c r="P26" s="293">
        <v>51</v>
      </c>
      <c r="Q26" s="294">
        <v>6</v>
      </c>
      <c r="R26" s="294">
        <v>354</v>
      </c>
    </row>
    <row r="27" spans="1:18" ht="16.5">
      <c r="A27" s="283" t="s">
        <v>118</v>
      </c>
      <c r="B27" s="284" t="s">
        <v>233</v>
      </c>
      <c r="C27" s="285" t="s">
        <v>67</v>
      </c>
      <c r="D27" s="286">
        <v>0.84788161498485437</v>
      </c>
      <c r="E27" s="287">
        <v>11</v>
      </c>
      <c r="F27" s="231" t="s">
        <v>122</v>
      </c>
      <c r="G27" s="288" t="s">
        <v>190</v>
      </c>
      <c r="H27" s="289">
        <v>7</v>
      </c>
      <c r="I27" s="232">
        <v>997.89400000000001</v>
      </c>
      <c r="J27" s="290">
        <v>1.3222865602999885E-2</v>
      </c>
      <c r="K27" s="290">
        <v>0.40370688177964592</v>
      </c>
      <c r="L27" s="290">
        <v>0.15332289802323693</v>
      </c>
      <c r="M27" s="291">
        <v>15.372</v>
      </c>
      <c r="N27" s="292">
        <v>0</v>
      </c>
      <c r="O27" s="292">
        <v>25.553816337206158</v>
      </c>
      <c r="P27" s="293">
        <v>27</v>
      </c>
      <c r="Q27" s="294">
        <v>0</v>
      </c>
      <c r="R27" s="294">
        <v>255</v>
      </c>
    </row>
    <row r="28" spans="1:18" ht="16.5">
      <c r="A28" s="283" t="s">
        <v>118</v>
      </c>
      <c r="B28" s="284" t="s">
        <v>354</v>
      </c>
      <c r="C28" s="285" t="s">
        <v>67</v>
      </c>
      <c r="D28" s="286">
        <v>0.83995402975724642</v>
      </c>
      <c r="E28" s="287">
        <v>8308</v>
      </c>
      <c r="F28" s="231" t="s">
        <v>122</v>
      </c>
      <c r="G28" s="288" t="s">
        <v>193</v>
      </c>
      <c r="H28" s="289">
        <v>8</v>
      </c>
      <c r="I28" s="232">
        <v>1306.6489999999999</v>
      </c>
      <c r="J28" s="290">
        <v>6.0725153208108278E-2</v>
      </c>
      <c r="K28" s="290">
        <v>0.36581105167600625</v>
      </c>
      <c r="L28" s="290">
        <v>0.15612455984736529</v>
      </c>
      <c r="M28" s="291">
        <v>13.249000000000001</v>
      </c>
      <c r="N28" s="292">
        <v>7.6531646984002596E-2</v>
      </c>
      <c r="O28" s="292">
        <v>37.347443728193269</v>
      </c>
      <c r="P28" s="293">
        <v>39</v>
      </c>
      <c r="Q28" s="294">
        <v>1</v>
      </c>
      <c r="R28" s="294">
        <v>488</v>
      </c>
    </row>
    <row r="29" spans="1:18" ht="16.5">
      <c r="A29" s="283" t="s">
        <v>118</v>
      </c>
      <c r="B29" s="284" t="s">
        <v>236</v>
      </c>
      <c r="C29" s="285" t="s">
        <v>67</v>
      </c>
      <c r="D29" s="286">
        <v>0.83181818181818179</v>
      </c>
      <c r="E29" s="287">
        <v>9593</v>
      </c>
      <c r="F29" s="231" t="s">
        <v>120</v>
      </c>
      <c r="G29" s="288" t="s">
        <v>176</v>
      </c>
      <c r="H29" s="289">
        <v>1</v>
      </c>
      <c r="I29" s="232">
        <v>2618.049</v>
      </c>
      <c r="J29" s="290">
        <v>4.2618470495735659E-2</v>
      </c>
      <c r="K29" s="290">
        <v>0.42860419995786569</v>
      </c>
      <c r="L29" s="290">
        <v>0.22994222033277453</v>
      </c>
      <c r="M29" s="291">
        <v>14.497</v>
      </c>
      <c r="N29" s="292">
        <v>7.6392764230157645E-2</v>
      </c>
      <c r="O29" s="292">
        <v>24.063720732499661</v>
      </c>
      <c r="P29" s="293">
        <v>113</v>
      </c>
      <c r="Q29" s="294">
        <v>2</v>
      </c>
      <c r="R29" s="294">
        <v>630</v>
      </c>
    </row>
  </sheetData>
  <phoneticPr fontId="2" type="noConversion"/>
  <conditionalFormatting sqref="C14:D29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A9F-4318-4881-9691-162597FBA25D}">
  <sheetPr>
    <tabColor rgb="FFFF0000"/>
  </sheetPr>
  <dimension ref="A1:M42"/>
  <sheetViews>
    <sheetView showGridLines="0" workbookViewId="0"/>
  </sheetViews>
  <sheetFormatPr defaultRowHeight="13.5"/>
  <cols>
    <col min="1" max="16384" width="9.140625" style="247"/>
  </cols>
  <sheetData>
    <row r="1" spans="1:13">
      <c r="A1" s="242"/>
      <c r="B1" s="243"/>
      <c r="C1" s="244"/>
      <c r="D1" s="245"/>
      <c r="E1" s="245"/>
      <c r="F1" s="246"/>
      <c r="G1" s="245"/>
      <c r="H1" s="245"/>
      <c r="I1" s="245"/>
      <c r="J1" s="245"/>
      <c r="K1" s="245"/>
      <c r="L1" s="245"/>
      <c r="M1" s="245"/>
    </row>
    <row r="2" spans="1:13" ht="41.25">
      <c r="A2" s="309" t="s">
        <v>476</v>
      </c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</row>
    <row r="4" spans="1:13" ht="17.25">
      <c r="A4" s="248" t="s">
        <v>239</v>
      </c>
      <c r="B4" s="249"/>
      <c r="C4" s="249"/>
      <c r="D4" s="249"/>
      <c r="E4" s="249"/>
      <c r="F4" s="249"/>
      <c r="G4" s="249"/>
      <c r="H4" s="249"/>
      <c r="I4" s="249"/>
      <c r="J4" s="249"/>
      <c r="K4" s="249"/>
      <c r="L4" s="249"/>
      <c r="M4" s="249"/>
    </row>
    <row r="5" spans="1:13" ht="26.25">
      <c r="A5" s="250" t="s">
        <v>240</v>
      </c>
    </row>
    <row r="6" spans="1:13" ht="26.25">
      <c r="A6" s="250" t="s">
        <v>241</v>
      </c>
    </row>
    <row r="7" spans="1:13" ht="26.25">
      <c r="A7" s="250"/>
    </row>
    <row r="8" spans="1:13" ht="17.25">
      <c r="A8" s="251" t="s">
        <v>242</v>
      </c>
    </row>
    <row r="9" spans="1:13" ht="40.5">
      <c r="A9" s="234" t="s">
        <v>0</v>
      </c>
      <c r="B9" s="235" t="s">
        <v>74</v>
      </c>
      <c r="C9" s="227" t="s">
        <v>65</v>
      </c>
      <c r="D9" s="227" t="s">
        <v>156</v>
      </c>
      <c r="E9" s="236" t="s">
        <v>142</v>
      </c>
      <c r="F9" s="235" t="s">
        <v>147</v>
      </c>
      <c r="G9" s="236" t="s">
        <v>145</v>
      </c>
      <c r="H9" s="236" t="s">
        <v>149</v>
      </c>
      <c r="I9" s="228" t="s">
        <v>151</v>
      </c>
      <c r="J9" s="236" t="s">
        <v>11</v>
      </c>
      <c r="K9" s="236" t="s">
        <v>12</v>
      </c>
      <c r="L9" s="236" t="s">
        <v>13</v>
      </c>
      <c r="M9" s="236" t="s">
        <v>160</v>
      </c>
    </row>
    <row r="10" spans="1:13" ht="16.5">
      <c r="A10" s="237" t="s">
        <v>118</v>
      </c>
      <c r="B10" s="238" t="s">
        <v>196</v>
      </c>
      <c r="C10" s="229" t="s">
        <v>67</v>
      </c>
      <c r="D10" s="230">
        <v>0.80545454545454542</v>
      </c>
      <c r="E10" s="239">
        <v>9899</v>
      </c>
      <c r="F10" s="231" t="s">
        <v>120</v>
      </c>
      <c r="G10" s="240" t="s">
        <v>176</v>
      </c>
      <c r="H10" s="241">
        <v>1</v>
      </c>
      <c r="I10" s="232">
        <v>2645.9050000000002</v>
      </c>
      <c r="J10" s="233">
        <v>4.9615513944777874E-2</v>
      </c>
      <c r="K10" s="233">
        <v>0.45148828750516989</v>
      </c>
      <c r="L10" s="233">
        <v>0.16327116808804548</v>
      </c>
      <c r="M10" s="252">
        <v>125</v>
      </c>
    </row>
    <row r="11" spans="1:13" ht="16.5">
      <c r="A11" s="237" t="s">
        <v>118</v>
      </c>
      <c r="B11" s="238" t="s">
        <v>197</v>
      </c>
      <c r="C11" s="229" t="s">
        <v>67</v>
      </c>
      <c r="D11" s="230">
        <v>0.81700676453938004</v>
      </c>
      <c r="E11" s="239">
        <v>3639</v>
      </c>
      <c r="F11" s="231" t="s">
        <v>119</v>
      </c>
      <c r="G11" s="240" t="s">
        <v>171</v>
      </c>
      <c r="H11" s="241">
        <v>7</v>
      </c>
      <c r="I11" s="232">
        <v>8500.5329999999994</v>
      </c>
      <c r="J11" s="233">
        <v>4.2280275188499E-2</v>
      </c>
      <c r="K11" s="233">
        <v>0.35688529775851346</v>
      </c>
      <c r="L11" s="233">
        <v>0.12681557732909218</v>
      </c>
      <c r="M11" s="252">
        <v>155</v>
      </c>
    </row>
    <row r="12" spans="1:13" ht="16.5">
      <c r="A12" s="237" t="s">
        <v>118</v>
      </c>
      <c r="B12" s="238" t="s">
        <v>198</v>
      </c>
      <c r="C12" s="229" t="s">
        <v>67</v>
      </c>
      <c r="D12" s="230">
        <v>0.83347826086956533</v>
      </c>
      <c r="E12" s="239">
        <v>3605</v>
      </c>
      <c r="F12" s="231" t="s">
        <v>121</v>
      </c>
      <c r="G12" s="240" t="s">
        <v>187</v>
      </c>
      <c r="H12" s="241">
        <v>1</v>
      </c>
      <c r="I12" s="232">
        <v>2523.768</v>
      </c>
      <c r="J12" s="233">
        <v>6.973614322762027E-2</v>
      </c>
      <c r="K12" s="233">
        <v>0.37571058771058746</v>
      </c>
      <c r="L12" s="233">
        <v>0.22268290904710733</v>
      </c>
      <c r="M12" s="252">
        <v>69</v>
      </c>
    </row>
    <row r="13" spans="1:13" ht="16.5">
      <c r="A13" s="237" t="s">
        <v>118</v>
      </c>
      <c r="B13" s="238" t="s">
        <v>273</v>
      </c>
      <c r="C13" s="229" t="s">
        <v>69</v>
      </c>
      <c r="D13" s="230">
        <v>0.85615735283231853</v>
      </c>
      <c r="E13" s="239">
        <v>333</v>
      </c>
      <c r="F13" s="231" t="s">
        <v>91</v>
      </c>
      <c r="G13" s="240" t="s">
        <v>195</v>
      </c>
      <c r="H13" s="241">
        <v>2</v>
      </c>
      <c r="I13" s="232">
        <v>6238.3209999999999</v>
      </c>
      <c r="J13" s="233">
        <v>4.8846847434121543E-2</v>
      </c>
      <c r="K13" s="233">
        <v>0.39053394602712749</v>
      </c>
      <c r="L13" s="233">
        <v>0.12054525568658618</v>
      </c>
      <c r="M13" s="252">
        <v>162</v>
      </c>
    </row>
    <row r="14" spans="1:13" ht="16.5">
      <c r="A14" s="237" t="s">
        <v>118</v>
      </c>
      <c r="B14" s="238" t="s">
        <v>202</v>
      </c>
      <c r="C14" s="229" t="s">
        <v>69</v>
      </c>
      <c r="D14" s="230">
        <v>0.87478260869565228</v>
      </c>
      <c r="E14" s="239">
        <v>9359</v>
      </c>
      <c r="F14" s="231" t="s">
        <v>121</v>
      </c>
      <c r="G14" s="240" t="s">
        <v>183</v>
      </c>
      <c r="H14" s="241">
        <v>1</v>
      </c>
      <c r="I14" s="232">
        <v>2307.2559999999999</v>
      </c>
      <c r="J14" s="233">
        <v>5.4030236209501918E-2</v>
      </c>
      <c r="K14" s="233">
        <v>0.36578827058586449</v>
      </c>
      <c r="L14" s="233">
        <v>0.20760591802556805</v>
      </c>
      <c r="M14" s="252">
        <v>52</v>
      </c>
    </row>
    <row r="15" spans="1:13" ht="16.5">
      <c r="A15" s="237" t="s">
        <v>118</v>
      </c>
      <c r="B15" s="238" t="s">
        <v>397</v>
      </c>
      <c r="C15" s="229" t="s">
        <v>70</v>
      </c>
      <c r="D15" s="230">
        <v>0.76202801128059483</v>
      </c>
      <c r="E15" s="239">
        <v>1567</v>
      </c>
      <c r="F15" s="231" t="s">
        <v>122</v>
      </c>
      <c r="G15" s="240" t="s">
        <v>189</v>
      </c>
      <c r="H15" s="241">
        <v>3</v>
      </c>
      <c r="I15" s="232">
        <v>2560.962</v>
      </c>
      <c r="J15" s="233">
        <v>3.1912498350580215E-2</v>
      </c>
      <c r="K15" s="233">
        <v>0.37689824180394577</v>
      </c>
      <c r="L15" s="233">
        <v>0.19055339360755841</v>
      </c>
      <c r="M15" s="252">
        <v>92</v>
      </c>
    </row>
    <row r="16" spans="1:13" ht="16.5">
      <c r="A16" s="237" t="s">
        <v>118</v>
      </c>
      <c r="B16" s="238" t="s">
        <v>402</v>
      </c>
      <c r="C16" s="229" t="s">
        <v>70</v>
      </c>
      <c r="D16" s="230">
        <v>0.78695652173913055</v>
      </c>
      <c r="E16" s="239">
        <v>7264</v>
      </c>
      <c r="F16" s="231" t="s">
        <v>121</v>
      </c>
      <c r="G16" s="240" t="s">
        <v>183</v>
      </c>
      <c r="H16" s="241">
        <v>1</v>
      </c>
      <c r="I16" s="232">
        <v>1964.6669999999999</v>
      </c>
      <c r="J16" s="233">
        <v>6.0326346667645544E-3</v>
      </c>
      <c r="K16" s="233">
        <v>0.48943027310137371</v>
      </c>
      <c r="L16" s="233">
        <v>0.21988459112918374</v>
      </c>
      <c r="M16" s="252">
        <v>100</v>
      </c>
    </row>
    <row r="17" spans="1:13" ht="16.5">
      <c r="A17" s="237" t="s">
        <v>118</v>
      </c>
      <c r="B17" s="238" t="s">
        <v>345</v>
      </c>
      <c r="C17" s="229" t="s">
        <v>70</v>
      </c>
      <c r="D17" s="230">
        <v>0.78181818181818175</v>
      </c>
      <c r="E17" s="239">
        <v>5222</v>
      </c>
      <c r="F17" s="231" t="s">
        <v>120</v>
      </c>
      <c r="G17" s="240" t="s">
        <v>180</v>
      </c>
      <c r="H17" s="241">
        <v>1</v>
      </c>
      <c r="I17" s="232">
        <v>2332.9319999999998</v>
      </c>
      <c r="J17" s="233">
        <v>1.4864870877814275E-2</v>
      </c>
      <c r="K17" s="233">
        <v>0.43640014857845555</v>
      </c>
      <c r="L17" s="233">
        <v>0.27347560923335962</v>
      </c>
      <c r="M17" s="252">
        <v>93</v>
      </c>
    </row>
    <row r="18" spans="1:13" ht="16.5">
      <c r="A18" s="237" t="s">
        <v>118</v>
      </c>
      <c r="B18" s="238" t="s">
        <v>205</v>
      </c>
      <c r="C18" s="229" t="s">
        <v>69</v>
      </c>
      <c r="D18" s="230">
        <v>0.8502338951345173</v>
      </c>
      <c r="E18" s="239">
        <v>7069</v>
      </c>
      <c r="F18" s="231" t="s">
        <v>120</v>
      </c>
      <c r="G18" s="240" t="s">
        <v>338</v>
      </c>
      <c r="H18" s="241">
        <v>9</v>
      </c>
      <c r="I18" s="232">
        <v>1200.569</v>
      </c>
      <c r="J18" s="233">
        <v>1.2681850456719726E-2</v>
      </c>
      <c r="K18" s="233">
        <v>0.46451619852239012</v>
      </c>
      <c r="L18" s="233">
        <v>0.16742061472518449</v>
      </c>
      <c r="M18" s="252">
        <v>48</v>
      </c>
    </row>
    <row r="19" spans="1:13" ht="16.5">
      <c r="A19" s="237" t="s">
        <v>118</v>
      </c>
      <c r="B19" s="238" t="s">
        <v>411</v>
      </c>
      <c r="C19" s="229" t="s">
        <v>69</v>
      </c>
      <c r="D19" s="230">
        <v>0.89551988439129726</v>
      </c>
      <c r="E19" s="239">
        <v>4336</v>
      </c>
      <c r="F19" s="231" t="s">
        <v>121</v>
      </c>
      <c r="G19" s="240" t="s">
        <v>185</v>
      </c>
      <c r="H19" s="241">
        <v>2</v>
      </c>
      <c r="I19" s="232">
        <v>1917.954</v>
      </c>
      <c r="J19" s="233">
        <v>5.2335537286254024E-3</v>
      </c>
      <c r="K19" s="233">
        <v>0.35762837618196147</v>
      </c>
      <c r="L19" s="233">
        <v>0.17935779481676828</v>
      </c>
      <c r="M19" s="252">
        <v>31</v>
      </c>
    </row>
    <row r="20" spans="1:13" ht="16.5">
      <c r="A20" s="237" t="s">
        <v>118</v>
      </c>
      <c r="B20" s="238" t="s">
        <v>208</v>
      </c>
      <c r="C20" s="229" t="s">
        <v>69</v>
      </c>
      <c r="D20" s="230">
        <v>0.85217391304347834</v>
      </c>
      <c r="E20" s="239">
        <v>5</v>
      </c>
      <c r="F20" s="231" t="s">
        <v>121</v>
      </c>
      <c r="G20" s="240" t="s">
        <v>185</v>
      </c>
      <c r="H20" s="241">
        <v>1</v>
      </c>
      <c r="I20" s="232">
        <v>2171.7669999999998</v>
      </c>
      <c r="J20" s="233">
        <v>2.9327301587431694E-3</v>
      </c>
      <c r="K20" s="233">
        <v>0.39499810151123133</v>
      </c>
      <c r="L20" s="233">
        <v>0.20674409363435398</v>
      </c>
      <c r="M20" s="252">
        <v>54</v>
      </c>
    </row>
    <row r="21" spans="1:13" ht="16.5">
      <c r="A21" s="237" t="s">
        <v>118</v>
      </c>
      <c r="B21" s="238" t="s">
        <v>214</v>
      </c>
      <c r="C21" s="229" t="s">
        <v>69</v>
      </c>
      <c r="D21" s="230">
        <v>0.87914386945263479</v>
      </c>
      <c r="E21" s="239">
        <v>3018</v>
      </c>
      <c r="F21" s="231" t="s">
        <v>122</v>
      </c>
      <c r="G21" s="240" t="s">
        <v>190</v>
      </c>
      <c r="H21" s="241">
        <v>7</v>
      </c>
      <c r="I21" s="232">
        <v>1068.6469999999999</v>
      </c>
      <c r="J21" s="233">
        <v>3.6179679354758991E-3</v>
      </c>
      <c r="K21" s="233">
        <v>0.43870799728752818</v>
      </c>
      <c r="L21" s="233">
        <v>0.21054660706482123</v>
      </c>
      <c r="M21" s="252">
        <v>30</v>
      </c>
    </row>
    <row r="22" spans="1:13" ht="16.5">
      <c r="A22" s="237" t="s">
        <v>118</v>
      </c>
      <c r="B22" s="238" t="s">
        <v>252</v>
      </c>
      <c r="C22" s="229" t="s">
        <v>67</v>
      </c>
      <c r="D22" s="230">
        <v>0.81804275209650557</v>
      </c>
      <c r="E22" s="239">
        <v>3430</v>
      </c>
      <c r="F22" s="231" t="s">
        <v>122</v>
      </c>
      <c r="G22" s="240" t="s">
        <v>191</v>
      </c>
      <c r="H22" s="241">
        <v>3</v>
      </c>
      <c r="I22" s="232">
        <v>2626.8209999999999</v>
      </c>
      <c r="J22" s="233">
        <v>3.9153760404952415E-2</v>
      </c>
      <c r="K22" s="233">
        <v>0.36160362624495856</v>
      </c>
      <c r="L22" s="233">
        <v>0.16255390070355002</v>
      </c>
      <c r="M22" s="252">
        <v>56</v>
      </c>
    </row>
    <row r="23" spans="1:13" ht="16.5">
      <c r="A23" s="237" t="s">
        <v>118</v>
      </c>
      <c r="B23" s="238" t="s">
        <v>220</v>
      </c>
      <c r="C23" s="229" t="s">
        <v>67</v>
      </c>
      <c r="D23" s="230">
        <v>0.84364041865835449</v>
      </c>
      <c r="E23" s="239">
        <v>4636</v>
      </c>
      <c r="F23" s="231" t="s">
        <v>122</v>
      </c>
      <c r="G23" s="240" t="s">
        <v>191</v>
      </c>
      <c r="H23" s="241">
        <v>8</v>
      </c>
      <c r="I23" s="232">
        <v>1047.3190000000002</v>
      </c>
      <c r="J23" s="233">
        <v>2.4409440181485447E-3</v>
      </c>
      <c r="K23" s="233">
        <v>0.4654971680473709</v>
      </c>
      <c r="L23" s="233">
        <v>0.1155330897271987</v>
      </c>
      <c r="M23" s="252">
        <v>42</v>
      </c>
    </row>
    <row r="24" spans="1:13" ht="16.5">
      <c r="A24" s="237" t="s">
        <v>118</v>
      </c>
      <c r="B24" s="238" t="s">
        <v>223</v>
      </c>
      <c r="C24" s="229" t="s">
        <v>70</v>
      </c>
      <c r="D24" s="230">
        <v>0.72692307692307689</v>
      </c>
      <c r="E24" s="239">
        <v>6865</v>
      </c>
      <c r="F24" s="231" t="s">
        <v>122</v>
      </c>
      <c r="G24" s="240" t="s">
        <v>193</v>
      </c>
      <c r="H24" s="241">
        <v>1</v>
      </c>
      <c r="I24" s="232">
        <v>2769.8290000000002</v>
      </c>
      <c r="J24" s="233">
        <v>4.0263243983746651E-2</v>
      </c>
      <c r="K24" s="233">
        <v>0.41356262486501949</v>
      </c>
      <c r="L24" s="233">
        <v>0.15560527382737344</v>
      </c>
      <c r="M24" s="252">
        <v>71</v>
      </c>
    </row>
    <row r="25" spans="1:13" ht="16.5">
      <c r="A25" s="237" t="s">
        <v>118</v>
      </c>
      <c r="B25" s="238" t="s">
        <v>224</v>
      </c>
      <c r="C25" s="229" t="s">
        <v>69</v>
      </c>
      <c r="D25" s="230">
        <v>0.86761904761904762</v>
      </c>
      <c r="E25" s="239">
        <v>9921</v>
      </c>
      <c r="F25" s="231" t="s">
        <v>120</v>
      </c>
      <c r="G25" s="240" t="s">
        <v>173</v>
      </c>
      <c r="H25" s="241">
        <v>1</v>
      </c>
      <c r="I25" s="232">
        <v>2529.2289999999998</v>
      </c>
      <c r="J25" s="233">
        <v>1.9933681775897202E-2</v>
      </c>
      <c r="K25" s="233">
        <v>0.39426884629380249</v>
      </c>
      <c r="L25" s="233">
        <v>0.23722644331533446</v>
      </c>
      <c r="M25" s="252">
        <v>69</v>
      </c>
    </row>
    <row r="26" spans="1:13" ht="16.5">
      <c r="A26" s="237" t="s">
        <v>118</v>
      </c>
      <c r="B26" s="238" t="s">
        <v>226</v>
      </c>
      <c r="C26" s="229" t="s">
        <v>69</v>
      </c>
      <c r="D26" s="230">
        <v>0.89778897600807916</v>
      </c>
      <c r="E26" s="239">
        <v>2549</v>
      </c>
      <c r="F26" s="231" t="s">
        <v>121</v>
      </c>
      <c r="G26" s="240" t="s">
        <v>186</v>
      </c>
      <c r="H26" s="241">
        <v>2</v>
      </c>
      <c r="I26" s="232">
        <v>2274.172</v>
      </c>
      <c r="J26" s="233">
        <v>7.0551586045860079E-2</v>
      </c>
      <c r="K26" s="233">
        <v>0.37155300877746572</v>
      </c>
      <c r="L26" s="233">
        <v>0.11960397014825616</v>
      </c>
      <c r="M26" s="252">
        <v>33</v>
      </c>
    </row>
    <row r="27" spans="1:13" ht="16.5">
      <c r="A27" s="237" t="s">
        <v>118</v>
      </c>
      <c r="B27" s="238" t="s">
        <v>227</v>
      </c>
      <c r="C27" s="229" t="s">
        <v>67</v>
      </c>
      <c r="D27" s="230">
        <v>0.84926916509366279</v>
      </c>
      <c r="E27" s="239">
        <v>1234</v>
      </c>
      <c r="F27" s="231" t="s">
        <v>121</v>
      </c>
      <c r="G27" s="240" t="s">
        <v>182</v>
      </c>
      <c r="H27" s="241">
        <v>3</v>
      </c>
      <c r="I27" s="232">
        <v>8021.0129999999999</v>
      </c>
      <c r="J27" s="233">
        <v>2.5943843402014156E-2</v>
      </c>
      <c r="K27" s="233">
        <v>0.46040473515094638</v>
      </c>
      <c r="L27" s="233">
        <v>0.19698260057676006</v>
      </c>
      <c r="M27" s="252">
        <v>356</v>
      </c>
    </row>
    <row r="28" spans="1:13" ht="16.5">
      <c r="A28" s="237" t="s">
        <v>118</v>
      </c>
      <c r="B28" s="238" t="s">
        <v>230</v>
      </c>
      <c r="C28" s="229" t="s">
        <v>70</v>
      </c>
      <c r="D28" s="230">
        <v>0.77456454635511218</v>
      </c>
      <c r="E28" s="239">
        <v>5114</v>
      </c>
      <c r="F28" s="231" t="s">
        <v>119</v>
      </c>
      <c r="G28" s="240" t="s">
        <v>171</v>
      </c>
      <c r="H28" s="241">
        <v>9</v>
      </c>
      <c r="I28" s="232">
        <v>1232.595</v>
      </c>
      <c r="J28" s="233">
        <v>1.7352249499828977E-2</v>
      </c>
      <c r="K28" s="233">
        <v>0.47277305212190979</v>
      </c>
      <c r="L28" s="233">
        <v>0.24582283718496342</v>
      </c>
      <c r="M28" s="252">
        <v>51</v>
      </c>
    </row>
    <row r="29" spans="1:13" ht="16.5">
      <c r="A29" s="237" t="s">
        <v>118</v>
      </c>
      <c r="B29" s="238" t="s">
        <v>352</v>
      </c>
      <c r="C29" s="229" t="s">
        <v>69</v>
      </c>
      <c r="D29" s="230">
        <v>0.85287636606065831</v>
      </c>
      <c r="E29" s="239">
        <v>9316</v>
      </c>
      <c r="F29" s="231" t="s">
        <v>120</v>
      </c>
      <c r="G29" s="240" t="s">
        <v>181</v>
      </c>
      <c r="H29" s="241">
        <v>8</v>
      </c>
      <c r="I29" s="232">
        <v>1260.9279999999999</v>
      </c>
      <c r="J29" s="233">
        <v>2.5623397712624483E-2</v>
      </c>
      <c r="K29" s="233">
        <v>0.39977001103927112</v>
      </c>
      <c r="L29" s="233">
        <v>0.20704881001216704</v>
      </c>
      <c r="M29" s="252">
        <v>33</v>
      </c>
    </row>
    <row r="30" spans="1:13" ht="16.5">
      <c r="A30" s="237" t="s">
        <v>118</v>
      </c>
      <c r="B30" s="238" t="s">
        <v>354</v>
      </c>
      <c r="C30" s="229" t="s">
        <v>67</v>
      </c>
      <c r="D30" s="230">
        <v>0.83995402975724642</v>
      </c>
      <c r="E30" s="239">
        <v>8308</v>
      </c>
      <c r="F30" s="231" t="s">
        <v>122</v>
      </c>
      <c r="G30" s="240" t="s">
        <v>193</v>
      </c>
      <c r="H30" s="241">
        <v>8</v>
      </c>
      <c r="I30" s="232">
        <v>1306.6489999999999</v>
      </c>
      <c r="J30" s="233">
        <v>6.0725153208108278E-2</v>
      </c>
      <c r="K30" s="233">
        <v>0.36581105167600625</v>
      </c>
      <c r="L30" s="233">
        <v>0.15612455984736529</v>
      </c>
      <c r="M30" s="252">
        <v>39</v>
      </c>
    </row>
    <row r="31" spans="1:13" ht="16.5">
      <c r="A31" s="237" t="s">
        <v>118</v>
      </c>
      <c r="B31" s="238" t="s">
        <v>236</v>
      </c>
      <c r="C31" s="229" t="s">
        <v>67</v>
      </c>
      <c r="D31" s="230">
        <v>0.83181818181818179</v>
      </c>
      <c r="E31" s="239">
        <v>9593</v>
      </c>
      <c r="F31" s="231" t="s">
        <v>120</v>
      </c>
      <c r="G31" s="240" t="s">
        <v>176</v>
      </c>
      <c r="H31" s="241">
        <v>1</v>
      </c>
      <c r="I31" s="232">
        <v>2618.049</v>
      </c>
      <c r="J31" s="233">
        <v>4.2618470495735659E-2</v>
      </c>
      <c r="K31" s="233">
        <v>0.42860419995786569</v>
      </c>
      <c r="L31" s="233">
        <v>0.22994222033277453</v>
      </c>
      <c r="M31" s="252">
        <v>113</v>
      </c>
    </row>
    <row r="32" spans="1:13" ht="16.5">
      <c r="A32" s="237" t="s">
        <v>118</v>
      </c>
      <c r="B32" s="238" t="s">
        <v>227</v>
      </c>
      <c r="C32" s="229" t="s">
        <v>67</v>
      </c>
      <c r="D32" s="230">
        <v>0.8270654519254792</v>
      </c>
      <c r="E32" s="239">
        <v>1234</v>
      </c>
      <c r="F32" s="231" t="s">
        <v>121</v>
      </c>
      <c r="G32" s="240" t="s">
        <v>182</v>
      </c>
      <c r="H32" s="241">
        <v>2</v>
      </c>
      <c r="I32" s="232">
        <v>2197.1059999999998</v>
      </c>
      <c r="J32" s="233">
        <v>1.3461214302969735E-2</v>
      </c>
      <c r="K32" s="233">
        <v>0.47669291356252547</v>
      </c>
      <c r="L32" s="233">
        <v>0.17067906600773924</v>
      </c>
      <c r="M32" s="252">
        <v>109</v>
      </c>
    </row>
    <row r="33" spans="1:13" ht="16.5">
      <c r="A33" s="237" t="s">
        <v>118</v>
      </c>
      <c r="B33" s="238" t="s">
        <v>229</v>
      </c>
      <c r="C33" s="229" t="s">
        <v>69</v>
      </c>
      <c r="D33" s="230">
        <v>0.89121212121212123</v>
      </c>
      <c r="E33" s="239">
        <v>987</v>
      </c>
      <c r="F33" s="231" t="s">
        <v>91</v>
      </c>
      <c r="G33" s="240" t="s">
        <v>194</v>
      </c>
      <c r="H33" s="241">
        <v>1</v>
      </c>
      <c r="I33" s="232">
        <v>4452.0720000000001</v>
      </c>
      <c r="J33" s="233">
        <v>2.0741486529171148E-2</v>
      </c>
      <c r="K33" s="233">
        <v>0.28215107332656331</v>
      </c>
      <c r="L33" s="233">
        <v>0.19406694231360139</v>
      </c>
      <c r="M33" s="252">
        <v>46</v>
      </c>
    </row>
    <row r="34" spans="1:13" ht="16.5">
      <c r="A34" s="237" t="s">
        <v>118</v>
      </c>
      <c r="B34" s="238" t="s">
        <v>230</v>
      </c>
      <c r="C34" s="229" t="s">
        <v>70</v>
      </c>
      <c r="D34" s="230">
        <v>0.79200799406963562</v>
      </c>
      <c r="E34" s="239">
        <v>5114</v>
      </c>
      <c r="F34" s="231" t="s">
        <v>119</v>
      </c>
      <c r="G34" s="240" t="s">
        <v>170</v>
      </c>
      <c r="H34" s="241">
        <v>12</v>
      </c>
      <c r="I34" s="232">
        <v>2463.2980000000002</v>
      </c>
      <c r="J34" s="233">
        <v>2.8628928949018039E-2</v>
      </c>
      <c r="K34" s="233">
        <v>0.41539161154799836</v>
      </c>
      <c r="L34" s="233">
        <v>0.24032821039110983</v>
      </c>
      <c r="M34" s="252">
        <v>63</v>
      </c>
    </row>
    <row r="35" spans="1:13" ht="16.5">
      <c r="A35" s="237" t="s">
        <v>118</v>
      </c>
      <c r="B35" s="238" t="s">
        <v>352</v>
      </c>
      <c r="C35" s="229" t="s">
        <v>67</v>
      </c>
      <c r="D35" s="230">
        <v>0.83185797334334965</v>
      </c>
      <c r="E35" s="239">
        <v>9316</v>
      </c>
      <c r="F35" s="231" t="s">
        <v>119</v>
      </c>
      <c r="G35" s="240" t="s">
        <v>171</v>
      </c>
      <c r="H35" s="241">
        <v>13</v>
      </c>
      <c r="I35" s="232">
        <v>2473.6719999999996</v>
      </c>
      <c r="J35" s="233">
        <v>2.770419653810461E-2</v>
      </c>
      <c r="K35" s="233">
        <v>0.39592498398102499</v>
      </c>
      <c r="L35" s="233">
        <v>0.18393707815749219</v>
      </c>
      <c r="M35" s="252">
        <v>66</v>
      </c>
    </row>
    <row r="36" spans="1:13" ht="16.5">
      <c r="A36" s="237" t="s">
        <v>118</v>
      </c>
      <c r="B36" s="238" t="s">
        <v>233</v>
      </c>
      <c r="C36" s="229" t="s">
        <v>67</v>
      </c>
      <c r="D36" s="230">
        <v>0.84502153660822599</v>
      </c>
      <c r="E36" s="239">
        <v>11</v>
      </c>
      <c r="F36" s="231" t="s">
        <v>121</v>
      </c>
      <c r="G36" s="240" t="s">
        <v>184</v>
      </c>
      <c r="H36" s="241">
        <v>12</v>
      </c>
      <c r="I36" s="232">
        <v>1439.3130000000001</v>
      </c>
      <c r="J36" s="233">
        <v>8.5918282355784172E-3</v>
      </c>
      <c r="K36" s="233">
        <v>0.41938250580134651</v>
      </c>
      <c r="L36" s="233">
        <v>0.16622877697177343</v>
      </c>
      <c r="M36" s="252">
        <v>40</v>
      </c>
    </row>
    <row r="37" spans="1:13" ht="16.5">
      <c r="A37" s="237" t="s">
        <v>118</v>
      </c>
      <c r="B37" s="238" t="s">
        <v>234</v>
      </c>
      <c r="C37" s="229" t="s">
        <v>69</v>
      </c>
      <c r="D37" s="230">
        <v>0.88427853330440431</v>
      </c>
      <c r="E37" s="239">
        <v>8325</v>
      </c>
      <c r="F37" s="231" t="s">
        <v>91</v>
      </c>
      <c r="G37" s="240" t="s">
        <v>194</v>
      </c>
      <c r="H37" s="241">
        <v>12</v>
      </c>
      <c r="I37" s="232">
        <v>2100.12</v>
      </c>
      <c r="J37" s="233">
        <v>5.5265514803765825E-3</v>
      </c>
      <c r="K37" s="233">
        <v>0.41069259737588382</v>
      </c>
      <c r="L37" s="233">
        <v>0.16937511749235484</v>
      </c>
      <c r="M37" s="252">
        <v>53</v>
      </c>
    </row>
    <row r="38" spans="1:13" ht="16.5">
      <c r="A38" s="237" t="s">
        <v>118</v>
      </c>
      <c r="B38" s="238" t="s">
        <v>353</v>
      </c>
      <c r="C38" s="229" t="s">
        <v>70</v>
      </c>
      <c r="D38" s="230">
        <v>0.7727068850646579</v>
      </c>
      <c r="E38" s="239">
        <v>1598</v>
      </c>
      <c r="F38" s="231" t="s">
        <v>122</v>
      </c>
      <c r="G38" s="240" t="s">
        <v>191</v>
      </c>
      <c r="H38" s="241">
        <v>10</v>
      </c>
      <c r="I38" s="232">
        <v>1526.3799999999999</v>
      </c>
      <c r="J38" s="233">
        <v>2.6415251348919252E-2</v>
      </c>
      <c r="K38" s="233">
        <v>0.41210236314132409</v>
      </c>
      <c r="L38" s="233">
        <v>0.24616568104235781</v>
      </c>
      <c r="M38" s="252">
        <v>40</v>
      </c>
    </row>
    <row r="39" spans="1:13" ht="16.5">
      <c r="A39" s="237" t="s">
        <v>118</v>
      </c>
      <c r="B39" s="238" t="s">
        <v>354</v>
      </c>
      <c r="C39" s="229" t="s">
        <v>69</v>
      </c>
      <c r="D39" s="230">
        <v>0.88964136498233426</v>
      </c>
      <c r="E39" s="239">
        <v>8308</v>
      </c>
      <c r="F39" s="231" t="s">
        <v>120</v>
      </c>
      <c r="G39" s="240" t="s">
        <v>178</v>
      </c>
      <c r="H39" s="241">
        <v>11</v>
      </c>
      <c r="I39" s="232">
        <v>1943.1080000000002</v>
      </c>
      <c r="J39" s="233">
        <v>3.4817592374794641E-2</v>
      </c>
      <c r="K39" s="233">
        <v>0.38243742782618356</v>
      </c>
      <c r="L39" s="233">
        <v>0.16108214262923112</v>
      </c>
      <c r="M39" s="252">
        <v>56</v>
      </c>
    </row>
    <row r="40" spans="1:13" ht="16.5">
      <c r="A40" s="237" t="s">
        <v>118</v>
      </c>
      <c r="B40" s="238" t="s">
        <v>236</v>
      </c>
      <c r="C40" s="229" t="s">
        <v>69</v>
      </c>
      <c r="D40" s="230">
        <v>0.86991965515331338</v>
      </c>
      <c r="E40" s="239">
        <v>9593</v>
      </c>
      <c r="F40" s="231" t="s">
        <v>119</v>
      </c>
      <c r="G40" s="240" t="s">
        <v>170</v>
      </c>
      <c r="H40" s="241">
        <v>15</v>
      </c>
      <c r="I40" s="232">
        <v>2554.7889999999998</v>
      </c>
      <c r="J40" s="233">
        <v>3.2934805550113008E-2</v>
      </c>
      <c r="K40" s="233">
        <v>0.42321281292143659</v>
      </c>
      <c r="L40" s="233">
        <v>0.20823637490219346</v>
      </c>
      <c r="M40" s="252">
        <v>91</v>
      </c>
    </row>
    <row r="41" spans="1:13" ht="16.5">
      <c r="A41" s="237" t="s">
        <v>118</v>
      </c>
      <c r="B41" s="238" t="s">
        <v>237</v>
      </c>
      <c r="C41" s="229" t="s">
        <v>67</v>
      </c>
      <c r="D41" s="230">
        <v>0.83514285714285719</v>
      </c>
      <c r="E41" s="239">
        <v>8327</v>
      </c>
      <c r="F41" s="231" t="s">
        <v>119</v>
      </c>
      <c r="G41" s="240" t="s">
        <v>169</v>
      </c>
      <c r="H41" s="241">
        <v>1</v>
      </c>
      <c r="I41" s="232">
        <v>4062.4029999999998</v>
      </c>
      <c r="J41" s="233">
        <v>6.8899635885273629E-3</v>
      </c>
      <c r="K41" s="233">
        <v>0.37340471497085898</v>
      </c>
      <c r="L41" s="233">
        <v>0.19815857757095987</v>
      </c>
      <c r="M41" s="252">
        <v>85</v>
      </c>
    </row>
    <row r="42" spans="1:13" ht="16.5">
      <c r="A42" s="237" t="s">
        <v>118</v>
      </c>
      <c r="B42" s="238" t="s">
        <v>238</v>
      </c>
      <c r="C42" s="229" t="s">
        <v>70</v>
      </c>
      <c r="D42" s="230">
        <v>0.79328587374746928</v>
      </c>
      <c r="E42" s="239">
        <v>1294</v>
      </c>
      <c r="F42" s="231" t="s">
        <v>119</v>
      </c>
      <c r="G42" s="240" t="s">
        <v>169</v>
      </c>
      <c r="H42" s="241">
        <v>10</v>
      </c>
      <c r="I42" s="232">
        <v>1932.9269999999999</v>
      </c>
      <c r="J42" s="233">
        <v>2.1955770428132335E-2</v>
      </c>
      <c r="K42" s="233">
        <v>0.40989541489953457</v>
      </c>
      <c r="L42" s="233">
        <v>0.14744478192916755</v>
      </c>
      <c r="M42" s="252">
        <v>60</v>
      </c>
    </row>
  </sheetData>
  <mergeCells count="1">
    <mergeCell ref="A2:M2"/>
  </mergeCells>
  <phoneticPr fontId="2" type="noConversion"/>
  <conditionalFormatting sqref="C10:D42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2025-02-04T02:52:57Z</dcterms:modified>
</cp:coreProperties>
</file>