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01월\"/>
    </mc:Choice>
  </mc:AlternateContent>
  <xr:revisionPtr revIDLastSave="0" documentId="13_ncr:1_{4C428D94-E0C2-4CD8-89EF-D058A9DF64C0}" xr6:coauthVersionLast="47" xr6:coauthVersionMax="47" xr10:uidLastSave="{00000000-0000-0000-0000-000000000000}"/>
  <bookViews>
    <workbookView xWindow="28680" yWindow="-1575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  <sheet name="공회전과다 명단" sheetId="69" r:id="rId8"/>
  </sheets>
  <definedNames>
    <definedName name="_xlnm._FilterDatabase" localSheetId="4" hidden="1">운전자별!$A$4:$BR$4</definedName>
    <definedName name="_xlnm._FilterDatabase" localSheetId="3" hidden="1">차량별!$A$4:$AY$4</definedName>
    <definedName name="_xlnm.Print_Area" localSheetId="4">운전자별!$A$1:$R$149</definedName>
    <definedName name="_xlnm.Print_Area" localSheetId="1">종합!$A$1:$L$255</definedName>
    <definedName name="_xlnm.Print_Area" localSheetId="3">차량별!$A$1:$T$73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4" i="12" l="1"/>
  <c r="I244" i="12"/>
  <c r="H244" i="12"/>
  <c r="G244" i="12"/>
  <c r="F244" i="12"/>
  <c r="E244" i="12"/>
  <c r="D244" i="12"/>
  <c r="J243" i="12"/>
  <c r="I243" i="12"/>
  <c r="H243" i="12"/>
  <c r="G243" i="12"/>
  <c r="F243" i="12"/>
  <c r="E243" i="12"/>
  <c r="D243" i="12"/>
  <c r="J242" i="12"/>
  <c r="I242" i="12"/>
  <c r="H242" i="12"/>
  <c r="G242" i="12"/>
  <c r="F242" i="12"/>
  <c r="E242" i="12"/>
  <c r="D242" i="12"/>
  <c r="J241" i="12"/>
  <c r="I241" i="12"/>
  <c r="H241" i="12"/>
  <c r="G241" i="12"/>
  <c r="F241" i="12"/>
  <c r="E241" i="12"/>
  <c r="D241" i="12"/>
  <c r="J240" i="12"/>
  <c r="I240" i="12"/>
  <c r="H240" i="12"/>
  <c r="G240" i="12"/>
  <c r="F240" i="12"/>
  <c r="E240" i="12"/>
  <c r="D240" i="12"/>
  <c r="J239" i="12"/>
  <c r="I239" i="12"/>
  <c r="H239" i="12"/>
  <c r="G239" i="12"/>
  <c r="F239" i="12"/>
  <c r="E239" i="12"/>
  <c r="D239" i="12"/>
  <c r="J238" i="12"/>
  <c r="I238" i="12"/>
  <c r="H238" i="12"/>
  <c r="G238" i="12"/>
  <c r="F238" i="12"/>
  <c r="E238" i="12"/>
  <c r="D238" i="12"/>
  <c r="J237" i="12"/>
  <c r="I237" i="12"/>
  <c r="H237" i="12"/>
  <c r="G237" i="12"/>
  <c r="F237" i="12"/>
  <c r="E237" i="12"/>
  <c r="D237" i="12"/>
  <c r="J236" i="12"/>
  <c r="I236" i="12"/>
  <c r="H236" i="12"/>
  <c r="G236" i="12"/>
  <c r="F236" i="12"/>
  <c r="E236" i="12"/>
  <c r="D236" i="12"/>
  <c r="B240" i="12"/>
  <c r="B238" i="12"/>
  <c r="B236" i="12"/>
  <c r="A73" i="60"/>
  <c r="B73" i="60"/>
  <c r="C73" i="60"/>
  <c r="D73" i="60"/>
  <c r="E73" i="60"/>
  <c r="G73" i="60"/>
  <c r="F73" i="60" s="1"/>
  <c r="H73" i="60"/>
  <c r="I73" i="60"/>
  <c r="J73" i="60"/>
  <c r="K73" i="60"/>
  <c r="L73" i="60"/>
  <c r="M73" i="60"/>
  <c r="N73" i="60"/>
  <c r="O73" i="60"/>
  <c r="P73" i="60"/>
  <c r="Q73" i="60"/>
  <c r="R73" i="60"/>
  <c r="S73" i="60"/>
  <c r="T73" i="60"/>
  <c r="A7" i="7"/>
  <c r="C7" i="7"/>
  <c r="D7" i="7"/>
  <c r="E7" i="7"/>
  <c r="B7" i="7" s="1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C8" i="7"/>
  <c r="D8" i="7"/>
  <c r="E8" i="7"/>
  <c r="B8" i="7" s="1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C11" i="7"/>
  <c r="D11" i="7"/>
  <c r="E11" i="7"/>
  <c r="B11" i="7" s="1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C13" i="7"/>
  <c r="D13" i="7"/>
  <c r="E13" i="7"/>
  <c r="B13" i="7" s="1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C14" i="7"/>
  <c r="D14" i="7"/>
  <c r="E14" i="7"/>
  <c r="B14" i="7" s="1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C15" i="7"/>
  <c r="D15" i="7"/>
  <c r="E15" i="7"/>
  <c r="B15" i="7" s="1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B6" i="7" s="1"/>
  <c r="D6" i="7"/>
  <c r="C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B5" i="7" s="1"/>
  <c r="D5" i="7"/>
  <c r="C5" i="7"/>
  <c r="A5" i="7"/>
  <c r="B237" i="12"/>
  <c r="B241" i="12"/>
  <c r="B239" i="12"/>
  <c r="A52" i="60" l="1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A70" i="60"/>
  <c r="B70" i="60"/>
  <c r="C70" i="60"/>
  <c r="D70" i="60"/>
  <c r="E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A72" i="60"/>
  <c r="B72" i="60"/>
  <c r="C72" i="60"/>
  <c r="D72" i="60"/>
  <c r="E72" i="60"/>
  <c r="G72" i="60"/>
  <c r="H72" i="60"/>
  <c r="I72" i="60"/>
  <c r="J72" i="60"/>
  <c r="K72" i="60"/>
  <c r="L72" i="60"/>
  <c r="M72" i="60"/>
  <c r="N72" i="60"/>
  <c r="O72" i="60"/>
  <c r="P72" i="60"/>
  <c r="Q72" i="60"/>
  <c r="R72" i="60"/>
  <c r="S72" i="60"/>
  <c r="T72" i="60"/>
  <c r="F63" i="60" l="1"/>
  <c r="F65" i="60"/>
  <c r="F67" i="60"/>
  <c r="F59" i="60"/>
  <c r="F61" i="60"/>
  <c r="F66" i="60"/>
  <c r="F69" i="60"/>
  <c r="F68" i="60"/>
  <c r="F71" i="60"/>
  <c r="F52" i="60"/>
  <c r="F57" i="60"/>
  <c r="F53" i="60"/>
  <c r="F55" i="60"/>
  <c r="F72" i="60"/>
  <c r="F64" i="60"/>
  <c r="F56" i="60"/>
  <c r="F70" i="60"/>
  <c r="F62" i="60"/>
  <c r="F54" i="60"/>
  <c r="F60" i="60"/>
  <c r="F58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B6" i="60"/>
  <c r="B7" i="60"/>
  <c r="B8" i="60"/>
  <c r="B9" i="60"/>
  <c r="B10" i="60"/>
  <c r="B5" i="60"/>
  <c r="F15" i="60" l="1"/>
  <c r="F17" i="60"/>
  <c r="F23" i="60"/>
  <c r="F49" i="60"/>
  <c r="F47" i="60"/>
  <c r="F38" i="60"/>
  <c r="F30" i="60"/>
  <c r="F22" i="60"/>
  <c r="F14" i="60"/>
  <c r="F39" i="60"/>
  <c r="F31" i="60"/>
  <c r="F46" i="60"/>
  <c r="F20" i="60"/>
  <c r="F27" i="60"/>
  <c r="F48" i="60"/>
  <c r="F16" i="60"/>
  <c r="F41" i="60"/>
  <c r="F33" i="60"/>
  <c r="F25" i="60"/>
  <c r="F24" i="60"/>
  <c r="F29" i="60"/>
  <c r="F21" i="60"/>
  <c r="F51" i="60"/>
  <c r="F11" i="60"/>
  <c r="F40" i="60"/>
  <c r="F32" i="60"/>
  <c r="F13" i="60"/>
  <c r="F50" i="60"/>
  <c r="F42" i="60"/>
  <c r="F34" i="60"/>
  <c r="F26" i="60"/>
  <c r="F18" i="60"/>
  <c r="F37" i="60"/>
  <c r="F43" i="60"/>
  <c r="F35" i="60"/>
  <c r="F19" i="60"/>
  <c r="F45" i="60"/>
  <c r="F44" i="60"/>
  <c r="F36" i="60"/>
  <c r="F28" i="60"/>
  <c r="F12" i="60"/>
  <c r="J59" i="12" a="1"/>
  <c r="J59" i="12" l="1"/>
  <c r="E81" i="12"/>
  <c r="K81" i="12"/>
  <c r="K82" i="12" s="1"/>
  <c r="J81" i="12"/>
  <c r="J82" i="12" s="1"/>
  <c r="I81" i="12"/>
  <c r="I82" i="12" s="1"/>
  <c r="G81" i="12"/>
  <c r="G82" i="12" s="1"/>
  <c r="H81" i="12"/>
  <c r="H82" i="12" s="1"/>
  <c r="F81" i="12"/>
  <c r="F82" i="12" s="1"/>
  <c r="B245" i="12" l="1"/>
  <c r="B246" i="12"/>
  <c r="E88" i="12"/>
  <c r="E86" i="12"/>
  <c r="E83" i="12"/>
  <c r="E87" i="12"/>
  <c r="E84" i="12"/>
  <c r="E82" i="12"/>
  <c r="E85" i="12"/>
  <c r="B247" i="12"/>
  <c r="A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F10" i="60" l="1"/>
  <c r="F8" i="60"/>
  <c r="F9" i="60"/>
  <c r="F7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244" i="12" l="1"/>
  <c r="B243" i="12"/>
  <c r="B242" i="12"/>
  <c r="G245" i="12" l="1"/>
  <c r="E245" i="12"/>
  <c r="J10" i="12"/>
  <c r="J35" i="12" s="1"/>
  <c r="N29" i="12"/>
  <c r="F245" i="12" l="1"/>
  <c r="D245" i="12"/>
  <c r="H245" i="12"/>
  <c r="I245" i="12"/>
  <c r="J245" i="12"/>
  <c r="J247" i="12"/>
  <c r="I247" i="12"/>
  <c r="G247" i="12"/>
  <c r="H247" i="12"/>
  <c r="E246" i="12"/>
  <c r="E247" i="12"/>
  <c r="F247" i="12"/>
  <c r="D247" i="12"/>
  <c r="F246" i="12"/>
  <c r="I59" i="12" a="1"/>
  <c r="H59" i="12" a="1"/>
  <c r="G59" i="12" a="1"/>
  <c r="E59" i="12" a="1"/>
  <c r="F59" i="12" a="1"/>
  <c r="D59" i="12" a="1"/>
  <c r="J246" i="12" l="1"/>
  <c r="G246" i="12"/>
  <c r="I246" i="12"/>
  <c r="H246" i="12"/>
  <c r="D246" i="12"/>
  <c r="H59" i="12"/>
  <c r="G59" i="12"/>
  <c r="F59" i="12"/>
  <c r="D59" i="12"/>
  <c r="E59" i="12"/>
  <c r="I59" i="12"/>
  <c r="K59" i="12" a="1"/>
  <c r="K59" i="12" s="1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<sst xmlns="http://schemas.openxmlformats.org/spreadsheetml/2006/main" count="4680" uniqueCount="815">
  <si>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</si>
  <si>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</si>
  <si>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</si>
  <si>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</si>
  <si>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</si>
  <si>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</si>
  <si>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</si>
  <si>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</si>
  <si>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</si>
  <si>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</si>
  <si>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</si>
  <si>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</si>
  <si>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</si>
  <si>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</si>
  <si>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</si>
  <si>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</si>
  <si>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</si>
  <si>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</si>
  <si>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</si>
  <si>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</si>
  <si>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</si>
  <si>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</si>
  <si>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</si>
  <si>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</si>
  <si>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</si>
  <si>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</si>
  <si>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</si>
  <si>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</si>
  <si>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</si>
  <si>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</si>
  <si>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</si>
  <si>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</si>
  <si>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</si>
  <si>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</si>
  <si>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</si>
  <si>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</si>
  <si>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</si>
  <si>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</si>
  <si>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</si>
  <si>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</si>
  <si>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</si>
  <si>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</si>
  <si>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</si>
  <si>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</si>
  <si>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</si>
  <si>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</si>
  <si>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</si>
  <si>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</si>
  <si>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</si>
  <si>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</si>
  <si>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</si>
  <si>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</si>
  <si>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</si>
  <si>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</si>
  <si>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</si>
  <si>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</si>
  <si>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</si>
  <si>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</si>
  <si>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</si>
  <si>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</si>
  <si>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</si>
  <si>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</si>
  <si>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</si>
  <si>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</si>
  <si>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</si>
  <si>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</si>
  <si>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</si>
  <si>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</si>
  <si>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</si>
  <si>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</si>
  <si>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</si>
  <si>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</si>
  <si>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</si>
  <si>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</si>
  <si>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</si>
  <si>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</si>
  <si>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</si>
  <si>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</si>
  <si>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</si>
  <si>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</si>
  <si>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</si>
  <si>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</si>
  <si>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</si>
  <si>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</si>
  <si>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</si>
  <si>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</si>
  <si>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</si>
  <si>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</si>
  <si>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</si>
  <si>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</si>
  <si>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</si>
  <si>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</si>
  <si>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</si>
  <si>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</si>
  <si>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</si>
  <si>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</si>
  <si>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</si>
  <si>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</si>
  <si>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</si>
  <si>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</si>
  <si>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</si>
  <si>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</si>
  <si>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</si>
  <si>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</si>
  <si>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</si>
  <si>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</si>
  <si>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</si>
  <si>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</si>
  <si>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</si>
  <si>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</si>
  <si>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</si>
  <si>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</si>
  <si>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</si>
  <si>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</si>
  <si>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</si>
  <si>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</si>
  <si>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</si>
  <si>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</si>
  <si>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해성운수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</si>
  <si>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</si>
  <si>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</si>
  <si>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</si>
  <si>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</si>
  <si>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</si>
  <si>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</si>
  <si>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</si>
  <si>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</si>
  <si>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</si>
  <si>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</si>
  <si>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</si>
  <si>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</si>
  <si>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</si>
  <si>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</si>
  <si>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</si>
  <si>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</si>
  <si>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</si>
  <si>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</si>
  <si>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</si>
  <si>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</si>
  <si>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</si>
  <si>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</si>
  <si>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</si>
  <si>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</si>
  <si>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</si>
  <si>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</si>
  <si>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</si>
  <si>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</si>
  <si>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예비예비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</si>
  <si>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</si>
  <si>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</si>
  <si>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</si>
  <si>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</si>
  <si>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</si>
  <si>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</si>
  <si>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</si>
  <si>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</si>
  <si>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</si>
  <si>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</si>
  <si>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</si>
  <si>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</si>
  <si>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</si>
  <si>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</si>
  <si>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</si>
  <si>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</si>
  <si>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</si>
  <si>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</si>
  <si>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</si>
  <si>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>5분이상
공회전횟수</t>
  </si>
  <si>
    <t>5분이상
공회전횟수</t>
    <phoneticPr fontId="3" type="noConversion"/>
  </si>
  <si>
    <t>급가속횟수(누적)</t>
  </si>
  <si>
    <t>급감속횟수(누적)</t>
  </si>
  <si>
    <t>▶▶▶ 5분이상 연속 공회전시 회당 카운트 됩니다.</t>
    <phoneticPr fontId="3" type="noConversion"/>
  </si>
  <si>
    <t>차고지, 회차지에서는 시동을 끄고 업무를 봅시다.</t>
    <phoneticPr fontId="3" type="noConversion"/>
  </si>
  <si>
    <t>[5분이상 공회전 30회 이상 과다 운행사원]</t>
    <phoneticPr fontId="3" type="noConversion"/>
  </si>
  <si>
    <t>[TIP!!] 공회전 과다 운행사원 관리하려면?</t>
    <phoneticPr fontId="3" type="noConversion"/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</si>
  <si>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</si>
  <si>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</si>
  <si>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</si>
  <si>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</si>
  <si>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소형</t>
  </si>
  <si>
    <t>HD</t>
  </si>
  <si>
    <t>중형</t>
  </si>
  <si>
    <t>최대주행거리</t>
  </si>
  <si>
    <t>[TIP!!] 특별관리 운행사원 관리하려면?</t>
  </si>
  <si>
    <t>d</t>
    <phoneticPr fontId="3" type="noConversion"/>
  </si>
  <si>
    <t>NEW</t>
  </si>
  <si>
    <t>new</t>
  </si>
  <si>
    <t>70바3856</t>
  </si>
  <si>
    <t>2424</t>
  </si>
  <si>
    <t>70바3857</t>
  </si>
  <si>
    <t>70바3859</t>
  </si>
  <si>
    <t>70바3860</t>
  </si>
  <si>
    <t>해성운수24B5</t>
  </si>
  <si>
    <t>70바3861</t>
  </si>
  <si>
    <t>70바3862</t>
  </si>
  <si>
    <t>70바3863</t>
  </si>
  <si>
    <t>해성운수24B4</t>
  </si>
  <si>
    <t>70바3864</t>
  </si>
  <si>
    <t>70바3866</t>
  </si>
  <si>
    <t>70바3873</t>
  </si>
  <si>
    <t>70바3874</t>
  </si>
  <si>
    <t>WC</t>
  </si>
  <si>
    <t>해성운수24B2</t>
  </si>
  <si>
    <t>70바3875</t>
  </si>
  <si>
    <t>해성운수24C3</t>
  </si>
  <si>
    <t>70바3878</t>
  </si>
  <si>
    <t>70바3879</t>
  </si>
  <si>
    <t>70바3880</t>
  </si>
  <si>
    <t>70바3881</t>
  </si>
  <si>
    <t>70바3889</t>
  </si>
  <si>
    <t>70바3893</t>
  </si>
  <si>
    <t>71바5764</t>
  </si>
  <si>
    <t>해성운수24C1</t>
  </si>
  <si>
    <t>71바5753</t>
  </si>
  <si>
    <t>71바5754</t>
  </si>
  <si>
    <t>71바5760</t>
  </si>
  <si>
    <t>71바5763</t>
  </si>
  <si>
    <t>74사1071</t>
  </si>
  <si>
    <t>71바7074</t>
  </si>
  <si>
    <t>70바3887</t>
  </si>
  <si>
    <t>70바3888</t>
  </si>
  <si>
    <t>70바3890</t>
  </si>
  <si>
    <t>70바3891</t>
  </si>
  <si>
    <t>70바3892</t>
  </si>
  <si>
    <t>71바5815</t>
  </si>
  <si>
    <t>71바5816</t>
  </si>
  <si>
    <t>71바5817</t>
  </si>
  <si>
    <t>71바5818</t>
  </si>
  <si>
    <t>71바6854</t>
  </si>
  <si>
    <t>71바5771</t>
  </si>
  <si>
    <t>71바5772</t>
  </si>
  <si>
    <t>71바5773</t>
  </si>
  <si>
    <t>71바5775</t>
  </si>
  <si>
    <t>71바5800</t>
  </si>
  <si>
    <t>71바5774</t>
  </si>
  <si>
    <t>71바5770</t>
  </si>
  <si>
    <t>71바5777</t>
  </si>
  <si>
    <t>71바5798</t>
  </si>
  <si>
    <t>71바5813</t>
  </si>
  <si>
    <t>71바5814</t>
  </si>
  <si>
    <t>70바3804</t>
  </si>
  <si>
    <t>70바3808</t>
  </si>
  <si>
    <t>71바5778</t>
  </si>
  <si>
    <t>71바5779</t>
  </si>
  <si>
    <t>71바5782</t>
  </si>
  <si>
    <t>71바5789</t>
  </si>
  <si>
    <t>71바5794</t>
  </si>
  <si>
    <t>71바6506</t>
  </si>
  <si>
    <t>71바5812</t>
  </si>
  <si>
    <t>곽동일</t>
  </si>
  <si>
    <t>곽종호</t>
  </si>
  <si>
    <t>권오중</t>
  </si>
  <si>
    <t>권용환</t>
  </si>
  <si>
    <t>김건훈</t>
  </si>
  <si>
    <t>김경문</t>
  </si>
  <si>
    <t>김국신</t>
  </si>
  <si>
    <t>김대철</t>
  </si>
  <si>
    <t>김문배</t>
  </si>
  <si>
    <t>김민호</t>
  </si>
  <si>
    <t>김성태</t>
  </si>
  <si>
    <t>김성호</t>
  </si>
  <si>
    <t>김세현</t>
  </si>
  <si>
    <t>김승열</t>
  </si>
  <si>
    <t>김신애</t>
  </si>
  <si>
    <t>김영배</t>
  </si>
  <si>
    <t>김용복</t>
  </si>
  <si>
    <t>김종환</t>
  </si>
  <si>
    <t>김진우</t>
  </si>
  <si>
    <t>김학상</t>
  </si>
  <si>
    <t>김환선</t>
  </si>
  <si>
    <t>김효덕</t>
  </si>
  <si>
    <t>노동수</t>
  </si>
  <si>
    <t>노희국</t>
  </si>
  <si>
    <t>문순례</t>
  </si>
  <si>
    <t>박승욱</t>
  </si>
  <si>
    <t>박연태</t>
  </si>
  <si>
    <t>박용출</t>
  </si>
  <si>
    <t>박용호</t>
  </si>
  <si>
    <t>박일우</t>
  </si>
  <si>
    <t>박재용</t>
  </si>
  <si>
    <t>박종길</t>
  </si>
  <si>
    <t>박주철</t>
  </si>
  <si>
    <t>박진혁</t>
  </si>
  <si>
    <t>박찬극</t>
  </si>
  <si>
    <t>박철희</t>
  </si>
  <si>
    <t>백경희</t>
  </si>
  <si>
    <t>서영석</t>
  </si>
  <si>
    <t>서원일</t>
  </si>
  <si>
    <t>서정근</t>
  </si>
  <si>
    <t>석재혁</t>
  </si>
  <si>
    <t>성종수</t>
  </si>
  <si>
    <t>신경호</t>
  </si>
  <si>
    <t>신유재</t>
  </si>
  <si>
    <t>심길섭</t>
  </si>
  <si>
    <t>오정일</t>
  </si>
  <si>
    <t>원상재</t>
  </si>
  <si>
    <t>유인석</t>
  </si>
  <si>
    <t>유정이</t>
  </si>
  <si>
    <t>유호승</t>
  </si>
  <si>
    <t>윤국진</t>
  </si>
  <si>
    <t>윤국현</t>
  </si>
  <si>
    <t>윤보의</t>
  </si>
  <si>
    <t>이광노</t>
  </si>
  <si>
    <t>이덕권</t>
  </si>
  <si>
    <t>이명복</t>
  </si>
  <si>
    <t>이병성</t>
  </si>
  <si>
    <t>이복순</t>
  </si>
  <si>
    <t>이서동</t>
  </si>
  <si>
    <t>이성준</t>
  </si>
  <si>
    <t>이용언</t>
  </si>
  <si>
    <t>이종열</t>
  </si>
  <si>
    <t>이종현</t>
  </si>
  <si>
    <t>이준호</t>
  </si>
  <si>
    <t>이진수</t>
  </si>
  <si>
    <t>이태경</t>
  </si>
  <si>
    <t>이태민</t>
  </si>
  <si>
    <t>이현</t>
  </si>
  <si>
    <t>장동훈</t>
  </si>
  <si>
    <t>정재경</t>
  </si>
  <si>
    <t>정형찬</t>
  </si>
  <si>
    <t>정호근</t>
  </si>
  <si>
    <t>조규선</t>
  </si>
  <si>
    <t>조상원</t>
  </si>
  <si>
    <t>조성필</t>
  </si>
  <si>
    <t>조용식</t>
  </si>
  <si>
    <t>조철상</t>
  </si>
  <si>
    <t>진영일</t>
  </si>
  <si>
    <t>채수강</t>
  </si>
  <si>
    <t>최길엽</t>
  </si>
  <si>
    <t>최석규</t>
  </si>
  <si>
    <t>최홍선</t>
  </si>
  <si>
    <t>태일국</t>
  </si>
  <si>
    <t>한규민</t>
  </si>
  <si>
    <t>한효수</t>
  </si>
  <si>
    <t>홍기표</t>
  </si>
  <si>
    <t>홍순관</t>
  </si>
  <si>
    <t>홍순욱</t>
  </si>
  <si>
    <t>황광수</t>
  </si>
  <si>
    <t>황영생</t>
  </si>
  <si>
    <t>개선율(유카전)</t>
  </si>
  <si>
    <t>0%(0명)</t>
  </si>
  <si>
    <t>100%(1명)</t>
  </si>
  <si>
    <t>=</t>
  </si>
  <si>
    <t>이상</t>
  </si>
  <si>
    <t>71바5788</t>
  </si>
  <si>
    <t>문연균</t>
  </si>
  <si>
    <t>조길수</t>
  </si>
  <si>
    <t>해성운수24B3</t>
  </si>
  <si>
    <t>해성운수24B1</t>
  </si>
  <si>
    <t>해성운수24D1</t>
  </si>
  <si>
    <t>해성운수24C2</t>
  </si>
  <si>
    <t>514-1514-1</t>
  </si>
  <si>
    <t>해성운수514-1F1</t>
  </si>
  <si>
    <t>해성운수514-1D1</t>
  </si>
  <si>
    <t>해성운수514-1D2</t>
  </si>
  <si>
    <t>530530</t>
  </si>
  <si>
    <t>557557</t>
  </si>
  <si>
    <t>560560</t>
  </si>
  <si>
    <t>해성운수560F1</t>
  </si>
  <si>
    <t>564564</t>
  </si>
  <si>
    <t>564-1564-1</t>
  </si>
  <si>
    <t>568568</t>
  </si>
  <si>
    <t>579579</t>
  </si>
  <si>
    <t>71바5796</t>
  </si>
  <si>
    <t>해성운수579F2</t>
  </si>
  <si>
    <t>71바5799</t>
  </si>
  <si>
    <t>해성운수579F1</t>
  </si>
  <si>
    <t>593593</t>
  </si>
  <si>
    <t>70바3806</t>
  </si>
  <si>
    <t>해성운수593D1</t>
  </si>
  <si>
    <t>해성운수593F2</t>
  </si>
  <si>
    <t>해성운수593F1</t>
  </si>
  <si>
    <t>순위</t>
  </si>
  <si>
    <t>인천전체</t>
  </si>
  <si>
    <t>해성운수24B6</t>
  </si>
  <si>
    <t>해성운수24A1</t>
  </si>
  <si>
    <t>▲</t>
  </si>
  <si>
    <t>해성운수24A2</t>
  </si>
  <si>
    <t>71바5819</t>
  </si>
  <si>
    <t>해성운수514-1B1</t>
  </si>
  <si>
    <t>해성운수579F3</t>
  </si>
  <si>
    <t>김상문</t>
  </si>
  <si>
    <t>김태균</t>
  </si>
  <si>
    <t>박금수</t>
  </si>
  <si>
    <t>심웅섭</t>
  </si>
  <si>
    <t>이주희</t>
  </si>
  <si>
    <t>조병구</t>
  </si>
  <si>
    <t>홍향기</t>
  </si>
  <si>
    <t>해성운수24A3</t>
  </si>
  <si>
    <t>70바3858</t>
  </si>
  <si>
    <t>해성운수24A4</t>
  </si>
  <si>
    <t>해성운수24A7</t>
  </si>
  <si>
    <t>해성운수24A5</t>
  </si>
  <si>
    <t>해성운수24A6</t>
  </si>
  <si>
    <t>해성운수24S1</t>
  </si>
  <si>
    <t>해성운수24S2</t>
  </si>
  <si>
    <t>해성운수514-1C1</t>
  </si>
  <si>
    <t>해성운수514-1S1</t>
  </si>
  <si>
    <t>해성운수557C1</t>
  </si>
  <si>
    <t>해성운수560D3</t>
  </si>
  <si>
    <t>해성운수560D2</t>
  </si>
  <si>
    <t>해성운수560D1</t>
  </si>
  <si>
    <t>해성운수564C1</t>
  </si>
  <si>
    <t>71바7080</t>
  </si>
  <si>
    <t>해성운수564-1C1</t>
  </si>
  <si>
    <t>71바7075</t>
  </si>
  <si>
    <t>해성운수568B1</t>
  </si>
  <si>
    <t>해성운수579D2</t>
  </si>
  <si>
    <t>해성운수579C1</t>
  </si>
  <si>
    <t>해성운수579D1</t>
  </si>
  <si>
    <t>해성운수593C3</t>
  </si>
  <si>
    <t>해성운수593C5</t>
  </si>
  <si>
    <t>해성운수593C4</t>
  </si>
  <si>
    <t>해성운수593C1</t>
  </si>
  <si>
    <t>해성운수593C2</t>
  </si>
  <si>
    <t>강신모</t>
  </si>
  <si>
    <t>김석곤</t>
  </si>
  <si>
    <t>김숙자</t>
  </si>
  <si>
    <t>김형재</t>
  </si>
  <si>
    <t>남형욱</t>
  </si>
  <si>
    <t>신대중</t>
  </si>
  <si>
    <t>이강석</t>
  </si>
  <si>
    <t>이승룡</t>
  </si>
  <si>
    <t>임성택</t>
  </si>
  <si>
    <t>정영화</t>
  </si>
  <si>
    <t>조길영</t>
  </si>
  <si>
    <t>주종호</t>
  </si>
  <si>
    <t>최정규</t>
  </si>
  <si>
    <t>허영훈</t>
  </si>
  <si>
    <t>허일</t>
  </si>
  <si>
    <t>D</t>
    <phoneticPr fontId="3" type="noConversion"/>
  </si>
  <si>
    <t>C</t>
    <phoneticPr fontId="3" type="noConversion"/>
  </si>
  <si>
    <t>해성운수24S3</t>
  </si>
  <si>
    <t>▽</t>
  </si>
  <si>
    <t>해성운수24A8</t>
  </si>
  <si>
    <t>해성운수514-1D4</t>
  </si>
  <si>
    <t>해성운수557B3</t>
  </si>
  <si>
    <t>해성운수557B2</t>
  </si>
  <si>
    <t>해성운수557B1</t>
  </si>
  <si>
    <t>해성운수560C1</t>
  </si>
  <si>
    <t>해성운수579C2</t>
  </si>
  <si>
    <t>해성운수593D2</t>
  </si>
  <si>
    <t>김   숙</t>
  </si>
  <si>
    <t>김원민</t>
  </si>
  <si>
    <t>문희선</t>
  </si>
  <si>
    <t>이원준</t>
  </si>
  <si>
    <t>임종산</t>
  </si>
  <si>
    <t>전영재</t>
  </si>
  <si>
    <t>조경현</t>
  </si>
  <si>
    <t>최영범</t>
  </si>
  <si>
    <t>60%(3명)</t>
  </si>
  <si>
    <t>20%(1명)</t>
  </si>
  <si>
    <t>22%(2명)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</si>
  <si>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</si>
  <si>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</si>
  <si>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</si>
  <si>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</si>
  <si>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</si>
  <si>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</si>
  <si>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</si>
  <si>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557557B</t>
  </si>
  <si>
    <t>593593F</t>
  </si>
  <si>
    <t>해성운수593F3</t>
  </si>
  <si>
    <t>557557C</t>
  </si>
  <si>
    <t>514-1514-1F</t>
  </si>
  <si>
    <t>514-1514-1A</t>
  </si>
  <si>
    <t>해성운수514-1A1</t>
  </si>
  <si>
    <t>560560F</t>
  </si>
  <si>
    <t>해성운수514-1F2</t>
  </si>
  <si>
    <t>514-1514-1D</t>
  </si>
  <si>
    <t>593593C</t>
  </si>
  <si>
    <t>2424B</t>
  </si>
  <si>
    <t>579579B</t>
  </si>
  <si>
    <t>2424S</t>
  </si>
  <si>
    <t>해성운수24S4</t>
  </si>
  <si>
    <t>2424D</t>
  </si>
  <si>
    <t>2424A</t>
  </si>
  <si>
    <t>514-1514-1B</t>
  </si>
  <si>
    <t>해성운수514-1B2</t>
  </si>
  <si>
    <t>579579F</t>
  </si>
  <si>
    <t>해성운수579F5</t>
  </si>
  <si>
    <t>해성운수24S10</t>
  </si>
  <si>
    <t>564564C</t>
  </si>
  <si>
    <t>560560D</t>
  </si>
  <si>
    <t>2424C</t>
  </si>
  <si>
    <t>564564A</t>
  </si>
  <si>
    <t>557557D</t>
  </si>
  <si>
    <t>해성운수557D1</t>
  </si>
  <si>
    <t>593593D</t>
  </si>
  <si>
    <t>해성운수593D3</t>
  </si>
  <si>
    <t>579579S</t>
  </si>
  <si>
    <t>해성운수579S1</t>
  </si>
  <si>
    <t>해성운수579F4</t>
  </si>
  <si>
    <t>해성운수568C1</t>
  </si>
  <si>
    <t>514-1514-1C</t>
  </si>
  <si>
    <t>해성운수24D3</t>
  </si>
  <si>
    <t>해성운수514-1C2</t>
  </si>
  <si>
    <t>579579D</t>
  </si>
  <si>
    <t>해성운수579D3</t>
  </si>
  <si>
    <t>해성운수24B9</t>
  </si>
  <si>
    <t>해성운수24B7</t>
  </si>
  <si>
    <t>해성운수579B1</t>
  </si>
  <si>
    <t>해성운수24D2</t>
  </si>
  <si>
    <t>해성운수24S9</t>
  </si>
  <si>
    <t>564-1564-1B</t>
  </si>
  <si>
    <t>해성운수564-1B1</t>
  </si>
  <si>
    <t>해성운수579F6</t>
  </si>
  <si>
    <t>해성운수24S5</t>
  </si>
  <si>
    <t>해성운수593F4</t>
  </si>
  <si>
    <t>해성운수24A9</t>
  </si>
  <si>
    <t>해성운수24B8</t>
  </si>
  <si>
    <t>568568S</t>
  </si>
  <si>
    <t>해성운수568S2</t>
  </si>
  <si>
    <t>579579C</t>
  </si>
  <si>
    <t>해성운수24C4</t>
  </si>
  <si>
    <t>해성운수564A2</t>
  </si>
  <si>
    <t>해성운수568S1</t>
  </si>
  <si>
    <t>해성운수24S6</t>
  </si>
  <si>
    <t>해성운수564A1</t>
  </si>
  <si>
    <t>564564S</t>
  </si>
  <si>
    <t>해성운수564S1</t>
  </si>
  <si>
    <t>해성운수24S8</t>
  </si>
  <si>
    <t>해성운수514-1F3</t>
  </si>
  <si>
    <t>해성운수24S7</t>
  </si>
  <si>
    <t>해성운수564S2</t>
  </si>
  <si>
    <t>해성운수514-1F4</t>
  </si>
  <si>
    <t>564-1564-1C</t>
  </si>
  <si>
    <t>해성운수579F7</t>
  </si>
  <si>
    <t>568568B</t>
  </si>
  <si>
    <t>순환51</t>
  </si>
  <si>
    <t>11%(1명)</t>
  </si>
  <si>
    <t>44%(4명)</t>
  </si>
  <si>
    <t>33%(3명)</t>
  </si>
  <si>
    <t>16%(23명)</t>
  </si>
  <si>
    <t>71바5765</t>
  </si>
  <si>
    <t>해성운수530F1</t>
  </si>
  <si>
    <t>해성운수564D1</t>
  </si>
  <si>
    <t>해성운수564C3</t>
  </si>
  <si>
    <t>해성운수564C2</t>
  </si>
  <si>
    <t>해성운수564C4</t>
  </si>
  <si>
    <t>71바5776</t>
  </si>
  <si>
    <t>해성운수579이상1</t>
  </si>
  <si>
    <t>71바5797</t>
  </si>
  <si>
    <t>71바5769</t>
  </si>
  <si>
    <t>순환51순환51</t>
  </si>
  <si>
    <t>해성운수순환51B1</t>
  </si>
  <si>
    <t>해성운수24D5</t>
  </si>
  <si>
    <t>530530F</t>
  </si>
  <si>
    <t>김남운</t>
  </si>
  <si>
    <t>564-1564-1S</t>
  </si>
  <si>
    <t>해성운수564-1S1</t>
  </si>
  <si>
    <t>김영배C</t>
  </si>
  <si>
    <t>김유보</t>
  </si>
  <si>
    <t>579579A</t>
  </si>
  <si>
    <t>해성운수579A1</t>
  </si>
  <si>
    <t>568568D</t>
  </si>
  <si>
    <t>해성운수568D1</t>
  </si>
  <si>
    <t>해성운수24D4</t>
  </si>
  <si>
    <t>박근우</t>
  </si>
  <si>
    <t>순환51순환51C</t>
  </si>
  <si>
    <t>해성운수순환51C1</t>
  </si>
  <si>
    <t>박성원</t>
  </si>
  <si>
    <t>박진택</t>
  </si>
  <si>
    <t>배석용</t>
  </si>
  <si>
    <t>해성운수579A2</t>
  </si>
  <si>
    <t>해성운수514-1A4</t>
  </si>
  <si>
    <t>신년호</t>
  </si>
  <si>
    <t>유영환</t>
  </si>
  <si>
    <t>해성운수514-1A3</t>
  </si>
  <si>
    <t>해성운수24A10</t>
  </si>
  <si>
    <t>해성운수579S2</t>
  </si>
  <si>
    <t>이호철</t>
  </si>
  <si>
    <t>장상욱</t>
  </si>
  <si>
    <t>장준호</t>
  </si>
  <si>
    <t>전만동</t>
  </si>
  <si>
    <t>전병준</t>
  </si>
  <si>
    <t>순환51순환51B</t>
  </si>
  <si>
    <t>해성운수순환51B2</t>
  </si>
  <si>
    <t>조경진</t>
  </si>
  <si>
    <t>해성운수593C6</t>
  </si>
  <si>
    <t>568568F</t>
  </si>
  <si>
    <t>해성운수568F1</t>
  </si>
  <si>
    <t>해성운수514-1F5</t>
  </si>
  <si>
    <t>25'01</t>
  </si>
  <si>
    <t>분석기간: 25.01.01~25.01.31</t>
  </si>
  <si>
    <t>유카후(24년3월)</t>
  </si>
  <si>
    <t>유카후(24년4월)</t>
  </si>
  <si>
    <t>유카후(24년5월)</t>
  </si>
  <si>
    <t>유카후(24년6월)</t>
  </si>
  <si>
    <t>유카후(24년7월)</t>
  </si>
  <si>
    <t>유카후(24년8월)</t>
  </si>
  <si>
    <t>유카후(24년9월)</t>
  </si>
  <si>
    <t>유카후(24년10월)</t>
  </si>
  <si>
    <t>유카후(24년11월)</t>
  </si>
  <si>
    <t>유카후(24년12월)</t>
  </si>
  <si>
    <t>유카전(24년1월)</t>
  </si>
  <si>
    <t>유카후(24년2월)</t>
  </si>
  <si>
    <t>유카후(25년1월)</t>
  </si>
  <si>
    <t>27위/(32개사)</t>
  </si>
  <si>
    <t>19%(31명)</t>
  </si>
  <si>
    <t>17%(26명)</t>
  </si>
  <si>
    <t>16%(22명)</t>
  </si>
  <si>
    <t>13%(17명)</t>
  </si>
  <si>
    <t>19%(26명)</t>
  </si>
  <si>
    <t>29%(6명)</t>
  </si>
  <si>
    <t>14%(3명)</t>
  </si>
  <si>
    <t>38%(8명)</t>
  </si>
  <si>
    <t>50%(1명)</t>
  </si>
  <si>
    <t>19%(4명)</t>
  </si>
  <si>
    <t>80%(4명)</t>
  </si>
  <si>
    <t>70바3876</t>
  </si>
  <si>
    <t>해성운수514-1D3</t>
  </si>
  <si>
    <t>71바5780</t>
  </si>
  <si>
    <t>해성운수579D4</t>
  </si>
  <si>
    <t>해성운수예비F3</t>
  </si>
  <si>
    <t>강대호</t>
  </si>
  <si>
    <t>5348190708.135</t>
  </si>
  <si>
    <t>5343801438.761</t>
  </si>
  <si>
    <t>강형택</t>
  </si>
  <si>
    <t>5345980689.28</t>
  </si>
  <si>
    <t>53425551311.218</t>
  </si>
  <si>
    <t>514-1514-1S</t>
  </si>
  <si>
    <t>53454701226.208</t>
  </si>
  <si>
    <t>53435022059.51</t>
  </si>
  <si>
    <t>5346808414.624</t>
  </si>
  <si>
    <t>5343777555.74</t>
  </si>
  <si>
    <t>해성운수24S17</t>
  </si>
  <si>
    <t>53487171151.127</t>
  </si>
  <si>
    <t>해성운수557B4</t>
  </si>
  <si>
    <t>53467411166.807</t>
  </si>
  <si>
    <t>53491303104.065</t>
  </si>
  <si>
    <t>5347482273.01</t>
  </si>
  <si>
    <t>해성운수568B2</t>
  </si>
  <si>
    <t>5343208470.467</t>
  </si>
  <si>
    <t>5345642258.921</t>
  </si>
  <si>
    <t>5343081264.281</t>
  </si>
  <si>
    <t>해성운수24A13</t>
  </si>
  <si>
    <t>5341042326.935</t>
  </si>
  <si>
    <t>564-1564-1F</t>
  </si>
  <si>
    <t>해성운수564-1F1</t>
  </si>
  <si>
    <t>5343983433.187</t>
  </si>
  <si>
    <t>560560C</t>
  </si>
  <si>
    <t>534502413.789</t>
  </si>
  <si>
    <t>5344074349.132</t>
  </si>
  <si>
    <t>5341474328.727</t>
  </si>
  <si>
    <t>5342637514.351</t>
  </si>
  <si>
    <t>5345522232.349</t>
  </si>
  <si>
    <t>53445591098.405</t>
  </si>
  <si>
    <t>5344906639.953</t>
  </si>
  <si>
    <t>53489201375.508</t>
  </si>
  <si>
    <t>53495732047.806</t>
  </si>
  <si>
    <t>5347692461.278</t>
  </si>
  <si>
    <t>53445461476.38</t>
  </si>
  <si>
    <t>해성운수593C7</t>
  </si>
  <si>
    <t>5347820647.945</t>
  </si>
  <si>
    <t>5345233973.97</t>
  </si>
  <si>
    <t>53431421443.606</t>
  </si>
  <si>
    <t>5342195383.849</t>
  </si>
  <si>
    <t>해성운수24A14</t>
  </si>
  <si>
    <t>53482831877.231</t>
  </si>
  <si>
    <t>5343231564.508</t>
  </si>
  <si>
    <t>해성운수24S15</t>
  </si>
  <si>
    <t>53465211639.338</t>
  </si>
  <si>
    <t>53452881628.308</t>
  </si>
  <si>
    <t>해성운수593F7</t>
  </si>
  <si>
    <t>53461582587.241</t>
  </si>
  <si>
    <t>53486101669.363</t>
  </si>
  <si>
    <t>53424001889.499</t>
  </si>
  <si>
    <t>5347111736.584</t>
  </si>
  <si>
    <t>53436741537.792</t>
  </si>
  <si>
    <t>560560A</t>
  </si>
  <si>
    <t>해성운수560A1</t>
  </si>
  <si>
    <t>5349118755.626</t>
  </si>
  <si>
    <t>5343137755.347</t>
  </si>
  <si>
    <t>534899883.928</t>
  </si>
  <si>
    <t>53479912190.634</t>
  </si>
  <si>
    <t>53415856.541</t>
  </si>
  <si>
    <t>53466671646.956</t>
  </si>
  <si>
    <t>해성운수24A15</t>
  </si>
  <si>
    <t>53477881449.318</t>
  </si>
  <si>
    <t>53454472623.613</t>
  </si>
  <si>
    <t>53444751449.385</t>
  </si>
  <si>
    <t>53427701347.771</t>
  </si>
  <si>
    <t>53443591208.013</t>
  </si>
  <si>
    <t>53479872101.888</t>
  </si>
  <si>
    <t>53427812171.742</t>
  </si>
  <si>
    <t>534973595.347</t>
  </si>
  <si>
    <t>53418912032.621</t>
  </si>
  <si>
    <t>53454901771.325</t>
  </si>
  <si>
    <t>53438042426.043</t>
  </si>
  <si>
    <t>53453981538.808</t>
  </si>
  <si>
    <t>53496741915.173</t>
  </si>
  <si>
    <t>53412451604.95</t>
  </si>
  <si>
    <t>해성운수514-1C4</t>
  </si>
  <si>
    <t>5348580161.448</t>
  </si>
  <si>
    <t>53430972135.057</t>
  </si>
  <si>
    <t>53414141335.132</t>
  </si>
  <si>
    <t>53425361925.168</t>
  </si>
  <si>
    <t>53468971567.014</t>
  </si>
  <si>
    <t>5344436447.248</t>
  </si>
  <si>
    <t>53466862108.279</t>
  </si>
  <si>
    <t>53484212189.921</t>
  </si>
  <si>
    <t>53461651793.343</t>
  </si>
  <si>
    <t>해성운수24S12</t>
  </si>
  <si>
    <t>534288363.151</t>
  </si>
  <si>
    <t>53481651224.946</t>
  </si>
  <si>
    <t>534555999.114</t>
  </si>
  <si>
    <t>해성운수564S5</t>
  </si>
  <si>
    <t>유광식</t>
  </si>
  <si>
    <t>53466271360.996</t>
  </si>
  <si>
    <t>5343392490.257</t>
  </si>
  <si>
    <t>53423352057.597</t>
  </si>
  <si>
    <t>53496151192.07</t>
  </si>
  <si>
    <t>해성운수564A3</t>
  </si>
  <si>
    <t>53473692280.508</t>
  </si>
  <si>
    <t>53419582419.096</t>
  </si>
  <si>
    <t>53447401665.039</t>
  </si>
  <si>
    <t>53435111747.071</t>
  </si>
  <si>
    <t>윤여웅</t>
  </si>
  <si>
    <t>5341728635.043</t>
  </si>
  <si>
    <t>해성운수514-1C5</t>
  </si>
  <si>
    <t>53466901749.672</t>
  </si>
  <si>
    <t>53426562354.369</t>
  </si>
  <si>
    <t>53471141326.598</t>
  </si>
  <si>
    <t>해성운수560F5</t>
  </si>
  <si>
    <t>5346455572.446</t>
  </si>
  <si>
    <t>53492981342.504</t>
  </si>
  <si>
    <t>5349982037.77</t>
  </si>
  <si>
    <t>해성운수593F6</t>
  </si>
  <si>
    <t>5349676323.658</t>
  </si>
  <si>
    <t>해성운수24S19</t>
  </si>
  <si>
    <t>53477581923.045</t>
  </si>
  <si>
    <t>해성운수24B10</t>
  </si>
  <si>
    <t>53481081592.678</t>
  </si>
  <si>
    <t>해성운수564A4</t>
  </si>
  <si>
    <t>53487821074.339</t>
  </si>
  <si>
    <t>해성운수579C3</t>
  </si>
  <si>
    <t>5341741407.916</t>
  </si>
  <si>
    <t>53418441905.253</t>
  </si>
  <si>
    <t>5345844721.176</t>
  </si>
  <si>
    <t>해성운수24S13</t>
  </si>
  <si>
    <t>53485341703.946</t>
  </si>
  <si>
    <t>5346417884.367</t>
  </si>
  <si>
    <t>534937388.686</t>
  </si>
  <si>
    <t>5346490279.903</t>
  </si>
  <si>
    <t>534802963.005</t>
  </si>
  <si>
    <t>53433821800.768</t>
  </si>
  <si>
    <t>53471762195.343</t>
  </si>
  <si>
    <t>임상균</t>
  </si>
  <si>
    <t>5348493967.915</t>
  </si>
  <si>
    <t>53467372343.779</t>
  </si>
  <si>
    <t>5348772390.266</t>
  </si>
  <si>
    <t>53476071970.823</t>
  </si>
  <si>
    <t>해성운수24S16</t>
  </si>
  <si>
    <t>53419341870.796</t>
  </si>
  <si>
    <t>53439042224.407</t>
  </si>
  <si>
    <t>53421201736.006</t>
  </si>
  <si>
    <t>해성운수579S3</t>
  </si>
  <si>
    <t>53441681194.658</t>
  </si>
  <si>
    <t>5343003451.464</t>
  </si>
  <si>
    <t>5343498349.003</t>
  </si>
  <si>
    <t>53449421198.51</t>
  </si>
  <si>
    <t>해성운수564S3</t>
  </si>
  <si>
    <t>53421381370.091</t>
  </si>
  <si>
    <t>53475781539.947</t>
  </si>
  <si>
    <t>53488653930.304</t>
  </si>
  <si>
    <t>5344669755.96</t>
  </si>
  <si>
    <t>해성운수514-1F6</t>
  </si>
  <si>
    <t>53465461629.08</t>
  </si>
  <si>
    <t>5346571371.405</t>
  </si>
  <si>
    <t>593593B</t>
  </si>
  <si>
    <t>해성운수593B1</t>
  </si>
  <si>
    <t>53440351207.669</t>
  </si>
  <si>
    <t>해성운수560F6</t>
  </si>
  <si>
    <t>5347172323.592</t>
  </si>
  <si>
    <t>해성운수568F2</t>
  </si>
  <si>
    <t>53452621520.394</t>
  </si>
  <si>
    <t>5342320831.957</t>
  </si>
  <si>
    <t>해성운수564S4</t>
  </si>
  <si>
    <t>53428001526.239</t>
  </si>
  <si>
    <t>53467912095.515</t>
  </si>
  <si>
    <t>해성운수24S14</t>
  </si>
  <si>
    <t>53490481060.974</t>
  </si>
  <si>
    <t>53450312113.632</t>
  </si>
  <si>
    <t>해성운수24A12</t>
  </si>
  <si>
    <t>53457822394.048</t>
  </si>
  <si>
    <t>해성운수24S18</t>
  </si>
  <si>
    <t>최규현</t>
  </si>
  <si>
    <t>53483832074.302</t>
  </si>
  <si>
    <t>53457211305.923</t>
  </si>
  <si>
    <t>해성운수557C3</t>
  </si>
  <si>
    <t>53445671751.657</t>
  </si>
  <si>
    <t>5345422404.611</t>
  </si>
  <si>
    <t>53466772312.192</t>
  </si>
  <si>
    <t>해성운수24A11</t>
  </si>
  <si>
    <t>53460212243.71</t>
  </si>
  <si>
    <t>534719362.741</t>
  </si>
  <si>
    <t>5347042265.293</t>
  </si>
  <si>
    <t>해성운수593F5</t>
  </si>
  <si>
    <t>5346945625.058</t>
  </si>
  <si>
    <t>53441391566.422</t>
  </si>
  <si>
    <t>5348866623.365</t>
  </si>
  <si>
    <t>5348844543.843</t>
  </si>
  <si>
    <t>해성운수24S11</t>
  </si>
  <si>
    <t>5344530445.292</t>
  </si>
  <si>
    <t>53412891019.332</t>
  </si>
  <si>
    <t>53458241823.884</t>
  </si>
  <si>
    <t>53416491896.787</t>
  </si>
  <si>
    <t>5345241291.521</t>
  </si>
  <si>
    <t>해성운수24A16</t>
  </si>
  <si>
    <t>[25년 02월] 특별관리 운행사원 명단</t>
  </si>
  <si>
    <t>사원님, 2월에는 꼭 "C등급" 이상 달성 바랍니다.</t>
  </si>
  <si>
    <t>[25.01월 D,F 등급 운행사원]</t>
  </si>
  <si>
    <t>2월 한달간, 연비등급관리 대장에 서명할 수 있도록 적극 활용하십시오.</t>
  </si>
  <si>
    <t>[25년 2월] 공회전관리 명단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</si>
</sst>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  <numFmt numFmtId="195" formatCode="0.0000000"/>
    <numFmt numFmtId="196" formatCode="00&quot;년&quot;00&quot;월&quot;"/>
  </numFmts>
  <fonts count="9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theme="0" tint="-0.34998626667073579"/>
      <name val="맑은 고딕"/>
      <family val="3"/>
      <charset val="129"/>
    </font>
    <font>
      <b/>
      <sz val="28"/>
      <color rgb="FF00418E"/>
      <name val="맑은 고딕"/>
      <family val="3"/>
      <charset val="129"/>
    </font>
    <font>
      <b/>
      <sz val="28"/>
      <color rgb="FFFF0000"/>
      <name val="맑은 고딕"/>
      <family val="3"/>
      <charset val="129"/>
    </font>
    <font>
      <sz val="28"/>
      <name val="맑은 고딕"/>
      <family val="3"/>
      <charset val="129"/>
    </font>
    <font>
      <b/>
      <sz val="16"/>
      <color rgb="FFC00000"/>
      <name val="맑은 고딕"/>
      <family val="3"/>
      <charset val="129"/>
    </font>
    <font>
      <b/>
      <sz val="18"/>
      <color rgb="FFFF000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8"/>
      <color rgb="FFCA0063"/>
      <name val="맑은 고딕"/>
      <family val="3"/>
      <charset val="129"/>
    </font>
    <font>
      <sz val="18"/>
      <name val="맑은 고딕"/>
      <family val="3"/>
      <charset val="129"/>
    </font>
    <font>
      <b/>
      <sz val="18"/>
      <color rgb="FFC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rgb="FF0070C0"/>
      <name val="맑은 고딕"/>
      <family val="3"/>
      <charset val="129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  <fill>
      <patternFill patternType="solid">
        <fgColor rgb="FFFFFF0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318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59" fillId="2" borderId="0" xfId="0" applyFont="1" applyFill="1">
      <alignment vertical="center"/>
    </xf>
    <xf numFmtId="0" fontId="0" fillId="2" borderId="0" xfId="0" applyFill="1">
      <alignment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185" fontId="42" fillId="10" borderId="23" xfId="0" applyNumberFormat="1" applyFont="1" applyFill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185" fontId="42" fillId="10" borderId="29" xfId="0" applyNumberFormat="1" applyFont="1" applyFill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185" fontId="12" fillId="0" borderId="0" xfId="0" applyNumberFormat="1" applyFont="1">
      <alignment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2" fontId="76" fillId="16" borderId="0" xfId="562" applyNumberFormat="1" applyFont="1" applyFill="1" applyAlignment="1">
      <alignment horizontal="right" vertical="center"/>
    </xf>
    <xf numFmtId="177" fontId="79" fillId="0" borderId="43" xfId="4" applyNumberFormat="1" applyFont="1" applyFill="1" applyBorder="1" applyAlignment="1">
      <alignment horizontal="center" vertical="center" wrapText="1"/>
    </xf>
    <xf numFmtId="177" fontId="80" fillId="18" borderId="43" xfId="4" applyNumberFormat="1" applyFont="1" applyFill="1" applyBorder="1" applyAlignment="1">
      <alignment horizontal="center" vertical="center" wrapText="1"/>
    </xf>
    <xf numFmtId="9" fontId="80" fillId="0" borderId="44" xfId="563" applyFont="1" applyFill="1" applyBorder="1" applyAlignment="1">
      <alignment horizontal="center" vertical="center"/>
    </xf>
    <xf numFmtId="9" fontId="81" fillId="0" borderId="46" xfId="563" applyFont="1" applyFill="1" applyBorder="1" applyAlignment="1">
      <alignment horizontal="center" vertical="center"/>
    </xf>
    <xf numFmtId="178" fontId="81" fillId="0" borderId="46" xfId="563" applyNumberFormat="1" applyFont="1" applyFill="1" applyBorder="1" applyAlignment="1">
      <alignment horizontal="center" vertical="center"/>
    </xf>
    <xf numFmtId="0" fontId="82" fillId="17" borderId="45" xfId="562" applyNumberFormat="1" applyFont="1" applyFill="1" applyBorder="1" applyAlignment="1">
      <alignment horizontal="center" vertical="center"/>
    </xf>
    <xf numFmtId="178" fontId="79" fillId="0" borderId="47" xfId="563" applyNumberFormat="1" applyFont="1" applyFill="1" applyBorder="1" applyAlignment="1">
      <alignment horizontal="right" vertical="center" wrapText="1"/>
    </xf>
    <xf numFmtId="10" fontId="80" fillId="18" borderId="47" xfId="563" applyNumberFormat="1" applyFont="1" applyFill="1" applyBorder="1" applyAlignment="1">
      <alignment horizontal="center" vertical="center" wrapText="1"/>
    </xf>
    <xf numFmtId="178" fontId="80" fillId="0" borderId="46" xfId="563" applyNumberFormat="1" applyFont="1" applyFill="1" applyBorder="1" applyAlignment="1">
      <alignment horizontal="right" vertical="center"/>
    </xf>
    <xf numFmtId="0" fontId="78" fillId="17" borderId="48" xfId="562" applyNumberFormat="1" applyFont="1" applyFill="1" applyBorder="1" applyAlignment="1">
      <alignment horizontal="center" vertical="center"/>
    </xf>
    <xf numFmtId="10" fontId="79" fillId="0" borderId="49" xfId="563" applyNumberFormat="1" applyFont="1" applyFill="1" applyBorder="1" applyAlignment="1">
      <alignment horizontal="center" vertical="center" wrapText="1"/>
    </xf>
    <xf numFmtId="187" fontId="83" fillId="18" borderId="49" xfId="563" applyNumberFormat="1" applyFont="1" applyFill="1" applyBorder="1" applyAlignment="1">
      <alignment horizontal="centerContinuous" vertical="center"/>
    </xf>
    <xf numFmtId="187" fontId="83" fillId="18" borderId="50" xfId="563" applyNumberFormat="1" applyFont="1" applyFill="1" applyBorder="1" applyAlignment="1">
      <alignment horizontal="centerContinuous" vertical="center"/>
    </xf>
    <xf numFmtId="10" fontId="12" fillId="0" borderId="0" xfId="2" applyNumberFormat="1" applyFont="1" applyFill="1" applyBorder="1" applyAlignment="1">
      <alignment horizontal="center" vertical="center"/>
    </xf>
    <xf numFmtId="179" fontId="12" fillId="0" borderId="0" xfId="1" applyNumberFormat="1" applyFont="1" applyFill="1" applyBorder="1" applyAlignment="1">
      <alignment horizontal="center" vertical="center"/>
    </xf>
    <xf numFmtId="181" fontId="12" fillId="0" borderId="0" xfId="1" applyNumberFormat="1" applyFont="1" applyFill="1" applyBorder="1" applyAlignment="1">
      <alignment horizontal="center" vertical="center"/>
    </xf>
    <xf numFmtId="2" fontId="47" fillId="0" borderId="0" xfId="1" applyNumberFormat="1" applyFont="1" applyFill="1" applyBorder="1" applyAlignment="1">
      <alignment horizontal="center" vertical="center"/>
    </xf>
    <xf numFmtId="186" fontId="54" fillId="0" borderId="0" xfId="562" applyFont="1" applyAlignment="1">
      <alignment horizontal="right"/>
    </xf>
    <xf numFmtId="41" fontId="30" fillId="0" borderId="0" xfId="1" applyFont="1" applyFill="1" applyBorder="1">
      <alignment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9" fontId="84" fillId="0" borderId="0" xfId="563" applyFont="1" applyFill="1" applyBorder="1" applyAlignment="1">
      <alignment vertical="center" wrapText="1"/>
    </xf>
    <xf numFmtId="9" fontId="30" fillId="0" borderId="0" xfId="2" applyFont="1" applyFill="1" applyBorder="1" applyAlignment="1">
      <alignment vertical="center" wrapText="1"/>
    </xf>
    <xf numFmtId="177" fontId="30" fillId="0" borderId="0" xfId="1" applyNumberFormat="1" applyFont="1" applyAlignment="1">
      <alignment horizontal="left" vertical="center"/>
    </xf>
    <xf numFmtId="178" fontId="30" fillId="0" borderId="0" xfId="2" applyNumberFormat="1" applyFont="1">
      <alignment vertical="center"/>
    </xf>
    <xf numFmtId="195" fontId="30" fillId="0" borderId="0" xfId="0" applyNumberFormat="1" applyFont="1">
      <alignment vertical="center"/>
    </xf>
    <xf numFmtId="0" fontId="85" fillId="0" borderId="0" xfId="562" applyNumberFormat="1" applyFont="1">
      <alignment vertical="center"/>
    </xf>
    <xf numFmtId="0" fontId="86" fillId="0" borderId="0" xfId="562" applyNumberFormat="1" applyFont="1">
      <alignment vertical="center"/>
    </xf>
    <xf numFmtId="9" fontId="85" fillId="0" borderId="0" xfId="563" applyFont="1" applyFill="1" applyBorder="1" applyAlignment="1">
      <alignment horizontal="center" vertical="center"/>
    </xf>
    <xf numFmtId="0" fontId="87" fillId="0" borderId="0" xfId="562" applyNumberFormat="1" applyFont="1">
      <alignment vertical="center"/>
    </xf>
    <xf numFmtId="0" fontId="7" fillId="0" borderId="0" xfId="562" applyNumberFormat="1" applyFont="1">
      <alignment vertical="center"/>
    </xf>
    <xf numFmtId="0" fontId="88" fillId="0" borderId="0" xfId="562" applyNumberFormat="1" applyFont="1">
      <alignment vertical="center"/>
    </xf>
    <xf numFmtId="0" fontId="89" fillId="0" borderId="0" xfId="562" applyNumberFormat="1" applyFont="1">
      <alignment vertical="center"/>
    </xf>
    <xf numFmtId="9" fontId="5" fillId="0" borderId="0" xfId="563" applyFont="1" applyFill="1" applyBorder="1" applyAlignment="1">
      <alignment horizontal="center" vertical="center"/>
    </xf>
    <xf numFmtId="9" fontId="90" fillId="0" borderId="0" xfId="563" applyFont="1" applyFill="1" applyBorder="1" applyAlignment="1">
      <alignment horizontal="center" vertical="center"/>
    </xf>
    <xf numFmtId="0" fontId="91" fillId="0" borderId="0" xfId="562" applyNumberFormat="1" applyFont="1">
      <alignment vertical="center"/>
    </xf>
    <xf numFmtId="0" fontId="92" fillId="0" borderId="0" xfId="562" applyNumberFormat="1" applyFont="1">
      <alignment vertical="center"/>
    </xf>
    <xf numFmtId="0" fontId="93" fillId="0" borderId="0" xfId="562" applyNumberFormat="1" applyFont="1">
      <alignment vertical="center"/>
    </xf>
    <xf numFmtId="0" fontId="80" fillId="0" borderId="0" xfId="562" applyNumberFormat="1" applyFont="1">
      <alignment vertical="center"/>
    </xf>
    <xf numFmtId="0" fontId="58" fillId="19" borderId="0" xfId="562" applyNumberFormat="1" applyFont="1" applyFill="1">
      <alignment vertical="center"/>
    </xf>
    <xf numFmtId="0" fontId="7" fillId="19" borderId="0" xfId="562" applyNumberFormat="1" applyFont="1" applyFill="1">
      <alignment vertical="center"/>
    </xf>
    <xf numFmtId="0" fontId="7" fillId="16" borderId="0" xfId="562" applyNumberFormat="1" applyFont="1" applyFill="1" applyAlignment="1">
      <alignment horizontal="center" vertical="center"/>
    </xf>
    <xf numFmtId="193" fontId="82" fillId="17" borderId="42" xfId="562" applyNumberFormat="1" applyFont="1" applyFill="1" applyBorder="1" applyAlignment="1">
      <alignment horizontal="center" vertical="center"/>
    </xf>
    <xf numFmtId="194" fontId="82" fillId="17" borderId="45" xfId="562" applyNumberFormat="1" applyFont="1" applyFill="1" applyBorder="1" applyAlignment="1">
      <alignment horizontal="center" vertical="center"/>
    </xf>
    <xf numFmtId="185" fontId="94" fillId="16" borderId="0" xfId="562" applyNumberFormat="1" applyFont="1" applyFill="1">
      <alignment vertical="center"/>
    </xf>
    <xf numFmtId="196" fontId="94" fillId="16" borderId="0" xfId="562" applyNumberFormat="1" applyFont="1" applyFill="1" applyAlignment="1">
      <alignment horizontal="left" vertical="center"/>
    </xf>
    <xf numFmtId="10" fontId="94" fillId="16" borderId="0" xfId="563" applyNumberFormat="1" applyFont="1" applyFill="1" applyBorder="1">
      <alignment vertical="center"/>
    </xf>
    <xf numFmtId="179" fontId="94" fillId="16" borderId="0" xfId="4" applyNumberFormat="1" applyFont="1" applyFill="1" applyBorder="1">
      <alignment vertical="center"/>
    </xf>
    <xf numFmtId="181" fontId="94" fillId="16" borderId="0" xfId="4" applyNumberFormat="1" applyFont="1" applyFill="1" applyBorder="1">
      <alignment vertical="center"/>
    </xf>
    <xf numFmtId="177" fontId="95" fillId="16" borderId="0" xfId="4" applyNumberFormat="1" applyFont="1" applyFill="1" applyBorder="1">
      <alignment vertical="center"/>
    </xf>
    <xf numFmtId="185" fontId="94" fillId="0" borderId="0" xfId="562" applyNumberFormat="1" applyFont="1">
      <alignment vertical="center"/>
    </xf>
    <xf numFmtId="196" fontId="94" fillId="0" borderId="0" xfId="562" applyNumberFormat="1" applyFont="1" applyAlignment="1">
      <alignment horizontal="left" vertical="center"/>
    </xf>
    <xf numFmtId="10" fontId="94" fillId="0" borderId="0" xfId="563" applyNumberFormat="1" applyFont="1" applyFill="1" applyBorder="1">
      <alignment vertical="center"/>
    </xf>
    <xf numFmtId="179" fontId="94" fillId="0" borderId="0" xfId="4" applyNumberFormat="1" applyFont="1" applyFill="1" applyBorder="1">
      <alignment vertical="center"/>
    </xf>
    <xf numFmtId="181" fontId="94" fillId="0" borderId="0" xfId="4" applyNumberFormat="1" applyFont="1" applyFill="1" applyBorder="1">
      <alignment vertical="center"/>
    </xf>
    <xf numFmtId="177" fontId="95" fillId="0" borderId="0" xfId="4" applyNumberFormat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0" fontId="20" fillId="0" borderId="0" xfId="0" applyFont="1" applyAlignment="1">
      <alignment horizontal="center" vertical="center"/>
    </xf>
    <xf numFmtId="196" fontId="11" fillId="0" borderId="0" xfId="0" applyNumberFormat="1" applyFont="1" applyAlignment="1">
      <alignment horizontal="center" vertical="center"/>
    </xf>
  </cellXfs>
  <cellStyles count="570">
    <cellStyle name="나쁨 2" xfId="568" xr:uid="{BB5768EB-ABBB-4327-BDB6-B69F8837E11D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C9C86516-ED6D-4DEE-980E-B6B58C1EB78F}"/>
    <cellStyle name="표준 2 4" xfId="3" xr:uid="{F025CCA9-607F-40C4-B9F4-A4606A80B63C}"/>
    <cellStyle name="표준 3" xfId="565" xr:uid="{60C4FBB4-F171-472B-9713-681973E66964}"/>
  </cellStyles>
  <dxfs count="51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해성운수</c:v>
                </c:pt>
              </c:strCache>
            </c:strRef>
          </c:tx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63AB-485E-99F1-E47361E5129D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3411-4292-86CB-5342B5C16ADB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FD2E-483C-91D3-3737AFEB6765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CBB4-45B8-BA82-3A9D51CEB23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8768-4317-BC00-0E7FCC30C39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BFE7-484A-B70B-D020AE74E7F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A127-4456-9D90-E67A930C6A87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14AE-40CB-A3E9-E4D4C4E3B057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ECCF-4105-ADAE-FE0532A954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종합!$H$11:$H$23</c:f>
              <c:strCache>
                <c:ptCount val="13"/>
                <c:pt idx="0">
                  <c:v>유카전(24년1월)</c:v>
                </c:pt>
                <c:pt idx="1">
                  <c:v>유카후(24년2월)</c:v>
                </c:pt>
                <c:pt idx="2">
                  <c:v>유카후(24년3월)</c:v>
                </c:pt>
                <c:pt idx="3">
                  <c:v>유카후(24년4월)</c:v>
                </c:pt>
                <c:pt idx="4">
                  <c:v>유카후(24년5월)</c:v>
                </c:pt>
                <c:pt idx="5">
                  <c:v>유카후(24년6월)</c:v>
                </c:pt>
                <c:pt idx="6">
                  <c:v>유카후(24년7월)</c:v>
                </c:pt>
                <c:pt idx="7">
                  <c:v>유카후(24년8월)</c:v>
                </c:pt>
                <c:pt idx="8">
                  <c:v>유카후(24년9월)</c:v>
                </c:pt>
                <c:pt idx="9">
                  <c:v>유카후(24년10월)</c:v>
                </c:pt>
                <c:pt idx="10">
                  <c:v>유카후(24년11월)</c:v>
                </c:pt>
                <c:pt idx="11">
                  <c:v>유카후(24년12월)</c:v>
                </c:pt>
                <c:pt idx="12">
                  <c:v>유카후(25년1월)</c:v>
                </c:pt>
              </c:strCache>
            </c:strRef>
          </c:cat>
          <c:val>
            <c:numRef>
              <c:f>종합!$J$11:$J$23</c:f>
              <c:numCache>
                <c:formatCode>_-* #,##0.00_-;\-* #,##0.00_-;_-* "-"_-;_-@_-</c:formatCode>
                <c:ptCount val="13"/>
                <c:pt idx="0">
                  <c:v>2.394684761506801</c:v>
                </c:pt>
                <c:pt idx="1">
                  <c:v>2.6426970216529995</c:v>
                </c:pt>
                <c:pt idx="2">
                  <c:v>2.6839962166812121</c:v>
                </c:pt>
                <c:pt idx="3">
                  <c:v>2.6453191970751262</c:v>
                </c:pt>
                <c:pt idx="4">
                  <c:v>2.5398292962753031</c:v>
                </c:pt>
                <c:pt idx="5">
                  <c:v>2.3663000549339603</c:v>
                </c:pt>
                <c:pt idx="6">
                  <c:v>2.2766121189256068</c:v>
                </c:pt>
                <c:pt idx="7">
                  <c:v>2.1778448804578709</c:v>
                </c:pt>
                <c:pt idx="8">
                  <c:v>2.2524100575578148</c:v>
                </c:pt>
                <c:pt idx="9">
                  <c:v>2.5246492196147789</c:v>
                </c:pt>
                <c:pt idx="10">
                  <c:v>2.5522639497906274</c:v>
                </c:pt>
                <c:pt idx="11">
                  <c:v>2.5437779416964146</c:v>
                </c:pt>
                <c:pt idx="12">
                  <c:v>2.5609000862197417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7"/>
          <c:min val="2.1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종합!$H$37:$H$42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종합!$N$31:$N$36</c:f>
              <c:numCache>
                <c:formatCode>0%</c:formatCode>
                <c:ptCount val="6"/>
                <c:pt idx="0">
                  <c:v>0.19254658385093168</c:v>
                </c:pt>
                <c:pt idx="1">
                  <c:v>0.16770186335403728</c:v>
                </c:pt>
                <c:pt idx="2">
                  <c:v>0.16149068322981366</c:v>
                </c:pt>
                <c:pt idx="3">
                  <c:v>0.15527950310559005</c:v>
                </c:pt>
                <c:pt idx="4">
                  <c:v>0.13043478260869565</c:v>
                </c:pt>
                <c:pt idx="5">
                  <c:v>0.19254658385093168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종합!$M$73:$W$73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564 </c:v>
                </c:pt>
                <c:pt idx="7">
                  <c:v> 579 </c:v>
                </c:pt>
                <c:pt idx="8">
                  <c:v> 593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종합!$M$79:$W$79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0.2</c:v>
                </c:pt>
                <c:pt idx="4">
                  <c:v>0</c:v>
                </c:pt>
                <c:pt idx="5">
                  <c:v>0.33333333333333331</c:v>
                </c:pt>
                <c:pt idx="6">
                  <c:v>0.2</c:v>
                </c:pt>
                <c:pt idx="7">
                  <c:v>0.44444444444444442</c:v>
                </c:pt>
                <c:pt idx="8">
                  <c:v>0.22222222222222221</c:v>
                </c:pt>
                <c:pt idx="9">
                  <c:v>0.6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DC8-4D4B-BDD7-52B0A099EFD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종합!$M$73:$W$73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564 </c:v>
                </c:pt>
                <c:pt idx="7">
                  <c:v> 579 </c:v>
                </c:pt>
                <c:pt idx="8">
                  <c:v> 593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종합!$M$78:$W$78</c:f>
              <c:numCache>
                <c:formatCode>0%</c:formatCode>
                <c:ptCount val="11"/>
                <c:pt idx="0">
                  <c:v>0.19047619047619047</c:v>
                </c:pt>
                <c:pt idx="1">
                  <c:v>0</c:v>
                </c:pt>
                <c:pt idx="2">
                  <c:v>0.5</c:v>
                </c:pt>
                <c:pt idx="3">
                  <c:v>0.2</c:v>
                </c:pt>
                <c:pt idx="4">
                  <c:v>1</c:v>
                </c:pt>
                <c:pt idx="5">
                  <c:v>0.1111111111111111</c:v>
                </c:pt>
                <c:pt idx="6">
                  <c:v>0.8</c:v>
                </c:pt>
                <c:pt idx="7">
                  <c:v>0.1111111111111111</c:v>
                </c:pt>
                <c:pt idx="8">
                  <c:v>0.44444444444444442</c:v>
                </c:pt>
                <c:pt idx="9">
                  <c:v>0.2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종합!$M$73:$W$73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564 </c:v>
                </c:pt>
                <c:pt idx="7">
                  <c:v> 579 </c:v>
                </c:pt>
                <c:pt idx="8">
                  <c:v> 593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종합!$M$77:$W$77</c:f>
              <c:numCache>
                <c:formatCode>0%</c:formatCode>
                <c:ptCount val="11"/>
                <c:pt idx="0">
                  <c:v>0.38095238095238093</c:v>
                </c:pt>
                <c:pt idx="1">
                  <c:v>1</c:v>
                </c:pt>
                <c:pt idx="2">
                  <c:v>0.5</c:v>
                </c:pt>
                <c:pt idx="3">
                  <c:v>0.6</c:v>
                </c:pt>
                <c:pt idx="4">
                  <c:v>0</c:v>
                </c:pt>
                <c:pt idx="5">
                  <c:v>0.22222222222222221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종합!$M$73:$W$73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564 </c:v>
                </c:pt>
                <c:pt idx="7">
                  <c:v> 579 </c:v>
                </c:pt>
                <c:pt idx="8">
                  <c:v> 593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종합!$M$76:$W$76</c:f>
              <c:numCache>
                <c:formatCode>0%</c:formatCode>
                <c:ptCount val="11"/>
                <c:pt idx="0">
                  <c:v>0.14285714285714285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0.1111111111111111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종합!$M$73:$W$73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564 </c:v>
                </c:pt>
                <c:pt idx="7">
                  <c:v> 579 </c:v>
                </c:pt>
                <c:pt idx="8">
                  <c:v> 593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종합!$M$75:$W$75</c:f>
              <c:numCache>
                <c:formatCode>0%</c:formatCode>
                <c:ptCount val="11"/>
                <c:pt idx="0">
                  <c:v>0.2857142857142857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0.1111111111111111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종합!$M$73:$W$73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564 </c:v>
                </c:pt>
                <c:pt idx="7">
                  <c:v> 579 </c:v>
                </c:pt>
                <c:pt idx="8">
                  <c:v> 593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종합!$M$74:$W$74</c:f>
              <c:numCache>
                <c:formatCode>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종합!$M$73:$W$73</c:f>
              <c:strCache>
                <c:ptCount val="11"/>
                <c:pt idx="0">
                  <c:v> 24 </c:v>
                </c:pt>
                <c:pt idx="1">
                  <c:v> 순환51 </c:v>
                </c:pt>
                <c:pt idx="2">
                  <c:v> 568 </c:v>
                </c:pt>
                <c:pt idx="3">
                  <c:v> 557 </c:v>
                </c:pt>
                <c:pt idx="4">
                  <c:v> 564-1 </c:v>
                </c:pt>
                <c:pt idx="5">
                  <c:v> 514-1 </c:v>
                </c:pt>
                <c:pt idx="6">
                  <c:v> 564 </c:v>
                </c:pt>
                <c:pt idx="7">
                  <c:v> 579 </c:v>
                </c:pt>
                <c:pt idx="8">
                  <c:v> 593 </c:v>
                </c:pt>
                <c:pt idx="9">
                  <c:v> 560 </c:v>
                </c:pt>
                <c:pt idx="10">
                  <c:v> 530 </c:v>
                </c:pt>
              </c:strCache>
            </c:strRef>
          </c:cat>
          <c:val>
            <c:numRef>
              <c:f>종합!#REF!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253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90769</xdr:rowOff>
    </xdr:from>
    <xdr:to>
      <xdr:col>6</xdr:col>
      <xdr:colOff>1165412</xdr:colOff>
      <xdr:row>25</xdr:row>
      <xdr:rowOff>0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34</xdr:row>
      <xdr:rowOff>0</xdr:rowOff>
    </xdr:from>
    <xdr:to>
      <xdr:col>6</xdr:col>
      <xdr:colOff>790016</xdr:colOff>
      <xdr:row>42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61</xdr:row>
      <xdr:rowOff>303679</xdr:rowOff>
    </xdr:from>
    <xdr:to>
      <xdr:col>10</xdr:col>
      <xdr:colOff>829235</xdr:colOff>
      <xdr:row>70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63</xdr:row>
      <xdr:rowOff>145773</xdr:rowOff>
    </xdr:from>
    <xdr:to>
      <xdr:col>10</xdr:col>
      <xdr:colOff>794931</xdr:colOff>
      <xdr:row>68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34</xdr:row>
      <xdr:rowOff>33618</xdr:rowOff>
    </xdr:from>
    <xdr:to>
      <xdr:col>6</xdr:col>
      <xdr:colOff>761218</xdr:colOff>
      <xdr:row>34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7</xdr:col>
      <xdr:colOff>0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1221442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537883</xdr:colOff>
      <xdr:row>9</xdr:row>
      <xdr:rowOff>89647</xdr:rowOff>
    </xdr:from>
    <xdr:to>
      <xdr:col>6</xdr:col>
      <xdr:colOff>683560</xdr:colOff>
      <xdr:row>9</xdr:row>
      <xdr:rowOff>156882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F76CF41F-356A-44A2-8B5F-C9ECB6E99EF2}"/>
            </a:ext>
          </a:extLst>
        </xdr:cNvPr>
        <xdr:cNvCxnSpPr/>
      </xdr:nvCxnSpPr>
      <xdr:spPr>
        <a:xfrm flipV="1">
          <a:off x="5065059" y="3148853"/>
          <a:ext cx="145677" cy="6723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116540</xdr:colOff>
      <xdr:row>8</xdr:row>
      <xdr:rowOff>519954</xdr:rowOff>
    </xdr:from>
    <xdr:to>
      <xdr:col>6</xdr:col>
      <xdr:colOff>1147485</xdr:colOff>
      <xdr:row>9</xdr:row>
      <xdr:rowOff>127749</xdr:rowOff>
    </xdr:to>
    <xdr:sp macro="" textlink="$K$23">
      <xdr:nvSpPr>
        <xdr:cNvPr id="20" name="TextBox 19">
          <a:extLst>
            <a:ext uri="{FF2B5EF4-FFF2-40B4-BE49-F238E27FC236}">
              <a16:creationId xmlns:a16="http://schemas.microsoft.com/office/drawing/2014/main" id="{F711EB95-E91A-46E0-A452-C5C0779E0EB1}"/>
            </a:ext>
          </a:extLst>
        </xdr:cNvPr>
        <xdr:cNvSpPr txBox="1"/>
      </xdr:nvSpPr>
      <xdr:spPr>
        <a:xfrm>
          <a:off x="4643716" y="2705101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B120E88-A6AF-467A-8888-CDA0AA0BF8F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257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6" width="13.140625" style="4" customWidth="1"/>
    <col min="7" max="7" width="18.28515625" style="4" customWidth="1"/>
    <col min="8" max="8" width="15.42578125" style="4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2" width="9.140625" style="2"/>
    <col min="33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111</v>
      </c>
      <c r="C2" s="57"/>
      <c r="D2" s="57"/>
      <c r="E2" s="57"/>
      <c r="F2" s="57"/>
      <c r="G2" s="57"/>
      <c r="H2" s="57"/>
      <c r="I2" s="57"/>
      <c r="J2" s="57"/>
      <c r="K2" s="269" t="s">
        <v>584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113</v>
      </c>
      <c r="C4" s="314" t="s">
        <v>38</v>
      </c>
      <c r="D4" s="314"/>
      <c r="E4" s="62" t="s">
        <v>112</v>
      </c>
      <c r="F4" s="62" t="s">
        <v>64</v>
      </c>
      <c r="G4" s="92" t="s">
        <v>115</v>
      </c>
      <c r="H4" s="38"/>
      <c r="I4" s="38"/>
      <c r="J4" s="96" t="s">
        <v>35</v>
      </c>
      <c r="K4" s="96" t="s">
        <v>36</v>
      </c>
    </row>
    <row r="5" spans="1:28" ht="48.75" customHeight="1" x14ac:dyDescent="0.25">
      <c r="B5" s="64" t="s">
        <v>583</v>
      </c>
      <c r="C5" s="315" t="s">
        <v>118</v>
      </c>
      <c r="D5" s="315"/>
      <c r="E5" s="63">
        <v>11</v>
      </c>
      <c r="F5" s="64">
        <v>73</v>
      </c>
      <c r="G5" s="93" t="s">
        <v>431</v>
      </c>
      <c r="H5" s="38"/>
      <c r="I5" s="38"/>
      <c r="J5" s="95" t="s">
        <v>50</v>
      </c>
      <c r="K5" s="94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70"/>
    </row>
    <row r="7" spans="1:28" ht="16.5" customHeight="1" x14ac:dyDescent="0.25">
      <c r="B7" s="52" t="s">
        <v>133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13"/>
      <c r="P9" s="313"/>
    </row>
    <row r="10" spans="1:28" ht="23.25" customHeight="1" thickBot="1" x14ac:dyDescent="0.3">
      <c r="G10" s="6"/>
      <c r="H10" s="194" t="s">
        <v>92</v>
      </c>
      <c r="I10" s="195" t="s">
        <v>93</v>
      </c>
      <c r="J10" s="196" t="str">
        <f>C5</f>
        <v>해성운수</v>
      </c>
      <c r="K10" s="197" t="s">
        <v>94</v>
      </c>
      <c r="X10" s="270"/>
      <c r="Z10" s="39"/>
      <c r="AA10" s="39"/>
      <c r="AB10" s="39"/>
    </row>
    <row r="11" spans="1:28" ht="23.25" customHeight="1" thickTop="1" x14ac:dyDescent="0.25">
      <c r="G11" s="6"/>
      <c r="H11" s="299" t="s">
        <v>595</v>
      </c>
      <c r="I11" s="252">
        <v>2.0099999999999998</v>
      </c>
      <c r="J11" s="253">
        <v>2.394684761506801</v>
      </c>
      <c r="K11" s="254"/>
      <c r="M11" s="2"/>
      <c r="Y11" s="271"/>
      <c r="Z11" s="231"/>
      <c r="AA11" s="229"/>
      <c r="AB11" s="39"/>
    </row>
    <row r="12" spans="1:28" ht="23.25" customHeight="1" x14ac:dyDescent="0.25">
      <c r="G12" s="6"/>
      <c r="H12" s="300" t="s">
        <v>596</v>
      </c>
      <c r="I12" s="252">
        <v>2.3662575846193561</v>
      </c>
      <c r="J12" s="253">
        <v>2.6426970216529995</v>
      </c>
      <c r="K12" s="255">
        <v>0.10356781156871042</v>
      </c>
      <c r="M12" s="229"/>
      <c r="Y12" s="271"/>
      <c r="Z12" s="231"/>
      <c r="AA12" s="229"/>
      <c r="AB12" s="39"/>
    </row>
    <row r="13" spans="1:28" ht="23.25" customHeight="1" x14ac:dyDescent="0.25">
      <c r="G13" s="6"/>
      <c r="H13" s="300" t="s">
        <v>585</v>
      </c>
      <c r="I13" s="252">
        <v>2.37</v>
      </c>
      <c r="J13" s="253">
        <v>2.6839962166812121</v>
      </c>
      <c r="K13" s="256">
        <v>1.5627669267353372E-2</v>
      </c>
      <c r="M13" s="229"/>
      <c r="Y13" s="271"/>
      <c r="Z13" s="231"/>
      <c r="AA13" s="229"/>
      <c r="AB13" s="39"/>
    </row>
    <row r="14" spans="1:28" ht="23.25" customHeight="1" x14ac:dyDescent="0.25">
      <c r="G14" s="6"/>
      <c r="H14" s="300" t="s">
        <v>586</v>
      </c>
      <c r="I14" s="252">
        <v>2.33</v>
      </c>
      <c r="J14" s="253">
        <v>2.6453191970751262</v>
      </c>
      <c r="K14" s="256">
        <v>-1.4410236261029663E-2</v>
      </c>
      <c r="M14" s="229"/>
      <c r="Y14" s="271"/>
      <c r="Z14" s="231"/>
      <c r="AA14" s="229"/>
      <c r="AB14" s="39"/>
    </row>
    <row r="15" spans="1:28" ht="23.25" customHeight="1" x14ac:dyDescent="0.25">
      <c r="G15" s="6"/>
      <c r="H15" s="300" t="s">
        <v>587</v>
      </c>
      <c r="I15" s="252">
        <v>2.2850259626150282</v>
      </c>
      <c r="J15" s="253">
        <v>2.5398292962753031</v>
      </c>
      <c r="K15" s="256">
        <v>-3.9877947779028311E-2</v>
      </c>
      <c r="M15" s="229"/>
      <c r="Y15" s="271"/>
      <c r="Z15" s="231"/>
      <c r="AA15" s="229"/>
      <c r="AB15" s="39"/>
    </row>
    <row r="16" spans="1:28" ht="23.25" customHeight="1" x14ac:dyDescent="0.25">
      <c r="G16" s="6"/>
      <c r="H16" s="300" t="s">
        <v>588</v>
      </c>
      <c r="I16" s="252">
        <v>2.0664933427553414</v>
      </c>
      <c r="J16" s="253">
        <v>2.3663000549339603</v>
      </c>
      <c r="K16" s="256">
        <v>-6.8323190694676184E-2</v>
      </c>
      <c r="M16" s="229"/>
      <c r="Y16" s="271"/>
      <c r="Z16" s="231"/>
      <c r="AA16" s="229"/>
      <c r="AB16" s="39"/>
    </row>
    <row r="17" spans="2:28" ht="23.25" customHeight="1" x14ac:dyDescent="0.25">
      <c r="G17" s="6"/>
      <c r="H17" s="300" t="s">
        <v>589</v>
      </c>
      <c r="I17" s="252">
        <v>2.13</v>
      </c>
      <c r="J17" s="253">
        <v>2.2766121189256068</v>
      </c>
      <c r="K17" s="256">
        <v>-3.7902182278762853E-2</v>
      </c>
      <c r="M17" s="229"/>
      <c r="Y17" s="271"/>
      <c r="Z17" s="231"/>
      <c r="AA17" s="229"/>
      <c r="AB17" s="39"/>
    </row>
    <row r="18" spans="2:28" ht="23.25" customHeight="1" x14ac:dyDescent="0.25">
      <c r="G18" s="6"/>
      <c r="H18" s="300" t="s">
        <v>590</v>
      </c>
      <c r="I18" s="252">
        <v>2.08</v>
      </c>
      <c r="J18" s="253">
        <v>2.1778448804578709</v>
      </c>
      <c r="K18" s="256">
        <v>-4.3383428229463505E-2</v>
      </c>
      <c r="M18" s="229"/>
      <c r="Y18" s="271"/>
      <c r="Z18" s="231"/>
      <c r="AA18" s="229"/>
      <c r="AB18" s="39"/>
    </row>
    <row r="19" spans="2:28" ht="23.25" customHeight="1" x14ac:dyDescent="0.25">
      <c r="G19" s="6"/>
      <c r="H19" s="300" t="s">
        <v>591</v>
      </c>
      <c r="I19" s="252">
        <v>2.13</v>
      </c>
      <c r="J19" s="253">
        <v>2.2524100575578148</v>
      </c>
      <c r="K19" s="256">
        <v>3.4238056975052888E-2</v>
      </c>
      <c r="M19" s="229"/>
      <c r="Y19" s="271"/>
      <c r="Z19" s="231"/>
      <c r="AA19" s="229"/>
      <c r="AB19" s="39"/>
    </row>
    <row r="20" spans="2:28" ht="23.25" customHeight="1" x14ac:dyDescent="0.25">
      <c r="G20" s="6"/>
      <c r="H20" s="300" t="s">
        <v>592</v>
      </c>
      <c r="I20" s="252">
        <v>2.25</v>
      </c>
      <c r="J20" s="253">
        <v>2.5246492196147789</v>
      </c>
      <c r="K20" s="256">
        <v>0.12086571942949886</v>
      </c>
      <c r="M20" s="229"/>
      <c r="Y20" s="271"/>
      <c r="Z20" s="231"/>
      <c r="AA20" s="229"/>
      <c r="AB20" s="39"/>
    </row>
    <row r="21" spans="2:28" ht="23.25" customHeight="1" x14ac:dyDescent="0.25">
      <c r="G21" s="6"/>
      <c r="H21" s="300" t="s">
        <v>593</v>
      </c>
      <c r="I21" s="252">
        <v>2.17</v>
      </c>
      <c r="J21" s="253">
        <v>2.5522639497906274</v>
      </c>
      <c r="K21" s="256">
        <v>1.0938046347706898E-2</v>
      </c>
      <c r="M21" s="229"/>
      <c r="Y21" s="271"/>
      <c r="Z21" s="231"/>
      <c r="AA21" s="229"/>
      <c r="AB21" s="39"/>
    </row>
    <row r="22" spans="2:28" ht="23.25" customHeight="1" x14ac:dyDescent="0.25">
      <c r="G22" s="6"/>
      <c r="H22" s="300" t="s">
        <v>594</v>
      </c>
      <c r="I22" s="252">
        <v>2.25</v>
      </c>
      <c r="J22" s="253">
        <v>2.5437779416964146</v>
      </c>
      <c r="K22" s="256">
        <v>-3.3248943922548069E-3</v>
      </c>
      <c r="M22" s="229"/>
      <c r="Y22" s="271"/>
      <c r="Z22" s="231"/>
      <c r="AA22" s="229"/>
      <c r="AB22" s="39"/>
    </row>
    <row r="23" spans="2:28" ht="23.25" customHeight="1" x14ac:dyDescent="0.25">
      <c r="G23" s="6"/>
      <c r="H23" s="300" t="s">
        <v>597</v>
      </c>
      <c r="I23" s="252">
        <v>2.27</v>
      </c>
      <c r="J23" s="253">
        <v>2.5609000862197417</v>
      </c>
      <c r="K23" s="256">
        <v>6.7309902498442487E-3</v>
      </c>
      <c r="M23" s="229"/>
      <c r="Y23" s="271"/>
      <c r="Z23" s="231"/>
      <c r="AA23" s="229"/>
      <c r="AB23" s="39"/>
    </row>
    <row r="24" spans="2:28" ht="23.25" customHeight="1" x14ac:dyDescent="0.25">
      <c r="G24" s="6"/>
      <c r="H24" s="257" t="s">
        <v>339</v>
      </c>
      <c r="I24" s="258">
        <v>0.12935323383084585</v>
      </c>
      <c r="J24" s="259">
        <v>6.9410106659865134E-2</v>
      </c>
      <c r="K24" s="260">
        <v>-5.9943127170980715E-2</v>
      </c>
      <c r="M24" s="229"/>
      <c r="Y24" s="271"/>
      <c r="Z24" s="231"/>
      <c r="AA24" s="229"/>
      <c r="AB24" s="39"/>
    </row>
    <row r="25" spans="2:28" ht="23.25" customHeight="1" x14ac:dyDescent="0.25">
      <c r="H25" s="261" t="s">
        <v>372</v>
      </c>
      <c r="I25" s="262"/>
      <c r="J25" s="263" t="s">
        <v>598</v>
      </c>
      <c r="K25" s="264"/>
      <c r="M25" s="229"/>
      <c r="X25" s="2"/>
      <c r="Y25" s="2"/>
      <c r="AB25" s="39"/>
    </row>
    <row r="26" spans="2:28" ht="9" customHeight="1" x14ac:dyDescent="0.25">
      <c r="M26" s="229"/>
      <c r="X26" s="2"/>
      <c r="Y26" s="2"/>
      <c r="AB26" s="229"/>
    </row>
    <row r="27" spans="2:28" ht="16.5" customHeight="1" x14ac:dyDescent="0.25">
      <c r="B27" s="52" t="s">
        <v>134</v>
      </c>
      <c r="C27" s="52"/>
      <c r="D27" s="51"/>
      <c r="E27" s="51"/>
      <c r="F27" s="51"/>
      <c r="G27" s="51"/>
      <c r="H27" s="51"/>
      <c r="I27" s="51"/>
      <c r="J27" s="51"/>
      <c r="K27" s="51"/>
      <c r="M27" s="229"/>
      <c r="X27" s="2"/>
      <c r="Y27" s="2"/>
      <c r="AB27" s="229"/>
    </row>
    <row r="28" spans="2:28" ht="27.75" customHeight="1" x14ac:dyDescent="0.25">
      <c r="B28" s="56" t="s">
        <v>62</v>
      </c>
      <c r="C28" s="56" t="s">
        <v>101</v>
      </c>
      <c r="D28" s="56" t="s">
        <v>103</v>
      </c>
      <c r="E28" s="56" t="s">
        <v>104</v>
      </c>
      <c r="F28" s="56" t="s">
        <v>105</v>
      </c>
      <c r="G28" s="56" t="s">
        <v>106</v>
      </c>
      <c r="H28" s="56" t="s">
        <v>6</v>
      </c>
      <c r="I28" s="56" t="s">
        <v>7</v>
      </c>
      <c r="J28" s="56" t="s">
        <v>107</v>
      </c>
      <c r="K28" s="56" t="s">
        <v>72</v>
      </c>
      <c r="M28" s="229"/>
      <c r="X28" s="2"/>
      <c r="Y28" s="2"/>
      <c r="AB28" s="229"/>
    </row>
    <row r="29" spans="2:28" ht="23.25" customHeight="1" x14ac:dyDescent="0.25">
      <c r="B29" s="74" t="s">
        <v>373</v>
      </c>
      <c r="C29" s="75">
        <v>1</v>
      </c>
      <c r="D29" s="76">
        <v>2.7141302047497939E-2</v>
      </c>
      <c r="E29" s="76">
        <v>0.36921068093599246</v>
      </c>
      <c r="F29" s="76">
        <v>0.19409383497212296</v>
      </c>
      <c r="G29" s="77">
        <v>12.720179029808511</v>
      </c>
      <c r="H29" s="78">
        <v>0.62339539245615694</v>
      </c>
      <c r="I29" s="78">
        <v>18.374625794725723</v>
      </c>
      <c r="J29" s="79">
        <v>2.2727792222557248</v>
      </c>
      <c r="K29" s="80" t="s">
        <v>69</v>
      </c>
      <c r="M29" s="229"/>
      <c r="N29" s="272" t="str">
        <f>C5</f>
        <v>해성운수</v>
      </c>
      <c r="Y29" s="2"/>
    </row>
    <row r="30" spans="2:28" ht="22.5" customHeight="1" x14ac:dyDescent="0.25">
      <c r="B30" s="226" t="s">
        <v>118</v>
      </c>
      <c r="C30" s="67">
        <v>1</v>
      </c>
      <c r="D30" s="68">
        <v>2.454150956341666E-2</v>
      </c>
      <c r="E30" s="68">
        <v>0.45108154769077174</v>
      </c>
      <c r="F30" s="68">
        <v>0.24761461227445755</v>
      </c>
      <c r="G30" s="69">
        <v>9.4853529411764637</v>
      </c>
      <c r="H30" s="70">
        <v>0.56998270904489112</v>
      </c>
      <c r="I30" s="70">
        <v>8.2259097514195432</v>
      </c>
      <c r="J30" s="71">
        <v>2.5535238855457094</v>
      </c>
      <c r="K30" s="72" t="s">
        <v>69</v>
      </c>
      <c r="M30" s="229"/>
      <c r="N30" s="39" t="s">
        <v>69</v>
      </c>
      <c r="O30" s="39">
        <v>145</v>
      </c>
      <c r="Y30" s="2"/>
    </row>
    <row r="31" spans="2:28" ht="22.5" customHeight="1" x14ac:dyDescent="0.25">
      <c r="B31" s="53" t="s">
        <v>108</v>
      </c>
      <c r="C31" s="53"/>
      <c r="D31" s="65">
        <v>-9.5787316302349046E-2</v>
      </c>
      <c r="E31" s="65">
        <v>0.22174566171061749</v>
      </c>
      <c r="F31" s="65">
        <v>0.27574692060683748</v>
      </c>
      <c r="G31" s="65">
        <v>-0.25430664781144552</v>
      </c>
      <c r="H31" s="65">
        <v>-8.568026658140937E-2</v>
      </c>
      <c r="I31" s="65">
        <v>-0.55232232518276814</v>
      </c>
      <c r="J31" s="65">
        <v>0.12352482834269596</v>
      </c>
      <c r="K31" s="66" t="s">
        <v>598</v>
      </c>
      <c r="M31" s="2" t="s">
        <v>175</v>
      </c>
      <c r="N31" s="273">
        <v>0.19254658385093168</v>
      </c>
      <c r="O31" s="39">
        <v>31</v>
      </c>
      <c r="X31" s="2"/>
      <c r="Y31" s="2"/>
    </row>
    <row r="32" spans="2:28" ht="22.5" customHeight="1" x14ac:dyDescent="0.25">
      <c r="M32" s="2" t="s">
        <v>176</v>
      </c>
      <c r="N32" s="273">
        <v>0.16770186335403728</v>
      </c>
      <c r="O32" s="39">
        <v>26</v>
      </c>
      <c r="X32" s="2"/>
      <c r="Y32" s="2"/>
    </row>
    <row r="33" spans="2:28" ht="17.25" customHeight="1" x14ac:dyDescent="0.25">
      <c r="B33" s="52" t="s">
        <v>135</v>
      </c>
      <c r="C33" s="52"/>
      <c r="D33" s="51"/>
      <c r="E33" s="51"/>
      <c r="F33" s="51"/>
      <c r="G33" s="51"/>
      <c r="H33" s="51"/>
      <c r="I33" s="51"/>
      <c r="J33" s="51"/>
      <c r="K33" s="51"/>
      <c r="M33" s="2" t="s">
        <v>117</v>
      </c>
      <c r="N33" s="273">
        <v>0.16149068322981366</v>
      </c>
      <c r="O33" s="39">
        <v>22</v>
      </c>
      <c r="X33" s="2"/>
      <c r="Y33" s="2"/>
    </row>
    <row r="34" spans="2:28" ht="22.5" customHeight="1" x14ac:dyDescent="0.25">
      <c r="B34" s="60"/>
      <c r="C34" s="60"/>
      <c r="M34" s="2" t="s">
        <v>177</v>
      </c>
      <c r="N34" s="273">
        <v>0.15527950310559005</v>
      </c>
      <c r="O34" s="39">
        <v>23</v>
      </c>
      <c r="X34" s="2"/>
      <c r="Y34" s="2"/>
    </row>
    <row r="35" spans="2:28" ht="22.5" customHeight="1" thickBot="1" x14ac:dyDescent="0.3">
      <c r="H35" s="198" t="s">
        <v>92</v>
      </c>
      <c r="I35" s="199" t="s">
        <v>93</v>
      </c>
      <c r="J35" s="200" t="str">
        <f>J10</f>
        <v>해성운수</v>
      </c>
      <c r="K35" s="201" t="s">
        <v>116</v>
      </c>
      <c r="M35" s="2" t="s">
        <v>178</v>
      </c>
      <c r="N35" s="273">
        <v>0.13043478260869565</v>
      </c>
      <c r="O35" s="39">
        <v>17</v>
      </c>
      <c r="X35" s="2"/>
      <c r="Y35" s="2"/>
    </row>
    <row r="36" spans="2:28" ht="22.5" customHeight="1" thickTop="1" x14ac:dyDescent="0.25">
      <c r="H36" s="206" t="s">
        <v>110</v>
      </c>
      <c r="I36" s="207" t="s">
        <v>69</v>
      </c>
      <c r="J36" s="208" t="s">
        <v>69</v>
      </c>
      <c r="K36" s="209"/>
      <c r="M36" s="2" t="s">
        <v>76</v>
      </c>
      <c r="N36" s="273">
        <v>0.19254658385093168</v>
      </c>
      <c r="O36" s="39">
        <v>26</v>
      </c>
      <c r="X36" s="2"/>
      <c r="Z36" s="39"/>
      <c r="AA36" s="39"/>
      <c r="AB36" s="39"/>
    </row>
    <row r="37" spans="2:28" ht="21" customHeight="1" x14ac:dyDescent="0.25">
      <c r="H37" s="202" t="s">
        <v>95</v>
      </c>
      <c r="I37" s="203">
        <v>0.11199754525928199</v>
      </c>
      <c r="J37" s="204" t="s">
        <v>599</v>
      </c>
      <c r="K37" s="205">
        <v>8.0549038591649691E-2</v>
      </c>
      <c r="M37" s="2"/>
      <c r="X37" s="2"/>
      <c r="Z37" s="39"/>
      <c r="AA37" s="39"/>
      <c r="AB37" s="39"/>
    </row>
    <row r="38" spans="2:28" ht="21" customHeight="1" x14ac:dyDescent="0.25">
      <c r="H38" s="186" t="s">
        <v>96</v>
      </c>
      <c r="I38" s="178">
        <v>0.11383860079779073</v>
      </c>
      <c r="J38" s="187" t="s">
        <v>600</v>
      </c>
      <c r="K38" s="188">
        <v>5.3863262556246544E-2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5" t="s">
        <v>97</v>
      </c>
      <c r="I39" s="178">
        <v>0.18103712795335994</v>
      </c>
      <c r="J39" s="187" t="s">
        <v>601</v>
      </c>
      <c r="K39" s="188">
        <v>-1.9546444723546275E-2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5" t="s">
        <v>100</v>
      </c>
      <c r="I40" s="178">
        <v>0.23289352562135623</v>
      </c>
      <c r="J40" s="187" t="s">
        <v>533</v>
      </c>
      <c r="K40" s="188">
        <v>-7.7614022515766184E-2</v>
      </c>
      <c r="L40" s="4"/>
      <c r="M40" s="2"/>
      <c r="X40" s="2"/>
      <c r="Z40" s="39"/>
      <c r="AA40" s="39"/>
      <c r="AB40" s="39"/>
    </row>
    <row r="41" spans="2:28" ht="21" customHeight="1" x14ac:dyDescent="0.25">
      <c r="H41" s="189" t="s">
        <v>98</v>
      </c>
      <c r="I41" s="178">
        <v>0.20589137772322799</v>
      </c>
      <c r="J41" s="187" t="s">
        <v>602</v>
      </c>
      <c r="K41" s="188">
        <v>-7.5456595114532343E-2</v>
      </c>
      <c r="L41" s="4"/>
      <c r="M41" s="2"/>
      <c r="X41" s="2"/>
      <c r="Z41" s="39"/>
      <c r="AA41" s="39"/>
      <c r="AB41" s="39"/>
    </row>
    <row r="42" spans="2:28" ht="21" customHeight="1" x14ac:dyDescent="0.25">
      <c r="H42" s="190" t="s">
        <v>99</v>
      </c>
      <c r="I42" s="191">
        <v>0.15434182264498311</v>
      </c>
      <c r="J42" s="192" t="s">
        <v>603</v>
      </c>
      <c r="K42" s="193">
        <v>3.8204761205948568E-2</v>
      </c>
      <c r="L42" s="4"/>
      <c r="M42" s="2"/>
      <c r="X42" s="2"/>
      <c r="Z42" s="39"/>
      <c r="AA42" s="39"/>
      <c r="AB42" s="39"/>
    </row>
    <row r="43" spans="2:28" ht="22.5" customHeight="1" x14ac:dyDescent="0.25">
      <c r="L43" s="4"/>
      <c r="M43" s="2"/>
      <c r="X43" s="2"/>
      <c r="Z43" s="39"/>
      <c r="AA43" s="39"/>
      <c r="AB43" s="39"/>
    </row>
    <row r="44" spans="2:28" ht="18" customHeight="1" x14ac:dyDescent="0.25">
      <c r="B44" s="52" t="s">
        <v>136</v>
      </c>
      <c r="C44" s="52"/>
      <c r="D44" s="51"/>
      <c r="E44" s="51"/>
      <c r="F44" s="51"/>
      <c r="G44" s="51"/>
      <c r="H44" s="51"/>
      <c r="I44" s="51"/>
      <c r="J44" s="51"/>
      <c r="K44" s="51"/>
      <c r="L44" s="4"/>
      <c r="M44" s="2"/>
      <c r="X44" s="2"/>
      <c r="Z44" s="39"/>
      <c r="AA44" s="39"/>
      <c r="AB44" s="39"/>
    </row>
    <row r="45" spans="2:28" ht="30.75" customHeight="1" x14ac:dyDescent="0.25">
      <c r="B45" s="56" t="s">
        <v>62</v>
      </c>
      <c r="C45" s="56" t="s">
        <v>102</v>
      </c>
      <c r="D45" s="56" t="s">
        <v>103</v>
      </c>
      <c r="E45" s="56" t="s">
        <v>104</v>
      </c>
      <c r="F45" s="56" t="s">
        <v>105</v>
      </c>
      <c r="G45" s="56" t="s">
        <v>106</v>
      </c>
      <c r="H45" s="56" t="s">
        <v>6</v>
      </c>
      <c r="I45" s="56" t="s">
        <v>7</v>
      </c>
      <c r="J45" s="56" t="s">
        <v>107</v>
      </c>
      <c r="K45" s="56" t="s">
        <v>72</v>
      </c>
      <c r="L45" s="4"/>
      <c r="M45" s="2"/>
      <c r="N45" s="39" t="s">
        <v>129</v>
      </c>
      <c r="X45" s="2"/>
      <c r="Z45" s="39"/>
      <c r="AA45" s="39"/>
      <c r="AB45" s="39"/>
    </row>
    <row r="46" spans="2:28" ht="22.5" customHeight="1" x14ac:dyDescent="0.25">
      <c r="B46" s="301" t="s">
        <v>118</v>
      </c>
      <c r="C46" s="302">
        <v>2401</v>
      </c>
      <c r="D46" s="303">
        <v>2.3844899837254203E-2</v>
      </c>
      <c r="E46" s="303">
        <v>0.49524459563926748</v>
      </c>
      <c r="F46" s="303">
        <v>0.25403277580384187</v>
      </c>
      <c r="G46" s="304">
        <v>10.845306451612901</v>
      </c>
      <c r="H46" s="305">
        <v>1.9091814669207086</v>
      </c>
      <c r="I46" s="305">
        <v>15.226412113151788</v>
      </c>
      <c r="J46" s="306">
        <v>2.3498429095784781</v>
      </c>
      <c r="K46" s="81" t="s">
        <v>76</v>
      </c>
      <c r="L46" s="4"/>
      <c r="M46" s="2"/>
      <c r="N46" s="39">
        <v>1</v>
      </c>
      <c r="X46" s="2"/>
      <c r="Z46" s="39"/>
      <c r="AA46" s="39"/>
      <c r="AB46" s="39"/>
    </row>
    <row r="47" spans="2:28" ht="22.5" customHeight="1" x14ac:dyDescent="0.25">
      <c r="B47" s="307" t="s">
        <v>118</v>
      </c>
      <c r="C47" s="308">
        <v>2402</v>
      </c>
      <c r="D47" s="309">
        <v>4.1275006569769832E-2</v>
      </c>
      <c r="E47" s="309">
        <v>0.43701106840737142</v>
      </c>
      <c r="F47" s="309">
        <v>0.24620528104648598</v>
      </c>
      <c r="G47" s="310">
        <v>8.6559718309859139</v>
      </c>
      <c r="H47" s="311">
        <v>0.46028571177019917</v>
      </c>
      <c r="I47" s="311">
        <v>6.3991012939318193</v>
      </c>
      <c r="J47" s="312">
        <v>2.602863901509227</v>
      </c>
      <c r="K47" s="72" t="s">
        <v>68</v>
      </c>
      <c r="M47" s="2"/>
      <c r="N47" s="39">
        <v>4</v>
      </c>
      <c r="X47" s="2"/>
      <c r="Z47" s="39"/>
      <c r="AA47" s="39"/>
      <c r="AB47" s="39"/>
    </row>
    <row r="48" spans="2:28" ht="22.5" customHeight="1" x14ac:dyDescent="0.25">
      <c r="B48" s="307" t="s">
        <v>118</v>
      </c>
      <c r="C48" s="308">
        <v>2403</v>
      </c>
      <c r="D48" s="309">
        <v>2.0880835801093872E-2</v>
      </c>
      <c r="E48" s="309">
        <v>0.42981019321800346</v>
      </c>
      <c r="F48" s="309">
        <v>0.26133790364866333</v>
      </c>
      <c r="G48" s="310">
        <v>8.1892676056338001</v>
      </c>
      <c r="H48" s="311">
        <v>0.49267365997049234</v>
      </c>
      <c r="I48" s="311">
        <v>7.2187145408587439</v>
      </c>
      <c r="J48" s="312">
        <v>2.6873277184686932</v>
      </c>
      <c r="K48" s="72" t="s">
        <v>68</v>
      </c>
      <c r="M48" s="2"/>
      <c r="N48" s="39">
        <v>4</v>
      </c>
      <c r="X48" s="2"/>
      <c r="Z48" s="39"/>
      <c r="AA48" s="39"/>
      <c r="AB48" s="39"/>
    </row>
    <row r="49" spans="2:28" ht="22.5" customHeight="1" x14ac:dyDescent="0.25">
      <c r="B49" s="307" t="s">
        <v>118</v>
      </c>
      <c r="C49" s="308">
        <v>2404</v>
      </c>
      <c r="D49" s="309">
        <v>2.1563308994636033E-2</v>
      </c>
      <c r="E49" s="309">
        <v>0.42076466730414747</v>
      </c>
      <c r="F49" s="309">
        <v>0.26271649257198149</v>
      </c>
      <c r="G49" s="310">
        <v>8.4677536231884023</v>
      </c>
      <c r="H49" s="311">
        <v>0.63660557115881056</v>
      </c>
      <c r="I49" s="311">
        <v>7.7246772737491858</v>
      </c>
      <c r="J49" s="312">
        <v>2.6453191970751262</v>
      </c>
      <c r="K49" s="72" t="s">
        <v>68</v>
      </c>
      <c r="M49" s="2"/>
      <c r="N49" s="39">
        <v>4</v>
      </c>
      <c r="X49" s="2"/>
      <c r="Z49" s="39"/>
      <c r="AA49" s="39"/>
      <c r="AB49" s="39"/>
    </row>
    <row r="50" spans="2:28" ht="22.5" customHeight="1" x14ac:dyDescent="0.25">
      <c r="B50" s="307" t="s">
        <v>118</v>
      </c>
      <c r="C50" s="308">
        <v>2405</v>
      </c>
      <c r="D50" s="309">
        <v>2.2158129654213158E-2</v>
      </c>
      <c r="E50" s="309">
        <v>0.41866755366839159</v>
      </c>
      <c r="F50" s="309">
        <v>0.24908014724124281</v>
      </c>
      <c r="G50" s="310">
        <v>9.1887794117647079</v>
      </c>
      <c r="H50" s="311">
        <v>0.72693809909889495</v>
      </c>
      <c r="I50" s="311">
        <v>7.9727801421170232</v>
      </c>
      <c r="J50" s="312">
        <v>2.5499506658205395</v>
      </c>
      <c r="K50" s="72" t="s">
        <v>68</v>
      </c>
      <c r="M50" s="2"/>
      <c r="N50" s="39">
        <v>4</v>
      </c>
      <c r="X50" s="2"/>
      <c r="Z50" s="39"/>
      <c r="AA50" s="39"/>
      <c r="AB50" s="39"/>
    </row>
    <row r="51" spans="2:28" ht="22.5" customHeight="1" x14ac:dyDescent="0.25">
      <c r="B51" s="307" t="s">
        <v>118</v>
      </c>
      <c r="C51" s="308">
        <v>2406</v>
      </c>
      <c r="D51" s="309">
        <v>2.3436730619457894E-2</v>
      </c>
      <c r="E51" s="309">
        <v>0.419838836472885</v>
      </c>
      <c r="F51" s="309">
        <v>0.20971515837502452</v>
      </c>
      <c r="G51" s="310">
        <v>10.559073529411762</v>
      </c>
      <c r="H51" s="311">
        <v>0.97548599863735785</v>
      </c>
      <c r="I51" s="311">
        <v>8.1048459612543642</v>
      </c>
      <c r="J51" s="312">
        <v>2.3662549566586195</v>
      </c>
      <c r="K51" s="72" t="s">
        <v>67</v>
      </c>
      <c r="M51" s="2"/>
      <c r="N51" s="39">
        <v>2</v>
      </c>
      <c r="X51" s="2"/>
      <c r="Z51" s="39"/>
      <c r="AA51" s="39"/>
      <c r="AB51" s="39"/>
    </row>
    <row r="52" spans="2:28" ht="22.5" customHeight="1" x14ac:dyDescent="0.25">
      <c r="B52" s="307" t="s">
        <v>118</v>
      </c>
      <c r="C52" s="308">
        <v>2407</v>
      </c>
      <c r="D52" s="309">
        <v>2.4291243794813115E-2</v>
      </c>
      <c r="E52" s="309">
        <v>0.42116838513626903</v>
      </c>
      <c r="F52" s="309">
        <v>0.1925160346092665</v>
      </c>
      <c r="G52" s="310">
        <v>11.381136363636367</v>
      </c>
      <c r="H52" s="311">
        <v>0.43483112861538215</v>
      </c>
      <c r="I52" s="311">
        <v>8.0845416567847188</v>
      </c>
      <c r="J52" s="312">
        <v>2.2734031348175807</v>
      </c>
      <c r="K52" s="72" t="s">
        <v>67</v>
      </c>
      <c r="M52" s="2"/>
      <c r="N52" s="39">
        <v>2</v>
      </c>
      <c r="X52" s="2"/>
      <c r="Z52" s="39"/>
      <c r="AA52" s="39"/>
      <c r="AB52" s="39"/>
    </row>
    <row r="53" spans="2:28" ht="22.5" customHeight="1" x14ac:dyDescent="0.25">
      <c r="B53" s="307" t="s">
        <v>118</v>
      </c>
      <c r="C53" s="308">
        <v>2408</v>
      </c>
      <c r="D53" s="309">
        <v>2.3902291320810457E-2</v>
      </c>
      <c r="E53" s="309">
        <v>0.43826345134916017</v>
      </c>
      <c r="F53" s="309">
        <v>0.17442858784643081</v>
      </c>
      <c r="G53" s="310">
        <v>12.304449275362316</v>
      </c>
      <c r="H53" s="311">
        <v>0.56778362580172392</v>
      </c>
      <c r="I53" s="311">
        <v>7.8314721470729101</v>
      </c>
      <c r="J53" s="312">
        <v>2.1778448804578709</v>
      </c>
      <c r="K53" s="72" t="s">
        <v>67</v>
      </c>
      <c r="M53" s="2"/>
      <c r="N53" s="39">
        <v>2</v>
      </c>
      <c r="X53" s="2"/>
      <c r="Z53" s="39"/>
      <c r="AA53" s="39"/>
      <c r="AB53" s="39"/>
    </row>
    <row r="54" spans="2:28" ht="22.5" customHeight="1" x14ac:dyDescent="0.25">
      <c r="B54" s="307" t="s">
        <v>118</v>
      </c>
      <c r="C54" s="308">
        <v>2409</v>
      </c>
      <c r="D54" s="309">
        <v>2.0978467132547814E-2</v>
      </c>
      <c r="E54" s="309">
        <v>0.43578335889561765</v>
      </c>
      <c r="F54" s="309">
        <v>0.19176571010712837</v>
      </c>
      <c r="G54" s="310">
        <v>11.925063492063492</v>
      </c>
      <c r="H54" s="311">
        <v>0.58173873810698107</v>
      </c>
      <c r="I54" s="311">
        <v>8.1426083879296058</v>
      </c>
      <c r="J54" s="312">
        <v>2.2524100575578148</v>
      </c>
      <c r="K54" s="72" t="s">
        <v>430</v>
      </c>
      <c r="M54" s="2"/>
      <c r="N54" s="39">
        <v>2</v>
      </c>
      <c r="X54" s="2"/>
      <c r="Z54" s="39"/>
      <c r="AA54" s="39"/>
      <c r="AB54" s="39"/>
    </row>
    <row r="55" spans="2:28" ht="22.5" customHeight="1" x14ac:dyDescent="0.25">
      <c r="B55" s="307" t="s">
        <v>118</v>
      </c>
      <c r="C55" s="308">
        <v>2410</v>
      </c>
      <c r="D55" s="309">
        <v>2.0743576479505345E-2</v>
      </c>
      <c r="E55" s="309">
        <v>0.43267352784581947</v>
      </c>
      <c r="F55" s="309">
        <v>0.25209750132594683</v>
      </c>
      <c r="G55" s="310">
        <v>9.4096811594202929</v>
      </c>
      <c r="H55" s="311">
        <v>0.71577556923256325</v>
      </c>
      <c r="I55" s="311">
        <v>7.523966448677176</v>
      </c>
      <c r="J55" s="312">
        <v>2.5246492196147789</v>
      </c>
      <c r="K55" s="72" t="s">
        <v>69</v>
      </c>
      <c r="M55" s="2"/>
      <c r="N55" s="39">
        <v>3</v>
      </c>
      <c r="X55" s="2"/>
      <c r="Z55" s="39"/>
      <c r="AA55" s="39"/>
      <c r="AB55" s="39"/>
    </row>
    <row r="56" spans="2:28" ht="22.5" customHeight="1" x14ac:dyDescent="0.25">
      <c r="B56" s="307" t="s">
        <v>118</v>
      </c>
      <c r="C56" s="308">
        <v>2411</v>
      </c>
      <c r="D56" s="309">
        <v>2.1950628691275724E-2</v>
      </c>
      <c r="E56" s="309">
        <v>0.43588900522684637</v>
      </c>
      <c r="F56" s="309">
        <v>0.25801971179562833</v>
      </c>
      <c r="G56" s="310">
        <v>9.2031470588235287</v>
      </c>
      <c r="H56" s="311">
        <v>0.670692897554653</v>
      </c>
      <c r="I56" s="311">
        <v>8.2737726795744209</v>
      </c>
      <c r="J56" s="312">
        <v>2.5522639497906274</v>
      </c>
      <c r="K56" s="72" t="s">
        <v>69</v>
      </c>
      <c r="M56" s="2"/>
      <c r="N56" s="39">
        <v>3</v>
      </c>
      <c r="X56" s="2"/>
      <c r="Z56" s="39"/>
      <c r="AA56" s="39"/>
      <c r="AB56" s="39"/>
    </row>
    <row r="57" spans="2:28" ht="22.5" customHeight="1" x14ac:dyDescent="0.25">
      <c r="B57" s="307" t="s">
        <v>118</v>
      </c>
      <c r="C57" s="308">
        <v>2412</v>
      </c>
      <c r="D57" s="309">
        <v>2.4435075772805355E-2</v>
      </c>
      <c r="E57" s="309">
        <v>0.44642258237788074</v>
      </c>
      <c r="F57" s="309">
        <v>0.25307262007320258</v>
      </c>
      <c r="G57" s="310">
        <v>9.3636521739130441</v>
      </c>
      <c r="H57" s="311">
        <v>0.53494356283687805</v>
      </c>
      <c r="I57" s="311">
        <v>8.2403466102558838</v>
      </c>
      <c r="J57" s="312">
        <v>2.5390308393368803</v>
      </c>
      <c r="K57" s="72" t="s">
        <v>69</v>
      </c>
      <c r="M57" s="2"/>
      <c r="N57" s="39">
        <v>3</v>
      </c>
      <c r="X57" s="2"/>
      <c r="Z57" s="39"/>
      <c r="AA57" s="39"/>
      <c r="AB57" s="39"/>
    </row>
    <row r="58" spans="2:28" ht="22.5" customHeight="1" x14ac:dyDescent="0.25">
      <c r="B58" s="307" t="s">
        <v>118</v>
      </c>
      <c r="C58" s="308">
        <v>2501</v>
      </c>
      <c r="D58" s="309">
        <v>2.454150956341666E-2</v>
      </c>
      <c r="E58" s="309">
        <v>0.45108154769077174</v>
      </c>
      <c r="F58" s="309">
        <v>0.24761461227445755</v>
      </c>
      <c r="G58" s="310">
        <v>9.4853529411764637</v>
      </c>
      <c r="H58" s="311">
        <v>0.56998270904489112</v>
      </c>
      <c r="I58" s="311">
        <v>8.2259097514195432</v>
      </c>
      <c r="J58" s="312">
        <v>2.5535238855457094</v>
      </c>
      <c r="K58" s="72" t="s">
        <v>69</v>
      </c>
      <c r="M58" s="2"/>
      <c r="N58" s="39">
        <v>3</v>
      </c>
      <c r="X58" s="2"/>
      <c r="Z58" s="39"/>
      <c r="AA58" s="39"/>
      <c r="AB58" s="39"/>
    </row>
    <row r="59" spans="2:28" ht="25.5" customHeight="1" x14ac:dyDescent="0.25">
      <c r="B59" s="53" t="s">
        <v>108</v>
      </c>
      <c r="C59" s="53"/>
      <c r="D59" s="65" cm="1">
        <f t="array" aca="1" ref="D59" ca="1">(INDIRECT(ADDRESS(ROW()-1,COLUMN()))/INDIRECT(ADDRESS(ROW()-2,COLUMN())))-1</f>
        <v>4.3557790285126963E-3</v>
      </c>
      <c r="E59" s="65" cm="1">
        <f t="array" aca="1" ref="E59" ca="1">(INDIRECT(ADDRESS(ROW()-1,COLUMN()))/INDIRECT(ADDRESS(ROW()-2,COLUMN())))-1</f>
        <v>1.0436222307740106E-2</v>
      </c>
      <c r="F59" s="65" cm="1">
        <f t="array" aca="1" ref="F59" ca="1">(INDIRECT(ADDRESS(ROW()-1,COLUMN()))/INDIRECT(ADDRESS(ROW()-2,COLUMN())))-1</f>
        <v>-2.1566962862937467E-2</v>
      </c>
      <c r="G59" s="65" cm="1">
        <f t="array" aca="1" ref="G59" ca="1">(INDIRECT(ADDRESS(ROW()-1,COLUMN()))/INDIRECT(ADDRESS(ROW()-2,COLUMN())))-1</f>
        <v>1.2997147374020912E-2</v>
      </c>
      <c r="H59" s="65" cm="1">
        <f t="array" aca="1" ref="H59" ca="1">(INDIRECT(ADDRESS(ROW()-1,COLUMN()))/INDIRECT(ADDRESS(ROW()-2,COLUMN())))-1</f>
        <v>6.5500640894145423E-2</v>
      </c>
      <c r="I59" s="65" cm="1">
        <f t="array" aca="1" ref="I59" ca="1">(INDIRECT(ADDRESS(ROW()-1,COLUMN()))/INDIRECT(ADDRESS(ROW()-2,COLUMN())))-1</f>
        <v>-1.7519722797063597E-3</v>
      </c>
      <c r="J59" s="65" cm="1">
        <f t="array" aca="1" ref="J59" ca="1">(INDIRECT(ADDRESS(ROW()-1,COLUMN()))/INDIRECT(ADDRESS(ROW()-2,COLUMN())))-1</f>
        <v>5.7081016836386667E-3</v>
      </c>
      <c r="K59" s="73" t="str" cm="1">
        <f t="array" ref="K59">_xlfn.IFS(N59=0,"등급유지",N59&gt;0,N59&amp;"등급 상승",N59&lt;0,N59&amp;"등급 하락")</f>
        <v>1등급 상승</v>
      </c>
      <c r="M59" s="274"/>
      <c r="N59" s="39">
        <v>1</v>
      </c>
      <c r="O59" s="39" t="s">
        <v>130</v>
      </c>
      <c r="X59" s="275"/>
      <c r="Z59" s="230"/>
      <c r="AA59" s="39"/>
      <c r="AB59" s="39"/>
    </row>
    <row r="60" spans="2:28" ht="25.5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74"/>
      <c r="N60" s="2"/>
      <c r="O60" s="2"/>
      <c r="X60" s="275"/>
      <c r="Z60" s="230"/>
      <c r="AA60" s="39"/>
      <c r="AB60" s="39"/>
    </row>
    <row r="61" spans="2:28" ht="18" customHeight="1" x14ac:dyDescent="0.25">
      <c r="B61" s="52" t="s">
        <v>137</v>
      </c>
      <c r="C61" s="52"/>
      <c r="D61" s="51"/>
      <c r="E61" s="51"/>
      <c r="F61" s="51"/>
      <c r="G61" s="51"/>
      <c r="H61" s="51"/>
      <c r="I61" s="51"/>
      <c r="J61" s="51"/>
      <c r="K61" s="51"/>
      <c r="M61" s="274"/>
      <c r="X61" s="275"/>
      <c r="Z61" s="230"/>
      <c r="AA61" s="39"/>
      <c r="AB61" s="39"/>
    </row>
    <row r="62" spans="2:28" ht="21" customHeight="1" x14ac:dyDescent="0.25">
      <c r="B62" s="48"/>
      <c r="C62" s="48"/>
      <c r="D62" s="49"/>
      <c r="E62" s="49"/>
      <c r="F62" s="49"/>
      <c r="G62" s="49"/>
      <c r="H62" s="49"/>
      <c r="I62" s="49"/>
      <c r="J62" s="49"/>
      <c r="K62" s="49"/>
      <c r="M62" s="274"/>
      <c r="X62" s="275"/>
      <c r="Z62" s="230"/>
      <c r="AA62" s="39"/>
      <c r="AB62" s="39"/>
    </row>
    <row r="63" spans="2:28" ht="25.5" customHeight="1" x14ac:dyDescent="0.25">
      <c r="B63" s="48"/>
      <c r="C63" s="48"/>
      <c r="D63" s="49"/>
      <c r="E63" s="49"/>
      <c r="F63" s="49"/>
      <c r="G63" s="49"/>
      <c r="H63" s="49"/>
      <c r="I63" s="49"/>
      <c r="J63" s="49"/>
      <c r="K63" s="49"/>
      <c r="M63" s="274"/>
      <c r="N63" s="275"/>
      <c r="P63" s="230"/>
      <c r="AA63" s="40"/>
    </row>
    <row r="64" spans="2:28" ht="25.5" customHeight="1" x14ac:dyDescent="0.25">
      <c r="B64" s="48"/>
      <c r="C64" s="48"/>
      <c r="D64" s="49"/>
      <c r="M64" s="274"/>
      <c r="N64" s="275"/>
      <c r="P64" s="230"/>
      <c r="AA64" s="40"/>
    </row>
    <row r="65" spans="2:27" ht="25.5" customHeight="1" x14ac:dyDescent="0.25">
      <c r="B65" s="48"/>
      <c r="C65" s="48"/>
      <c r="D65" s="49"/>
      <c r="M65" s="274"/>
      <c r="N65" s="275"/>
      <c r="P65" s="230"/>
      <c r="AA65" s="40"/>
    </row>
    <row r="66" spans="2:27" ht="25.5" customHeight="1" x14ac:dyDescent="0.25">
      <c r="B66" s="48"/>
      <c r="C66" s="48"/>
      <c r="D66" s="49"/>
      <c r="M66" s="274"/>
      <c r="N66" s="275"/>
      <c r="P66" s="230"/>
      <c r="AA66" s="40"/>
    </row>
    <row r="67" spans="2:27" ht="25.5" customHeight="1" x14ac:dyDescent="0.25">
      <c r="B67" s="48"/>
      <c r="C67" s="48"/>
      <c r="D67" s="49"/>
      <c r="M67" s="274"/>
      <c r="N67" s="275"/>
      <c r="P67" s="230"/>
      <c r="AA67" s="40"/>
    </row>
    <row r="68" spans="2:27" ht="25.5" customHeight="1" x14ac:dyDescent="0.25">
      <c r="B68" s="48"/>
      <c r="C68" s="48"/>
      <c r="D68" s="49"/>
      <c r="M68" s="274"/>
      <c r="N68" s="275"/>
      <c r="P68" s="230"/>
      <c r="AA68" s="40"/>
    </row>
    <row r="69" spans="2:27" ht="25.5" customHeight="1" x14ac:dyDescent="0.25">
      <c r="B69" s="48"/>
      <c r="C69" s="48"/>
      <c r="D69" s="49"/>
      <c r="M69" s="274"/>
      <c r="N69" s="275"/>
      <c r="P69" s="230"/>
      <c r="AA69" s="40"/>
    </row>
    <row r="70" spans="2:27" ht="25.5" customHeight="1" x14ac:dyDescent="0.25">
      <c r="B70" s="48"/>
      <c r="C70" s="48"/>
      <c r="D70" s="49"/>
      <c r="E70" s="49"/>
      <c r="F70" s="49"/>
      <c r="G70" s="49"/>
      <c r="H70" s="49"/>
      <c r="I70" s="49"/>
      <c r="J70" s="49"/>
      <c r="K70" s="49"/>
      <c r="M70" s="274"/>
      <c r="N70" s="275"/>
      <c r="P70" s="230"/>
      <c r="AA70" s="40"/>
    </row>
    <row r="71" spans="2:27" ht="25.5" customHeight="1" x14ac:dyDescent="0.25">
      <c r="B71" s="48"/>
      <c r="C71" s="48"/>
      <c r="D71" s="49"/>
      <c r="E71" s="49"/>
      <c r="F71" s="49"/>
      <c r="G71" s="49"/>
      <c r="H71" s="49"/>
      <c r="I71" s="49"/>
      <c r="J71" s="49"/>
      <c r="K71" s="49"/>
      <c r="M71" s="274"/>
      <c r="N71" s="275"/>
      <c r="P71" s="230"/>
      <c r="AA71" s="40"/>
    </row>
    <row r="72" spans="2:27" ht="25.5" customHeight="1" thickBot="1" x14ac:dyDescent="0.3">
      <c r="B72" s="210" t="s">
        <v>92</v>
      </c>
      <c r="C72" s="211" t="s">
        <v>119</v>
      </c>
      <c r="D72" s="211" t="s">
        <v>529</v>
      </c>
      <c r="E72" s="211" t="s">
        <v>126</v>
      </c>
      <c r="F72" s="211" t="s">
        <v>122</v>
      </c>
      <c r="G72" s="211" t="s">
        <v>125</v>
      </c>
      <c r="H72" s="211" t="s">
        <v>120</v>
      </c>
      <c r="I72" s="211" t="s">
        <v>124</v>
      </c>
      <c r="J72" s="211" t="s">
        <v>127</v>
      </c>
      <c r="K72" s="212" t="s">
        <v>128</v>
      </c>
      <c r="M72" s="276">
        <v>1</v>
      </c>
      <c r="N72" s="277">
        <v>2</v>
      </c>
      <c r="O72" s="277">
        <v>3</v>
      </c>
      <c r="P72" s="276">
        <v>4</v>
      </c>
      <c r="Q72" s="277">
        <v>5</v>
      </c>
      <c r="R72" s="277">
        <v>6</v>
      </c>
      <c r="S72" s="276">
        <v>7</v>
      </c>
      <c r="T72" s="277">
        <v>8</v>
      </c>
      <c r="U72" s="277">
        <v>9</v>
      </c>
      <c r="V72" s="277">
        <v>10</v>
      </c>
      <c r="W72" s="277">
        <v>11</v>
      </c>
      <c r="X72" s="277">
        <v>12</v>
      </c>
      <c r="Y72" s="39">
        <v>13</v>
      </c>
      <c r="AA72" s="40"/>
    </row>
    <row r="73" spans="2:27" ht="25.5" customHeight="1" thickTop="1" x14ac:dyDescent="0.25">
      <c r="B73" s="215" t="s">
        <v>110</v>
      </c>
      <c r="C73" s="216" t="s">
        <v>66</v>
      </c>
      <c r="D73" s="217" t="s">
        <v>68</v>
      </c>
      <c r="E73" s="217" t="s">
        <v>69</v>
      </c>
      <c r="F73" s="217" t="s">
        <v>69</v>
      </c>
      <c r="G73" s="217" t="s">
        <v>69</v>
      </c>
      <c r="H73" s="217" t="s">
        <v>69</v>
      </c>
      <c r="I73" s="217" t="s">
        <v>69</v>
      </c>
      <c r="J73" s="217" t="s">
        <v>67</v>
      </c>
      <c r="K73" s="217" t="s">
        <v>67</v>
      </c>
      <c r="M73" s="276" t="s">
        <v>119</v>
      </c>
      <c r="N73" s="276" t="s">
        <v>529</v>
      </c>
      <c r="O73" s="276" t="s">
        <v>126</v>
      </c>
      <c r="P73" s="276" t="s">
        <v>122</v>
      </c>
      <c r="Q73" s="276" t="s">
        <v>125</v>
      </c>
      <c r="R73" s="276" t="s">
        <v>120</v>
      </c>
      <c r="S73" s="276" t="s">
        <v>124</v>
      </c>
      <c r="T73" s="276" t="s">
        <v>127</v>
      </c>
      <c r="U73" s="276" t="s">
        <v>128</v>
      </c>
      <c r="V73" s="276" t="s">
        <v>123</v>
      </c>
      <c r="W73" s="276" t="s">
        <v>121</v>
      </c>
      <c r="X73" s="276"/>
      <c r="AA73" s="40"/>
    </row>
    <row r="74" spans="2:27" ht="25.5" customHeight="1" x14ac:dyDescent="0.25">
      <c r="B74" s="213" t="s">
        <v>95</v>
      </c>
      <c r="C74" s="203" t="s">
        <v>604</v>
      </c>
      <c r="D74" s="203" t="s">
        <v>340</v>
      </c>
      <c r="E74" s="203" t="s">
        <v>340</v>
      </c>
      <c r="F74" s="203" t="s">
        <v>340</v>
      </c>
      <c r="G74" s="203" t="s">
        <v>340</v>
      </c>
      <c r="H74" s="203" t="s">
        <v>530</v>
      </c>
      <c r="I74" s="203" t="s">
        <v>340</v>
      </c>
      <c r="J74" s="203" t="s">
        <v>340</v>
      </c>
      <c r="K74" s="214" t="s">
        <v>340</v>
      </c>
      <c r="M74" s="278"/>
      <c r="N74" s="278"/>
      <c r="O74" s="278"/>
      <c r="P74" s="278"/>
      <c r="Q74" s="278"/>
      <c r="R74" s="278"/>
      <c r="S74" s="278"/>
      <c r="T74" s="278"/>
      <c r="U74" s="278"/>
      <c r="V74" s="279"/>
      <c r="W74" s="279"/>
      <c r="X74" s="279"/>
      <c r="AA74" s="40"/>
    </row>
    <row r="75" spans="2:27" ht="25.5" customHeight="1" x14ac:dyDescent="0.25">
      <c r="B75" s="177" t="s">
        <v>96</v>
      </c>
      <c r="C75" s="179" t="s">
        <v>605</v>
      </c>
      <c r="D75" s="179" t="s">
        <v>340</v>
      </c>
      <c r="E75" s="179" t="s">
        <v>340</v>
      </c>
      <c r="F75" s="179" t="s">
        <v>340</v>
      </c>
      <c r="G75" s="179" t="s">
        <v>340</v>
      </c>
      <c r="H75" s="179" t="s">
        <v>340</v>
      </c>
      <c r="I75" s="179" t="s">
        <v>340</v>
      </c>
      <c r="J75" s="179" t="s">
        <v>530</v>
      </c>
      <c r="K75" s="180" t="s">
        <v>340</v>
      </c>
      <c r="M75" s="278">
        <v>0.2857142857142857</v>
      </c>
      <c r="N75" s="278">
        <v>0</v>
      </c>
      <c r="O75" s="278">
        <v>0</v>
      </c>
      <c r="P75" s="278">
        <v>0</v>
      </c>
      <c r="Q75" s="278">
        <v>0</v>
      </c>
      <c r="R75" s="278">
        <v>0.1111111111111111</v>
      </c>
      <c r="S75" s="278">
        <v>0</v>
      </c>
      <c r="T75" s="278">
        <v>0</v>
      </c>
      <c r="U75" s="278">
        <v>0</v>
      </c>
      <c r="V75" s="279">
        <v>0</v>
      </c>
      <c r="W75" s="279">
        <v>0</v>
      </c>
      <c r="X75" s="279"/>
      <c r="AA75" s="40"/>
    </row>
    <row r="76" spans="2:27" ht="25.5" customHeight="1" x14ac:dyDescent="0.25">
      <c r="B76" s="176" t="s">
        <v>97</v>
      </c>
      <c r="C76" s="179" t="s">
        <v>606</v>
      </c>
      <c r="D76" s="179" t="s">
        <v>341</v>
      </c>
      <c r="E76" s="179" t="s">
        <v>607</v>
      </c>
      <c r="F76" s="179" t="s">
        <v>450</v>
      </c>
      <c r="G76" s="179" t="s">
        <v>340</v>
      </c>
      <c r="H76" s="179" t="s">
        <v>452</v>
      </c>
      <c r="I76" s="179" t="s">
        <v>340</v>
      </c>
      <c r="J76" s="179" t="s">
        <v>340</v>
      </c>
      <c r="K76" s="180" t="s">
        <v>340</v>
      </c>
      <c r="M76" s="278">
        <v>0.14285714285714285</v>
      </c>
      <c r="N76" s="278">
        <v>0</v>
      </c>
      <c r="O76" s="278">
        <v>0</v>
      </c>
      <c r="P76" s="278">
        <v>0</v>
      </c>
      <c r="Q76" s="278">
        <v>0</v>
      </c>
      <c r="R76" s="278">
        <v>0</v>
      </c>
      <c r="S76" s="278">
        <v>0</v>
      </c>
      <c r="T76" s="278">
        <v>0.1111111111111111</v>
      </c>
      <c r="U76" s="278">
        <v>0</v>
      </c>
      <c r="V76" s="279">
        <v>0</v>
      </c>
      <c r="W76" s="279">
        <v>0</v>
      </c>
      <c r="X76" s="279"/>
      <c r="AA76" s="40"/>
    </row>
    <row r="77" spans="2:27" ht="25.5" customHeight="1" x14ac:dyDescent="0.25">
      <c r="B77" s="176" t="s">
        <v>100</v>
      </c>
      <c r="C77" s="179" t="s">
        <v>608</v>
      </c>
      <c r="D77" s="179" t="s">
        <v>340</v>
      </c>
      <c r="E77" s="179" t="s">
        <v>607</v>
      </c>
      <c r="F77" s="179" t="s">
        <v>451</v>
      </c>
      <c r="G77" s="179" t="s">
        <v>341</v>
      </c>
      <c r="H77" s="179" t="s">
        <v>530</v>
      </c>
      <c r="I77" s="179" t="s">
        <v>609</v>
      </c>
      <c r="J77" s="179" t="s">
        <v>530</v>
      </c>
      <c r="K77" s="180" t="s">
        <v>531</v>
      </c>
      <c r="M77" s="278">
        <v>0.38095238095238093</v>
      </c>
      <c r="N77" s="278">
        <v>1</v>
      </c>
      <c r="O77" s="278">
        <v>0.5</v>
      </c>
      <c r="P77" s="278">
        <v>0.6</v>
      </c>
      <c r="Q77" s="278">
        <v>0</v>
      </c>
      <c r="R77" s="278">
        <v>0.22222222222222221</v>
      </c>
      <c r="S77" s="278">
        <v>0</v>
      </c>
      <c r="T77" s="278">
        <v>0</v>
      </c>
      <c r="U77" s="278">
        <v>0</v>
      </c>
      <c r="V77" s="279">
        <v>0</v>
      </c>
      <c r="W77" s="279">
        <v>0</v>
      </c>
      <c r="X77" s="279"/>
      <c r="AA77" s="40"/>
    </row>
    <row r="78" spans="2:27" ht="25.5" customHeight="1" x14ac:dyDescent="0.25">
      <c r="B78" s="181" t="s">
        <v>98</v>
      </c>
      <c r="C78" s="179" t="s">
        <v>340</v>
      </c>
      <c r="D78" s="179" t="s">
        <v>340</v>
      </c>
      <c r="E78" s="179" t="s">
        <v>340</v>
      </c>
      <c r="F78" s="179" t="s">
        <v>451</v>
      </c>
      <c r="G78" s="179" t="s">
        <v>340</v>
      </c>
      <c r="H78" s="179" t="s">
        <v>532</v>
      </c>
      <c r="I78" s="179" t="s">
        <v>451</v>
      </c>
      <c r="J78" s="179" t="s">
        <v>531</v>
      </c>
      <c r="K78" s="180" t="s">
        <v>452</v>
      </c>
      <c r="M78" s="278">
        <v>0.19047619047619047</v>
      </c>
      <c r="N78" s="278">
        <v>0</v>
      </c>
      <c r="O78" s="278">
        <v>0.5</v>
      </c>
      <c r="P78" s="278">
        <v>0.2</v>
      </c>
      <c r="Q78" s="278">
        <v>1</v>
      </c>
      <c r="R78" s="278">
        <v>0.1111111111111111</v>
      </c>
      <c r="S78" s="278">
        <v>0.8</v>
      </c>
      <c r="T78" s="278">
        <v>0.1111111111111111</v>
      </c>
      <c r="U78" s="278">
        <v>0.44444444444444442</v>
      </c>
      <c r="V78" s="279">
        <v>0.2</v>
      </c>
      <c r="W78" s="279">
        <v>0</v>
      </c>
      <c r="X78" s="279"/>
      <c r="AA78" s="40"/>
    </row>
    <row r="79" spans="2:27" ht="25.5" customHeight="1" x14ac:dyDescent="0.25">
      <c r="B79" s="182" t="s">
        <v>99</v>
      </c>
      <c r="C79" s="183" t="s">
        <v>340</v>
      </c>
      <c r="D79" s="183" t="s">
        <v>340</v>
      </c>
      <c r="E79" s="183" t="s">
        <v>340</v>
      </c>
      <c r="F79" s="183" t="s">
        <v>340</v>
      </c>
      <c r="G79" s="183" t="s">
        <v>340</v>
      </c>
      <c r="H79" s="183" t="s">
        <v>452</v>
      </c>
      <c r="I79" s="183" t="s">
        <v>340</v>
      </c>
      <c r="J79" s="183" t="s">
        <v>452</v>
      </c>
      <c r="K79" s="184" t="s">
        <v>532</v>
      </c>
      <c r="M79" s="278">
        <v>0</v>
      </c>
      <c r="N79" s="278">
        <v>0</v>
      </c>
      <c r="O79" s="278">
        <v>0</v>
      </c>
      <c r="P79" s="278">
        <v>0.2</v>
      </c>
      <c r="Q79" s="278">
        <v>0</v>
      </c>
      <c r="R79" s="278">
        <v>0.33333333333333331</v>
      </c>
      <c r="S79" s="278">
        <v>0.2</v>
      </c>
      <c r="T79" s="278">
        <v>0.44444444444444442</v>
      </c>
      <c r="U79" s="278">
        <v>0.22222222222222221</v>
      </c>
      <c r="V79" s="279">
        <v>0.6</v>
      </c>
      <c r="W79" s="279">
        <v>0</v>
      </c>
      <c r="X79" s="279"/>
      <c r="AA79" s="40"/>
    </row>
    <row r="80" spans="2:27" ht="15.75" customHeight="1" x14ac:dyDescent="0.25">
      <c r="B80" s="48"/>
      <c r="C80" s="48"/>
      <c r="D80" s="49"/>
      <c r="E80" s="49"/>
      <c r="F80" s="49"/>
      <c r="G80" s="49"/>
      <c r="H80" s="49"/>
      <c r="I80" s="49"/>
      <c r="J80" s="49"/>
      <c r="K80" s="49"/>
      <c r="M80" s="273">
        <v>0</v>
      </c>
      <c r="N80" s="273">
        <v>0</v>
      </c>
      <c r="O80" s="273">
        <v>0</v>
      </c>
      <c r="P80" s="273">
        <v>0</v>
      </c>
      <c r="Q80" s="273">
        <v>0</v>
      </c>
      <c r="R80" s="273">
        <v>0.22222222222222221</v>
      </c>
      <c r="S80" s="273">
        <v>0</v>
      </c>
      <c r="T80" s="273">
        <v>0.22222222222222221</v>
      </c>
      <c r="U80" s="273">
        <v>0.33333333333333331</v>
      </c>
      <c r="V80" s="39">
        <v>0.2</v>
      </c>
      <c r="W80" s="39">
        <v>1</v>
      </c>
      <c r="AA80" s="40"/>
    </row>
    <row r="81" spans="2:27" ht="25.5" customHeight="1" thickBot="1" x14ac:dyDescent="0.3">
      <c r="B81" s="210" t="s">
        <v>92</v>
      </c>
      <c r="C81" s="211" t="s">
        <v>123</v>
      </c>
      <c r="D81" s="211" t="s">
        <v>121</v>
      </c>
      <c r="E81" s="211" t="str">
        <f>IFERROR(INDEX(#REF!,MATCH(종합!$C$5&amp;12,#REF!,0),2),"")</f>
        <v/>
      </c>
      <c r="F81" s="211" t="str">
        <f>IFERROR(INDEX(#REF!,MATCH(종합!$C$5&amp;13,#REF!,0),2),"")</f>
        <v/>
      </c>
      <c r="G81" s="211" t="str">
        <f>IFERROR(INDEX(#REF!,MATCH(종합!$C$5&amp;14,#REF!,0),2),"")</f>
        <v/>
      </c>
      <c r="H81" s="211" t="str">
        <f>IFERROR(INDEX(#REF!,MATCH(종합!$C$5&amp;15,#REF!,0),2),"")</f>
        <v/>
      </c>
      <c r="I81" s="211" t="str">
        <f>IFERROR(INDEX(#REF!,MATCH(종합!$C$5&amp;16,#REF!,0),2),"")</f>
        <v/>
      </c>
      <c r="J81" s="211" t="str">
        <f>IFERROR(INDEX(#REF!,MATCH(종합!$C$5&amp;17,#REF!,0),2),"")</f>
        <v/>
      </c>
      <c r="K81" s="211" t="str">
        <f>IFERROR(INDEX(#REF!,MATCH(종합!$C$5&amp;18,#REF!,0),2),"")</f>
        <v/>
      </c>
      <c r="M81" s="279"/>
      <c r="N81" s="279"/>
      <c r="O81" s="279"/>
      <c r="P81" s="279"/>
      <c r="Q81" s="279"/>
      <c r="R81" s="279"/>
      <c r="S81" s="279"/>
      <c r="T81" s="279"/>
      <c r="U81" s="279"/>
      <c r="AA81" s="40"/>
    </row>
    <row r="82" spans="2:27" ht="25.5" customHeight="1" thickTop="1" x14ac:dyDescent="0.25">
      <c r="B82" s="215" t="s">
        <v>110</v>
      </c>
      <c r="C82" s="216" t="s">
        <v>67</v>
      </c>
      <c r="D82" s="216" t="s">
        <v>70</v>
      </c>
      <c r="E82" s="217" t="str">
        <f>IFERROR(INDEX(#REF!,MATCH(종합!$C$5&amp;종합!E$81,#REF!,0),15),"")</f>
        <v/>
      </c>
      <c r="F82" s="217" t="str">
        <f>IFERROR(INDEX(#REF!,MATCH(종합!$C$5&amp;종합!F$81,#REF!,0),15),"")</f>
        <v/>
      </c>
      <c r="G82" s="217" t="str">
        <f>IFERROR(INDEX(#REF!,MATCH(종합!$C$5&amp;종합!G$81,#REF!,0),15),"")</f>
        <v/>
      </c>
      <c r="H82" s="217" t="str">
        <f>IFERROR(INDEX(#REF!,MATCH(종합!$C$5&amp;종합!H$81,#REF!,0),15),"")</f>
        <v/>
      </c>
      <c r="I82" s="217" t="str">
        <f>IFERROR(INDEX(#REF!,MATCH(종합!$C$5&amp;종합!I$81,#REF!,0),15),"")</f>
        <v/>
      </c>
      <c r="J82" s="217" t="str">
        <f>IFERROR(INDEX(#REF!,MATCH(종합!$C$5&amp;종합!J$81,#REF!,0),15),"")</f>
        <v/>
      </c>
      <c r="K82" s="217" t="str">
        <f>IFERROR(INDEX(#REF!,MATCH(종합!$C$5&amp;종합!K$81,#REF!,0),15),"")</f>
        <v/>
      </c>
      <c r="M82" s="279"/>
      <c r="N82" s="279"/>
      <c r="O82" s="279"/>
      <c r="P82" s="279"/>
      <c r="Q82" s="279"/>
      <c r="R82" s="279"/>
      <c r="S82" s="279"/>
      <c r="T82" s="279"/>
      <c r="U82" s="279"/>
      <c r="AA82" s="40"/>
    </row>
    <row r="83" spans="2:27" ht="25.5" customHeight="1" x14ac:dyDescent="0.25">
      <c r="B83" s="213" t="s">
        <v>95</v>
      </c>
      <c r="C83" s="203" t="s">
        <v>340</v>
      </c>
      <c r="D83" s="203" t="s">
        <v>340</v>
      </c>
      <c r="E83" s="203" t="str">
        <f>IFERROR(ROUND(SUMIFS(#REF!,#REF!,종합!$C$5,#REF!,종합!E$81)/SUMIFS(#REF!,#REF!,종합!$C$5,#REF!,종합!E$81)*100,0)&amp;"%("&amp;SUMIFS(#REF!,#REF!,종합!$C$5,#REF!,종합!E$81)&amp;"명)","")</f>
        <v/>
      </c>
      <c r="F83" s="203"/>
      <c r="G83" s="203"/>
      <c r="H83" s="203"/>
      <c r="I83" s="203"/>
      <c r="J83" s="203"/>
      <c r="K83" s="214"/>
      <c r="M83" s="279"/>
      <c r="N83" s="279"/>
      <c r="O83" s="279"/>
      <c r="P83" s="279"/>
      <c r="Q83" s="279"/>
      <c r="R83" s="279"/>
      <c r="S83" s="279"/>
      <c r="T83" s="279"/>
      <c r="U83" s="279"/>
      <c r="AA83" s="40"/>
    </row>
    <row r="84" spans="2:27" ht="25.5" customHeight="1" x14ac:dyDescent="0.25">
      <c r="B84" s="177" t="s">
        <v>96</v>
      </c>
      <c r="C84" s="179" t="s">
        <v>340</v>
      </c>
      <c r="D84" s="179" t="s">
        <v>340</v>
      </c>
      <c r="E84" s="179" t="str">
        <f>IFERROR(ROUND(SUMIFS(#REF!,#REF!,종합!$C$5,#REF!,종합!E$81)/SUMIFS(#REF!,#REF!,종합!$C$5,#REF!,종합!E$81)*100,0)&amp;"%("&amp;SUMIFS(#REF!,#REF!,종합!$C$5,#REF!,종합!E$81)&amp;"명)","")</f>
        <v/>
      </c>
      <c r="F84" s="179"/>
      <c r="G84" s="179"/>
      <c r="H84" s="179"/>
      <c r="I84" s="179"/>
      <c r="J84" s="179"/>
      <c r="K84" s="180"/>
      <c r="M84" s="279"/>
      <c r="N84" s="279"/>
      <c r="O84" s="279"/>
      <c r="P84" s="279"/>
      <c r="Q84" s="279"/>
      <c r="R84" s="279"/>
      <c r="S84" s="279"/>
      <c r="T84" s="279"/>
      <c r="U84" s="279"/>
      <c r="AA84" s="40"/>
    </row>
    <row r="85" spans="2:27" ht="25.5" customHeight="1" x14ac:dyDescent="0.25">
      <c r="B85" s="176" t="s">
        <v>97</v>
      </c>
      <c r="C85" s="179" t="s">
        <v>340</v>
      </c>
      <c r="D85" s="179" t="s">
        <v>340</v>
      </c>
      <c r="E85" s="179" t="str">
        <f>IFERROR(ROUND(SUMIFS(#REF!,#REF!,종합!$C$5,#REF!,종합!E$81)/SUMIFS(#REF!,#REF!,종합!$C$5,#REF!,종합!E$81)*100,0)&amp;"%("&amp;SUMIFS(#REF!,#REF!,종합!$C$5,#REF!,종합!E$81)&amp;"명)","")</f>
        <v/>
      </c>
      <c r="F85" s="179"/>
      <c r="G85" s="179"/>
      <c r="H85" s="179"/>
      <c r="I85" s="179"/>
      <c r="J85" s="179"/>
      <c r="K85" s="180"/>
      <c r="M85" s="279"/>
      <c r="N85" s="279"/>
      <c r="O85" s="279"/>
      <c r="P85" s="279"/>
      <c r="Q85" s="279"/>
      <c r="R85" s="279"/>
      <c r="S85" s="279"/>
      <c r="T85" s="279"/>
      <c r="U85" s="279"/>
      <c r="AA85" s="40"/>
    </row>
    <row r="86" spans="2:27" ht="25.5" customHeight="1" x14ac:dyDescent="0.25">
      <c r="B86" s="176" t="s">
        <v>100</v>
      </c>
      <c r="C86" s="179" t="s">
        <v>451</v>
      </c>
      <c r="D86" s="179" t="s">
        <v>340</v>
      </c>
      <c r="E86" s="179" t="str">
        <f>IFERROR(ROUND(SUMIFS(#REF!,#REF!,종합!$C$5,#REF!,종합!E$81)/SUMIFS(#REF!,#REF!,종합!$C$5,#REF!,종합!E$81)*100,0)&amp;"%("&amp;SUMIFS(#REF!,#REF!,종합!$C$5,#REF!,종합!E$81)&amp;"명)","")</f>
        <v/>
      </c>
      <c r="F86" s="179"/>
      <c r="G86" s="179"/>
      <c r="H86" s="179"/>
      <c r="I86" s="179"/>
      <c r="J86" s="179"/>
      <c r="K86" s="180"/>
      <c r="M86" s="279"/>
      <c r="N86" s="279"/>
      <c r="O86" s="279"/>
      <c r="P86" s="279"/>
      <c r="Q86" s="279"/>
      <c r="R86" s="279"/>
      <c r="S86" s="279"/>
      <c r="T86" s="279"/>
      <c r="U86" s="279"/>
      <c r="AA86" s="40"/>
    </row>
    <row r="87" spans="2:27" ht="25.5" customHeight="1" x14ac:dyDescent="0.25">
      <c r="B87" s="181" t="s">
        <v>98</v>
      </c>
      <c r="C87" s="179" t="s">
        <v>450</v>
      </c>
      <c r="D87" s="179" t="s">
        <v>340</v>
      </c>
      <c r="E87" s="179" t="str">
        <f>IFERROR(ROUND(SUMIFS(#REF!,#REF!,종합!$C$5,#REF!,종합!E$81)/SUMIFS(#REF!,#REF!,종합!$C$5,#REF!,종합!E$81)*100,0)&amp;"%("&amp;SUMIFS(#REF!,#REF!,종합!$C$5,#REF!,종합!E$81)&amp;"명)","")</f>
        <v/>
      </c>
      <c r="F87" s="179"/>
      <c r="G87" s="179"/>
      <c r="H87" s="179"/>
      <c r="I87" s="179"/>
      <c r="J87" s="179"/>
      <c r="K87" s="180"/>
      <c r="M87" s="279"/>
      <c r="N87" s="279"/>
      <c r="O87" s="279"/>
      <c r="P87" s="279"/>
      <c r="Q87" s="279"/>
      <c r="R87" s="279"/>
      <c r="S87" s="279"/>
      <c r="T87" s="279"/>
      <c r="U87" s="279"/>
      <c r="AA87" s="40"/>
    </row>
    <row r="88" spans="2:27" ht="25.5" customHeight="1" x14ac:dyDescent="0.25">
      <c r="B88" s="182" t="s">
        <v>99</v>
      </c>
      <c r="C88" s="183" t="s">
        <v>451</v>
      </c>
      <c r="D88" s="183" t="s">
        <v>341</v>
      </c>
      <c r="E88" s="183" t="str">
        <f>IFERROR(ROUND(SUMIFS(#REF!,#REF!,종합!$C$5,#REF!,종합!E$81)/SUMIFS(#REF!,#REF!,종합!$C$5,#REF!,종합!E$81)*100,0)&amp;"%("&amp;SUMIFS(#REF!,#REF!,종합!$C$5,#REF!,종합!E$81)&amp;"명)","")</f>
        <v/>
      </c>
      <c r="F88" s="183"/>
      <c r="G88" s="183"/>
      <c r="H88" s="183"/>
      <c r="I88" s="183"/>
      <c r="J88" s="183"/>
      <c r="K88" s="184"/>
      <c r="M88" s="279"/>
      <c r="N88" s="279"/>
      <c r="O88" s="279"/>
      <c r="P88" s="279"/>
      <c r="Q88" s="279"/>
      <c r="R88" s="279"/>
      <c r="S88" s="279"/>
      <c r="T88" s="279"/>
      <c r="U88" s="279"/>
      <c r="AA88" s="40"/>
    </row>
    <row r="89" spans="2:27" ht="15.75" customHeight="1" x14ac:dyDescent="0.25">
      <c r="B89" s="48"/>
      <c r="C89" s="48"/>
      <c r="D89" s="49"/>
      <c r="E89" s="49"/>
      <c r="F89" s="49"/>
      <c r="G89" s="49"/>
      <c r="H89" s="49"/>
      <c r="I89" s="49"/>
      <c r="J89" s="49"/>
      <c r="K89" s="49"/>
      <c r="M89" s="279"/>
      <c r="N89" s="279"/>
      <c r="O89" s="279"/>
      <c r="P89" s="279"/>
      <c r="Q89" s="279"/>
      <c r="R89" s="279"/>
      <c r="S89" s="279"/>
      <c r="T89" s="279"/>
      <c r="U89" s="279"/>
      <c r="AA89" s="40"/>
    </row>
    <row r="90" spans="2:27" ht="17.25" customHeight="1" x14ac:dyDescent="0.25">
      <c r="B90" s="52" t="s">
        <v>138</v>
      </c>
      <c r="C90" s="52"/>
      <c r="D90" s="51"/>
      <c r="E90" s="51"/>
      <c r="F90" s="51"/>
      <c r="G90" s="51"/>
      <c r="H90" s="51"/>
      <c r="I90" s="51"/>
      <c r="J90" s="51"/>
      <c r="K90" s="51"/>
      <c r="M90" s="274"/>
      <c r="N90" s="275"/>
      <c r="P90" s="230"/>
      <c r="AA90" s="40"/>
    </row>
    <row r="91" spans="2:27" ht="30.75" customHeight="1" x14ac:dyDescent="0.25">
      <c r="B91" s="56" t="s">
        <v>75</v>
      </c>
      <c r="C91" s="56" t="s">
        <v>102</v>
      </c>
      <c r="D91" s="56" t="s">
        <v>103</v>
      </c>
      <c r="E91" s="56" t="s">
        <v>104</v>
      </c>
      <c r="F91" s="56" t="s">
        <v>105</v>
      </c>
      <c r="G91" s="56" t="s">
        <v>106</v>
      </c>
      <c r="H91" s="56" t="s">
        <v>6</v>
      </c>
      <c r="I91" s="56" t="s">
        <v>7</v>
      </c>
      <c r="J91" s="56" t="s">
        <v>107</v>
      </c>
      <c r="K91" s="56" t="s">
        <v>109</v>
      </c>
      <c r="M91" s="274"/>
      <c r="N91" s="275"/>
      <c r="P91" s="230"/>
      <c r="AA91" s="40"/>
    </row>
    <row r="92" spans="2:27" ht="20.25" customHeight="1" x14ac:dyDescent="0.25">
      <c r="B92" s="85" t="s">
        <v>119</v>
      </c>
      <c r="C92" s="317">
        <v>2401</v>
      </c>
      <c r="D92" s="265">
        <v>2.8404251919577142E-2</v>
      </c>
      <c r="E92" s="265">
        <v>0.4904758604863233</v>
      </c>
      <c r="F92" s="265">
        <v>0.20337642320962337</v>
      </c>
      <c r="G92" s="266">
        <v>15.327549999999997</v>
      </c>
      <c r="H92" s="267">
        <v>1.8371789372538911</v>
      </c>
      <c r="I92" s="267">
        <v>26.642668868269464</v>
      </c>
      <c r="J92" s="268">
        <v>2.076784887946002</v>
      </c>
      <c r="K92" s="72"/>
      <c r="M92" s="274"/>
      <c r="N92" s="280"/>
      <c r="P92" s="230"/>
      <c r="AA92" s="40"/>
    </row>
    <row r="93" spans="2:27" ht="20.25" customHeight="1" x14ac:dyDescent="0.25">
      <c r="B93" s="85" t="s">
        <v>119</v>
      </c>
      <c r="C93" s="317">
        <v>2402</v>
      </c>
      <c r="D93" s="265">
        <v>7.4583487822798986E-2</v>
      </c>
      <c r="E93" s="265">
        <v>0.39928514034306412</v>
      </c>
      <c r="F93" s="265">
        <v>0.18824738536810554</v>
      </c>
      <c r="G93" s="266">
        <v>12.644952380952381</v>
      </c>
      <c r="H93" s="267">
        <v>0.44645767500449735</v>
      </c>
      <c r="I93" s="267">
        <v>12.362972050210301</v>
      </c>
      <c r="J93" s="268">
        <v>2.2865108810707793</v>
      </c>
      <c r="K93" s="72"/>
      <c r="M93" s="274"/>
      <c r="N93" s="280"/>
      <c r="P93" s="230"/>
      <c r="AA93" s="40"/>
    </row>
    <row r="94" spans="2:27" ht="20.25" customHeight="1" x14ac:dyDescent="0.25">
      <c r="B94" s="85" t="s">
        <v>119</v>
      </c>
      <c r="C94" s="317">
        <v>2403</v>
      </c>
      <c r="D94" s="265">
        <v>1.4938841958206493E-2</v>
      </c>
      <c r="E94" s="265">
        <v>0.39616212113721722</v>
      </c>
      <c r="F94" s="265">
        <v>0.20008864385495526</v>
      </c>
      <c r="G94" s="266">
        <v>12.128285714285717</v>
      </c>
      <c r="H94" s="267">
        <v>0.35916695208950844</v>
      </c>
      <c r="I94" s="267">
        <v>13.897221481556274</v>
      </c>
      <c r="J94" s="268">
        <v>2.3644763846278116</v>
      </c>
      <c r="K94" s="72"/>
      <c r="M94" s="274"/>
      <c r="N94" s="280"/>
      <c r="P94" s="230"/>
      <c r="AA94" s="40"/>
    </row>
    <row r="95" spans="2:27" ht="20.25" customHeight="1" x14ac:dyDescent="0.25">
      <c r="B95" s="85" t="s">
        <v>119</v>
      </c>
      <c r="C95" s="317">
        <v>2404</v>
      </c>
      <c r="D95" s="265">
        <v>1.6226102183705179E-2</v>
      </c>
      <c r="E95" s="265">
        <v>0.38702482138039479</v>
      </c>
      <c r="F95" s="265">
        <v>0.20179119029952305</v>
      </c>
      <c r="G95" s="266">
        <v>12.605238095238091</v>
      </c>
      <c r="H95" s="267">
        <v>0.47433620990218078</v>
      </c>
      <c r="I95" s="267">
        <v>14.736150681543</v>
      </c>
      <c r="J95" s="268">
        <v>2.3154404670635813</v>
      </c>
      <c r="K95" s="72"/>
      <c r="M95" s="274"/>
      <c r="N95" s="280"/>
      <c r="P95" s="230"/>
      <c r="AA95" s="40"/>
    </row>
    <row r="96" spans="2:27" ht="20.25" customHeight="1" x14ac:dyDescent="0.25">
      <c r="B96" s="85" t="s">
        <v>119</v>
      </c>
      <c r="C96" s="317">
        <v>2405</v>
      </c>
      <c r="D96" s="265">
        <v>1.5842452795039971E-2</v>
      </c>
      <c r="E96" s="265">
        <v>0.38556971614640123</v>
      </c>
      <c r="F96" s="265">
        <v>0.19184877897546965</v>
      </c>
      <c r="G96" s="266">
        <v>13.085714285714284</v>
      </c>
      <c r="H96" s="267">
        <v>0.44851769161002247</v>
      </c>
      <c r="I96" s="267">
        <v>14.895978162946966</v>
      </c>
      <c r="J96" s="268">
        <v>2.2516727928456515</v>
      </c>
      <c r="K96" s="72"/>
      <c r="M96" s="274"/>
      <c r="N96" s="280"/>
      <c r="P96" s="230"/>
      <c r="AA96" s="40"/>
    </row>
    <row r="97" spans="2:27" ht="20.25" customHeight="1" x14ac:dyDescent="0.25">
      <c r="B97" s="85" t="s">
        <v>119</v>
      </c>
      <c r="C97" s="317">
        <v>2406</v>
      </c>
      <c r="D97" s="265">
        <v>1.8745221162613561E-2</v>
      </c>
      <c r="E97" s="265">
        <v>0.39043421025310654</v>
      </c>
      <c r="F97" s="265">
        <v>0.18301057614042152</v>
      </c>
      <c r="G97" s="266">
        <v>14.282190476190475</v>
      </c>
      <c r="H97" s="267">
        <v>0.4289962889239437</v>
      </c>
      <c r="I97" s="267">
        <v>15.878936973922894</v>
      </c>
      <c r="J97" s="268">
        <v>2.1290464185561255</v>
      </c>
      <c r="K97" s="72"/>
      <c r="M97" s="274"/>
      <c r="N97" s="280"/>
      <c r="P97" s="230"/>
      <c r="AA97" s="40"/>
    </row>
    <row r="98" spans="2:27" ht="20.25" customHeight="1" x14ac:dyDescent="0.25">
      <c r="B98" s="85" t="s">
        <v>119</v>
      </c>
      <c r="C98" s="317">
        <v>2407</v>
      </c>
      <c r="D98" s="86">
        <v>1.9455127786402876E-2</v>
      </c>
      <c r="E98" s="86">
        <v>0.39540278929277461</v>
      </c>
      <c r="F98" s="86">
        <v>0.1787068483662653</v>
      </c>
      <c r="G98" s="87">
        <v>15.029</v>
      </c>
      <c r="H98" s="88">
        <v>0.3975982080753997</v>
      </c>
      <c r="I98" s="88">
        <v>15.585410421519121</v>
      </c>
      <c r="J98" s="89">
        <v>2.0619653274353218</v>
      </c>
      <c r="K98" s="72"/>
      <c r="M98" s="274"/>
      <c r="N98" s="280"/>
      <c r="P98" s="230"/>
      <c r="AA98" s="40"/>
    </row>
    <row r="99" spans="2:27" ht="20.25" customHeight="1" x14ac:dyDescent="0.25">
      <c r="B99" s="85" t="s">
        <v>119</v>
      </c>
      <c r="C99" s="317">
        <v>2408</v>
      </c>
      <c r="D99" s="86">
        <v>1.783472722718913E-2</v>
      </c>
      <c r="E99" s="86">
        <v>0.40481131350794058</v>
      </c>
      <c r="F99" s="86">
        <v>0.16927912406717727</v>
      </c>
      <c r="G99" s="87">
        <v>15.769238095238098</v>
      </c>
      <c r="H99" s="88">
        <v>0.57648171762228717</v>
      </c>
      <c r="I99" s="88">
        <v>14.649518991398599</v>
      </c>
      <c r="J99" s="89">
        <v>1.9942929182520435</v>
      </c>
      <c r="K99" s="72"/>
      <c r="M99" s="274"/>
      <c r="N99" s="280"/>
      <c r="P99" s="230"/>
      <c r="AA99" s="40"/>
    </row>
    <row r="100" spans="2:27" ht="20.25" customHeight="1" x14ac:dyDescent="0.25">
      <c r="B100" s="85" t="s">
        <v>119</v>
      </c>
      <c r="C100" s="317">
        <v>2409</v>
      </c>
      <c r="D100" s="86">
        <v>1.7534836281363653E-2</v>
      </c>
      <c r="E100" s="86">
        <v>0.39647658875978475</v>
      </c>
      <c r="F100" s="86">
        <v>0.17919314727825367</v>
      </c>
      <c r="G100" s="87">
        <v>15.142549999999996</v>
      </c>
      <c r="H100" s="88">
        <v>0.45494019658153395</v>
      </c>
      <c r="I100" s="88">
        <v>15.153159909998816</v>
      </c>
      <c r="J100" s="89">
        <v>2.0461151284036587</v>
      </c>
      <c r="K100" s="72"/>
      <c r="M100" s="274"/>
      <c r="N100" s="280"/>
      <c r="P100" s="230"/>
      <c r="AA100" s="40"/>
    </row>
    <row r="101" spans="2:27" ht="20.25" customHeight="1" x14ac:dyDescent="0.25">
      <c r="B101" s="85" t="s">
        <v>119</v>
      </c>
      <c r="C101" s="317">
        <v>2410</v>
      </c>
      <c r="D101" s="86">
        <v>1.5874552331830188E-2</v>
      </c>
      <c r="E101" s="86">
        <v>0.39303463904161462</v>
      </c>
      <c r="F101" s="86">
        <v>0.19883815401544047</v>
      </c>
      <c r="G101" s="87">
        <v>13.374190476190474</v>
      </c>
      <c r="H101" s="88">
        <v>0.5383052510232359</v>
      </c>
      <c r="I101" s="88">
        <v>14.474332191588777</v>
      </c>
      <c r="J101" s="89">
        <v>2.229187136919176</v>
      </c>
      <c r="K101" s="72"/>
      <c r="M101" s="274"/>
      <c r="N101" s="280"/>
      <c r="P101" s="230"/>
      <c r="AA101" s="40"/>
    </row>
    <row r="102" spans="2:27" ht="20.25" customHeight="1" x14ac:dyDescent="0.25">
      <c r="B102" s="85" t="s">
        <v>119</v>
      </c>
      <c r="C102" s="317">
        <v>2411</v>
      </c>
      <c r="D102" s="86">
        <v>1.6020095584940289E-2</v>
      </c>
      <c r="E102" s="86">
        <v>0.40162575676211176</v>
      </c>
      <c r="F102" s="86">
        <v>0.19927707505195708</v>
      </c>
      <c r="G102" s="87">
        <v>13.139999999999997</v>
      </c>
      <c r="H102" s="88">
        <v>0.63199537293356245</v>
      </c>
      <c r="I102" s="88">
        <v>15.295280687881636</v>
      </c>
      <c r="J102" s="89">
        <v>2.2637798257072301</v>
      </c>
      <c r="K102" s="72"/>
      <c r="M102" s="274"/>
      <c r="N102" s="280"/>
      <c r="P102" s="230"/>
      <c r="AA102" s="40"/>
    </row>
    <row r="103" spans="2:27" ht="20.25" customHeight="1" x14ac:dyDescent="0.25">
      <c r="B103" s="85" t="s">
        <v>119</v>
      </c>
      <c r="C103" s="317">
        <v>2412</v>
      </c>
      <c r="D103" s="86">
        <v>1.7235012489123527E-2</v>
      </c>
      <c r="E103" s="86">
        <v>0.42151509937461606</v>
      </c>
      <c r="F103" s="86">
        <v>0.20509475596196627</v>
      </c>
      <c r="G103" s="87">
        <v>13.558550000000002</v>
      </c>
      <c r="H103" s="88">
        <v>0.68222951817836031</v>
      </c>
      <c r="I103" s="88">
        <v>15.944453109241309</v>
      </c>
      <c r="J103" s="89">
        <v>2.2640594882371925</v>
      </c>
      <c r="K103" s="72"/>
      <c r="M103" s="274"/>
      <c r="N103" s="280"/>
      <c r="P103" s="230"/>
      <c r="AA103" s="40"/>
    </row>
    <row r="104" spans="2:27" ht="20.25" customHeight="1" x14ac:dyDescent="0.25">
      <c r="B104" s="85" t="s">
        <v>119</v>
      </c>
      <c r="C104" s="317">
        <v>2501</v>
      </c>
      <c r="D104" s="265">
        <v>1.7829660179391554E-2</v>
      </c>
      <c r="E104" s="265">
        <v>0.42374658047171787</v>
      </c>
      <c r="F104" s="265">
        <v>0.2015705148082465</v>
      </c>
      <c r="G104" s="266">
        <v>13.475238095238094</v>
      </c>
      <c r="H104" s="267">
        <v>0.69162742117581633</v>
      </c>
      <c r="I104" s="267">
        <v>15.991735567968165</v>
      </c>
      <c r="J104" s="268">
        <v>2.2828052526139646</v>
      </c>
      <c r="K104" s="72" t="s">
        <v>66</v>
      </c>
      <c r="M104" s="274"/>
      <c r="N104" s="280"/>
      <c r="P104" s="230"/>
      <c r="AA104" s="40"/>
    </row>
    <row r="105" spans="2:27" ht="20.25" customHeight="1" x14ac:dyDescent="0.25">
      <c r="B105" s="85" t="s">
        <v>529</v>
      </c>
      <c r="C105" s="317">
        <v>2401</v>
      </c>
      <c r="D105" s="265">
        <v>0</v>
      </c>
      <c r="E105" s="265">
        <v>0</v>
      </c>
      <c r="F105" s="265">
        <v>0</v>
      </c>
      <c r="G105" s="266">
        <v>0</v>
      </c>
      <c r="H105" s="267">
        <v>0</v>
      </c>
      <c r="I105" s="267">
        <v>0</v>
      </c>
      <c r="J105" s="268">
        <v>0</v>
      </c>
      <c r="K105" s="72"/>
      <c r="M105" s="274"/>
      <c r="N105" s="280"/>
      <c r="P105" s="230"/>
      <c r="AA105" s="40"/>
    </row>
    <row r="106" spans="2:27" ht="20.25" customHeight="1" x14ac:dyDescent="0.25">
      <c r="B106" s="85" t="s">
        <v>529</v>
      </c>
      <c r="C106" s="317">
        <v>2402</v>
      </c>
      <c r="D106" s="265">
        <v>5.9804219186351815E-2</v>
      </c>
      <c r="E106" s="265">
        <v>0.33616037992908232</v>
      </c>
      <c r="F106" s="265">
        <v>0.18170583656971068</v>
      </c>
      <c r="G106" s="266">
        <v>7.0949999999999998</v>
      </c>
      <c r="H106" s="267">
        <v>0</v>
      </c>
      <c r="I106" s="267">
        <v>2.0299562123591657</v>
      </c>
      <c r="J106" s="268">
        <v>2.4318169504341092</v>
      </c>
      <c r="K106" s="72"/>
      <c r="M106" s="274"/>
      <c r="N106" s="280"/>
      <c r="P106" s="230"/>
      <c r="AA106" s="40"/>
    </row>
    <row r="107" spans="2:27" ht="20.25" customHeight="1" x14ac:dyDescent="0.25">
      <c r="B107" s="85" t="s">
        <v>529</v>
      </c>
      <c r="C107" s="317">
        <v>2403</v>
      </c>
      <c r="D107" s="265">
        <v>2.3489278878001122E-2</v>
      </c>
      <c r="E107" s="265">
        <v>0.33652059346116348</v>
      </c>
      <c r="F107" s="265">
        <v>0.17693513458284427</v>
      </c>
      <c r="G107" s="266">
        <v>5.8769999999999998</v>
      </c>
      <c r="H107" s="267">
        <v>2.768937943393494E-2</v>
      </c>
      <c r="I107" s="267">
        <v>1.4121583511306819</v>
      </c>
      <c r="J107" s="268">
        <v>2.6024408153441621</v>
      </c>
      <c r="K107" s="72"/>
      <c r="M107" s="274"/>
      <c r="N107" s="280"/>
      <c r="P107" s="230"/>
      <c r="AA107" s="40"/>
    </row>
    <row r="108" spans="2:27" ht="20.25" customHeight="1" x14ac:dyDescent="0.25">
      <c r="B108" s="85" t="s">
        <v>529</v>
      </c>
      <c r="C108" s="317">
        <v>2404</v>
      </c>
      <c r="D108" s="265">
        <v>1.980824059687324E-2</v>
      </c>
      <c r="E108" s="265">
        <v>0.33462652399127912</v>
      </c>
      <c r="F108" s="265">
        <v>0.17822945952480418</v>
      </c>
      <c r="G108" s="266">
        <v>6.0549999999999997</v>
      </c>
      <c r="H108" s="267">
        <v>0</v>
      </c>
      <c r="I108" s="267">
        <v>1.729652982730167</v>
      </c>
      <c r="J108" s="268">
        <v>2.5767459570802806</v>
      </c>
      <c r="K108" s="72"/>
      <c r="M108" s="274"/>
      <c r="N108" s="280"/>
      <c r="P108" s="230"/>
      <c r="AA108" s="40"/>
    </row>
    <row r="109" spans="2:27" ht="20.25" customHeight="1" x14ac:dyDescent="0.25">
      <c r="B109" s="85" t="s">
        <v>529</v>
      </c>
      <c r="C109" s="317">
        <v>2405</v>
      </c>
      <c r="D109" s="265">
        <v>1.9535692656614301E-2</v>
      </c>
      <c r="E109" s="265">
        <v>0.33929963028992255</v>
      </c>
      <c r="F109" s="265">
        <v>0.18755220786532792</v>
      </c>
      <c r="G109" s="266">
        <v>6.4530000000000003</v>
      </c>
      <c r="H109" s="267">
        <v>0</v>
      </c>
      <c r="I109" s="267">
        <v>2.063442758439757</v>
      </c>
      <c r="J109" s="268">
        <v>2.5286518508027851</v>
      </c>
      <c r="K109" s="72"/>
      <c r="M109" s="274"/>
      <c r="N109" s="280"/>
      <c r="P109" s="230"/>
      <c r="AA109" s="40"/>
    </row>
    <row r="110" spans="2:27" ht="20.25" customHeight="1" x14ac:dyDescent="0.25">
      <c r="B110" s="85" t="s">
        <v>529</v>
      </c>
      <c r="C110" s="317">
        <v>2406</v>
      </c>
      <c r="D110" s="265">
        <v>0</v>
      </c>
      <c r="E110" s="265">
        <v>0</v>
      </c>
      <c r="F110" s="265">
        <v>0</v>
      </c>
      <c r="G110" s="266">
        <v>0</v>
      </c>
      <c r="H110" s="267">
        <v>0</v>
      </c>
      <c r="I110" s="267">
        <v>0</v>
      </c>
      <c r="J110" s="268">
        <v>0</v>
      </c>
      <c r="K110" s="72"/>
      <c r="M110" s="274"/>
      <c r="N110" s="280"/>
      <c r="P110" s="230"/>
      <c r="AA110" s="40"/>
    </row>
    <row r="111" spans="2:27" ht="20.25" customHeight="1" x14ac:dyDescent="0.25">
      <c r="B111" s="85" t="s">
        <v>529</v>
      </c>
      <c r="C111" s="317">
        <v>2407</v>
      </c>
      <c r="D111" s="86">
        <v>3.1434249410028266E-2</v>
      </c>
      <c r="E111" s="86">
        <v>0.345154437918131</v>
      </c>
      <c r="F111" s="86">
        <v>0.1632952023955708</v>
      </c>
      <c r="G111" s="87">
        <v>8.0679999999999996</v>
      </c>
      <c r="H111" s="88">
        <v>4.3085805381417097E-2</v>
      </c>
      <c r="I111" s="88">
        <v>0.99097352377259318</v>
      </c>
      <c r="J111" s="89">
        <v>2.2491351157539752</v>
      </c>
      <c r="K111" s="72"/>
      <c r="M111" s="274"/>
      <c r="N111" s="280"/>
      <c r="P111" s="230"/>
      <c r="AA111" s="40"/>
    </row>
    <row r="112" spans="2:27" ht="20.25" customHeight="1" x14ac:dyDescent="0.25">
      <c r="B112" s="85" t="s">
        <v>529</v>
      </c>
      <c r="C112" s="317">
        <v>2408</v>
      </c>
      <c r="D112" s="86">
        <v>4.2372182811516335E-2</v>
      </c>
      <c r="E112" s="86">
        <v>0.36307599051899253</v>
      </c>
      <c r="F112" s="86">
        <v>0.14350783053597055</v>
      </c>
      <c r="G112" s="87">
        <v>10.147</v>
      </c>
      <c r="H112" s="88">
        <v>0</v>
      </c>
      <c r="I112" s="88">
        <v>2.2228115055843265</v>
      </c>
      <c r="J112" s="89">
        <v>2.0140969190675992</v>
      </c>
      <c r="K112" s="72"/>
      <c r="M112" s="274"/>
      <c r="N112" s="280"/>
      <c r="P112" s="230"/>
      <c r="AA112" s="40"/>
    </row>
    <row r="113" spans="2:27" ht="20.25" customHeight="1" x14ac:dyDescent="0.25">
      <c r="B113" s="85" t="s">
        <v>529</v>
      </c>
      <c r="C113" s="317">
        <v>2409</v>
      </c>
      <c r="D113" s="86">
        <v>2.9404055076837406E-2</v>
      </c>
      <c r="E113" s="86">
        <v>0.36148208881127231</v>
      </c>
      <c r="F113" s="86">
        <v>0.16564220457077999</v>
      </c>
      <c r="G113" s="87">
        <v>9.4979999999999993</v>
      </c>
      <c r="H113" s="88">
        <v>2.9526239673935827E-2</v>
      </c>
      <c r="I113" s="88">
        <v>1.5944169423925347</v>
      </c>
      <c r="J113" s="89">
        <v>2.1011314583640943</v>
      </c>
      <c r="K113" s="72"/>
      <c r="M113" s="274"/>
      <c r="N113" s="280"/>
      <c r="P113" s="230"/>
      <c r="AA113" s="40"/>
    </row>
    <row r="114" spans="2:27" ht="20.25" customHeight="1" x14ac:dyDescent="0.25">
      <c r="B114" s="85" t="s">
        <v>529</v>
      </c>
      <c r="C114" s="317">
        <v>2410</v>
      </c>
      <c r="D114" s="86">
        <v>0</v>
      </c>
      <c r="E114" s="86">
        <v>0</v>
      </c>
      <c r="F114" s="86">
        <v>0</v>
      </c>
      <c r="G114" s="87">
        <v>0</v>
      </c>
      <c r="H114" s="88">
        <v>0</v>
      </c>
      <c r="I114" s="88">
        <v>0</v>
      </c>
      <c r="J114" s="89">
        <v>0</v>
      </c>
      <c r="K114" s="72"/>
      <c r="M114" s="274"/>
      <c r="N114" s="280"/>
      <c r="P114" s="230"/>
      <c r="AA114" s="40"/>
    </row>
    <row r="115" spans="2:27" ht="20.25" customHeight="1" x14ac:dyDescent="0.25">
      <c r="B115" s="85" t="s">
        <v>529</v>
      </c>
      <c r="C115" s="317">
        <v>2411</v>
      </c>
      <c r="D115" s="86">
        <v>0</v>
      </c>
      <c r="E115" s="86">
        <v>0</v>
      </c>
      <c r="F115" s="86">
        <v>0</v>
      </c>
      <c r="G115" s="87">
        <v>0</v>
      </c>
      <c r="H115" s="88">
        <v>0</v>
      </c>
      <c r="I115" s="88">
        <v>0</v>
      </c>
      <c r="J115" s="89">
        <v>0</v>
      </c>
      <c r="K115" s="72"/>
      <c r="M115" s="274"/>
      <c r="N115" s="280"/>
      <c r="P115" s="230"/>
      <c r="AA115" s="40"/>
    </row>
    <row r="116" spans="2:27" ht="20.25" customHeight="1" x14ac:dyDescent="0.25">
      <c r="B116" s="85" t="s">
        <v>529</v>
      </c>
      <c r="C116" s="317">
        <v>2412</v>
      </c>
      <c r="D116" s="86">
        <v>2.9002463683858917E-2</v>
      </c>
      <c r="E116" s="86">
        <v>0.37263619426561423</v>
      </c>
      <c r="F116" s="86">
        <v>0.17188918158010863</v>
      </c>
      <c r="G116" s="87">
        <v>8.3529999999999998</v>
      </c>
      <c r="H116" s="88">
        <v>0</v>
      </c>
      <c r="I116" s="88">
        <v>2.3894908650149631</v>
      </c>
      <c r="J116" s="89">
        <v>2.3450376063525002</v>
      </c>
      <c r="K116" s="72"/>
      <c r="M116" s="274"/>
      <c r="N116" s="280"/>
      <c r="P116" s="230"/>
      <c r="AA116" s="40"/>
    </row>
    <row r="117" spans="2:27" ht="20.25" customHeight="1" x14ac:dyDescent="0.25">
      <c r="B117" s="85" t="s">
        <v>529</v>
      </c>
      <c r="C117" s="317">
        <v>2501</v>
      </c>
      <c r="D117" s="265">
        <v>2.8720372492787399E-2</v>
      </c>
      <c r="E117" s="265">
        <v>0.36673892293082944</v>
      </c>
      <c r="F117" s="265">
        <v>0.16017810812270636</v>
      </c>
      <c r="G117" s="266">
        <v>8.0500000000000007</v>
      </c>
      <c r="H117" s="267">
        <v>3.1042269016028363E-2</v>
      </c>
      <c r="I117" s="267">
        <v>1.6452402578495033</v>
      </c>
      <c r="J117" s="268">
        <v>2.3741298064238454</v>
      </c>
      <c r="K117" s="72" t="s">
        <v>68</v>
      </c>
      <c r="M117" s="274"/>
      <c r="N117" s="280"/>
      <c r="P117" s="230"/>
      <c r="AA117" s="40"/>
    </row>
    <row r="118" spans="2:27" ht="20.25" customHeight="1" x14ac:dyDescent="0.25">
      <c r="B118" s="85" t="s">
        <v>126</v>
      </c>
      <c r="C118" s="317">
        <v>2401</v>
      </c>
      <c r="D118" s="265">
        <v>3.9877514970920715E-2</v>
      </c>
      <c r="E118" s="265">
        <v>0.43665336854570763</v>
      </c>
      <c r="F118" s="265">
        <v>0.37486173441554727</v>
      </c>
      <c r="G118" s="266">
        <v>6.3310000000000004</v>
      </c>
      <c r="H118" s="267">
        <v>2.147449131827758</v>
      </c>
      <c r="I118" s="267">
        <v>1.4693073007242556</v>
      </c>
      <c r="J118" s="268">
        <v>3.9398494008540781</v>
      </c>
      <c r="K118" s="72"/>
      <c r="M118" s="274"/>
      <c r="N118" s="280"/>
      <c r="P118" s="230"/>
      <c r="AA118" s="40"/>
    </row>
    <row r="119" spans="2:27" ht="20.25" customHeight="1" x14ac:dyDescent="0.25">
      <c r="B119" s="85" t="s">
        <v>126</v>
      </c>
      <c r="C119" s="317">
        <v>2402</v>
      </c>
      <c r="D119" s="265">
        <v>4.5193296587440528E-2</v>
      </c>
      <c r="E119" s="265">
        <v>0.37746910111237691</v>
      </c>
      <c r="F119" s="265">
        <v>0.39702968032590541</v>
      </c>
      <c r="G119" s="266">
        <v>4.33</v>
      </c>
      <c r="H119" s="267">
        <v>0.4413670018782172</v>
      </c>
      <c r="I119" s="267">
        <v>0.78242332151138505</v>
      </c>
      <c r="J119" s="268">
        <v>4.6446487916445935</v>
      </c>
      <c r="K119" s="72"/>
      <c r="M119" s="274"/>
      <c r="N119" s="280"/>
      <c r="P119" s="230"/>
      <c r="AA119" s="40"/>
    </row>
    <row r="120" spans="2:27" ht="20.25" customHeight="1" x14ac:dyDescent="0.25">
      <c r="B120" s="85" t="s">
        <v>126</v>
      </c>
      <c r="C120" s="317">
        <v>2403</v>
      </c>
      <c r="D120" s="265">
        <v>5.0533090964083406E-2</v>
      </c>
      <c r="E120" s="265">
        <v>0.35568622217370571</v>
      </c>
      <c r="F120" s="265">
        <v>0.41841152241255991</v>
      </c>
      <c r="G120" s="266">
        <v>3.5895000000000001</v>
      </c>
      <c r="H120" s="267">
        <v>0.57382151645151069</v>
      </c>
      <c r="I120" s="267">
        <v>0.73640427944610543</v>
      </c>
      <c r="J120" s="268">
        <v>4.9776984040841432</v>
      </c>
      <c r="K120" s="72"/>
      <c r="M120" s="274"/>
      <c r="N120" s="280"/>
      <c r="P120" s="230"/>
      <c r="AA120" s="40"/>
    </row>
    <row r="121" spans="2:27" ht="20.25" customHeight="1" x14ac:dyDescent="0.25">
      <c r="B121" s="85" t="s">
        <v>126</v>
      </c>
      <c r="C121" s="317">
        <v>2404</v>
      </c>
      <c r="D121" s="265">
        <v>5.0852702730536763E-2</v>
      </c>
      <c r="E121" s="265">
        <v>0.32777636381053166</v>
      </c>
      <c r="F121" s="265">
        <v>0.44418503020436789</v>
      </c>
      <c r="G121" s="266">
        <v>2.8839999999999999</v>
      </c>
      <c r="H121" s="267">
        <v>0.65305584098497083</v>
      </c>
      <c r="I121" s="267">
        <v>0.65305584098497083</v>
      </c>
      <c r="J121" s="268">
        <v>5.3313839666396889</v>
      </c>
      <c r="K121" s="72"/>
      <c r="M121" s="274"/>
      <c r="N121" s="280"/>
      <c r="P121" s="230"/>
      <c r="AA121" s="40"/>
    </row>
    <row r="122" spans="2:27" ht="20.25" customHeight="1" x14ac:dyDescent="0.25">
      <c r="B122" s="85" t="s">
        <v>126</v>
      </c>
      <c r="C122" s="317">
        <v>2405</v>
      </c>
      <c r="D122" s="265">
        <v>4.9381503966214019E-2</v>
      </c>
      <c r="E122" s="265">
        <v>0.33199406568986639</v>
      </c>
      <c r="F122" s="265">
        <v>0.39056705311906825</v>
      </c>
      <c r="G122" s="266">
        <v>4.0969999999999995</v>
      </c>
      <c r="H122" s="267">
        <v>1.0503189396326482</v>
      </c>
      <c r="I122" s="267">
        <v>1.1369431820765779</v>
      </c>
      <c r="J122" s="268">
        <v>4.7883099429879783</v>
      </c>
      <c r="K122" s="72"/>
      <c r="M122" s="274"/>
      <c r="N122" s="280"/>
      <c r="P122" s="230"/>
      <c r="AA122" s="40"/>
    </row>
    <row r="123" spans="2:27" ht="20.25" customHeight="1" x14ac:dyDescent="0.25">
      <c r="B123" s="85" t="s">
        <v>126</v>
      </c>
      <c r="C123" s="317">
        <v>2406</v>
      </c>
      <c r="D123" s="265">
        <v>6.613154239901739E-2</v>
      </c>
      <c r="E123" s="265">
        <v>0.32911451680100268</v>
      </c>
      <c r="F123" s="265">
        <v>0.31758903301710578</v>
      </c>
      <c r="G123" s="266">
        <v>5.98</v>
      </c>
      <c r="H123" s="267">
        <v>3.1081486292765685</v>
      </c>
      <c r="I123" s="267">
        <v>0.78699917215656712</v>
      </c>
      <c r="J123" s="268">
        <v>4.1122282105525336</v>
      </c>
      <c r="K123" s="72"/>
      <c r="M123" s="274"/>
      <c r="N123" s="280"/>
      <c r="P123" s="230"/>
      <c r="AA123" s="40"/>
    </row>
    <row r="124" spans="2:27" ht="20.25" customHeight="1" x14ac:dyDescent="0.25">
      <c r="B124" s="85" t="s">
        <v>126</v>
      </c>
      <c r="C124" s="317">
        <v>2407</v>
      </c>
      <c r="D124" s="86">
        <v>6.7201394642430703E-2</v>
      </c>
      <c r="E124" s="86">
        <v>0.33839269850226689</v>
      </c>
      <c r="F124" s="86">
        <v>0.28896433963183016</v>
      </c>
      <c r="G124" s="87">
        <v>6.8140000000000001</v>
      </c>
      <c r="H124" s="88">
        <v>0.2092565988117269</v>
      </c>
      <c r="I124" s="88">
        <v>0.33290822538229281</v>
      </c>
      <c r="J124" s="89">
        <v>3.8745138158481471</v>
      </c>
      <c r="K124" s="72"/>
      <c r="M124" s="274"/>
      <c r="N124" s="280"/>
      <c r="P124" s="230"/>
      <c r="AA124" s="40"/>
    </row>
    <row r="125" spans="2:27" ht="20.25" customHeight="1" x14ac:dyDescent="0.25">
      <c r="B125" s="85" t="s">
        <v>126</v>
      </c>
      <c r="C125" s="317">
        <v>2408</v>
      </c>
      <c r="D125" s="86">
        <v>4.9742567640722317E-2</v>
      </c>
      <c r="E125" s="86">
        <v>0.37610441310661524</v>
      </c>
      <c r="F125" s="86">
        <v>0.25600828495393185</v>
      </c>
      <c r="G125" s="87">
        <v>7.9059999999999997</v>
      </c>
      <c r="H125" s="88">
        <v>0.57930508344666909</v>
      </c>
      <c r="I125" s="88">
        <v>0.60158604819461792</v>
      </c>
      <c r="J125" s="89">
        <v>3.5115357652537496</v>
      </c>
      <c r="K125" s="72"/>
      <c r="M125" s="274"/>
      <c r="N125" s="280"/>
      <c r="P125" s="230"/>
      <c r="AA125" s="40"/>
    </row>
    <row r="126" spans="2:27" ht="20.25" customHeight="1" x14ac:dyDescent="0.25">
      <c r="B126" s="85" t="s">
        <v>126</v>
      </c>
      <c r="C126" s="317">
        <v>2409</v>
      </c>
      <c r="D126" s="86">
        <v>3.8414208379909068E-2</v>
      </c>
      <c r="E126" s="86">
        <v>0.41709019838902689</v>
      </c>
      <c r="F126" s="86">
        <v>0.25065349776512236</v>
      </c>
      <c r="G126" s="87">
        <v>7.9690000000000003</v>
      </c>
      <c r="H126" s="88">
        <v>0.81230300201660022</v>
      </c>
      <c r="I126" s="88">
        <v>0.83551165921707449</v>
      </c>
      <c r="J126" s="89">
        <v>3.5856211891607601</v>
      </c>
      <c r="K126" s="72"/>
      <c r="M126" s="274"/>
      <c r="N126" s="280"/>
      <c r="P126" s="230"/>
      <c r="AA126" s="40"/>
    </row>
    <row r="127" spans="2:27" ht="20.25" customHeight="1" x14ac:dyDescent="0.25">
      <c r="B127" s="85" t="s">
        <v>126</v>
      </c>
      <c r="C127" s="317">
        <v>2410</v>
      </c>
      <c r="D127" s="86">
        <v>4.9378031664563712E-2</v>
      </c>
      <c r="E127" s="86">
        <v>0.34046905813325318</v>
      </c>
      <c r="F127" s="86">
        <v>0.39719621351905754</v>
      </c>
      <c r="G127" s="87">
        <v>3.7454999999999998</v>
      </c>
      <c r="H127" s="88">
        <v>0.37972869361286571</v>
      </c>
      <c r="I127" s="88">
        <v>0.40142747610502949</v>
      </c>
      <c r="J127" s="89">
        <v>4.9740598531598161</v>
      </c>
      <c r="K127" s="72"/>
      <c r="M127" s="274"/>
      <c r="N127" s="280"/>
      <c r="P127" s="230"/>
      <c r="AA127" s="40"/>
    </row>
    <row r="128" spans="2:27" ht="20.25" customHeight="1" x14ac:dyDescent="0.25">
      <c r="B128" s="85" t="s">
        <v>126</v>
      </c>
      <c r="C128" s="317">
        <v>2411</v>
      </c>
      <c r="D128" s="86">
        <v>5.0080301362883918E-2</v>
      </c>
      <c r="E128" s="86">
        <v>0.34796917447270198</v>
      </c>
      <c r="F128" s="86">
        <v>0.39990308537605218</v>
      </c>
      <c r="G128" s="87">
        <v>3.8454999999999999</v>
      </c>
      <c r="H128" s="88">
        <v>0.48848096747889114</v>
      </c>
      <c r="I128" s="88">
        <v>0.37992964137247087</v>
      </c>
      <c r="J128" s="89">
        <v>4.922952286186689</v>
      </c>
      <c r="K128" s="72"/>
      <c r="M128" s="274"/>
      <c r="N128" s="280"/>
      <c r="P128" s="230"/>
      <c r="AA128" s="40"/>
    </row>
    <row r="129" spans="2:27" ht="20.25" customHeight="1" x14ac:dyDescent="0.25">
      <c r="B129" s="85" t="s">
        <v>126</v>
      </c>
      <c r="C129" s="317">
        <v>2412</v>
      </c>
      <c r="D129" s="86">
        <v>5.3939733726507337E-2</v>
      </c>
      <c r="E129" s="86">
        <v>0.38463582826542736</v>
      </c>
      <c r="F129" s="86">
        <v>0.38106411598361017</v>
      </c>
      <c r="G129" s="87">
        <v>4.3825000000000003</v>
      </c>
      <c r="H129" s="88">
        <v>0.18534246886362363</v>
      </c>
      <c r="I129" s="88">
        <v>0.50042466593178381</v>
      </c>
      <c r="J129" s="89">
        <v>4.6094586974908367</v>
      </c>
      <c r="K129" s="72"/>
      <c r="M129" s="274"/>
      <c r="N129" s="280"/>
      <c r="P129" s="230"/>
      <c r="AA129" s="40"/>
    </row>
    <row r="130" spans="2:27" ht="20.25" customHeight="1" x14ac:dyDescent="0.25">
      <c r="B130" s="85" t="s">
        <v>126</v>
      </c>
      <c r="C130" s="317">
        <v>2501</v>
      </c>
      <c r="D130" s="265">
        <v>5.3999465361701811E-2</v>
      </c>
      <c r="E130" s="265">
        <v>0.38904098498371109</v>
      </c>
      <c r="F130" s="265">
        <v>0.37959567436334551</v>
      </c>
      <c r="G130" s="266">
        <v>4.2244999999999999</v>
      </c>
      <c r="H130" s="267">
        <v>0.36224599763453363</v>
      </c>
      <c r="I130" s="267">
        <v>0.60056573292041104</v>
      </c>
      <c r="J130" s="268">
        <v>4.6516896233367833</v>
      </c>
      <c r="K130" s="72" t="s">
        <v>69</v>
      </c>
      <c r="M130" s="274"/>
      <c r="N130" s="280"/>
      <c r="P130" s="230"/>
      <c r="AA130" s="40"/>
    </row>
    <row r="131" spans="2:27" ht="20.25" customHeight="1" x14ac:dyDescent="0.25">
      <c r="B131" s="85" t="s">
        <v>122</v>
      </c>
      <c r="C131" s="317">
        <v>2401</v>
      </c>
      <c r="D131" s="86">
        <v>1.3192512730651118E-2</v>
      </c>
      <c r="E131" s="86">
        <v>0.56739421804038215</v>
      </c>
      <c r="F131" s="86">
        <v>0.31325208524488063</v>
      </c>
      <c r="G131" s="87">
        <v>12.152200000000001</v>
      </c>
      <c r="H131" s="88">
        <v>2.8178290005613031</v>
      </c>
      <c r="I131" s="88">
        <v>2.1905021062757575</v>
      </c>
      <c r="J131" s="89">
        <v>3.3550942837653057</v>
      </c>
      <c r="K131" s="72"/>
      <c r="M131" s="274"/>
      <c r="N131" s="280"/>
      <c r="P131" s="230"/>
      <c r="AA131" s="40"/>
    </row>
    <row r="132" spans="2:27" ht="20.25" customHeight="1" x14ac:dyDescent="0.25">
      <c r="B132" s="85" t="s">
        <v>122</v>
      </c>
      <c r="C132" s="317">
        <v>2402</v>
      </c>
      <c r="D132" s="86">
        <v>1.1034728613428572E-2</v>
      </c>
      <c r="E132" s="86">
        <v>0.57036745804136446</v>
      </c>
      <c r="F132" s="86">
        <v>0.32994568996559337</v>
      </c>
      <c r="G132" s="87">
        <v>11.4176</v>
      </c>
      <c r="H132" s="88">
        <v>3.6403003039071087</v>
      </c>
      <c r="I132" s="88">
        <v>2.4635790273256708</v>
      </c>
      <c r="J132" s="89">
        <v>3.4229265700701634</v>
      </c>
      <c r="K132" s="72"/>
      <c r="M132" s="274"/>
      <c r="N132" s="280"/>
      <c r="P132" s="230"/>
      <c r="AA132" s="40"/>
    </row>
    <row r="133" spans="2:27" ht="20.25" customHeight="1" x14ac:dyDescent="0.25">
      <c r="B133" s="85" t="s">
        <v>122</v>
      </c>
      <c r="C133" s="317">
        <v>2403</v>
      </c>
      <c r="D133" s="86">
        <v>1.0114033666710938E-2</v>
      </c>
      <c r="E133" s="86">
        <v>0.57392774404380187</v>
      </c>
      <c r="F133" s="86">
        <v>0.34635526584245724</v>
      </c>
      <c r="G133" s="87">
        <v>11.475200000000001</v>
      </c>
      <c r="H133" s="88">
        <v>4.4287496169216105</v>
      </c>
      <c r="I133" s="88">
        <v>2.6707726697466199</v>
      </c>
      <c r="J133" s="89">
        <v>3.4691034368173885</v>
      </c>
      <c r="K133" s="72"/>
      <c r="M133" s="274"/>
      <c r="N133" s="280"/>
      <c r="P133" s="230"/>
      <c r="AA133" s="40"/>
    </row>
    <row r="134" spans="2:27" ht="20.25" customHeight="1" x14ac:dyDescent="0.25">
      <c r="B134" s="85" t="s">
        <v>122</v>
      </c>
      <c r="C134" s="317">
        <v>2404</v>
      </c>
      <c r="D134" s="86">
        <v>1.1943155183649299E-2</v>
      </c>
      <c r="E134" s="86">
        <v>0.569743643437567</v>
      </c>
      <c r="F134" s="86">
        <v>0.35128227029528819</v>
      </c>
      <c r="G134" s="87">
        <v>11.407799999999998</v>
      </c>
      <c r="H134" s="88">
        <v>5.4191451134084918</v>
      </c>
      <c r="I134" s="88">
        <v>3.3458410264916121</v>
      </c>
      <c r="J134" s="89">
        <v>3.4645471908751913</v>
      </c>
      <c r="K134" s="72"/>
      <c r="M134" s="274"/>
      <c r="N134" s="280"/>
      <c r="P134" s="230"/>
      <c r="AA134" s="40"/>
    </row>
    <row r="135" spans="2:27" ht="20.25" customHeight="1" x14ac:dyDescent="0.25">
      <c r="B135" s="85" t="s">
        <v>122</v>
      </c>
      <c r="C135" s="317">
        <v>2405</v>
      </c>
      <c r="D135" s="86">
        <v>1.1681474749979838E-2</v>
      </c>
      <c r="E135" s="86">
        <v>0.56776981487790323</v>
      </c>
      <c r="F135" s="86">
        <v>0.31436669553073565</v>
      </c>
      <c r="G135" s="87">
        <v>12.384400000000001</v>
      </c>
      <c r="H135" s="88">
        <v>7.6795947741465556</v>
      </c>
      <c r="I135" s="88">
        <v>2.4987338220357449</v>
      </c>
      <c r="J135" s="89">
        <v>3.2924836050437047</v>
      </c>
      <c r="K135" s="72"/>
      <c r="M135" s="274"/>
      <c r="N135" s="280"/>
      <c r="P135" s="230"/>
      <c r="AA135" s="40"/>
    </row>
    <row r="136" spans="2:27" ht="20.25" customHeight="1" x14ac:dyDescent="0.25">
      <c r="B136" s="85" t="s">
        <v>122</v>
      </c>
      <c r="C136" s="317">
        <v>2406</v>
      </c>
      <c r="D136" s="86">
        <v>1.4613803103571018E-2</v>
      </c>
      <c r="E136" s="86">
        <v>0.56032471926486183</v>
      </c>
      <c r="F136" s="86">
        <v>0.2574524029594365</v>
      </c>
      <c r="G136" s="87">
        <v>13.408799999999999</v>
      </c>
      <c r="H136" s="88">
        <v>5.7433444789577432</v>
      </c>
      <c r="I136" s="88">
        <v>1.8821287766197172</v>
      </c>
      <c r="J136" s="89">
        <v>3.0547710429386288</v>
      </c>
      <c r="K136" s="72"/>
      <c r="M136" s="274"/>
      <c r="N136" s="280"/>
      <c r="P136" s="230"/>
      <c r="AA136" s="40"/>
    </row>
    <row r="137" spans="2:27" ht="20.25" customHeight="1" x14ac:dyDescent="0.25">
      <c r="B137" s="85" t="s">
        <v>122</v>
      </c>
      <c r="C137" s="317">
        <v>2407</v>
      </c>
      <c r="D137" s="86">
        <v>1.6147564261448949E-2</v>
      </c>
      <c r="E137" s="86">
        <v>0.55053288404672529</v>
      </c>
      <c r="F137" s="86">
        <v>0.23207449141998146</v>
      </c>
      <c r="G137" s="87">
        <v>13.2608</v>
      </c>
      <c r="H137" s="88">
        <v>1.1645314981647814</v>
      </c>
      <c r="I137" s="88">
        <v>1.0369875721753055</v>
      </c>
      <c r="J137" s="89">
        <v>3.0627827039850648</v>
      </c>
      <c r="K137" s="72"/>
      <c r="M137" s="274"/>
      <c r="N137" s="280"/>
      <c r="P137" s="230"/>
      <c r="AA137" s="40"/>
    </row>
    <row r="138" spans="2:27" ht="20.25" customHeight="1" x14ac:dyDescent="0.25">
      <c r="B138" s="85" t="s">
        <v>122</v>
      </c>
      <c r="C138" s="317">
        <v>2408</v>
      </c>
      <c r="D138" s="86">
        <v>1.6431362930387022E-2</v>
      </c>
      <c r="E138" s="86">
        <v>0.55003295679707354</v>
      </c>
      <c r="F138" s="86">
        <v>0.2092467739426328</v>
      </c>
      <c r="G138" s="87">
        <v>14.226999999999999</v>
      </c>
      <c r="H138" s="88">
        <v>0.62328826280784244</v>
      </c>
      <c r="I138" s="88">
        <v>1.1320950079571015</v>
      </c>
      <c r="J138" s="89">
        <v>2.9092365444408506</v>
      </c>
      <c r="K138" s="72"/>
      <c r="M138" s="274"/>
      <c r="N138" s="280"/>
      <c r="P138" s="230"/>
      <c r="AA138" s="40"/>
    </row>
    <row r="139" spans="2:27" ht="20.25" customHeight="1" x14ac:dyDescent="0.25">
      <c r="B139" s="85" t="s">
        <v>122</v>
      </c>
      <c r="C139" s="317">
        <v>2409</v>
      </c>
      <c r="D139" s="86">
        <v>1.8878936825130893E-2</v>
      </c>
      <c r="E139" s="86">
        <v>0.54991899834663127</v>
      </c>
      <c r="F139" s="86">
        <v>0.24097625636257294</v>
      </c>
      <c r="G139" s="87">
        <v>13.609399999999999</v>
      </c>
      <c r="H139" s="88">
        <v>1.0223235118412186</v>
      </c>
      <c r="I139" s="88">
        <v>1.7038725197353641</v>
      </c>
      <c r="J139" s="89">
        <v>3.0271491659924585</v>
      </c>
      <c r="K139" s="72"/>
      <c r="M139" s="274"/>
      <c r="N139" s="280"/>
      <c r="P139" s="230"/>
      <c r="AA139" s="40"/>
    </row>
    <row r="140" spans="2:27" ht="20.25" customHeight="1" x14ac:dyDescent="0.25">
      <c r="B140" s="85" t="s">
        <v>122</v>
      </c>
      <c r="C140" s="317">
        <v>2410</v>
      </c>
      <c r="D140" s="86">
        <v>1.7550889241210541E-2</v>
      </c>
      <c r="E140" s="86">
        <v>0.55292892843848807</v>
      </c>
      <c r="F140" s="86">
        <v>0.30880637052098814</v>
      </c>
      <c r="G140" s="87">
        <v>11.1182</v>
      </c>
      <c r="H140" s="88">
        <v>2.1112737718674857</v>
      </c>
      <c r="I140" s="88">
        <v>1.9679156762468542</v>
      </c>
      <c r="J140" s="89">
        <v>3.4686627321275956</v>
      </c>
      <c r="K140" s="72"/>
      <c r="M140" s="274"/>
      <c r="N140" s="280"/>
      <c r="P140" s="230"/>
      <c r="AA140" s="40"/>
    </row>
    <row r="141" spans="2:27" ht="20.25" customHeight="1" x14ac:dyDescent="0.25">
      <c r="B141" s="85" t="s">
        <v>122</v>
      </c>
      <c r="C141" s="317">
        <v>2411</v>
      </c>
      <c r="D141" s="86">
        <v>1.6009359336258716E-2</v>
      </c>
      <c r="E141" s="86">
        <v>0.5422021138044798</v>
      </c>
      <c r="F141" s="86">
        <v>0.33076177147745084</v>
      </c>
      <c r="G141" s="87">
        <v>9.6414000000000009</v>
      </c>
      <c r="H141" s="88">
        <v>1.3807655748024461</v>
      </c>
      <c r="I141" s="88">
        <v>1.1506379790020385</v>
      </c>
      <c r="J141" s="89">
        <v>3.6932146582474989</v>
      </c>
      <c r="K141" s="72"/>
      <c r="M141" s="274"/>
      <c r="N141" s="280"/>
      <c r="P141" s="230"/>
      <c r="AA141" s="40"/>
    </row>
    <row r="142" spans="2:27" ht="20.25" customHeight="1" x14ac:dyDescent="0.25">
      <c r="B142" s="85" t="s">
        <v>122</v>
      </c>
      <c r="C142" s="317">
        <v>2412</v>
      </c>
      <c r="D142" s="86">
        <v>1.8011056645240806E-2</v>
      </c>
      <c r="E142" s="86">
        <v>0.54121708552118941</v>
      </c>
      <c r="F142" s="86">
        <v>0.32095039977898893</v>
      </c>
      <c r="G142" s="87">
        <v>9.8102</v>
      </c>
      <c r="H142" s="88">
        <v>0.72758168787657784</v>
      </c>
      <c r="I142" s="88">
        <v>1.0859428177262356</v>
      </c>
      <c r="J142" s="89">
        <v>3.596676177252319</v>
      </c>
      <c r="K142" s="72"/>
      <c r="M142" s="274"/>
      <c r="N142" s="280"/>
      <c r="P142" s="230"/>
      <c r="AA142" s="40"/>
    </row>
    <row r="143" spans="2:27" ht="20.25" customHeight="1" x14ac:dyDescent="0.25">
      <c r="B143" s="85" t="s">
        <v>122</v>
      </c>
      <c r="C143" s="317">
        <v>2501</v>
      </c>
      <c r="D143" s="86">
        <v>2.0229443146990614E-2</v>
      </c>
      <c r="E143" s="86">
        <v>0.55447780932939394</v>
      </c>
      <c r="F143" s="86">
        <v>0.3086465022966004</v>
      </c>
      <c r="G143" s="87">
        <v>10.090599999999998</v>
      </c>
      <c r="H143" s="88">
        <v>0.76774886407544929</v>
      </c>
      <c r="I143" s="88">
        <v>0.819314086289472</v>
      </c>
      <c r="J143" s="89">
        <v>3.650004423012295</v>
      </c>
      <c r="K143" s="72" t="s">
        <v>69</v>
      </c>
      <c r="M143" s="274"/>
      <c r="N143" s="280"/>
      <c r="P143" s="230"/>
      <c r="AA143" s="40"/>
    </row>
    <row r="144" spans="2:27" ht="20.25" customHeight="1" x14ac:dyDescent="0.25">
      <c r="B144" s="85" t="s">
        <v>125</v>
      </c>
      <c r="C144" s="317">
        <v>2401</v>
      </c>
      <c r="D144" s="86">
        <v>1.5135832682377802E-2</v>
      </c>
      <c r="E144" s="86">
        <v>0.51149036288394312</v>
      </c>
      <c r="F144" s="86">
        <v>0.45064572012489479</v>
      </c>
      <c r="G144" s="87">
        <v>4.6989999999999998</v>
      </c>
      <c r="H144" s="88">
        <v>0.53584508932805563</v>
      </c>
      <c r="I144" s="88">
        <v>0.8037676339920834</v>
      </c>
      <c r="J144" s="89">
        <v>3.0318716685268496</v>
      </c>
      <c r="K144" s="72"/>
      <c r="M144" s="274"/>
      <c r="N144" s="280"/>
      <c r="P144" s="230"/>
      <c r="AA144" s="40"/>
    </row>
    <row r="145" spans="2:27" ht="20.25" customHeight="1" x14ac:dyDescent="0.25">
      <c r="B145" s="85" t="s">
        <v>125</v>
      </c>
      <c r="C145" s="317">
        <v>2402</v>
      </c>
      <c r="D145" s="86">
        <v>2.9815388638713688E-2</v>
      </c>
      <c r="E145" s="86">
        <v>0.47091430246932414</v>
      </c>
      <c r="F145" s="86">
        <v>0.46868072165682279</v>
      </c>
      <c r="G145" s="87">
        <v>4.8369999999999997</v>
      </c>
      <c r="H145" s="88">
        <v>0.25728127446852123</v>
      </c>
      <c r="I145" s="88">
        <v>0.90048446063982424</v>
      </c>
      <c r="J145" s="89">
        <v>3.0502941630414022</v>
      </c>
      <c r="K145" s="72"/>
      <c r="M145" s="274"/>
      <c r="N145" s="280"/>
      <c r="P145" s="230"/>
      <c r="AA145" s="40"/>
    </row>
    <row r="146" spans="2:27" ht="20.25" customHeight="1" x14ac:dyDescent="0.25">
      <c r="B146" s="85" t="s">
        <v>125</v>
      </c>
      <c r="C146" s="317">
        <v>2403</v>
      </c>
      <c r="D146" s="86">
        <v>4.5049344063725787E-2</v>
      </c>
      <c r="E146" s="86">
        <v>0.41588998586048337</v>
      </c>
      <c r="F146" s="86">
        <v>0.49223588685529274</v>
      </c>
      <c r="G146" s="87">
        <v>3.45</v>
      </c>
      <c r="H146" s="88">
        <v>7.7274079569119733E-2</v>
      </c>
      <c r="I146" s="88">
        <v>0.56667658350687811</v>
      </c>
      <c r="J146" s="89">
        <v>3.5817245817245817</v>
      </c>
      <c r="K146" s="72"/>
      <c r="M146" s="274"/>
      <c r="N146" s="280"/>
      <c r="P146" s="230"/>
      <c r="AA146" s="40"/>
    </row>
    <row r="147" spans="2:27" ht="20.25" customHeight="1" x14ac:dyDescent="0.25">
      <c r="B147" s="85" t="s">
        <v>125</v>
      </c>
      <c r="C147" s="317">
        <v>2404</v>
      </c>
      <c r="D147" s="86">
        <v>6.6658144647279122E-2</v>
      </c>
      <c r="E147" s="86">
        <v>0.40022206168186109</v>
      </c>
      <c r="F147" s="86">
        <v>0.4742033091117116</v>
      </c>
      <c r="G147" s="87">
        <v>4.1929999999999996</v>
      </c>
      <c r="H147" s="88">
        <v>0.12349044508117489</v>
      </c>
      <c r="I147" s="88">
        <v>0.30872611270293721</v>
      </c>
      <c r="J147" s="89">
        <v>3.6044816811256175</v>
      </c>
      <c r="K147" s="72"/>
      <c r="M147" s="274"/>
      <c r="N147" s="280"/>
      <c r="P147" s="230"/>
      <c r="AA147" s="40"/>
    </row>
    <row r="148" spans="2:27" ht="20.25" customHeight="1" x14ac:dyDescent="0.25">
      <c r="B148" s="85" t="s">
        <v>125</v>
      </c>
      <c r="C148" s="317">
        <v>2405</v>
      </c>
      <c r="D148" s="86">
        <v>7.9468523957148568E-2</v>
      </c>
      <c r="E148" s="86">
        <v>0.37756028880271814</v>
      </c>
      <c r="F148" s="86">
        <v>0.42311512946766228</v>
      </c>
      <c r="G148" s="87">
        <v>5.1580000000000004</v>
      </c>
      <c r="H148" s="88">
        <v>7.9532919072868857E-2</v>
      </c>
      <c r="I148" s="88">
        <v>0.47719751443721314</v>
      </c>
      <c r="J148" s="89">
        <v>3.3893851430460971</v>
      </c>
      <c r="K148" s="72"/>
      <c r="M148" s="274"/>
      <c r="N148" s="280"/>
      <c r="P148" s="230"/>
      <c r="AA148" s="40"/>
    </row>
    <row r="149" spans="2:27" ht="20.25" customHeight="1" x14ac:dyDescent="0.25">
      <c r="B149" s="85" t="s">
        <v>125</v>
      </c>
      <c r="C149" s="317">
        <v>2406</v>
      </c>
      <c r="D149" s="86">
        <v>8.2940372204463805E-2</v>
      </c>
      <c r="E149" s="86">
        <v>0.36951852090424164</v>
      </c>
      <c r="F149" s="86">
        <v>0.31581274167552809</v>
      </c>
      <c r="G149" s="87">
        <v>6.758</v>
      </c>
      <c r="H149" s="88">
        <v>0.11500828174636855</v>
      </c>
      <c r="I149" s="88">
        <v>0.55203975238256908</v>
      </c>
      <c r="J149" s="89">
        <v>2.7440010856050039</v>
      </c>
      <c r="K149" s="72"/>
      <c r="M149" s="274"/>
      <c r="N149" s="280"/>
      <c r="P149" s="230"/>
      <c r="AA149" s="40"/>
    </row>
    <row r="150" spans="2:27" ht="20.25" customHeight="1" x14ac:dyDescent="0.25">
      <c r="B150" s="85" t="s">
        <v>125</v>
      </c>
      <c r="C150" s="317">
        <v>2407</v>
      </c>
      <c r="D150" s="86">
        <v>7.8990194342497641E-2</v>
      </c>
      <c r="E150" s="86">
        <v>0.40028467120097788</v>
      </c>
      <c r="F150" s="86">
        <v>0.26456776241814939</v>
      </c>
      <c r="G150" s="87">
        <v>8.0060000000000002</v>
      </c>
      <c r="H150" s="88">
        <v>2.2886484638248217E-2</v>
      </c>
      <c r="I150" s="88">
        <v>0.22886484638248217</v>
      </c>
      <c r="J150" s="89">
        <v>2.5575281118538924</v>
      </c>
      <c r="K150" s="72"/>
      <c r="M150" s="274"/>
      <c r="N150" s="280"/>
      <c r="P150" s="230"/>
      <c r="AA150" s="40"/>
    </row>
    <row r="151" spans="2:27" ht="20.25" customHeight="1" x14ac:dyDescent="0.25">
      <c r="B151" s="85" t="s">
        <v>125</v>
      </c>
      <c r="C151" s="317">
        <v>2408</v>
      </c>
      <c r="D151" s="86">
        <v>0</v>
      </c>
      <c r="E151" s="86">
        <v>0</v>
      </c>
      <c r="F151" s="86">
        <v>0</v>
      </c>
      <c r="G151" s="87">
        <v>0</v>
      </c>
      <c r="H151" s="88">
        <v>0</v>
      </c>
      <c r="I151" s="88">
        <v>0</v>
      </c>
      <c r="J151" s="89">
        <v>0</v>
      </c>
      <c r="K151" s="72"/>
      <c r="M151" s="274"/>
      <c r="N151" s="280"/>
      <c r="P151" s="230"/>
      <c r="AA151" s="40"/>
    </row>
    <row r="152" spans="2:27" ht="20.25" customHeight="1" x14ac:dyDescent="0.25">
      <c r="B152" s="85" t="s">
        <v>125</v>
      </c>
      <c r="C152" s="317">
        <v>2409</v>
      </c>
      <c r="D152" s="86">
        <v>0</v>
      </c>
      <c r="E152" s="86">
        <v>0</v>
      </c>
      <c r="F152" s="86">
        <v>0</v>
      </c>
      <c r="G152" s="87">
        <v>0</v>
      </c>
      <c r="H152" s="88">
        <v>0</v>
      </c>
      <c r="I152" s="88">
        <v>0</v>
      </c>
      <c r="J152" s="89">
        <v>0</v>
      </c>
      <c r="K152" s="72"/>
      <c r="M152" s="274"/>
      <c r="N152" s="280"/>
      <c r="P152" s="230"/>
      <c r="AA152" s="40"/>
    </row>
    <row r="153" spans="2:27" ht="20.25" customHeight="1" x14ac:dyDescent="0.25">
      <c r="B153" s="85" t="s">
        <v>125</v>
      </c>
      <c r="C153" s="317">
        <v>2410</v>
      </c>
      <c r="D153" s="86">
        <v>4.5666697245552348E-2</v>
      </c>
      <c r="E153" s="86">
        <v>0.39959981540805845</v>
      </c>
      <c r="F153" s="86">
        <v>0.4587991078541509</v>
      </c>
      <c r="G153" s="87">
        <v>4.0810000000000004</v>
      </c>
      <c r="H153" s="88">
        <v>0.17675254567853912</v>
      </c>
      <c r="I153" s="88">
        <v>0.40400581869380375</v>
      </c>
      <c r="J153" s="89">
        <v>3.3778261284896951</v>
      </c>
      <c r="K153" s="72"/>
      <c r="M153" s="274"/>
      <c r="N153" s="280"/>
      <c r="P153" s="230"/>
      <c r="AA153" s="40"/>
    </row>
    <row r="154" spans="2:27" ht="20.25" customHeight="1" x14ac:dyDescent="0.25">
      <c r="B154" s="85" t="s">
        <v>125</v>
      </c>
      <c r="C154" s="317">
        <v>2411</v>
      </c>
      <c r="D154" s="86">
        <v>5.8964713773871913E-2</v>
      </c>
      <c r="E154" s="86">
        <v>0.40275915161562059</v>
      </c>
      <c r="F154" s="86">
        <v>0.46863064263750037</v>
      </c>
      <c r="G154" s="87">
        <v>4.3499999999999996</v>
      </c>
      <c r="H154" s="88">
        <v>0.13694641807057287</v>
      </c>
      <c r="I154" s="88">
        <v>0.41083925421171863</v>
      </c>
      <c r="J154" s="89">
        <v>3.4089492009041829</v>
      </c>
      <c r="K154" s="72"/>
      <c r="M154" s="274"/>
      <c r="N154" s="280"/>
      <c r="P154" s="230"/>
      <c r="AA154" s="40"/>
    </row>
    <row r="155" spans="2:27" ht="20.25" customHeight="1" x14ac:dyDescent="0.25">
      <c r="B155" s="85" t="s">
        <v>125</v>
      </c>
      <c r="C155" s="317">
        <v>2412</v>
      </c>
      <c r="D155" s="86">
        <v>7.531542010102811E-2</v>
      </c>
      <c r="E155" s="86">
        <v>0.36207715445458766</v>
      </c>
      <c r="F155" s="86">
        <v>0.44168966373180313</v>
      </c>
      <c r="G155" s="87">
        <v>3.4380000000000002</v>
      </c>
      <c r="H155" s="88">
        <v>7.8221309987922635E-2</v>
      </c>
      <c r="I155" s="88">
        <v>0.36503277994363892</v>
      </c>
      <c r="J155" s="89">
        <v>3.6230928154488677</v>
      </c>
      <c r="K155" s="72"/>
      <c r="M155" s="274"/>
      <c r="N155" s="280"/>
      <c r="P155" s="230"/>
      <c r="AA155" s="40"/>
    </row>
    <row r="156" spans="2:27" ht="20.25" customHeight="1" x14ac:dyDescent="0.25">
      <c r="B156" s="85" t="s">
        <v>125</v>
      </c>
      <c r="C156" s="317">
        <v>2501</v>
      </c>
      <c r="D156" s="86">
        <v>6.654766541499807E-2</v>
      </c>
      <c r="E156" s="86">
        <v>0.37169606684138418</v>
      </c>
      <c r="F156" s="86">
        <v>0.4221605749949397</v>
      </c>
      <c r="G156" s="87">
        <v>3.8719999999999999</v>
      </c>
      <c r="H156" s="88">
        <v>0.15295673007063032</v>
      </c>
      <c r="I156" s="88">
        <v>0.15295673007063032</v>
      </c>
      <c r="J156" s="89">
        <v>3.4693332814467857</v>
      </c>
      <c r="K156" s="72" t="s">
        <v>69</v>
      </c>
      <c r="M156" s="274"/>
      <c r="N156" s="280"/>
      <c r="P156" s="230"/>
      <c r="AA156" s="40"/>
    </row>
    <row r="157" spans="2:27" ht="20.25" customHeight="1" x14ac:dyDescent="0.25">
      <c r="B157" s="85" t="s">
        <v>120</v>
      </c>
      <c r="C157" s="317">
        <v>2401</v>
      </c>
      <c r="D157" s="86">
        <v>3.8146765211754669E-2</v>
      </c>
      <c r="E157" s="86">
        <v>0.41380924214459786</v>
      </c>
      <c r="F157" s="86">
        <v>0.1597426590997193</v>
      </c>
      <c r="G157" s="87">
        <v>10.139444444444445</v>
      </c>
      <c r="H157" s="88">
        <v>0.53217987484637186</v>
      </c>
      <c r="I157" s="88">
        <v>8.0935689299552394</v>
      </c>
      <c r="J157" s="89">
        <v>2.2798600908333797</v>
      </c>
      <c r="K157" s="72"/>
      <c r="M157" s="274"/>
      <c r="N157" s="280"/>
      <c r="P157" s="230"/>
      <c r="AA157" s="40"/>
    </row>
    <row r="158" spans="2:27" ht="20.25" customHeight="1" x14ac:dyDescent="0.25">
      <c r="B158" s="85" t="s">
        <v>120</v>
      </c>
      <c r="C158" s="317">
        <v>2402</v>
      </c>
      <c r="D158" s="86">
        <v>2.5145568937140657E-2</v>
      </c>
      <c r="E158" s="86">
        <v>0.35954230792045483</v>
      </c>
      <c r="F158" s="86">
        <v>0.13091037741345096</v>
      </c>
      <c r="G158" s="87">
        <v>7.3527272727272726</v>
      </c>
      <c r="H158" s="88">
        <v>1.7506588361382743E-2</v>
      </c>
      <c r="I158" s="88">
        <v>2.1066261328197236</v>
      </c>
      <c r="J158" s="89">
        <v>2.5888523157362222</v>
      </c>
      <c r="K158" s="72"/>
      <c r="M158" s="274"/>
      <c r="N158" s="275"/>
      <c r="P158" s="230"/>
      <c r="AA158" s="40"/>
    </row>
    <row r="159" spans="2:27" ht="20.25" customHeight="1" x14ac:dyDescent="0.25">
      <c r="B159" s="85" t="s">
        <v>120</v>
      </c>
      <c r="C159" s="317">
        <v>2403</v>
      </c>
      <c r="D159" s="86">
        <v>1.4653319514005116E-2</v>
      </c>
      <c r="E159" s="86">
        <v>0.36370327482705045</v>
      </c>
      <c r="F159" s="86">
        <v>0.14639090251148687</v>
      </c>
      <c r="G159" s="87">
        <v>7.2679090909090913</v>
      </c>
      <c r="H159" s="88">
        <v>2.6006555784595285E-2</v>
      </c>
      <c r="I159" s="88">
        <v>2.7332890129609648</v>
      </c>
      <c r="J159" s="89">
        <v>2.5538065567982535</v>
      </c>
      <c r="K159" s="72"/>
      <c r="M159" s="274"/>
      <c r="N159" s="275"/>
      <c r="P159" s="230"/>
      <c r="AA159" s="40"/>
    </row>
    <row r="160" spans="2:27" ht="20.25" customHeight="1" x14ac:dyDescent="0.25">
      <c r="B160" s="85" t="s">
        <v>120</v>
      </c>
      <c r="C160" s="317">
        <v>2404</v>
      </c>
      <c r="D160" s="86">
        <v>1.174137212530948E-2</v>
      </c>
      <c r="E160" s="86">
        <v>0.36851378507241578</v>
      </c>
      <c r="F160" s="86">
        <v>0.14808280749647698</v>
      </c>
      <c r="G160" s="87">
        <v>7.8204000000000011</v>
      </c>
      <c r="H160" s="88">
        <v>1.5995118545741736E-2</v>
      </c>
      <c r="I160" s="88">
        <v>3.0934559267464516</v>
      </c>
      <c r="J160" s="89">
        <v>2.5206256921038337</v>
      </c>
      <c r="K160" s="72"/>
      <c r="M160" s="274"/>
      <c r="N160" s="275"/>
      <c r="P160" s="230"/>
      <c r="AA160" s="40"/>
    </row>
    <row r="161" spans="2:27" ht="20.25" customHeight="1" x14ac:dyDescent="0.25">
      <c r="B161" s="85" t="s">
        <v>120</v>
      </c>
      <c r="C161" s="317">
        <v>2405</v>
      </c>
      <c r="D161" s="86">
        <v>1.1158231269521163E-2</v>
      </c>
      <c r="E161" s="86">
        <v>0.36732825975784716</v>
      </c>
      <c r="F161" s="86">
        <v>0.17313072536248478</v>
      </c>
      <c r="G161" s="87">
        <v>8.459888888888889</v>
      </c>
      <c r="H161" s="88">
        <v>2.5279830570241833E-2</v>
      </c>
      <c r="I161" s="88">
        <v>3.6041815584430497</v>
      </c>
      <c r="J161" s="89">
        <v>2.4992864096694469</v>
      </c>
      <c r="K161" s="72"/>
      <c r="M161" s="274"/>
      <c r="N161" s="275"/>
      <c r="P161" s="230"/>
      <c r="AA161" s="40"/>
    </row>
    <row r="162" spans="2:27" ht="20.25" customHeight="1" x14ac:dyDescent="0.25">
      <c r="B162" s="85" t="s">
        <v>120</v>
      </c>
      <c r="C162" s="317">
        <v>2406</v>
      </c>
      <c r="D162" s="86">
        <v>1.3744115549265516E-2</v>
      </c>
      <c r="E162" s="86">
        <v>0.36802542563702323</v>
      </c>
      <c r="F162" s="86">
        <v>0.13399679074743334</v>
      </c>
      <c r="G162" s="87">
        <v>9.8605</v>
      </c>
      <c r="H162" s="88">
        <v>3.1880642015311739E-2</v>
      </c>
      <c r="I162" s="88">
        <v>3.6564644034484464</v>
      </c>
      <c r="J162" s="89">
        <v>2.2572965470756787</v>
      </c>
      <c r="K162" s="72"/>
      <c r="M162" s="274"/>
      <c r="N162" s="275"/>
      <c r="P162" s="230"/>
      <c r="AA162" s="40"/>
    </row>
    <row r="163" spans="2:27" ht="20.25" customHeight="1" x14ac:dyDescent="0.25">
      <c r="B163" s="85" t="s">
        <v>120</v>
      </c>
      <c r="C163" s="317">
        <v>2407</v>
      </c>
      <c r="D163" s="86">
        <v>1.5681461557847276E-2</v>
      </c>
      <c r="E163" s="86">
        <v>0.36638468242915545</v>
      </c>
      <c r="F163" s="86">
        <v>0.13058774268809145</v>
      </c>
      <c r="G163" s="87">
        <v>10.144363636363636</v>
      </c>
      <c r="H163" s="88">
        <v>2.2754882559396377E-2</v>
      </c>
      <c r="I163" s="88">
        <v>2.9985878572715672</v>
      </c>
      <c r="J163" s="89">
        <v>2.1936647535673712</v>
      </c>
      <c r="K163" s="72"/>
      <c r="M163" s="274"/>
      <c r="N163" s="275"/>
      <c r="P163" s="230"/>
      <c r="AA163" s="40"/>
    </row>
    <row r="164" spans="2:27" ht="20.25" customHeight="1" x14ac:dyDescent="0.25">
      <c r="B164" s="85" t="s">
        <v>120</v>
      </c>
      <c r="C164" s="317">
        <v>2408</v>
      </c>
      <c r="D164" s="86">
        <v>2.1177287665530668E-2</v>
      </c>
      <c r="E164" s="86">
        <v>0.37053259874640998</v>
      </c>
      <c r="F164" s="86">
        <v>0.12722995451642996</v>
      </c>
      <c r="G164" s="87">
        <v>11.110222222222223</v>
      </c>
      <c r="H164" s="88">
        <v>1.8978215172498501E-2</v>
      </c>
      <c r="I164" s="88">
        <v>3.9057166825001919</v>
      </c>
      <c r="J164" s="89">
        <v>2.0484137426138993</v>
      </c>
      <c r="K164" s="72"/>
    </row>
    <row r="165" spans="2:27" ht="20.25" customHeight="1" x14ac:dyDescent="0.25">
      <c r="B165" s="85" t="s">
        <v>120</v>
      </c>
      <c r="C165" s="317">
        <v>2409</v>
      </c>
      <c r="D165" s="86">
        <v>1.5362181244110741E-2</v>
      </c>
      <c r="E165" s="86">
        <v>0.37232396707980808</v>
      </c>
      <c r="F165" s="86">
        <v>0.14069437702237764</v>
      </c>
      <c r="G165" s="87">
        <v>10.901000000000002</v>
      </c>
      <c r="H165" s="88">
        <v>0</v>
      </c>
      <c r="I165" s="88">
        <v>3.1295010506633929</v>
      </c>
      <c r="J165" s="89">
        <v>2.16060187787058</v>
      </c>
      <c r="K165" s="72"/>
    </row>
    <row r="166" spans="2:27" ht="20.25" customHeight="1" x14ac:dyDescent="0.25">
      <c r="B166" s="85" t="s">
        <v>120</v>
      </c>
      <c r="C166" s="317">
        <v>2410</v>
      </c>
      <c r="D166" s="86">
        <v>1.642887076221362E-2</v>
      </c>
      <c r="E166" s="86">
        <v>0.371100941068357</v>
      </c>
      <c r="F166" s="86">
        <v>0.1462529933306311</v>
      </c>
      <c r="G166" s="87">
        <v>9.0014999999999983</v>
      </c>
      <c r="H166" s="88">
        <v>0.12450595345967461</v>
      </c>
      <c r="I166" s="88">
        <v>3.7573129955164024</v>
      </c>
      <c r="J166" s="89">
        <v>2.3749972072655776</v>
      </c>
      <c r="K166" s="72"/>
      <c r="N166" s="281"/>
    </row>
    <row r="167" spans="2:27" ht="20.25" customHeight="1" x14ac:dyDescent="0.25">
      <c r="B167" s="85" t="s">
        <v>120</v>
      </c>
      <c r="C167" s="317">
        <v>2411</v>
      </c>
      <c r="D167" s="86">
        <v>1.5797461592645966E-2</v>
      </c>
      <c r="E167" s="86">
        <v>0.3768789997409982</v>
      </c>
      <c r="F167" s="86">
        <v>0.16862777149619959</v>
      </c>
      <c r="G167" s="87">
        <v>8.747600000000002</v>
      </c>
      <c r="H167" s="88">
        <v>2.2595604909521387E-2</v>
      </c>
      <c r="I167" s="88">
        <v>4.0413853352458249</v>
      </c>
      <c r="J167" s="89">
        <v>2.4013381369176559</v>
      </c>
      <c r="K167" s="72"/>
      <c r="N167" s="281"/>
    </row>
    <row r="168" spans="2:27" ht="20.25" customHeight="1" x14ac:dyDescent="0.25">
      <c r="B168" s="85" t="s">
        <v>120</v>
      </c>
      <c r="C168" s="317">
        <v>2412</v>
      </c>
      <c r="D168" s="86">
        <v>2.2389042523082093E-2</v>
      </c>
      <c r="E168" s="86">
        <v>0.38134538189748324</v>
      </c>
      <c r="F168" s="86">
        <v>0.15086444004924437</v>
      </c>
      <c r="G168" s="87">
        <v>9.3232000000000017</v>
      </c>
      <c r="H168" s="88">
        <v>2.9869217630604399E-2</v>
      </c>
      <c r="I168" s="88">
        <v>4.647152443028201</v>
      </c>
      <c r="J168" s="89">
        <v>2.3542022847783177</v>
      </c>
      <c r="K168" s="72"/>
      <c r="N168" s="281"/>
    </row>
    <row r="169" spans="2:27" ht="20.25" customHeight="1" x14ac:dyDescent="0.25">
      <c r="B169" s="85" t="s">
        <v>120</v>
      </c>
      <c r="C169" s="317">
        <v>2501</v>
      </c>
      <c r="D169" s="86">
        <v>2.1642136277219063E-2</v>
      </c>
      <c r="E169" s="86">
        <v>0.37566360736185628</v>
      </c>
      <c r="F169" s="86">
        <v>0.13590815525381866</v>
      </c>
      <c r="G169" s="87">
        <v>9.0779999999999994</v>
      </c>
      <c r="H169" s="88">
        <v>0.11885137661052447</v>
      </c>
      <c r="I169" s="88">
        <v>3.8771246369973795</v>
      </c>
      <c r="J169" s="89">
        <v>2.3672223916222279</v>
      </c>
      <c r="K169" s="72" t="s">
        <v>69</v>
      </c>
      <c r="N169" s="281"/>
    </row>
    <row r="170" spans="2:27" ht="20.25" customHeight="1" x14ac:dyDescent="0.25">
      <c r="B170" s="85" t="s">
        <v>124</v>
      </c>
      <c r="C170" s="317">
        <v>2401</v>
      </c>
      <c r="D170" s="86">
        <v>1.5337768480280024E-2</v>
      </c>
      <c r="E170" s="86">
        <v>0.52631239654650952</v>
      </c>
      <c r="F170" s="86">
        <v>0.38154360346504307</v>
      </c>
      <c r="G170" s="87">
        <v>6.6043333333333329</v>
      </c>
      <c r="H170" s="88">
        <v>8.8939730396760037</v>
      </c>
      <c r="I170" s="88">
        <v>4.9304493050505567</v>
      </c>
      <c r="J170" s="89">
        <v>3.3949500207014851</v>
      </c>
      <c r="K170" s="72"/>
      <c r="N170" s="281"/>
    </row>
    <row r="171" spans="2:27" ht="20.25" customHeight="1" x14ac:dyDescent="0.25">
      <c r="B171" s="85" t="s">
        <v>124</v>
      </c>
      <c r="C171" s="317">
        <v>2402</v>
      </c>
      <c r="D171" s="86">
        <v>3.605652461026175E-2</v>
      </c>
      <c r="E171" s="86">
        <v>0.45773381386913831</v>
      </c>
      <c r="F171" s="86">
        <v>0.35456304265177574</v>
      </c>
      <c r="G171" s="87">
        <v>4.7549999999999999</v>
      </c>
      <c r="H171" s="88">
        <v>0.66315810719024038</v>
      </c>
      <c r="I171" s="88">
        <v>1.1244854861051903</v>
      </c>
      <c r="J171" s="89">
        <v>3.8666036188873214</v>
      </c>
      <c r="K171" s="72"/>
    </row>
    <row r="172" spans="2:27" ht="20.25" customHeight="1" x14ac:dyDescent="0.25">
      <c r="B172" s="85" t="s">
        <v>124</v>
      </c>
      <c r="C172" s="317">
        <v>2403</v>
      </c>
      <c r="D172" s="86">
        <v>4.4962447690991787E-2</v>
      </c>
      <c r="E172" s="86">
        <v>0.43306445580585673</v>
      </c>
      <c r="F172" s="86">
        <v>0.38021586587284673</v>
      </c>
      <c r="G172" s="87">
        <v>3.8246666666666669</v>
      </c>
      <c r="H172" s="88">
        <v>0.76122467411456285</v>
      </c>
      <c r="I172" s="88">
        <v>1.2369900954361646</v>
      </c>
      <c r="J172" s="89">
        <v>4.179140677360909</v>
      </c>
      <c r="K172" s="72"/>
    </row>
    <row r="173" spans="2:27" ht="20.25" customHeight="1" x14ac:dyDescent="0.25">
      <c r="B173" s="85" t="s">
        <v>124</v>
      </c>
      <c r="C173" s="317">
        <v>2404</v>
      </c>
      <c r="D173" s="86">
        <v>4.3562279044072033E-2</v>
      </c>
      <c r="E173" s="86">
        <v>0.43173770810844653</v>
      </c>
      <c r="F173" s="86">
        <v>0.36641981997931844</v>
      </c>
      <c r="G173" s="87">
        <v>4.4891999999999994</v>
      </c>
      <c r="H173" s="88">
        <v>1.0651146366575459</v>
      </c>
      <c r="I173" s="88">
        <v>1.426947838584272</v>
      </c>
      <c r="J173" s="89">
        <v>4.1193023786496523</v>
      </c>
      <c r="K173" s="72"/>
    </row>
    <row r="174" spans="2:27" ht="20.25" customHeight="1" x14ac:dyDescent="0.25">
      <c r="B174" s="85" t="s">
        <v>124</v>
      </c>
      <c r="C174" s="317">
        <v>2405</v>
      </c>
      <c r="D174" s="86">
        <v>4.175153793854184E-2</v>
      </c>
      <c r="E174" s="86">
        <v>0.44179109147210222</v>
      </c>
      <c r="F174" s="86">
        <v>0.33006486913822047</v>
      </c>
      <c r="G174" s="87">
        <v>5.6669999999999998</v>
      </c>
      <c r="H174" s="88">
        <v>1.3711429566158897</v>
      </c>
      <c r="I174" s="88">
        <v>1.6370299938303778</v>
      </c>
      <c r="J174" s="89">
        <v>3.7808264918937566</v>
      </c>
      <c r="K174" s="72"/>
    </row>
    <row r="175" spans="2:27" ht="20.25" customHeight="1" x14ac:dyDescent="0.25">
      <c r="B175" s="85" t="s">
        <v>124</v>
      </c>
      <c r="C175" s="317">
        <v>2406</v>
      </c>
      <c r="D175" s="86">
        <v>3.8501586829046676E-2</v>
      </c>
      <c r="E175" s="86">
        <v>0.45548578620142793</v>
      </c>
      <c r="F175" s="86">
        <v>0.24857502919311389</v>
      </c>
      <c r="G175" s="87">
        <v>8.1344999999999992</v>
      </c>
      <c r="H175" s="88">
        <v>4.3682446052878419</v>
      </c>
      <c r="I175" s="88">
        <v>2.7458869503890488</v>
      </c>
      <c r="J175" s="89">
        <v>3.0965885541967784</v>
      </c>
      <c r="K175" s="72"/>
    </row>
    <row r="176" spans="2:27" ht="20.25" customHeight="1" x14ac:dyDescent="0.25">
      <c r="B176" s="85" t="s">
        <v>124</v>
      </c>
      <c r="C176" s="317">
        <v>2407</v>
      </c>
      <c r="D176" s="86">
        <v>4.4589526078874696E-2</v>
      </c>
      <c r="E176" s="86">
        <v>0.45854201879896989</v>
      </c>
      <c r="F176" s="86">
        <v>0.2167394233919985</v>
      </c>
      <c r="G176" s="87">
        <v>9.0220000000000002</v>
      </c>
      <c r="H176" s="88">
        <v>2.0283824250561375</v>
      </c>
      <c r="I176" s="88">
        <v>1.9093839894528442</v>
      </c>
      <c r="J176" s="89">
        <v>2.9982732993896462</v>
      </c>
      <c r="K176" s="72"/>
    </row>
    <row r="177" spans="2:14" ht="20.25" customHeight="1" x14ac:dyDescent="0.25">
      <c r="B177" s="85" t="s">
        <v>124</v>
      </c>
      <c r="C177" s="317">
        <v>2408</v>
      </c>
      <c r="D177" s="86">
        <v>4.834582430378756E-2</v>
      </c>
      <c r="E177" s="86">
        <v>0.4724649081127883</v>
      </c>
      <c r="F177" s="86">
        <v>0.18268664917295124</v>
      </c>
      <c r="G177" s="87">
        <v>10.586500000000001</v>
      </c>
      <c r="H177" s="88">
        <v>1.8044852789671293</v>
      </c>
      <c r="I177" s="88">
        <v>2.1961565023088321</v>
      </c>
      <c r="J177" s="89">
        <v>2.857323916640687</v>
      </c>
      <c r="K177" s="72"/>
    </row>
    <row r="178" spans="2:14" ht="20.25" customHeight="1" x14ac:dyDescent="0.25">
      <c r="B178" s="85" t="s">
        <v>124</v>
      </c>
      <c r="C178" s="317">
        <v>2409</v>
      </c>
      <c r="D178" s="86">
        <v>4.6666074200691729E-2</v>
      </c>
      <c r="E178" s="86">
        <v>0.46077238948831079</v>
      </c>
      <c r="F178" s="86">
        <v>0.22507827466478725</v>
      </c>
      <c r="G178" s="87">
        <v>9.2303999999999995</v>
      </c>
      <c r="H178" s="88">
        <v>3.6705445222513742</v>
      </c>
      <c r="I178" s="88">
        <v>2.7377658812832033</v>
      </c>
      <c r="J178" s="89">
        <v>2.9888574631860352</v>
      </c>
      <c r="K178" s="72"/>
    </row>
    <row r="179" spans="2:14" ht="20.25" customHeight="1" x14ac:dyDescent="0.25">
      <c r="B179" s="85" t="s">
        <v>124</v>
      </c>
      <c r="C179" s="317">
        <v>2410</v>
      </c>
      <c r="D179" s="86">
        <v>4.6265363834204244E-2</v>
      </c>
      <c r="E179" s="86">
        <v>0.44835505108664447</v>
      </c>
      <c r="F179" s="86">
        <v>0.33550094736326641</v>
      </c>
      <c r="G179" s="87">
        <v>5.7636666666666665</v>
      </c>
      <c r="H179" s="88">
        <v>3.249537618922655</v>
      </c>
      <c r="I179" s="88">
        <v>2.0089877087620742</v>
      </c>
      <c r="J179" s="89">
        <v>3.6605559118165738</v>
      </c>
      <c r="K179" s="72"/>
    </row>
    <row r="180" spans="2:14" ht="20.25" customHeight="1" x14ac:dyDescent="0.25">
      <c r="B180" s="85" t="s">
        <v>124</v>
      </c>
      <c r="C180" s="317">
        <v>2411</v>
      </c>
      <c r="D180" s="86">
        <v>5.1222713810500739E-2</v>
      </c>
      <c r="E180" s="86">
        <v>0.4419926270789995</v>
      </c>
      <c r="F180" s="86">
        <v>0.33958261602136292</v>
      </c>
      <c r="G180" s="87">
        <v>5.4551666666666661</v>
      </c>
      <c r="H180" s="88">
        <v>2.0912411063806129</v>
      </c>
      <c r="I180" s="88">
        <v>1.9011282785278298</v>
      </c>
      <c r="J180" s="89">
        <v>3.7617810028399696</v>
      </c>
      <c r="K180" s="72"/>
    </row>
    <row r="181" spans="2:14" ht="20.25" customHeight="1" x14ac:dyDescent="0.25">
      <c r="B181" s="85" t="s">
        <v>124</v>
      </c>
      <c r="C181" s="317">
        <v>2412</v>
      </c>
      <c r="D181" s="86">
        <v>4.9178717087817236E-2</v>
      </c>
      <c r="E181" s="86">
        <v>0.46069124907620174</v>
      </c>
      <c r="F181" s="86">
        <v>0.33546135971534147</v>
      </c>
      <c r="G181" s="87">
        <v>5.9593333333333334</v>
      </c>
      <c r="H181" s="88">
        <v>1.4494383635394896</v>
      </c>
      <c r="I181" s="88">
        <v>1.7746328681797596</v>
      </c>
      <c r="J181" s="89">
        <v>3.5791485164516681</v>
      </c>
      <c r="K181" s="72"/>
    </row>
    <row r="182" spans="2:14" ht="20.25" customHeight="1" x14ac:dyDescent="0.25">
      <c r="B182" s="85" t="s">
        <v>124</v>
      </c>
      <c r="C182" s="317">
        <v>2501</v>
      </c>
      <c r="D182" s="86">
        <v>4.9632333065974289E-2</v>
      </c>
      <c r="E182" s="86">
        <v>0.46392015766277861</v>
      </c>
      <c r="F182" s="86">
        <v>0.31708825485394876</v>
      </c>
      <c r="G182" s="87">
        <v>6.3876000000000008</v>
      </c>
      <c r="H182" s="88">
        <v>1.2840805172236507</v>
      </c>
      <c r="I182" s="88">
        <v>1.4333922052729124</v>
      </c>
      <c r="J182" s="89">
        <v>3.550825684311874</v>
      </c>
      <c r="K182" s="72" t="s">
        <v>69</v>
      </c>
    </row>
    <row r="183" spans="2:14" ht="20.25" customHeight="1" x14ac:dyDescent="0.25">
      <c r="B183" s="85" t="s">
        <v>127</v>
      </c>
      <c r="C183" s="317">
        <v>2401</v>
      </c>
      <c r="D183" s="86">
        <v>7.796965790855862E-3</v>
      </c>
      <c r="E183" s="86">
        <v>0.50637545658737071</v>
      </c>
      <c r="F183" s="86">
        <v>0.50793070059100653</v>
      </c>
      <c r="G183" s="87">
        <v>4.7528571428571436</v>
      </c>
      <c r="H183" s="88">
        <v>0.83569372943461362</v>
      </c>
      <c r="I183" s="88">
        <v>4.0666041322093793</v>
      </c>
      <c r="J183" s="89">
        <v>4.5222047546822379</v>
      </c>
      <c r="K183" s="72"/>
    </row>
    <row r="184" spans="2:14" ht="20.25" customHeight="1" x14ac:dyDescent="0.25">
      <c r="B184" s="85" t="s">
        <v>127</v>
      </c>
      <c r="C184" s="317">
        <v>2402</v>
      </c>
      <c r="D184" s="86">
        <v>1.6261324154063696E-2</v>
      </c>
      <c r="E184" s="86">
        <v>0.45471074830295355</v>
      </c>
      <c r="F184" s="86">
        <v>0.51180722429790759</v>
      </c>
      <c r="G184" s="87">
        <v>3.3947500000000002</v>
      </c>
      <c r="H184" s="88">
        <v>6.2966387584123429E-2</v>
      </c>
      <c r="I184" s="88">
        <v>2.0587271070982966</v>
      </c>
      <c r="J184" s="89">
        <v>4.9818292935573574</v>
      </c>
      <c r="K184" s="72"/>
    </row>
    <row r="185" spans="2:14" ht="20.25" customHeight="1" x14ac:dyDescent="0.25">
      <c r="B185" s="85" t="s">
        <v>127</v>
      </c>
      <c r="C185" s="317">
        <v>2403</v>
      </c>
      <c r="D185" s="86">
        <v>2.207260986183503E-2</v>
      </c>
      <c r="E185" s="86">
        <v>0.41351388172855091</v>
      </c>
      <c r="F185" s="86">
        <v>0.52340929752941034</v>
      </c>
      <c r="G185" s="87">
        <v>2.2719999999999998</v>
      </c>
      <c r="H185" s="88">
        <v>8.489804285313611E-2</v>
      </c>
      <c r="I185" s="88">
        <v>1.3017699904147537</v>
      </c>
      <c r="J185" s="89">
        <v>5.5943782406462574</v>
      </c>
      <c r="K185" s="72"/>
    </row>
    <row r="186" spans="2:14" ht="20.25" customHeight="1" x14ac:dyDescent="0.25">
      <c r="B186" s="85" t="s">
        <v>127</v>
      </c>
      <c r="C186" s="317">
        <v>2404</v>
      </c>
      <c r="D186" s="86">
        <v>2.22695651301003E-2</v>
      </c>
      <c r="E186" s="86">
        <v>0.41225755321612606</v>
      </c>
      <c r="F186" s="86">
        <v>0.52845038850961479</v>
      </c>
      <c r="G186" s="87">
        <v>2.3792499999999999</v>
      </c>
      <c r="H186" s="88">
        <v>0.17896383874570687</v>
      </c>
      <c r="I186" s="88">
        <v>1.1930922583047125</v>
      </c>
      <c r="J186" s="89">
        <v>5.5762441601443964</v>
      </c>
      <c r="K186" s="72"/>
      <c r="N186" s="282"/>
    </row>
    <row r="187" spans="2:14" ht="20.25" customHeight="1" x14ac:dyDescent="0.25">
      <c r="B187" s="85" t="s">
        <v>127</v>
      </c>
      <c r="C187" s="317">
        <v>2405</v>
      </c>
      <c r="D187" s="86">
        <v>2.4973819931287691E-2</v>
      </c>
      <c r="E187" s="86">
        <v>0.40972397766620228</v>
      </c>
      <c r="F187" s="86">
        <v>0.49620024904952631</v>
      </c>
      <c r="G187" s="87">
        <v>3.4428749999999999</v>
      </c>
      <c r="H187" s="88">
        <v>0.17763001138669626</v>
      </c>
      <c r="I187" s="88">
        <v>1.2556604253197494</v>
      </c>
      <c r="J187" s="89">
        <v>5.0753890695253183</v>
      </c>
      <c r="K187" s="72"/>
      <c r="N187" s="282"/>
    </row>
    <row r="188" spans="2:14" ht="20.25" customHeight="1" x14ac:dyDescent="0.25">
      <c r="B188" s="85" t="s">
        <v>127</v>
      </c>
      <c r="C188" s="317">
        <v>2406</v>
      </c>
      <c r="D188" s="86">
        <v>2.1384813906321895E-2</v>
      </c>
      <c r="E188" s="86">
        <v>0.42184124498234704</v>
      </c>
      <c r="F188" s="86">
        <v>0.4004849152099082</v>
      </c>
      <c r="G188" s="87">
        <v>5.1637142857142857</v>
      </c>
      <c r="H188" s="88">
        <v>0.30547327809515684</v>
      </c>
      <c r="I188" s="88">
        <v>1.5084711361606198</v>
      </c>
      <c r="J188" s="89">
        <v>4.4139813121007059</v>
      </c>
      <c r="K188" s="72"/>
      <c r="N188" s="282"/>
    </row>
    <row r="189" spans="2:14" ht="20.25" customHeight="1" x14ac:dyDescent="0.25">
      <c r="B189" s="85" t="s">
        <v>127</v>
      </c>
      <c r="C189" s="317">
        <v>2407</v>
      </c>
      <c r="D189" s="86">
        <v>2.2987328002421276E-2</v>
      </c>
      <c r="E189" s="86">
        <v>0.43157950053569338</v>
      </c>
      <c r="F189" s="86">
        <v>0.33584651251392494</v>
      </c>
      <c r="G189" s="87">
        <v>6.4689999999999985</v>
      </c>
      <c r="H189" s="88">
        <v>0.42309222342504005</v>
      </c>
      <c r="I189" s="88">
        <v>1.8766187329336455</v>
      </c>
      <c r="J189" s="89">
        <v>3.9943248428806974</v>
      </c>
      <c r="K189" s="72"/>
      <c r="N189" s="282"/>
    </row>
    <row r="190" spans="2:14" ht="20.25" customHeight="1" x14ac:dyDescent="0.25">
      <c r="B190" s="85" t="s">
        <v>127</v>
      </c>
      <c r="C190" s="317">
        <v>2408</v>
      </c>
      <c r="D190" s="86">
        <v>1.0592010916863289E-2</v>
      </c>
      <c r="E190" s="86">
        <v>0.46371624284367402</v>
      </c>
      <c r="F190" s="86">
        <v>0.2468522246060382</v>
      </c>
      <c r="G190" s="87">
        <v>8.343</v>
      </c>
      <c r="H190" s="88">
        <v>0.10080744241185838</v>
      </c>
      <c r="I190" s="88">
        <v>1.7767311725090038</v>
      </c>
      <c r="J190" s="89">
        <v>3.6753617738240911</v>
      </c>
      <c r="K190" s="72"/>
      <c r="N190" s="282"/>
    </row>
    <row r="191" spans="2:14" ht="20.25" customHeight="1" x14ac:dyDescent="0.25">
      <c r="B191" s="85" t="s">
        <v>127</v>
      </c>
      <c r="C191" s="317">
        <v>2409</v>
      </c>
      <c r="D191" s="86">
        <v>1.7030350668706826E-2</v>
      </c>
      <c r="E191" s="86">
        <v>0.46713917371938607</v>
      </c>
      <c r="F191" s="86">
        <v>0.3439213900432237</v>
      </c>
      <c r="G191" s="87">
        <v>7.3310000000000004</v>
      </c>
      <c r="H191" s="88">
        <v>0.31892201888543026</v>
      </c>
      <c r="I191" s="88">
        <v>2.2324541321980118</v>
      </c>
      <c r="J191" s="89">
        <v>3.7647480877536061</v>
      </c>
      <c r="K191" s="72"/>
      <c r="N191" s="282"/>
    </row>
    <row r="192" spans="2:14" ht="20.25" customHeight="1" x14ac:dyDescent="0.25">
      <c r="B192" s="85" t="s">
        <v>127</v>
      </c>
      <c r="C192" s="317">
        <v>2410</v>
      </c>
      <c r="D192" s="86">
        <v>1.440692276380722E-2</v>
      </c>
      <c r="E192" s="86">
        <v>0.45519955698976716</v>
      </c>
      <c r="F192" s="86">
        <v>0.51147408788639537</v>
      </c>
      <c r="G192" s="87">
        <v>4.5815000000000001</v>
      </c>
      <c r="H192" s="88">
        <v>0.71291156696459879</v>
      </c>
      <c r="I192" s="88">
        <v>2.253823563722162</v>
      </c>
      <c r="J192" s="89">
        <v>4.6653324507831089</v>
      </c>
      <c r="K192" s="72"/>
    </row>
    <row r="193" spans="2:11" ht="20.25" customHeight="1" x14ac:dyDescent="0.25">
      <c r="B193" s="85" t="s">
        <v>127</v>
      </c>
      <c r="C193" s="317">
        <v>2411</v>
      </c>
      <c r="D193" s="86">
        <v>1.862658917147135E-2</v>
      </c>
      <c r="E193" s="86">
        <v>0.45819040709943976</v>
      </c>
      <c r="F193" s="86">
        <v>0.4977856544920935</v>
      </c>
      <c r="G193" s="87">
        <v>4.8205714285714292</v>
      </c>
      <c r="H193" s="88">
        <v>1.031228578858812</v>
      </c>
      <c r="I193" s="88">
        <v>2.6870040435053553</v>
      </c>
      <c r="J193" s="89">
        <v>4.5885833439550661</v>
      </c>
      <c r="K193" s="72"/>
    </row>
    <row r="194" spans="2:11" ht="20.25" customHeight="1" x14ac:dyDescent="0.25">
      <c r="B194" s="85" t="s">
        <v>127</v>
      </c>
      <c r="C194" s="317">
        <v>2412</v>
      </c>
      <c r="D194" s="86">
        <v>2.6447000394597589E-2</v>
      </c>
      <c r="E194" s="86">
        <v>0.45464736019956781</v>
      </c>
      <c r="F194" s="86">
        <v>0.48160978668335791</v>
      </c>
      <c r="G194" s="87">
        <v>4.6367500000000001</v>
      </c>
      <c r="H194" s="88">
        <v>0.61981295919447776</v>
      </c>
      <c r="I194" s="88">
        <v>2.1073640612612246</v>
      </c>
      <c r="J194" s="89">
        <v>4.6855145049881841</v>
      </c>
      <c r="K194" s="72"/>
    </row>
    <row r="195" spans="2:11" ht="20.25" customHeight="1" x14ac:dyDescent="0.25">
      <c r="B195" s="85" t="s">
        <v>127</v>
      </c>
      <c r="C195" s="317">
        <v>2501</v>
      </c>
      <c r="D195" s="86">
        <v>2.4173817609322384E-2</v>
      </c>
      <c r="E195" s="86">
        <v>0.45903645885414784</v>
      </c>
      <c r="F195" s="86">
        <v>0.46940364522276479</v>
      </c>
      <c r="G195" s="87">
        <v>4.34</v>
      </c>
      <c r="H195" s="88">
        <v>0.56308957571139595</v>
      </c>
      <c r="I195" s="88">
        <v>1.8201490068941339</v>
      </c>
      <c r="J195" s="89">
        <v>4.7326076115368361</v>
      </c>
      <c r="K195" s="72" t="s">
        <v>67</v>
      </c>
    </row>
    <row r="196" spans="2:11" ht="20.25" customHeight="1" x14ac:dyDescent="0.25">
      <c r="B196" s="85" t="s">
        <v>128</v>
      </c>
      <c r="C196" s="317">
        <v>2401</v>
      </c>
      <c r="D196" s="86">
        <v>1.8739534200735573E-2</v>
      </c>
      <c r="E196" s="86">
        <v>0.51724696053338204</v>
      </c>
      <c r="F196" s="86">
        <v>0.22457786963091753</v>
      </c>
      <c r="G196" s="87">
        <v>11.350875</v>
      </c>
      <c r="H196" s="88">
        <v>0.597345757481484</v>
      </c>
      <c r="I196" s="88">
        <v>11.85640821667794</v>
      </c>
      <c r="J196" s="89">
        <v>1.8358540906542158</v>
      </c>
      <c r="K196" s="72"/>
    </row>
    <row r="197" spans="2:11" ht="20.25" customHeight="1" x14ac:dyDescent="0.25">
      <c r="B197" s="85" t="s">
        <v>128</v>
      </c>
      <c r="C197" s="317">
        <v>2402</v>
      </c>
      <c r="D197" s="86">
        <v>2.3306945979528718E-2</v>
      </c>
      <c r="E197" s="86">
        <v>0.48260791482052701</v>
      </c>
      <c r="F197" s="86">
        <v>0.20175338426428535</v>
      </c>
      <c r="G197" s="87">
        <v>9.1246666666666663</v>
      </c>
      <c r="H197" s="88">
        <v>0.14810812083604374</v>
      </c>
      <c r="I197" s="88">
        <v>5.1185162438083589</v>
      </c>
      <c r="J197" s="89">
        <v>1.9933708864838682</v>
      </c>
      <c r="K197" s="72"/>
    </row>
    <row r="198" spans="2:11" ht="20.25" customHeight="1" x14ac:dyDescent="0.25">
      <c r="B198" s="85" t="s">
        <v>128</v>
      </c>
      <c r="C198" s="317">
        <v>2403</v>
      </c>
      <c r="D198" s="265">
        <v>1.5450689099604373E-2</v>
      </c>
      <c r="E198" s="265">
        <v>0.46730301679608993</v>
      </c>
      <c r="F198" s="265">
        <v>0.18939268812089421</v>
      </c>
      <c r="G198" s="266">
        <v>8.7536666666666676</v>
      </c>
      <c r="H198" s="267">
        <v>0.14918403790468035</v>
      </c>
      <c r="I198" s="267">
        <v>4.8520332328046045</v>
      </c>
      <c r="J198" s="268">
        <v>2.0322808522065285</v>
      </c>
      <c r="K198" s="72"/>
    </row>
    <row r="199" spans="2:11" ht="20.25" customHeight="1" x14ac:dyDescent="0.25">
      <c r="B199" s="85" t="s">
        <v>128</v>
      </c>
      <c r="C199" s="317">
        <v>2404</v>
      </c>
      <c r="D199" s="265">
        <v>1.5879314350563171E-2</v>
      </c>
      <c r="E199" s="265">
        <v>0.44216917217086366</v>
      </c>
      <c r="F199" s="265">
        <v>0.19848674356366719</v>
      </c>
      <c r="G199" s="266">
        <v>8.4128888888888884</v>
      </c>
      <c r="H199" s="267">
        <v>0.19908925050598794</v>
      </c>
      <c r="I199" s="267">
        <v>3.924153911289078</v>
      </c>
      <c r="J199" s="268">
        <v>2.0854537140784313</v>
      </c>
      <c r="K199" s="72"/>
    </row>
    <row r="200" spans="2:11" ht="20.25" customHeight="1" x14ac:dyDescent="0.25">
      <c r="B200" s="85" t="s">
        <v>128</v>
      </c>
      <c r="C200" s="317">
        <v>2405</v>
      </c>
      <c r="D200" s="265">
        <v>1.6086200659434537E-2</v>
      </c>
      <c r="E200" s="265">
        <v>0.44290761380770444</v>
      </c>
      <c r="F200" s="265">
        <v>0.18601139418908608</v>
      </c>
      <c r="G200" s="266">
        <v>8.7167777777777786</v>
      </c>
      <c r="H200" s="267">
        <v>0.16912647258211733</v>
      </c>
      <c r="I200" s="267">
        <v>3.6237426174561862</v>
      </c>
      <c r="J200" s="268">
        <v>2.0210461745980037</v>
      </c>
      <c r="K200" s="72"/>
    </row>
    <row r="201" spans="2:11" ht="20.25" customHeight="1" x14ac:dyDescent="0.25">
      <c r="B201" s="85" t="s">
        <v>128</v>
      </c>
      <c r="C201" s="317">
        <v>2406</v>
      </c>
      <c r="D201" s="265">
        <v>1.638390532180314E-2</v>
      </c>
      <c r="E201" s="265">
        <v>0.43163744652273028</v>
      </c>
      <c r="F201" s="265">
        <v>0.16130412633481764</v>
      </c>
      <c r="G201" s="266">
        <v>9.7469999999999999</v>
      </c>
      <c r="H201" s="267">
        <v>0.27923734577298082</v>
      </c>
      <c r="I201" s="267">
        <v>3.1577584952838151</v>
      </c>
      <c r="J201" s="268">
        <v>1.9105155110291687</v>
      </c>
      <c r="K201" s="72"/>
    </row>
    <row r="202" spans="2:11" ht="20.25" customHeight="1" x14ac:dyDescent="0.25">
      <c r="B202" s="85" t="s">
        <v>128</v>
      </c>
      <c r="C202" s="317">
        <v>2407</v>
      </c>
      <c r="D202" s="265">
        <v>1.3736216752694685E-2</v>
      </c>
      <c r="E202" s="265">
        <v>0.43141651332019859</v>
      </c>
      <c r="F202" s="265">
        <v>0.15112746561328158</v>
      </c>
      <c r="G202" s="266">
        <v>10.842874999999999</v>
      </c>
      <c r="H202" s="267">
        <v>0.1547994526291355</v>
      </c>
      <c r="I202" s="267">
        <v>3.07438912896004</v>
      </c>
      <c r="J202" s="268">
        <v>1.8301544760581283</v>
      </c>
      <c r="K202" s="72"/>
    </row>
    <row r="203" spans="2:11" ht="20.25" customHeight="1" x14ac:dyDescent="0.25">
      <c r="B203" s="85" t="s">
        <v>128</v>
      </c>
      <c r="C203" s="317">
        <v>2408</v>
      </c>
      <c r="D203" s="265">
        <v>1.5792229463392319E-2</v>
      </c>
      <c r="E203" s="265">
        <v>0.44739380218422908</v>
      </c>
      <c r="F203" s="265">
        <v>0.13898397630056644</v>
      </c>
      <c r="G203" s="266">
        <v>11.776333333333334</v>
      </c>
      <c r="H203" s="267">
        <v>4.9592855058186065E-2</v>
      </c>
      <c r="I203" s="267">
        <v>3.5789510400324276</v>
      </c>
      <c r="J203" s="268">
        <v>1.7768496720612899</v>
      </c>
      <c r="K203" s="72"/>
    </row>
    <row r="204" spans="2:11" ht="20.25" customHeight="1" x14ac:dyDescent="0.25">
      <c r="B204" s="85" t="s">
        <v>128</v>
      </c>
      <c r="C204" s="317">
        <v>2409</v>
      </c>
      <c r="D204" s="86">
        <v>1.3154183378130535E-2</v>
      </c>
      <c r="E204" s="86">
        <v>0.46696097151591448</v>
      </c>
      <c r="F204" s="86">
        <v>0.1571911824503486</v>
      </c>
      <c r="G204" s="87">
        <v>11.137222222222222</v>
      </c>
      <c r="H204" s="88">
        <v>9.0317192014939249E-2</v>
      </c>
      <c r="I204" s="88">
        <v>3.5302241574534952</v>
      </c>
      <c r="J204" s="89">
        <v>1.8107689313587034</v>
      </c>
      <c r="K204" s="72"/>
    </row>
    <row r="205" spans="2:11" ht="20.25" customHeight="1" x14ac:dyDescent="0.25">
      <c r="B205" s="85" t="s">
        <v>128</v>
      </c>
      <c r="C205" s="317">
        <v>2410</v>
      </c>
      <c r="D205" s="86">
        <v>1.2676319669409337E-2</v>
      </c>
      <c r="E205" s="86">
        <v>0.47626749663536533</v>
      </c>
      <c r="F205" s="86">
        <v>0.19629000654171919</v>
      </c>
      <c r="G205" s="87">
        <v>9.583111111111112</v>
      </c>
      <c r="H205" s="88">
        <v>0.30152982932613492</v>
      </c>
      <c r="I205" s="88">
        <v>4.5288597894866536</v>
      </c>
      <c r="J205" s="89">
        <v>1.9510365511013561</v>
      </c>
      <c r="K205" s="72"/>
    </row>
    <row r="206" spans="2:11" ht="20.25" customHeight="1" x14ac:dyDescent="0.25">
      <c r="B206" s="85" t="s">
        <v>128</v>
      </c>
      <c r="C206" s="317">
        <v>2411</v>
      </c>
      <c r="D206" s="86">
        <v>1.2972672959436779E-2</v>
      </c>
      <c r="E206" s="86">
        <v>0.48311778193588062</v>
      </c>
      <c r="F206" s="86">
        <v>0.22119231119726826</v>
      </c>
      <c r="G206" s="87">
        <v>9.5512222222222221</v>
      </c>
      <c r="H206" s="88">
        <v>0.25078493333023616</v>
      </c>
      <c r="I206" s="88">
        <v>5.4232241832663561</v>
      </c>
      <c r="J206" s="89">
        <v>1.9867869299419358</v>
      </c>
      <c r="K206" s="72"/>
    </row>
    <row r="207" spans="2:11" ht="20.25" customHeight="1" x14ac:dyDescent="0.25">
      <c r="B207" s="85" t="s">
        <v>128</v>
      </c>
      <c r="C207" s="317">
        <v>2412</v>
      </c>
      <c r="D207" s="86">
        <v>1.2021401747765444E-2</v>
      </c>
      <c r="E207" s="86">
        <v>0.49155418199716366</v>
      </c>
      <c r="F207" s="86">
        <v>0.21715597785792423</v>
      </c>
      <c r="G207" s="87">
        <v>9.783666666666667</v>
      </c>
      <c r="H207" s="88">
        <v>0.2527976715500973</v>
      </c>
      <c r="I207" s="88">
        <v>5.6059967163527071</v>
      </c>
      <c r="J207" s="89">
        <v>1.9602641162785135</v>
      </c>
      <c r="K207" s="72"/>
    </row>
    <row r="208" spans="2:11" ht="20.25" customHeight="1" x14ac:dyDescent="0.25">
      <c r="B208" s="85" t="s">
        <v>128</v>
      </c>
      <c r="C208" s="317">
        <v>2501</v>
      </c>
      <c r="D208" s="265">
        <v>1.3320044810358801E-2</v>
      </c>
      <c r="E208" s="265">
        <v>0.49577260233917009</v>
      </c>
      <c r="F208" s="265">
        <v>0.20375088502283245</v>
      </c>
      <c r="G208" s="266">
        <v>10.079111111111111</v>
      </c>
      <c r="H208" s="267">
        <v>0.30658989577812279</v>
      </c>
      <c r="I208" s="267">
        <v>5.8252080197843323</v>
      </c>
      <c r="J208" s="268">
        <v>1.9394077087818928</v>
      </c>
      <c r="K208" s="72" t="s">
        <v>67</v>
      </c>
    </row>
    <row r="209" spans="2:11" ht="20.25" customHeight="1" x14ac:dyDescent="0.25">
      <c r="B209" s="85" t="s">
        <v>123</v>
      </c>
      <c r="C209" s="317">
        <v>2401</v>
      </c>
      <c r="D209" s="265">
        <v>2.0909902456808727E-2</v>
      </c>
      <c r="E209" s="265">
        <v>0.50312229869648173</v>
      </c>
      <c r="F209" s="265">
        <v>0.17066495315668018</v>
      </c>
      <c r="G209" s="266">
        <v>7.9089999999999989</v>
      </c>
      <c r="H209" s="267">
        <v>0.21383236104204251</v>
      </c>
      <c r="I209" s="267">
        <v>4.7978636008808291</v>
      </c>
      <c r="J209" s="268">
        <v>2.0347181659275599</v>
      </c>
      <c r="K209" s="72"/>
    </row>
    <row r="210" spans="2:11" ht="20.25" customHeight="1" x14ac:dyDescent="0.25">
      <c r="B210" s="85" t="s">
        <v>123</v>
      </c>
      <c r="C210" s="317">
        <v>2402</v>
      </c>
      <c r="D210" s="265">
        <v>2.508683194980945E-2</v>
      </c>
      <c r="E210" s="265">
        <v>0.50162608797428487</v>
      </c>
      <c r="F210" s="265">
        <v>0.18656318122088592</v>
      </c>
      <c r="G210" s="266">
        <v>7.7034000000000002</v>
      </c>
      <c r="H210" s="267">
        <v>0.12669825549805497</v>
      </c>
      <c r="I210" s="267">
        <v>3.3828434217980674</v>
      </c>
      <c r="J210" s="268">
        <v>2.0555789588277049</v>
      </c>
      <c r="K210" s="72"/>
    </row>
    <row r="211" spans="2:11" ht="20.25" customHeight="1" x14ac:dyDescent="0.25">
      <c r="B211" s="85" t="s">
        <v>123</v>
      </c>
      <c r="C211" s="317">
        <v>2403</v>
      </c>
      <c r="D211" s="265">
        <v>2.09019107276355E-2</v>
      </c>
      <c r="E211" s="265">
        <v>0.50349768031643982</v>
      </c>
      <c r="F211" s="265">
        <v>0.17368446750243102</v>
      </c>
      <c r="G211" s="266">
        <v>7.6364000000000001</v>
      </c>
      <c r="H211" s="267">
        <v>9.9390253220275268E-2</v>
      </c>
      <c r="I211" s="267">
        <v>3.863796093938201</v>
      </c>
      <c r="J211" s="268">
        <v>2.0570948758931493</v>
      </c>
      <c r="K211" s="72"/>
    </row>
    <row r="212" spans="2:11" ht="20.25" customHeight="1" x14ac:dyDescent="0.25">
      <c r="B212" s="85" t="s">
        <v>123</v>
      </c>
      <c r="C212" s="317">
        <v>2404</v>
      </c>
      <c r="D212" s="265">
        <v>2.5114934695087538E-2</v>
      </c>
      <c r="E212" s="265">
        <v>0.48307301631295224</v>
      </c>
      <c r="F212" s="265">
        <v>0.17838874978351313</v>
      </c>
      <c r="G212" s="266">
        <v>7.7585999999999995</v>
      </c>
      <c r="H212" s="267">
        <v>7.769024278678964E-2</v>
      </c>
      <c r="I212" s="267">
        <v>4.9901040559207193</v>
      </c>
      <c r="J212" s="268">
        <v>2.0415802034123298</v>
      </c>
      <c r="K212" s="72"/>
    </row>
    <row r="213" spans="2:11" ht="20.25" customHeight="1" x14ac:dyDescent="0.25">
      <c r="B213" s="85" t="s">
        <v>123</v>
      </c>
      <c r="C213" s="317">
        <v>2405</v>
      </c>
      <c r="D213" s="265">
        <v>2.4641634850628952E-2</v>
      </c>
      <c r="E213" s="265">
        <v>0.48349021619507349</v>
      </c>
      <c r="F213" s="265">
        <v>0.16913359054677232</v>
      </c>
      <c r="G213" s="266">
        <v>8.641</v>
      </c>
      <c r="H213" s="267">
        <v>9.6578781183024875E-2</v>
      </c>
      <c r="I213" s="267">
        <v>6.1870781695375312</v>
      </c>
      <c r="J213" s="268">
        <v>1.9436677520623651</v>
      </c>
      <c r="K213" s="72"/>
    </row>
    <row r="214" spans="2:11" ht="20.25" customHeight="1" x14ac:dyDescent="0.25">
      <c r="B214" s="85" t="s">
        <v>123</v>
      </c>
      <c r="C214" s="317">
        <v>2406</v>
      </c>
      <c r="D214" s="265">
        <v>2.1818595071699583E-2</v>
      </c>
      <c r="E214" s="265">
        <v>0.46021481230411954</v>
      </c>
      <c r="F214" s="265">
        <v>0.13515810260685177</v>
      </c>
      <c r="G214" s="266">
        <v>8.3482000000000003</v>
      </c>
      <c r="H214" s="267">
        <v>5.7809282552117956E-3</v>
      </c>
      <c r="I214" s="267">
        <v>1.9366109654959514</v>
      </c>
      <c r="J214" s="268">
        <v>1.9187512353896801</v>
      </c>
      <c r="K214" s="72"/>
    </row>
    <row r="215" spans="2:11" ht="20.25" customHeight="1" x14ac:dyDescent="0.25">
      <c r="B215" s="85" t="s">
        <v>123</v>
      </c>
      <c r="C215" s="317">
        <v>2407</v>
      </c>
      <c r="D215" s="86">
        <v>2.0501782398793512E-2</v>
      </c>
      <c r="E215" s="86">
        <v>0.45269183912881134</v>
      </c>
      <c r="F215" s="86">
        <v>0.12452768146113691</v>
      </c>
      <c r="G215" s="87">
        <v>8.8168000000000006</v>
      </c>
      <c r="H215" s="88">
        <v>5.6654996115166932E-3</v>
      </c>
      <c r="I215" s="88">
        <v>1.5240193954979904</v>
      </c>
      <c r="J215" s="89">
        <v>1.8648254396562511</v>
      </c>
      <c r="K215" s="72"/>
    </row>
    <row r="216" spans="2:11" ht="20.25" customHeight="1" x14ac:dyDescent="0.25">
      <c r="B216" s="85" t="s">
        <v>123</v>
      </c>
      <c r="C216" s="317">
        <v>2408</v>
      </c>
      <c r="D216" s="86">
        <v>1.7869450320076093E-2</v>
      </c>
      <c r="E216" s="86">
        <v>0.45851729008995862</v>
      </c>
      <c r="F216" s="86">
        <v>0.11813571580018464</v>
      </c>
      <c r="G216" s="87">
        <v>10.0724</v>
      </c>
      <c r="H216" s="88">
        <v>1.4055409375393769E-2</v>
      </c>
      <c r="I216" s="88">
        <v>1.778009285987312</v>
      </c>
      <c r="J216" s="89">
        <v>1.7516736701703677</v>
      </c>
      <c r="K216" s="72"/>
    </row>
    <row r="217" spans="2:11" ht="20.25" customHeight="1" x14ac:dyDescent="0.25">
      <c r="B217" s="85" t="s">
        <v>123</v>
      </c>
      <c r="C217" s="317">
        <v>2409</v>
      </c>
      <c r="D217" s="86">
        <v>2.0001130368708066E-2</v>
      </c>
      <c r="E217" s="86">
        <v>0.46287993735619026</v>
      </c>
      <c r="F217" s="86">
        <v>0.13580296106639256</v>
      </c>
      <c r="G217" s="87">
        <v>9.4276</v>
      </c>
      <c r="H217" s="88">
        <v>7.3926489421008469E-3</v>
      </c>
      <c r="I217" s="88">
        <v>2.0921196506145399</v>
      </c>
      <c r="J217" s="89">
        <v>1.817034433780226</v>
      </c>
      <c r="K217" s="72"/>
    </row>
    <row r="218" spans="2:11" ht="20.25" customHeight="1" x14ac:dyDescent="0.25">
      <c r="B218" s="85" t="s">
        <v>123</v>
      </c>
      <c r="C218" s="317">
        <v>2410</v>
      </c>
      <c r="D218" s="86">
        <v>2.1629472613836978E-2</v>
      </c>
      <c r="E218" s="86">
        <v>0.4684359237237557</v>
      </c>
      <c r="F218" s="86">
        <v>0.16906384284877707</v>
      </c>
      <c r="G218" s="87">
        <v>7.7334000000000005</v>
      </c>
      <c r="H218" s="88">
        <v>3.289179821960643E-2</v>
      </c>
      <c r="I218" s="88">
        <v>2.3024258753724505</v>
      </c>
      <c r="J218" s="89">
        <v>2.0794992684783598</v>
      </c>
      <c r="K218" s="72"/>
    </row>
    <row r="219" spans="2:11" ht="20.25" customHeight="1" x14ac:dyDescent="0.25">
      <c r="B219" s="85" t="s">
        <v>123</v>
      </c>
      <c r="C219" s="317">
        <v>2411</v>
      </c>
      <c r="D219" s="86">
        <v>2.181340375874603E-2</v>
      </c>
      <c r="E219" s="86">
        <v>0.46413107859790698</v>
      </c>
      <c r="F219" s="86">
        <v>0.18861779181098598</v>
      </c>
      <c r="G219" s="87">
        <v>7.0436000000000005</v>
      </c>
      <c r="H219" s="88">
        <v>2.5015622256098938E-2</v>
      </c>
      <c r="I219" s="88">
        <v>2.2013747585367063</v>
      </c>
      <c r="J219" s="89">
        <v>2.1208063198139846</v>
      </c>
      <c r="K219" s="72"/>
    </row>
    <row r="220" spans="2:11" ht="20.25" customHeight="1" x14ac:dyDescent="0.25">
      <c r="B220" s="85" t="s">
        <v>123</v>
      </c>
      <c r="C220" s="317">
        <v>2412</v>
      </c>
      <c r="D220" s="86">
        <v>2.0856206813061679E-2</v>
      </c>
      <c r="E220" s="86">
        <v>0.47293864899530635</v>
      </c>
      <c r="F220" s="86">
        <v>0.18598346366298155</v>
      </c>
      <c r="G220" s="87">
        <v>7.1189999999999998</v>
      </c>
      <c r="H220" s="88">
        <v>8.09562378103518E-2</v>
      </c>
      <c r="I220" s="88">
        <v>2.3747163091036527</v>
      </c>
      <c r="J220" s="89">
        <v>2.1415132535289523</v>
      </c>
      <c r="K220" s="72"/>
    </row>
    <row r="221" spans="2:11" ht="20.25" customHeight="1" x14ac:dyDescent="0.25">
      <c r="B221" s="85" t="s">
        <v>123</v>
      </c>
      <c r="C221" s="317">
        <v>2501</v>
      </c>
      <c r="D221" s="265">
        <v>1.9215288335528227E-2</v>
      </c>
      <c r="E221" s="265">
        <v>0.47411996756735486</v>
      </c>
      <c r="F221" s="265">
        <v>0.18075148902257679</v>
      </c>
      <c r="G221" s="266">
        <v>7.1974</v>
      </c>
      <c r="H221" s="267">
        <v>0.11534874857854294</v>
      </c>
      <c r="I221" s="267">
        <v>2.7164630290246863</v>
      </c>
      <c r="J221" s="268">
        <v>2.1194866064006854</v>
      </c>
      <c r="K221" s="72" t="s">
        <v>67</v>
      </c>
    </row>
    <row r="222" spans="2:11" ht="20.25" customHeight="1" x14ac:dyDescent="0.25">
      <c r="B222" s="85" t="s">
        <v>121</v>
      </c>
      <c r="C222" s="317">
        <v>2401</v>
      </c>
      <c r="D222" s="265">
        <v>6.9758016326602446E-2</v>
      </c>
      <c r="E222" s="265">
        <v>0.5288879057462369</v>
      </c>
      <c r="F222" s="265">
        <v>0.18811107423658255</v>
      </c>
      <c r="G222" s="266">
        <v>10.281000000000001</v>
      </c>
      <c r="H222" s="267">
        <v>0</v>
      </c>
      <c r="I222" s="267">
        <v>2.2940374906900312</v>
      </c>
      <c r="J222" s="268">
        <v>2.2414420776229096</v>
      </c>
      <c r="K222" s="72"/>
    </row>
    <row r="223" spans="2:11" ht="20.25" customHeight="1" x14ac:dyDescent="0.25">
      <c r="B223" s="85" t="s">
        <v>121</v>
      </c>
      <c r="C223" s="317">
        <v>2402</v>
      </c>
      <c r="D223" s="265">
        <v>8.0923145241143232E-2</v>
      </c>
      <c r="E223" s="265">
        <v>0.48977568556627976</v>
      </c>
      <c r="F223" s="265">
        <v>0.17486603948993032</v>
      </c>
      <c r="G223" s="266">
        <v>10.236000000000001</v>
      </c>
      <c r="H223" s="267">
        <v>0.177348924431978</v>
      </c>
      <c r="I223" s="267">
        <v>3.6533878432987468</v>
      </c>
      <c r="J223" s="268">
        <v>2.2667710283078941</v>
      </c>
      <c r="K223" s="72"/>
    </row>
    <row r="224" spans="2:11" ht="20.25" customHeight="1" x14ac:dyDescent="0.25">
      <c r="B224" s="85" t="s">
        <v>121</v>
      </c>
      <c r="C224" s="317">
        <v>2403</v>
      </c>
      <c r="D224" s="265">
        <v>3.5689250070377487E-2</v>
      </c>
      <c r="E224" s="265">
        <v>0.56186919639373656</v>
      </c>
      <c r="F224" s="265">
        <v>0.19342830481279832</v>
      </c>
      <c r="G224" s="266">
        <v>11.526999999999999</v>
      </c>
      <c r="H224" s="267">
        <v>0.41958417529891179</v>
      </c>
      <c r="I224" s="267">
        <v>7.007055727491827</v>
      </c>
      <c r="J224" s="268">
        <v>2.1734144951325716</v>
      </c>
      <c r="K224" s="72"/>
    </row>
    <row r="225" spans="2:11" ht="20.25" customHeight="1" x14ac:dyDescent="0.25">
      <c r="B225" s="85" t="s">
        <v>121</v>
      </c>
      <c r="C225" s="317">
        <v>2404</v>
      </c>
      <c r="D225" s="265">
        <v>4.3178680369344233E-2</v>
      </c>
      <c r="E225" s="265">
        <v>0.45215067836378142</v>
      </c>
      <c r="F225" s="265">
        <v>0.26479793158709763</v>
      </c>
      <c r="G225" s="266">
        <v>9.0649999999999995</v>
      </c>
      <c r="H225" s="267">
        <v>0.42153071598524955</v>
      </c>
      <c r="I225" s="267">
        <v>2.6824681926334062</v>
      </c>
      <c r="J225" s="268">
        <v>2.4195671080764831</v>
      </c>
      <c r="K225" s="72"/>
    </row>
    <row r="226" spans="2:11" ht="20.25" customHeight="1" x14ac:dyDescent="0.25">
      <c r="B226" s="85" t="s">
        <v>121</v>
      </c>
      <c r="C226" s="317">
        <v>2405</v>
      </c>
      <c r="D226" s="265">
        <v>5.4156183103596101E-2</v>
      </c>
      <c r="E226" s="265">
        <v>0.43872750434748292</v>
      </c>
      <c r="F226" s="265">
        <v>0.23381593763267516</v>
      </c>
      <c r="G226" s="266">
        <v>9.8569999999999993</v>
      </c>
      <c r="H226" s="267">
        <v>0.67683560893669126</v>
      </c>
      <c r="I226" s="267">
        <v>2.6458119258434296</v>
      </c>
      <c r="J226" s="268">
        <v>2.2942564887306567</v>
      </c>
      <c r="K226" s="72"/>
    </row>
    <row r="227" spans="2:11" ht="20.25" customHeight="1" x14ac:dyDescent="0.25">
      <c r="B227" s="85" t="s">
        <v>121</v>
      </c>
      <c r="C227" s="317">
        <v>2406</v>
      </c>
      <c r="D227" s="265">
        <v>6.7404984539288615E-2</v>
      </c>
      <c r="E227" s="265">
        <v>0.45292403840016149</v>
      </c>
      <c r="F227" s="265">
        <v>0.21731155381579043</v>
      </c>
      <c r="G227" s="266">
        <v>12.38</v>
      </c>
      <c r="H227" s="267">
        <v>0.34998932532557758</v>
      </c>
      <c r="I227" s="267">
        <v>3.6907965216151815</v>
      </c>
      <c r="J227" s="268">
        <v>2.0176999160937568</v>
      </c>
      <c r="K227" s="72"/>
    </row>
    <row r="228" spans="2:11" ht="20.25" customHeight="1" x14ac:dyDescent="0.25">
      <c r="B228" s="85" t="s">
        <v>121</v>
      </c>
      <c r="C228" s="317">
        <v>2407</v>
      </c>
      <c r="D228" s="86">
        <v>7.2295769160879653E-2</v>
      </c>
      <c r="E228" s="86">
        <v>0.47471602166926052</v>
      </c>
      <c r="F228" s="86">
        <v>0.21398597095529351</v>
      </c>
      <c r="G228" s="87">
        <v>13.201000000000001</v>
      </c>
      <c r="H228" s="88">
        <v>0.27655698992606592</v>
      </c>
      <c r="I228" s="88">
        <v>3.6643801165203733</v>
      </c>
      <c r="J228" s="89">
        <v>1.9311016315522445</v>
      </c>
      <c r="K228" s="72"/>
    </row>
    <row r="229" spans="2:11" ht="20.25" customHeight="1" x14ac:dyDescent="0.25">
      <c r="B229" s="85" t="s">
        <v>121</v>
      </c>
      <c r="C229" s="317">
        <v>2408</v>
      </c>
      <c r="D229" s="86">
        <v>8.7642119462671322E-2</v>
      </c>
      <c r="E229" s="86">
        <v>0.4849721761112728</v>
      </c>
      <c r="F229" s="86">
        <v>0.18920304437534644</v>
      </c>
      <c r="G229" s="87">
        <v>14.807</v>
      </c>
      <c r="H229" s="88">
        <v>0.34716154931256227</v>
      </c>
      <c r="I229" s="88">
        <v>5.2074232396884348</v>
      </c>
      <c r="J229" s="89">
        <v>1.8286297724663672</v>
      </c>
      <c r="K229" s="72"/>
    </row>
    <row r="230" spans="2:11" ht="20.25" customHeight="1" x14ac:dyDescent="0.25">
      <c r="B230" s="85" t="s">
        <v>121</v>
      </c>
      <c r="C230" s="317">
        <v>2409</v>
      </c>
      <c r="D230" s="86">
        <v>6.7578071295317649E-2</v>
      </c>
      <c r="E230" s="86">
        <v>0.47974339642535446</v>
      </c>
      <c r="F230" s="86">
        <v>0.21986712378171455</v>
      </c>
      <c r="G230" s="87">
        <v>12.823</v>
      </c>
      <c r="H230" s="88">
        <v>0.26071200448424647</v>
      </c>
      <c r="I230" s="88">
        <v>3.7368720642741997</v>
      </c>
      <c r="J230" s="89">
        <v>1.9690060300750849</v>
      </c>
      <c r="K230" s="72"/>
    </row>
    <row r="231" spans="2:11" ht="20.25" customHeight="1" x14ac:dyDescent="0.25">
      <c r="B231" s="85" t="s">
        <v>121</v>
      </c>
      <c r="C231" s="317">
        <v>2410</v>
      </c>
      <c r="D231" s="86">
        <v>3.9589264967245637E-2</v>
      </c>
      <c r="E231" s="86">
        <v>0.47994176490545931</v>
      </c>
      <c r="F231" s="86">
        <v>0.24357657596338933</v>
      </c>
      <c r="G231" s="87">
        <v>10.023</v>
      </c>
      <c r="H231" s="88">
        <v>0.38238080998962221</v>
      </c>
      <c r="I231" s="88">
        <v>2.9825703179190532</v>
      </c>
      <c r="J231" s="89">
        <v>2.3044402343922106</v>
      </c>
      <c r="K231" s="72"/>
    </row>
    <row r="232" spans="2:11" ht="20.25" customHeight="1" x14ac:dyDescent="0.25">
      <c r="B232" s="85" t="s">
        <v>121</v>
      </c>
      <c r="C232" s="317">
        <v>2411</v>
      </c>
      <c r="D232" s="86">
        <v>4.2716806340551604E-2</v>
      </c>
      <c r="E232" s="86">
        <v>0.50298751562397803</v>
      </c>
      <c r="F232" s="86">
        <v>0.25677483306509535</v>
      </c>
      <c r="G232" s="87">
        <v>9.8629999999999995</v>
      </c>
      <c r="H232" s="88">
        <v>0.79200029679169015</v>
      </c>
      <c r="I232" s="88">
        <v>2.2926324380812084</v>
      </c>
      <c r="J232" s="89">
        <v>2.2932846314811397</v>
      </c>
      <c r="K232" s="72"/>
    </row>
    <row r="233" spans="2:11" ht="20.25" customHeight="1" x14ac:dyDescent="0.25">
      <c r="B233" s="85" t="s">
        <v>121</v>
      </c>
      <c r="C233" s="317">
        <v>2412</v>
      </c>
      <c r="D233" s="86">
        <v>4.3726668653782039E-2</v>
      </c>
      <c r="E233" s="86">
        <v>0.55789788488439263</v>
      </c>
      <c r="F233" s="86">
        <v>0.24740182136265099</v>
      </c>
      <c r="G233" s="87">
        <v>10.904999999999999</v>
      </c>
      <c r="H233" s="88">
        <v>0.8087429524484876</v>
      </c>
      <c r="I233" s="88">
        <v>2.2424236408798977</v>
      </c>
      <c r="J233" s="89">
        <v>2.1586248707533091</v>
      </c>
      <c r="K233" s="72"/>
    </row>
    <row r="234" spans="2:11" ht="20.25" customHeight="1" x14ac:dyDescent="0.25">
      <c r="B234" s="85" t="s">
        <v>121</v>
      </c>
      <c r="C234" s="317">
        <v>2501</v>
      </c>
      <c r="D234" s="265">
        <v>4.2858465360115526E-2</v>
      </c>
      <c r="E234" s="265">
        <v>0.56757860564174512</v>
      </c>
      <c r="F234" s="265">
        <v>0.23710843684007904</v>
      </c>
      <c r="G234" s="266">
        <v>11.292999999999999</v>
      </c>
      <c r="H234" s="267">
        <v>0.80539550557092066</v>
      </c>
      <c r="I234" s="267">
        <v>2.1906757751529042</v>
      </c>
      <c r="J234" s="268">
        <v>2.1273949826330347</v>
      </c>
      <c r="K234" s="72" t="s">
        <v>70</v>
      </c>
    </row>
    <row r="235" spans="2:11" ht="20.25" customHeight="1" x14ac:dyDescent="0.25">
      <c r="B235" s="83" t="s">
        <v>132</v>
      </c>
      <c r="C235" s="82"/>
      <c r="D235" s="83"/>
      <c r="E235" s="83"/>
      <c r="F235" s="83"/>
      <c r="G235" s="83"/>
      <c r="H235" s="83"/>
      <c r="I235" s="83"/>
      <c r="J235" s="83"/>
      <c r="K235" s="82"/>
    </row>
    <row r="236" spans="2:11" ht="20.25" customHeight="1" x14ac:dyDescent="0.25">
      <c r="B236" s="227" t="str">
        <f>M73</f>
        <v>24</v>
      </c>
      <c r="C236" s="54"/>
      <c r="D236" s="65">
        <f t="shared" ref="D236:J244" si="0">IFERROR((SUMIFS(D$92:D$231,$B$92:$B$231,$B236,$C$92:$C$231,MAX($C$92:$C$231))/SUMIFS(D$92:D$231,$B$92:$B$231,$B236,$C$92:$C$231,2412))-1, "-")</f>
        <v>3.4502306896690094E-2</v>
      </c>
      <c r="E236" s="65">
        <f t="shared" si="0"/>
        <v>5.2939529341002878E-3</v>
      </c>
      <c r="F236" s="65">
        <f t="shared" si="0"/>
        <v>-1.718347764276007E-2</v>
      </c>
      <c r="G236" s="65">
        <f t="shared" si="0"/>
        <v>-6.1446028345145676E-3</v>
      </c>
      <c r="H236" s="65">
        <f t="shared" si="0"/>
        <v>1.3775280528097955E-2</v>
      </c>
      <c r="I236" s="65">
        <f t="shared" si="0"/>
        <v>2.9654487615791147E-3</v>
      </c>
      <c r="J236" s="65">
        <f t="shared" si="0"/>
        <v>8.2797137063601589E-3</v>
      </c>
      <c r="K236" s="55"/>
    </row>
    <row r="237" spans="2:11" ht="20.25" customHeight="1" x14ac:dyDescent="0.25">
      <c r="B237" s="227" t="str">
        <f>N73</f>
        <v>순환51</v>
      </c>
      <c r="C237" s="54"/>
      <c r="D237" s="65">
        <f t="shared" si="0"/>
        <v>-9.7264561433969554E-3</v>
      </c>
      <c r="E237" s="65">
        <f t="shared" si="0"/>
        <v>-1.582581462975452E-2</v>
      </c>
      <c r="F237" s="65">
        <f t="shared" si="0"/>
        <v>-6.8131533059539007E-2</v>
      </c>
      <c r="G237" s="65">
        <f t="shared" si="0"/>
        <v>-3.6274392433855995E-2</v>
      </c>
      <c r="H237" s="65" t="str">
        <f t="shared" si="0"/>
        <v>-</v>
      </c>
      <c r="I237" s="65">
        <f t="shared" si="0"/>
        <v>-0.31146827889664241</v>
      </c>
      <c r="J237" s="65">
        <f t="shared" si="0"/>
        <v>1.2405856516986002E-2</v>
      </c>
      <c r="K237" s="55"/>
    </row>
    <row r="238" spans="2:11" ht="20.25" customHeight="1" x14ac:dyDescent="0.25">
      <c r="B238" s="227" t="str">
        <f>O73</f>
        <v>568</v>
      </c>
      <c r="C238" s="54"/>
      <c r="D238" s="65">
        <f t="shared" si="0"/>
        <v>1.1073772721483799E-3</v>
      </c>
      <c r="E238" s="65">
        <f t="shared" si="0"/>
        <v>1.145279871131466E-2</v>
      </c>
      <c r="F238" s="65">
        <f t="shared" si="0"/>
        <v>-3.8535289959651386E-3</v>
      </c>
      <c r="G238" s="65">
        <f t="shared" si="0"/>
        <v>-3.605248146035378E-2</v>
      </c>
      <c r="H238" s="65">
        <f t="shared" si="0"/>
        <v>0.95446839494232139</v>
      </c>
      <c r="I238" s="65">
        <f t="shared" si="0"/>
        <v>0.20011217233300438</v>
      </c>
      <c r="J238" s="65">
        <f t="shared" si="0"/>
        <v>9.1617972125306313E-3</v>
      </c>
      <c r="K238" s="55"/>
    </row>
    <row r="239" spans="2:11" ht="20.25" customHeight="1" x14ac:dyDescent="0.25">
      <c r="B239" s="227" t="str">
        <f>P73</f>
        <v>557</v>
      </c>
      <c r="C239" s="54"/>
      <c r="D239" s="65">
        <f t="shared" si="0"/>
        <v>0.12316803758073736</v>
      </c>
      <c r="E239" s="65">
        <f t="shared" si="0"/>
        <v>2.4501672550552467E-2</v>
      </c>
      <c r="F239" s="65">
        <f t="shared" si="0"/>
        <v>-3.8335822266808761E-2</v>
      </c>
      <c r="G239" s="65">
        <f t="shared" si="0"/>
        <v>2.8582495769708949E-2</v>
      </c>
      <c r="H239" s="65">
        <f t="shared" si="0"/>
        <v>5.5206414438628837E-2</v>
      </c>
      <c r="I239" s="65">
        <f t="shared" si="0"/>
        <v>-0.24552741367638042</v>
      </c>
      <c r="J239" s="65">
        <f t="shared" si="0"/>
        <v>1.4827091217513022E-2</v>
      </c>
      <c r="K239" s="55"/>
    </row>
    <row r="240" spans="2:11" ht="20.25" customHeight="1" x14ac:dyDescent="0.25">
      <c r="B240" s="42" t="str">
        <f>Q73</f>
        <v>564-1</v>
      </c>
      <c r="C240" s="54"/>
      <c r="D240" s="65">
        <f t="shared" si="0"/>
        <v>-0.11641380575543459</v>
      </c>
      <c r="E240" s="65">
        <f t="shared" si="0"/>
        <v>2.6565919082317979E-2</v>
      </c>
      <c r="F240" s="65">
        <f t="shared" si="0"/>
        <v>-4.4214502489969165E-2</v>
      </c>
      <c r="G240" s="65">
        <f t="shared" si="0"/>
        <v>0.12623618382780677</v>
      </c>
      <c r="H240" s="65">
        <f t="shared" si="0"/>
        <v>0.95543554683815479</v>
      </c>
      <c r="I240" s="65">
        <f t="shared" si="0"/>
        <v>-0.58097809710610959</v>
      </c>
      <c r="J240" s="65">
        <f t="shared" si="0"/>
        <v>-4.2438751043432088E-2</v>
      </c>
      <c r="K240" s="55"/>
    </row>
    <row r="241" spans="2:11" ht="20.25" customHeight="1" x14ac:dyDescent="0.25">
      <c r="B241" s="227" t="str">
        <f>R73</f>
        <v>514-1</v>
      </c>
      <c r="C241" s="54"/>
      <c r="D241" s="65">
        <f t="shared" si="0"/>
        <v>-3.3360347817152247E-2</v>
      </c>
      <c r="E241" s="65">
        <f t="shared" si="0"/>
        <v>-1.4899287641444103E-2</v>
      </c>
      <c r="F241" s="65">
        <f t="shared" si="0"/>
        <v>-9.9137243942600151E-2</v>
      </c>
      <c r="G241" s="65">
        <f t="shared" si="0"/>
        <v>-2.6299982838510649E-2</v>
      </c>
      <c r="H241" s="65">
        <f t="shared" si="0"/>
        <v>2.9790589121004554</v>
      </c>
      <c r="I241" s="65">
        <f t="shared" si="0"/>
        <v>-0.16569884794419443</v>
      </c>
      <c r="J241" s="65">
        <f t="shared" si="0"/>
        <v>5.5305811773673774E-3</v>
      </c>
      <c r="K241" s="55"/>
    </row>
    <row r="242" spans="2:11" ht="20.25" customHeight="1" x14ac:dyDescent="0.25">
      <c r="B242" s="227" t="str">
        <f>S73</f>
        <v>564</v>
      </c>
      <c r="C242" s="54"/>
      <c r="D242" s="65">
        <f t="shared" si="0"/>
        <v>9.223826993027151E-3</v>
      </c>
      <c r="E242" s="65">
        <f t="shared" si="0"/>
        <v>7.0088342095744327E-3</v>
      </c>
      <c r="F242" s="65">
        <f t="shared" si="0"/>
        <v>-5.4769660735243475E-2</v>
      </c>
      <c r="G242" s="65">
        <f t="shared" si="0"/>
        <v>7.186486184136931E-2</v>
      </c>
      <c r="H242" s="65">
        <f t="shared" si="0"/>
        <v>-0.11408408282504645</v>
      </c>
      <c r="I242" s="65">
        <f t="shared" si="0"/>
        <v>-0.19228803265480909</v>
      </c>
      <c r="J242" s="65">
        <f t="shared" si="0"/>
        <v>-7.9132877581378214E-3</v>
      </c>
      <c r="K242" s="55"/>
    </row>
    <row r="243" spans="2:11" ht="20.25" customHeight="1" x14ac:dyDescent="0.25">
      <c r="B243" s="227" t="str">
        <f>T73</f>
        <v>579</v>
      </c>
      <c r="C243" s="54"/>
      <c r="D243" s="65">
        <f t="shared" si="0"/>
        <v>-8.5952385955253896E-2</v>
      </c>
      <c r="E243" s="65">
        <f t="shared" si="0"/>
        <v>9.653852719288647E-3</v>
      </c>
      <c r="F243" s="65">
        <f t="shared" si="0"/>
        <v>-2.5344463086291569E-2</v>
      </c>
      <c r="G243" s="65">
        <f t="shared" si="0"/>
        <v>-6.3999568663395734E-2</v>
      </c>
      <c r="H243" s="65">
        <f t="shared" si="0"/>
        <v>-9.1516936910775004E-2</v>
      </c>
      <c r="I243" s="65">
        <f t="shared" si="0"/>
        <v>-0.13629114192789116</v>
      </c>
      <c r="J243" s="65">
        <f t="shared" si="0"/>
        <v>1.005078663154646E-2</v>
      </c>
      <c r="K243" s="55"/>
    </row>
    <row r="244" spans="2:11" ht="20.25" customHeight="1" x14ac:dyDescent="0.25">
      <c r="B244" s="227" t="str">
        <f>U73</f>
        <v>593</v>
      </c>
      <c r="C244" s="54"/>
      <c r="D244" s="65">
        <f t="shared" si="0"/>
        <v>0.10802759027954045</v>
      </c>
      <c r="E244" s="65">
        <f t="shared" si="0"/>
        <v>8.5818013486675948E-3</v>
      </c>
      <c r="F244" s="65">
        <f t="shared" si="0"/>
        <v>-6.1730250151631361E-2</v>
      </c>
      <c r="G244" s="65">
        <f t="shared" si="0"/>
        <v>3.0197721826627166E-2</v>
      </c>
      <c r="H244" s="65">
        <f t="shared" si="0"/>
        <v>0.21278765701512969</v>
      </c>
      <c r="I244" s="65">
        <f t="shared" si="0"/>
        <v>3.9103002467373082E-2</v>
      </c>
      <c r="J244" s="65">
        <f t="shared" si="0"/>
        <v>-1.0639590514065933E-2</v>
      </c>
      <c r="K244" s="55"/>
    </row>
    <row r="245" spans="2:11" ht="20.25" hidden="1" customHeight="1" x14ac:dyDescent="0.25">
      <c r="B245" s="227" t="str">
        <f>V73</f>
        <v>560</v>
      </c>
      <c r="C245" s="54"/>
      <c r="D245" s="65" t="str">
        <f t="shared" ref="D245:J245" si="1">IFERROR((SUMIFS(D$92:D$231,$B$92:$B$231,$B245,$C$92:$C$231,MAX($C$92:$C$231))/SUMIFS(D$92:D$231,$B$92:$B$231,$B245,$C$92:$C$231,MAX($C$92:$C$231)-1))-1, "-")</f>
        <v>-</v>
      </c>
      <c r="E245" s="65" t="str">
        <f t="shared" si="1"/>
        <v>-</v>
      </c>
      <c r="F245" s="65" t="str">
        <f t="shared" si="1"/>
        <v>-</v>
      </c>
      <c r="G245" s="65" t="str">
        <f t="shared" si="1"/>
        <v>-</v>
      </c>
      <c r="H245" s="65" t="str">
        <f t="shared" si="1"/>
        <v>-</v>
      </c>
      <c r="I245" s="65" t="str">
        <f t="shared" si="1"/>
        <v>-</v>
      </c>
      <c r="J245" s="65" t="str">
        <f t="shared" si="1"/>
        <v>-</v>
      </c>
      <c r="K245" s="55"/>
    </row>
    <row r="246" spans="2:11" ht="20.25" hidden="1" customHeight="1" x14ac:dyDescent="0.25">
      <c r="B246" s="42" t="str">
        <f>D81</f>
        <v>530</v>
      </c>
      <c r="C246" s="54"/>
      <c r="D246" s="65" t="str">
        <f t="shared" ref="D246:J247" si="2">IFERROR((SUMIFS(D$92:D$230,$B$92:$B$230,$B246,$C$92:$C$230,MAX($C$92:$C$230))/SUMIFS(D$92:D$230,$B$92:$B$230,$B246,$C$92:$C$230,MAX($C$92:$C$230)-1))-1, "-")</f>
        <v>-</v>
      </c>
      <c r="E246" s="65" t="str">
        <f t="shared" si="2"/>
        <v>-</v>
      </c>
      <c r="F246" s="65" t="str">
        <f t="shared" si="2"/>
        <v>-</v>
      </c>
      <c r="G246" s="65" t="str">
        <f t="shared" si="2"/>
        <v>-</v>
      </c>
      <c r="H246" s="65" t="str">
        <f t="shared" si="2"/>
        <v>-</v>
      </c>
      <c r="I246" s="65" t="str">
        <f t="shared" si="2"/>
        <v>-</v>
      </c>
      <c r="J246" s="84" t="str">
        <f t="shared" si="2"/>
        <v>-</v>
      </c>
      <c r="K246" s="55"/>
    </row>
    <row r="247" spans="2:11" ht="20.25" hidden="1" customHeight="1" x14ac:dyDescent="0.25">
      <c r="B247" s="42" t="str">
        <f>E81</f>
        <v/>
      </c>
      <c r="C247" s="54"/>
      <c r="D247" s="65" t="str">
        <f t="shared" si="2"/>
        <v>-</v>
      </c>
      <c r="E247" s="65" t="str">
        <f t="shared" si="2"/>
        <v>-</v>
      </c>
      <c r="F247" s="65" t="str">
        <f t="shared" si="2"/>
        <v>-</v>
      </c>
      <c r="G247" s="65" t="str">
        <f t="shared" si="2"/>
        <v>-</v>
      </c>
      <c r="H247" s="65" t="str">
        <f t="shared" si="2"/>
        <v>-</v>
      </c>
      <c r="I247" s="65" t="str">
        <f t="shared" si="2"/>
        <v>-</v>
      </c>
      <c r="J247" s="84" t="str">
        <f t="shared" si="2"/>
        <v>-</v>
      </c>
      <c r="K247" s="55"/>
    </row>
    <row r="248" spans="2:11" ht="20.25" customHeight="1" thickBot="1" x14ac:dyDescent="0.3"/>
    <row r="249" spans="2:11" ht="17.25" thickTop="1" x14ac:dyDescent="0.25">
      <c r="B249" s="25" t="s">
        <v>51</v>
      </c>
      <c r="C249" s="25"/>
      <c r="D249" s="25"/>
      <c r="E249" s="25"/>
      <c r="F249" s="173" t="s">
        <v>77</v>
      </c>
      <c r="G249" s="43"/>
      <c r="H249" s="25"/>
      <c r="I249" s="25"/>
    </row>
    <row r="250" spans="2:11" x14ac:dyDescent="0.25">
      <c r="B250" s="26" t="s">
        <v>33</v>
      </c>
      <c r="C250" s="26" t="s">
        <v>52</v>
      </c>
      <c r="D250" s="26"/>
      <c r="E250" s="26"/>
      <c r="F250" s="90" t="s">
        <v>78</v>
      </c>
      <c r="G250" s="44"/>
      <c r="H250" s="46" t="s">
        <v>81</v>
      </c>
      <c r="I250" s="46"/>
    </row>
    <row r="251" spans="2:11" x14ac:dyDescent="0.25">
      <c r="B251" s="26" t="s">
        <v>34</v>
      </c>
      <c r="C251" s="26" t="s">
        <v>53</v>
      </c>
      <c r="D251" s="26"/>
      <c r="E251" s="26"/>
      <c r="F251" s="90" t="s">
        <v>79</v>
      </c>
      <c r="G251" s="44"/>
      <c r="H251" s="46" t="s">
        <v>82</v>
      </c>
      <c r="I251" s="46"/>
    </row>
    <row r="252" spans="2:11" x14ac:dyDescent="0.25">
      <c r="B252" s="26" t="s">
        <v>4</v>
      </c>
      <c r="C252" s="26" t="s">
        <v>54</v>
      </c>
      <c r="D252" s="26"/>
      <c r="E252" s="26"/>
      <c r="F252" s="90" t="s">
        <v>80</v>
      </c>
      <c r="G252" s="44"/>
      <c r="H252" s="46" t="s">
        <v>83</v>
      </c>
      <c r="I252" s="46"/>
    </row>
    <row r="253" spans="2:11" x14ac:dyDescent="0.25">
      <c r="B253" s="26" t="s">
        <v>5</v>
      </c>
      <c r="C253" s="26" t="s">
        <v>55</v>
      </c>
      <c r="D253" s="26"/>
      <c r="E253" s="26"/>
      <c r="F253" s="90" t="s">
        <v>87</v>
      </c>
      <c r="G253" s="44"/>
      <c r="H253" s="46" t="s">
        <v>84</v>
      </c>
      <c r="I253" s="46"/>
    </row>
    <row r="254" spans="2:11" x14ac:dyDescent="0.25">
      <c r="B254" s="26" t="s">
        <v>56</v>
      </c>
      <c r="C254" s="26" t="s">
        <v>57</v>
      </c>
      <c r="D254" s="26"/>
      <c r="E254" s="26"/>
      <c r="F254" s="90" t="s">
        <v>88</v>
      </c>
      <c r="G254" s="44"/>
      <c r="H254" s="46" t="s">
        <v>85</v>
      </c>
      <c r="I254" s="46"/>
    </row>
    <row r="255" spans="2:11" ht="17.25" thickBot="1" x14ac:dyDescent="0.3">
      <c r="B255" s="27" t="s">
        <v>58</v>
      </c>
      <c r="C255" s="27" t="s">
        <v>59</v>
      </c>
      <c r="D255" s="27"/>
      <c r="E255" s="27"/>
      <c r="F255" s="91" t="s">
        <v>89</v>
      </c>
      <c r="G255" s="45"/>
      <c r="H255" s="47" t="s">
        <v>86</v>
      </c>
      <c r="I255" s="47"/>
    </row>
    <row r="256" spans="2:11" ht="17.25" thickTop="1" x14ac:dyDescent="0.25"/>
    <row r="257" ht="6.75" customHeight="1" x14ac:dyDescent="0.25"/>
  </sheetData>
  <mergeCells count="3">
    <mergeCell ref="O9:P9"/>
    <mergeCell ref="C4:D4"/>
    <mergeCell ref="C5:D5"/>
  </mergeCells>
  <phoneticPr fontId="3" type="noConversion"/>
  <conditionalFormatting sqref="B92:K234">
    <cfRule type="expression" dxfId="50" priority="1">
      <formula>$B92&lt;&gt;$B93</formula>
    </cfRule>
  </conditionalFormatting>
  <conditionalFormatting sqref="C73:K73">
    <cfRule type="containsText" dxfId="49" priority="56" operator="containsText" text="S">
      <formula>NOT(ISERROR(SEARCH("S",C73)))</formula>
    </cfRule>
    <cfRule type="containsText" dxfId="48" priority="57" operator="containsText" text="A">
      <formula>NOT(ISERROR(SEARCH("A",C73)))</formula>
    </cfRule>
    <cfRule type="containsText" dxfId="47" priority="54" operator="containsText" text="F">
      <formula>NOT(ISERROR(SEARCH("F",C73)))</formula>
    </cfRule>
    <cfRule type="containsText" dxfId="46" priority="55" operator="containsText" text="D">
      <formula>NOT(ISERROR(SEARCH("D",C73)))</formula>
    </cfRule>
  </conditionalFormatting>
  <conditionalFormatting sqref="C82:K82">
    <cfRule type="containsText" dxfId="45" priority="50" operator="containsText" text="F">
      <formula>NOT(ISERROR(SEARCH("F",C82)))</formula>
    </cfRule>
    <cfRule type="containsText" dxfId="44" priority="51" operator="containsText" text="D">
      <formula>NOT(ISERROR(SEARCH("D",C82)))</formula>
    </cfRule>
    <cfRule type="containsText" dxfId="43" priority="52" operator="containsText" text="S">
      <formula>NOT(ISERROR(SEARCH("S",C82)))</formula>
    </cfRule>
    <cfRule type="containsText" dxfId="42" priority="53" operator="containsText" text="A">
      <formula>NOT(ISERROR(SEARCH("A",C82)))</formula>
    </cfRule>
  </conditionalFormatting>
  <conditionalFormatting sqref="D60:K60 D62:K63 D64:D69 D70:K71 D80:K80 D89:K89 D235:K235 K236:K247">
    <cfRule type="containsText" dxfId="41" priority="112" operator="containsText" text="악화">
      <formula>NOT(ISERROR(SEARCH("악화",D60)))</formula>
    </cfRule>
  </conditionalFormatting>
  <conditionalFormatting sqref="D60:K60 D62:K63 D70:K71 D80:K80 D89:K89 D235:K235 K236:K247 D64:D69">
    <cfRule type="containsText" dxfId="40" priority="111" operator="containsText" text="개선">
      <formula>NOT(ISERROR(SEARCH("개선",D60)))</formula>
    </cfRule>
  </conditionalFormatting>
  <conditionalFormatting sqref="G4:G5">
    <cfRule type="containsText" dxfId="39" priority="62" operator="containsText" text="S">
      <formula>NOT(ISERROR(SEARCH("S",G4)))</formula>
    </cfRule>
    <cfRule type="containsText" dxfId="38" priority="63" operator="containsText" text="A">
      <formula>NOT(ISERROR(SEARCH("A",G4)))</formula>
    </cfRule>
  </conditionalFormatting>
  <conditionalFormatting sqref="G5">
    <cfRule type="containsText" dxfId="37" priority="58" operator="containsText" text="F">
      <formula>NOT(ISERROR(SEARCH("F",G5)))</formula>
    </cfRule>
    <cfRule type="containsText" dxfId="36" priority="59" operator="containsText" text="D">
      <formula>NOT(ISERROR(SEARCH("D",G5)))</formula>
    </cfRule>
  </conditionalFormatting>
  <conditionalFormatting sqref="J25 K83:K1048576">
    <cfRule type="containsText" dxfId="35" priority="31" operator="containsText" text="D">
      <formula>NOT(ISERROR(SEARCH("D",J25)))</formula>
    </cfRule>
    <cfRule type="containsText" dxfId="34" priority="32" operator="containsText" text="F">
      <formula>NOT(ISERROR(SEARCH("F",J25)))</formula>
    </cfRule>
    <cfRule type="containsText" dxfId="33" priority="33" operator="containsText" text="S">
      <formula>NOT(ISERROR(SEARCH("S",J25)))</formula>
    </cfRule>
    <cfRule type="containsText" dxfId="32" priority="34" operator="containsText" text="A">
      <formula>NOT(ISERROR(SEARCH("A",J25)))</formula>
    </cfRule>
  </conditionalFormatting>
  <conditionalFormatting sqref="K1:K24">
    <cfRule type="containsText" dxfId="31" priority="19" operator="containsText" text="D">
      <formula>NOT(ISERROR(SEARCH("D",K1)))</formula>
    </cfRule>
    <cfRule type="containsText" dxfId="30" priority="20" operator="containsText" text="F">
      <formula>NOT(ISERROR(SEARCH("F",K1)))</formula>
    </cfRule>
    <cfRule type="containsText" dxfId="29" priority="21" operator="containsText" text="S">
      <formula>NOT(ISERROR(SEARCH("S",K1)))</formula>
    </cfRule>
    <cfRule type="containsText" dxfId="28" priority="22" operator="containsText" text="A">
      <formula>NOT(ISERROR(SEARCH("A",K1)))</formula>
    </cfRule>
  </conditionalFormatting>
  <conditionalFormatting sqref="K27:K31 K33:K72 K74:K80">
    <cfRule type="containsText" dxfId="27" priority="64" operator="containsText" text="D">
      <formula>NOT(ISERROR(SEARCH("D",K27)))</formula>
    </cfRule>
    <cfRule type="containsText" dxfId="26" priority="65" operator="containsText" text="F">
      <formula>NOT(ISERROR(SEARCH("F",K27)))</formula>
    </cfRule>
    <cfRule type="containsText" dxfId="25" priority="66" operator="containsText" text="S">
      <formula>NOT(ISERROR(SEARCH("S",K27)))</formula>
    </cfRule>
    <cfRule type="containsText" dxfId="24" priority="67" operator="containsText" text="A">
      <formula>NOT(ISERROR(SEARCH("A",K27)))</formula>
    </cfRule>
  </conditionalFormatting>
  <printOptions horizontalCentered="1"/>
  <pageMargins left="0" right="0" top="0.39370078740157483" bottom="0" header="0" footer="0"/>
  <pageSetup paperSize="9" scale="72" fitToHeight="0" orientation="portrait" r:id="rId1"/>
  <rowBreaks count="1" manualBreakCount="1">
    <brk id="60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0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D31:J31</xm:sqref>
        </x14:conditionalFormatting>
        <x14:conditionalFormatting xmlns:xm="http://schemas.microsoft.com/office/excel/2006/main">
          <x14:cfRule type="iconSet" priority="69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D59:J59</xm:sqref>
        </x14:conditionalFormatting>
        <x14:conditionalFormatting xmlns:xm="http://schemas.microsoft.com/office/excel/2006/main">
          <x14:cfRule type="iconSet" priority="36" id="{8D835FF4-06A0-4F2F-A0E4-A1E47940D9D2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D236:J245</xm:sqref>
        </x14:conditionalFormatting>
        <x14:conditionalFormatting xmlns:xm="http://schemas.microsoft.com/office/excel/2006/main">
          <x14:cfRule type="iconSet" priority="68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D246:J247</xm:sqref>
        </x14:conditionalFormatting>
        <x14:conditionalFormatting xmlns:xm="http://schemas.microsoft.com/office/excel/2006/main">
          <x14:cfRule type="iconSet" priority="35" id="{D5F39385-87A2-4C98-BCBB-8DA2EFEA913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K24</xm:sqref>
        </x14:conditionalFormatting>
        <x14:conditionalFormatting xmlns:xm="http://schemas.microsoft.com/office/excel/2006/main">
          <x14:cfRule type="iconSet" priority="72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K37:K42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>
    <row r="1" spans="1:1" x14ac:dyDescent="0.25">
      <c r="A1" t="s">
        <v>184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3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04" customWidth="1"/>
    <col min="6" max="6" width="10.28515625" style="4" customWidth="1"/>
    <col min="7" max="7" width="9.140625" style="4"/>
    <col min="8" max="8" width="9.7109375" style="4" customWidth="1"/>
    <col min="9" max="9" width="10" style="170" bestFit="1" customWidth="1"/>
    <col min="10" max="20" width="9.28515625" style="170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2"/>
      <c r="F1" s="107"/>
      <c r="G1" s="21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9"/>
    </row>
    <row r="2" spans="1:66" ht="50.25" customHeight="1" x14ac:dyDescent="0.25">
      <c r="A2" s="10" t="s">
        <v>47</v>
      </c>
      <c r="B2" s="10"/>
      <c r="C2" s="10"/>
      <c r="D2" s="10"/>
      <c r="E2" s="103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0"/>
    </row>
    <row r="3" spans="1:66" s="17" customFormat="1" ht="21.75" customHeight="1" x14ac:dyDescent="0.25">
      <c r="A3" s="41" t="s">
        <v>161</v>
      </c>
      <c r="B3" s="41"/>
      <c r="C3" s="19"/>
      <c r="D3" s="19"/>
      <c r="E3" s="103"/>
      <c r="F3" s="4"/>
      <c r="G3" s="4"/>
      <c r="H3" s="4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7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7" t="s">
        <v>38</v>
      </c>
      <c r="B4" s="137" t="s">
        <v>149</v>
      </c>
      <c r="C4" s="137" t="s">
        <v>1</v>
      </c>
      <c r="D4" s="137" t="s">
        <v>10</v>
      </c>
      <c r="E4" s="138" t="s">
        <v>148</v>
      </c>
      <c r="F4" s="124" t="s">
        <v>45</v>
      </c>
      <c r="G4" s="148" t="s">
        <v>151</v>
      </c>
      <c r="H4" s="124" t="s">
        <v>63</v>
      </c>
      <c r="I4" s="124" t="s">
        <v>3</v>
      </c>
      <c r="J4" s="123" t="s">
        <v>11</v>
      </c>
      <c r="K4" s="123" t="s">
        <v>12</v>
      </c>
      <c r="L4" s="123" t="s">
        <v>13</v>
      </c>
      <c r="M4" s="123" t="s">
        <v>15</v>
      </c>
      <c r="N4" s="228" t="s">
        <v>6</v>
      </c>
      <c r="O4" s="228" t="s">
        <v>7</v>
      </c>
      <c r="P4" s="228" t="s">
        <v>26</v>
      </c>
      <c r="Q4" s="228" t="s">
        <v>14</v>
      </c>
      <c r="R4" s="228" t="s">
        <v>46</v>
      </c>
      <c r="S4" s="149" t="s">
        <v>43</v>
      </c>
      <c r="T4" s="149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7" t="s">
        <v>39</v>
      </c>
      <c r="AQ4" s="97" t="s">
        <v>27</v>
      </c>
      <c r="AR4" s="97" t="s">
        <v>40</v>
      </c>
      <c r="AS4" s="97" t="s">
        <v>41</v>
      </c>
      <c r="AT4" s="97" t="s">
        <v>6</v>
      </c>
      <c r="AU4" s="97" t="s">
        <v>7</v>
      </c>
      <c r="AV4" s="97" t="s">
        <v>28</v>
      </c>
      <c r="AW4" s="97" t="s">
        <v>18</v>
      </c>
      <c r="AX4" s="98" t="s">
        <v>60</v>
      </c>
      <c r="AY4" s="97" t="s">
        <v>90</v>
      </c>
      <c r="AZ4" s="97" t="s">
        <v>65</v>
      </c>
      <c r="BA4" s="97" t="s">
        <v>131</v>
      </c>
      <c r="BB4" t="s">
        <v>139</v>
      </c>
      <c r="BC4" t="s">
        <v>140</v>
      </c>
      <c r="BD4" t="s">
        <v>114</v>
      </c>
      <c r="BE4" t="s">
        <v>141</v>
      </c>
      <c r="BF4" t="s">
        <v>142</v>
      </c>
      <c r="BG4" t="s">
        <v>90</v>
      </c>
      <c r="BH4" t="s">
        <v>141</v>
      </c>
      <c r="BI4" t="s">
        <v>142</v>
      </c>
      <c r="BJ4" t="s">
        <v>90</v>
      </c>
      <c r="BL4" t="s">
        <v>143</v>
      </c>
      <c r="BM4" t="s">
        <v>144</v>
      </c>
      <c r="BN4" t="s">
        <v>145</v>
      </c>
    </row>
    <row r="5" spans="1:66" x14ac:dyDescent="0.25">
      <c r="A5" s="142" t="str">
        <f>W5</f>
        <v>해성운수</v>
      </c>
      <c r="B5" s="142" t="str">
        <f>X5</f>
        <v>24</v>
      </c>
      <c r="C5" s="143" t="str">
        <f>Y5</f>
        <v>70바3856</v>
      </c>
      <c r="D5" s="131" t="str">
        <f>Z5</f>
        <v>대형</v>
      </c>
      <c r="E5" s="127" t="str">
        <f>AZ5</f>
        <v>B</v>
      </c>
      <c r="F5" s="150">
        <f>G5/H5</f>
        <v>0.9211538461538461</v>
      </c>
      <c r="G5" s="151">
        <f>AE5</f>
        <v>2.395</v>
      </c>
      <c r="H5" s="152">
        <f>AF5</f>
        <v>2.6</v>
      </c>
      <c r="I5" s="153">
        <f>AC5</f>
        <v>5582.7190000000001</v>
      </c>
      <c r="J5" s="154">
        <f>AI5/AH5</f>
        <v>8.6956444520698371E-3</v>
      </c>
      <c r="K5" s="154">
        <f>AJ5/AH5</f>
        <v>0.49566583789557961</v>
      </c>
      <c r="L5" s="154">
        <f>AK5/AC5</f>
        <v>0.23698129889754438</v>
      </c>
      <c r="M5" s="155">
        <f>AG5</f>
        <v>14.208</v>
      </c>
      <c r="N5" s="156">
        <f>IF(AW5=0,AT5,"속도계이상")</f>
        <v>0.376</v>
      </c>
      <c r="O5" s="156">
        <f>IF(AW5=0,AU5,"속도계이상")</f>
        <v>12.754</v>
      </c>
      <c r="P5" s="157">
        <f>AQ5/60</f>
        <v>9.3333333333333324E-2</v>
      </c>
      <c r="Q5" s="158">
        <f>AN5</f>
        <v>82</v>
      </c>
      <c r="R5" s="159">
        <f>AC5/(AH5-AI5-AJ5)</f>
        <v>26.047635998330978</v>
      </c>
      <c r="S5" s="144">
        <f>IF(AW5=0,AL5,"속도계이상")</f>
        <v>21</v>
      </c>
      <c r="T5" s="144">
        <f>IF(AW5=0,AM5,"속도계이상")</f>
        <v>712</v>
      </c>
      <c r="U5" t="s">
        <v>118</v>
      </c>
      <c r="V5" s="5" t="s">
        <v>119</v>
      </c>
      <c r="W5" t="s">
        <v>118</v>
      </c>
      <c r="X5" s="5" t="s">
        <v>119</v>
      </c>
      <c r="Y5" t="s">
        <v>187</v>
      </c>
      <c r="Z5" t="s">
        <v>146</v>
      </c>
      <c r="AA5" t="s">
        <v>48</v>
      </c>
      <c r="AB5">
        <v>534</v>
      </c>
      <c r="AC5" s="1">
        <v>5582.7190000000001</v>
      </c>
      <c r="AD5" s="1">
        <v>2330.9209999999998</v>
      </c>
      <c r="AE5" s="28">
        <v>2.395</v>
      </c>
      <c r="AF5">
        <v>2.6</v>
      </c>
      <c r="AG5">
        <v>14.208</v>
      </c>
      <c r="AH5">
        <v>432.426604</v>
      </c>
      <c r="AI5">
        <v>3.7602280000000001</v>
      </c>
      <c r="AJ5">
        <v>214.33909499999999</v>
      </c>
      <c r="AK5">
        <v>1323</v>
      </c>
      <c r="AL5">
        <v>21</v>
      </c>
      <c r="AM5">
        <v>712</v>
      </c>
      <c r="AN5">
        <v>82</v>
      </c>
      <c r="AO5">
        <v>12.910211</v>
      </c>
      <c r="AP5">
        <v>4721.2</v>
      </c>
      <c r="AQ5">
        <v>5.6</v>
      </c>
      <c r="AR5">
        <v>260</v>
      </c>
      <c r="AS5">
        <v>226870</v>
      </c>
      <c r="AT5">
        <v>0.376</v>
      </c>
      <c r="AU5">
        <v>12.754</v>
      </c>
      <c r="AV5">
        <v>50522</v>
      </c>
      <c r="AW5">
        <v>0</v>
      </c>
      <c r="AX5" s="29">
        <v>0.65</v>
      </c>
      <c r="AY5">
        <v>0.9211538461538461</v>
      </c>
      <c r="AZ5" t="s">
        <v>68</v>
      </c>
      <c r="BA5" t="s">
        <v>188</v>
      </c>
      <c r="BB5">
        <v>7</v>
      </c>
      <c r="BC5" t="s">
        <v>500</v>
      </c>
      <c r="BD5">
        <v>13</v>
      </c>
      <c r="BE5">
        <v>122175.60699999997</v>
      </c>
      <c r="BF5">
        <v>4.5694219468866655E-2</v>
      </c>
      <c r="BG5">
        <v>4.2091406010744473E-2</v>
      </c>
      <c r="BH5">
        <v>297377.44200000004</v>
      </c>
      <c r="BI5">
        <v>1.8773175808002272E-2</v>
      </c>
      <c r="BJ5">
        <v>1.7292983100063632E-2</v>
      </c>
      <c r="BK5">
        <v>1</v>
      </c>
      <c r="BL5" t="s">
        <v>68</v>
      </c>
      <c r="BM5">
        <v>0</v>
      </c>
      <c r="BN5" t="s">
        <v>342</v>
      </c>
    </row>
    <row r="6" spans="1:66" x14ac:dyDescent="0.25">
      <c r="A6" s="139" t="str">
        <f t="shared" ref="A6:A7" si="0">W6</f>
        <v>해성운수</v>
      </c>
      <c r="B6" s="139" t="str">
        <f t="shared" ref="B6:B51" si="1">X6</f>
        <v>24</v>
      </c>
      <c r="C6" s="140" t="str">
        <f t="shared" ref="C6:C7" si="2">Y6</f>
        <v>70바3857</v>
      </c>
      <c r="D6" s="114" t="str">
        <f t="shared" ref="D6:D7" si="3">Z6</f>
        <v>대형</v>
      </c>
      <c r="E6" s="110" t="str">
        <f>AZ6</f>
        <v>S</v>
      </c>
      <c r="F6" s="160">
        <f>G6/H6</f>
        <v>1</v>
      </c>
      <c r="G6" s="161">
        <f>AE6</f>
        <v>2.6</v>
      </c>
      <c r="H6" s="162">
        <f>AF6</f>
        <v>2.6</v>
      </c>
      <c r="I6" s="163">
        <f t="shared" ref="I6:I7" si="4">AC6</f>
        <v>6995.2539999999999</v>
      </c>
      <c r="J6" s="164">
        <f t="shared" ref="J6:J7" si="5">AI6/AH6</f>
        <v>1.6106850774362098E-2</v>
      </c>
      <c r="K6" s="164">
        <f t="shared" ref="K6:K7" si="6">AJ6/AH6</f>
        <v>0.41459478718917525</v>
      </c>
      <c r="L6" s="164">
        <f t="shared" ref="L6:L7" si="7">AK6/AC6</f>
        <v>0.2065686249562918</v>
      </c>
      <c r="M6" s="165">
        <f t="shared" ref="M6:M7" si="8">AG6</f>
        <v>14.154999999999999</v>
      </c>
      <c r="N6" s="166">
        <f t="shared" ref="N6:N7" si="9">IF(AW6=0,AT6,"속도계이상")</f>
        <v>0.67200000000000004</v>
      </c>
      <c r="O6" s="166">
        <f t="shared" ref="O6:O7" si="10">IF(AW6=0,AU6,"속도계이상")</f>
        <v>15.053000000000001</v>
      </c>
      <c r="P6" s="167">
        <f t="shared" ref="P6:P7" si="11">AQ6/60</f>
        <v>0.21333333333333335</v>
      </c>
      <c r="Q6" s="168">
        <f t="shared" ref="Q6:Q7" si="12">AN6</f>
        <v>88</v>
      </c>
      <c r="R6" s="169">
        <f t="shared" ref="R6:R7" si="13">AC6/(AH6-AI6-AJ6)</f>
        <v>26.570912853430588</v>
      </c>
      <c r="S6" s="141">
        <f t="shared" ref="S6:S7" si="14">IF(AW6=0,AL6,"속도계이상")</f>
        <v>47</v>
      </c>
      <c r="T6" s="141">
        <f t="shared" ref="T6:T7" si="15">IF(AW6=0,AM6,"속도계이상")</f>
        <v>1053</v>
      </c>
      <c r="U6" t="s">
        <v>118</v>
      </c>
      <c r="V6" s="5" t="s">
        <v>119</v>
      </c>
      <c r="W6" t="s">
        <v>118</v>
      </c>
      <c r="X6" s="5" t="s">
        <v>119</v>
      </c>
      <c r="Y6" t="s">
        <v>189</v>
      </c>
      <c r="Z6" t="s">
        <v>146</v>
      </c>
      <c r="AA6" t="s">
        <v>48</v>
      </c>
      <c r="AB6">
        <v>534</v>
      </c>
      <c r="AC6" s="1">
        <v>6995.2539999999999</v>
      </c>
      <c r="AD6" s="1">
        <v>2690.6469999999999</v>
      </c>
      <c r="AE6" s="28">
        <v>2.6</v>
      </c>
      <c r="AF6">
        <v>2.6</v>
      </c>
      <c r="AG6">
        <v>14.154999999999999</v>
      </c>
      <c r="AH6">
        <v>462.44179600000001</v>
      </c>
      <c r="AI6">
        <v>7.4484810000000001</v>
      </c>
      <c r="AJ6">
        <v>191.72595799999999</v>
      </c>
      <c r="AK6">
        <v>1445</v>
      </c>
      <c r="AL6">
        <v>47</v>
      </c>
      <c r="AM6">
        <v>1053</v>
      </c>
      <c r="AN6">
        <v>88</v>
      </c>
      <c r="AO6">
        <v>15.126777000000001</v>
      </c>
      <c r="AP6">
        <v>4215.3999999999996</v>
      </c>
      <c r="AQ6">
        <v>12.8</v>
      </c>
      <c r="AR6">
        <v>134</v>
      </c>
      <c r="AS6">
        <v>96587</v>
      </c>
      <c r="AT6">
        <v>0.67200000000000004</v>
      </c>
      <c r="AU6">
        <v>15.053000000000001</v>
      </c>
      <c r="AV6">
        <v>56949</v>
      </c>
      <c r="AW6">
        <v>0</v>
      </c>
      <c r="AX6" s="29">
        <v>0.69</v>
      </c>
      <c r="AY6">
        <v>1</v>
      </c>
      <c r="AZ6" t="s">
        <v>71</v>
      </c>
      <c r="BA6" t="s">
        <v>188</v>
      </c>
      <c r="BB6">
        <v>6</v>
      </c>
      <c r="BC6" t="s">
        <v>517</v>
      </c>
      <c r="BD6">
        <v>17</v>
      </c>
      <c r="BE6">
        <v>122175.60699999997</v>
      </c>
      <c r="BF6">
        <v>5.7255733544258156E-2</v>
      </c>
      <c r="BG6">
        <v>5.7255733544258156E-2</v>
      </c>
      <c r="BH6">
        <v>297377.44200000004</v>
      </c>
      <c r="BI6">
        <v>2.3523149412254338E-2</v>
      </c>
      <c r="BJ6">
        <v>2.3523149412254338E-2</v>
      </c>
      <c r="BK6">
        <v>1</v>
      </c>
      <c r="BL6" t="s">
        <v>71</v>
      </c>
      <c r="BM6">
        <v>0</v>
      </c>
      <c r="BN6" t="s">
        <v>342</v>
      </c>
    </row>
    <row r="7" spans="1:66" x14ac:dyDescent="0.25">
      <c r="A7" s="142" t="str">
        <f t="shared" si="0"/>
        <v>해성운수</v>
      </c>
      <c r="B7" s="142" t="str">
        <f t="shared" si="1"/>
        <v>24</v>
      </c>
      <c r="C7" s="143" t="str">
        <f t="shared" si="2"/>
        <v>70바3858</v>
      </c>
      <c r="D7" s="131" t="str">
        <f t="shared" si="3"/>
        <v>대형</v>
      </c>
      <c r="E7" s="127" t="str">
        <f t="shared" ref="E7:E50" si="16">AZ7</f>
        <v>S</v>
      </c>
      <c r="F7" s="150">
        <f t="shared" ref="F7:F50" si="17">G7/H7</f>
        <v>1.0170833333333333</v>
      </c>
      <c r="G7" s="151">
        <f t="shared" ref="G7:G50" si="18">AE7</f>
        <v>2.4409999999999998</v>
      </c>
      <c r="H7" s="152">
        <f t="shared" ref="H7:H50" si="19">AF7</f>
        <v>2.4</v>
      </c>
      <c r="I7" s="153">
        <f t="shared" si="4"/>
        <v>6482.299</v>
      </c>
      <c r="J7" s="154">
        <f t="shared" si="5"/>
        <v>1.7271435789789482E-2</v>
      </c>
      <c r="K7" s="154">
        <f t="shared" si="6"/>
        <v>0.42907373198273985</v>
      </c>
      <c r="L7" s="154">
        <f t="shared" si="7"/>
        <v>0.26024717465207947</v>
      </c>
      <c r="M7" s="155">
        <f t="shared" si="8"/>
        <v>14.151</v>
      </c>
      <c r="N7" s="156">
        <f t="shared" si="9"/>
        <v>1.25</v>
      </c>
      <c r="O7" s="156">
        <f t="shared" si="10"/>
        <v>9.8580000000000005</v>
      </c>
      <c r="P7" s="157">
        <f t="shared" si="11"/>
        <v>0</v>
      </c>
      <c r="Q7" s="158">
        <f t="shared" si="12"/>
        <v>84</v>
      </c>
      <c r="R7" s="159">
        <f t="shared" si="13"/>
        <v>26.076053831879978</v>
      </c>
      <c r="S7" s="144">
        <f t="shared" si="14"/>
        <v>81</v>
      </c>
      <c r="T7" s="144">
        <f t="shared" si="15"/>
        <v>639</v>
      </c>
      <c r="U7" t="s">
        <v>118</v>
      </c>
      <c r="V7" t="s">
        <v>119</v>
      </c>
      <c r="W7" s="4" t="s">
        <v>118</v>
      </c>
      <c r="X7" t="s">
        <v>119</v>
      </c>
      <c r="Y7" s="4" t="s">
        <v>389</v>
      </c>
      <c r="Z7" s="4" t="s">
        <v>146</v>
      </c>
      <c r="AA7" s="4" t="s">
        <v>48</v>
      </c>
      <c r="AB7" s="4">
        <v>534</v>
      </c>
      <c r="AC7" s="4">
        <v>6482.299</v>
      </c>
      <c r="AD7" s="4">
        <v>2655.3429999999998</v>
      </c>
      <c r="AE7" s="4">
        <v>2.4409999999999998</v>
      </c>
      <c r="AF7" s="4">
        <v>2.4</v>
      </c>
      <c r="AG7" s="4">
        <v>14.151</v>
      </c>
      <c r="AH7" s="4">
        <v>449.00181400000002</v>
      </c>
      <c r="AI7" s="4">
        <v>7.7549060000000001</v>
      </c>
      <c r="AJ7" s="4">
        <v>192.65488400000001</v>
      </c>
      <c r="AK7" s="4">
        <v>1687</v>
      </c>
      <c r="AL7" s="4">
        <v>81</v>
      </c>
      <c r="AM7" s="4">
        <v>639</v>
      </c>
      <c r="AN7" s="4">
        <v>84</v>
      </c>
      <c r="AO7" s="4">
        <v>14.437132999999999</v>
      </c>
      <c r="AP7" s="4">
        <v>5514.4</v>
      </c>
      <c r="AQ7" s="4">
        <v>0</v>
      </c>
      <c r="AR7" s="4">
        <v>168</v>
      </c>
      <c r="AS7" s="4">
        <v>114381</v>
      </c>
      <c r="AT7" s="4">
        <v>1.25</v>
      </c>
      <c r="AU7" s="4">
        <v>9.8580000000000005</v>
      </c>
      <c r="AV7" s="4">
        <v>56200</v>
      </c>
      <c r="AW7" s="4">
        <v>0</v>
      </c>
      <c r="AX7" s="30">
        <v>0.66</v>
      </c>
      <c r="AY7">
        <v>1.0170833333333333</v>
      </c>
      <c r="AZ7" t="s">
        <v>71</v>
      </c>
      <c r="BA7" t="s">
        <v>188</v>
      </c>
      <c r="BB7">
        <v>3</v>
      </c>
      <c r="BC7" t="s">
        <v>432</v>
      </c>
      <c r="BD7">
        <v>14</v>
      </c>
      <c r="BE7">
        <v>122175.60699999997</v>
      </c>
      <c r="BF7">
        <v>5.305722770012513E-2</v>
      </c>
      <c r="BG7">
        <v>5.3963622006668932E-2</v>
      </c>
      <c r="BH7">
        <v>297377.44200000004</v>
      </c>
      <c r="BI7">
        <v>2.1798220323651848E-2</v>
      </c>
      <c r="BJ7">
        <v>2.2170606587514234E-2</v>
      </c>
      <c r="BK7">
        <v>1</v>
      </c>
      <c r="BL7" t="s">
        <v>71</v>
      </c>
      <c r="BM7">
        <v>0</v>
      </c>
      <c r="BN7" t="s">
        <v>342</v>
      </c>
    </row>
    <row r="8" spans="1:66" x14ac:dyDescent="0.25">
      <c r="A8" s="139" t="str">
        <f t="shared" ref="A8:A50" si="20">W8</f>
        <v>해성운수</v>
      </c>
      <c r="B8" s="139" t="str">
        <f t="shared" si="1"/>
        <v>24</v>
      </c>
      <c r="C8" s="140" t="str">
        <f t="shared" ref="C8:C50" si="21">Y8</f>
        <v>70바3859</v>
      </c>
      <c r="D8" s="114" t="str">
        <f t="shared" ref="D8:D50" si="22">Z8</f>
        <v>대형</v>
      </c>
      <c r="E8" s="110" t="str">
        <f t="shared" si="16"/>
        <v>B</v>
      </c>
      <c r="F8" s="160">
        <f t="shared" si="17"/>
        <v>0.94384615384615389</v>
      </c>
      <c r="G8" s="161">
        <f t="shared" si="18"/>
        <v>2.4540000000000002</v>
      </c>
      <c r="H8" s="162">
        <f t="shared" si="19"/>
        <v>2.6</v>
      </c>
      <c r="I8" s="163">
        <f t="shared" ref="I8:I50" si="23">AC8</f>
        <v>6572.1509999999998</v>
      </c>
      <c r="J8" s="164">
        <f t="shared" ref="J8:J50" si="24">AI8/AH8</f>
        <v>3.4525068325500882E-2</v>
      </c>
      <c r="K8" s="164">
        <f t="shared" ref="K8:K50" si="25">AJ8/AH8</f>
        <v>0.37516784740543779</v>
      </c>
      <c r="L8" s="164">
        <f t="shared" ref="L8:L50" si="26">AK8/AC8</f>
        <v>0.14835325603443986</v>
      </c>
      <c r="M8" s="165">
        <f t="shared" ref="M8:M50" si="27">AG8</f>
        <v>13.042999999999999</v>
      </c>
      <c r="N8" s="166">
        <f t="shared" ref="N8:N50" si="28">IF(AW8=0,AT8,"속도계이상")</f>
        <v>0.441</v>
      </c>
      <c r="O8" s="166">
        <f t="shared" ref="O8:O50" si="29">IF(AW8=0,AU8,"속도계이상")</f>
        <v>10.134</v>
      </c>
      <c r="P8" s="167">
        <f t="shared" ref="P8:P50" si="30">AQ8/60</f>
        <v>0.42166666666666669</v>
      </c>
      <c r="Q8" s="168">
        <f t="shared" ref="Q8:Q50" si="31">AN8</f>
        <v>83</v>
      </c>
      <c r="R8" s="169">
        <f t="shared" ref="R8:R50" si="32">AC8/(AH8-AI8-AJ8)</f>
        <v>25.612452167009383</v>
      </c>
      <c r="S8" s="141">
        <f t="shared" ref="S8:S50" si="33">IF(AW8=0,AL8,"속도계이상")</f>
        <v>29</v>
      </c>
      <c r="T8" s="141">
        <f t="shared" ref="T8:T50" si="34">IF(AW8=0,AM8,"속도계이상")</f>
        <v>666</v>
      </c>
      <c r="U8" t="s">
        <v>118</v>
      </c>
      <c r="V8" s="5" t="s">
        <v>119</v>
      </c>
      <c r="W8" t="s">
        <v>118</v>
      </c>
      <c r="X8" s="5" t="s">
        <v>119</v>
      </c>
      <c r="Y8" t="s">
        <v>190</v>
      </c>
      <c r="Z8" t="s">
        <v>146</v>
      </c>
      <c r="AA8" t="s">
        <v>48</v>
      </c>
      <c r="AB8">
        <v>534</v>
      </c>
      <c r="AC8" s="1">
        <v>6572.1509999999998</v>
      </c>
      <c r="AD8" s="1">
        <v>2678.6010000000001</v>
      </c>
      <c r="AE8" s="28">
        <v>2.4540000000000002</v>
      </c>
      <c r="AF8">
        <v>2.6</v>
      </c>
      <c r="AG8">
        <v>13.042999999999999</v>
      </c>
      <c r="AH8">
        <v>434.68872699999997</v>
      </c>
      <c r="AI8">
        <v>15.007657999999999</v>
      </c>
      <c r="AJ8">
        <v>163.08123399999999</v>
      </c>
      <c r="AK8">
        <v>975</v>
      </c>
      <c r="AL8">
        <v>29</v>
      </c>
      <c r="AM8">
        <v>666</v>
      </c>
      <c r="AN8">
        <v>83</v>
      </c>
      <c r="AO8">
        <v>15.119211</v>
      </c>
      <c r="AP8">
        <v>3474</v>
      </c>
      <c r="AQ8">
        <v>25.3</v>
      </c>
      <c r="AR8">
        <v>63</v>
      </c>
      <c r="AS8">
        <v>45067</v>
      </c>
      <c r="AT8">
        <v>0.441</v>
      </c>
      <c r="AU8">
        <v>10.134</v>
      </c>
      <c r="AV8">
        <v>53808</v>
      </c>
      <c r="AW8">
        <v>0</v>
      </c>
      <c r="AX8" s="29">
        <v>0.64</v>
      </c>
      <c r="AY8">
        <v>0.94384615384615389</v>
      </c>
      <c r="AZ8" t="s">
        <v>68</v>
      </c>
      <c r="BA8" t="s">
        <v>188</v>
      </c>
      <c r="BB8">
        <v>2</v>
      </c>
      <c r="BC8" t="s">
        <v>202</v>
      </c>
      <c r="BD8">
        <v>13</v>
      </c>
      <c r="BE8">
        <v>122175.60699999997</v>
      </c>
      <c r="BF8">
        <v>5.3792660919622044E-2</v>
      </c>
      <c r="BG8">
        <v>5.0771996114135576E-2</v>
      </c>
      <c r="BH8">
        <v>297377.44200000004</v>
      </c>
      <c r="BI8">
        <v>2.2100368325853038E-2</v>
      </c>
      <c r="BJ8">
        <v>2.0859347642939754E-2</v>
      </c>
      <c r="BK8">
        <v>1</v>
      </c>
      <c r="BL8" t="s">
        <v>68</v>
      </c>
      <c r="BM8">
        <v>0</v>
      </c>
      <c r="BN8" t="s">
        <v>342</v>
      </c>
    </row>
    <row r="9" spans="1:66" x14ac:dyDescent="0.25">
      <c r="A9" s="142" t="str">
        <f t="shared" si="20"/>
        <v>해성운수</v>
      </c>
      <c r="B9" s="142" t="str">
        <f t="shared" si="1"/>
        <v>24</v>
      </c>
      <c r="C9" s="143" t="str">
        <f t="shared" si="21"/>
        <v>70바3860</v>
      </c>
      <c r="D9" s="131" t="str">
        <f t="shared" si="22"/>
        <v>대형</v>
      </c>
      <c r="E9" s="127" t="str">
        <f t="shared" si="16"/>
        <v>S</v>
      </c>
      <c r="F9" s="150">
        <f t="shared" si="17"/>
        <v>1.05</v>
      </c>
      <c r="G9" s="151">
        <f t="shared" si="18"/>
        <v>2.52</v>
      </c>
      <c r="H9" s="152">
        <f t="shared" si="19"/>
        <v>2.4</v>
      </c>
      <c r="I9" s="153">
        <f t="shared" si="23"/>
        <v>6823.7359999999999</v>
      </c>
      <c r="J9" s="154">
        <f t="shared" si="24"/>
        <v>8.766931350182838E-3</v>
      </c>
      <c r="K9" s="154">
        <f t="shared" si="25"/>
        <v>0.37854284647781983</v>
      </c>
      <c r="L9" s="154">
        <f t="shared" si="26"/>
        <v>0.17688257576201658</v>
      </c>
      <c r="M9" s="155">
        <f t="shared" si="27"/>
        <v>11.542</v>
      </c>
      <c r="N9" s="156">
        <f t="shared" si="28"/>
        <v>0.498</v>
      </c>
      <c r="O9" s="156">
        <f t="shared" si="29"/>
        <v>10.786</v>
      </c>
      <c r="P9" s="157">
        <f t="shared" si="30"/>
        <v>2.3333333333333331E-2</v>
      </c>
      <c r="Q9" s="158">
        <f t="shared" si="31"/>
        <v>83</v>
      </c>
      <c r="R9" s="159">
        <f t="shared" si="32"/>
        <v>25.955566679317201</v>
      </c>
      <c r="S9" s="144">
        <f t="shared" si="33"/>
        <v>34</v>
      </c>
      <c r="T9" s="144">
        <f t="shared" si="34"/>
        <v>736</v>
      </c>
      <c r="U9" t="s">
        <v>118</v>
      </c>
      <c r="V9" s="5" t="s">
        <v>119</v>
      </c>
      <c r="W9" t="s">
        <v>118</v>
      </c>
      <c r="X9" s="5" t="s">
        <v>119</v>
      </c>
      <c r="Y9" t="s">
        <v>191</v>
      </c>
      <c r="Z9" t="s">
        <v>146</v>
      </c>
      <c r="AA9" t="s">
        <v>48</v>
      </c>
      <c r="AB9">
        <v>534</v>
      </c>
      <c r="AC9" s="1">
        <v>6823.7359999999999</v>
      </c>
      <c r="AD9" s="1">
        <v>2708.1889999999999</v>
      </c>
      <c r="AE9" s="28">
        <v>2.52</v>
      </c>
      <c r="AF9">
        <v>2.4</v>
      </c>
      <c r="AG9">
        <v>11.542</v>
      </c>
      <c r="AH9">
        <v>429.09233</v>
      </c>
      <c r="AI9">
        <v>3.7618230000000001</v>
      </c>
      <c r="AJ9">
        <v>162.429832</v>
      </c>
      <c r="AK9">
        <v>1207</v>
      </c>
      <c r="AL9">
        <v>34</v>
      </c>
      <c r="AM9">
        <v>736</v>
      </c>
      <c r="AN9">
        <v>83</v>
      </c>
      <c r="AO9">
        <v>15.902721</v>
      </c>
      <c r="AP9">
        <v>3395.1</v>
      </c>
      <c r="AQ9">
        <v>1.4</v>
      </c>
      <c r="AR9">
        <v>47</v>
      </c>
      <c r="AS9">
        <v>45845</v>
      </c>
      <c r="AT9">
        <v>0.498</v>
      </c>
      <c r="AU9">
        <v>10.786</v>
      </c>
      <c r="AV9">
        <v>56774</v>
      </c>
      <c r="AW9">
        <v>0</v>
      </c>
      <c r="AX9" s="29">
        <v>0.6</v>
      </c>
      <c r="AY9">
        <v>1.05</v>
      </c>
      <c r="AZ9" t="s">
        <v>71</v>
      </c>
      <c r="BA9" t="s">
        <v>188</v>
      </c>
      <c r="BB9">
        <v>1</v>
      </c>
      <c r="BC9" t="s">
        <v>394</v>
      </c>
      <c r="BD9">
        <v>16</v>
      </c>
      <c r="BE9">
        <v>122175.60699999997</v>
      </c>
      <c r="BF9">
        <v>5.585186902324947E-2</v>
      </c>
      <c r="BG9">
        <v>5.8644462474411949E-2</v>
      </c>
      <c r="BH9">
        <v>297377.44200000004</v>
      </c>
      <c r="BI9">
        <v>2.2946380714378458E-2</v>
      </c>
      <c r="BJ9">
        <v>2.4093699750097383E-2</v>
      </c>
      <c r="BK9">
        <v>1</v>
      </c>
      <c r="BL9" t="s">
        <v>71</v>
      </c>
      <c r="BM9">
        <v>0</v>
      </c>
      <c r="BN9" t="s">
        <v>342</v>
      </c>
    </row>
    <row r="10" spans="1:66" x14ac:dyDescent="0.25">
      <c r="A10" s="139" t="str">
        <f t="shared" si="20"/>
        <v>해성운수</v>
      </c>
      <c r="B10" s="139" t="str">
        <f t="shared" si="1"/>
        <v>24</v>
      </c>
      <c r="C10" s="140" t="str">
        <f t="shared" si="21"/>
        <v>70바3861</v>
      </c>
      <c r="D10" s="114" t="str">
        <f t="shared" si="22"/>
        <v>대형</v>
      </c>
      <c r="E10" s="110" t="str">
        <f t="shared" si="16"/>
        <v>B</v>
      </c>
      <c r="F10" s="160">
        <f t="shared" si="17"/>
        <v>0.92749999999999999</v>
      </c>
      <c r="G10" s="161">
        <f t="shared" si="18"/>
        <v>2.226</v>
      </c>
      <c r="H10" s="162">
        <f t="shared" si="19"/>
        <v>2.4</v>
      </c>
      <c r="I10" s="163">
        <f t="shared" si="23"/>
        <v>7100.8590000000004</v>
      </c>
      <c r="J10" s="164">
        <f t="shared" si="24"/>
        <v>2.0357880956466949E-2</v>
      </c>
      <c r="K10" s="164">
        <f t="shared" si="25"/>
        <v>0.44812169475796559</v>
      </c>
      <c r="L10" s="164">
        <f t="shared" si="26"/>
        <v>0.23898517066737981</v>
      </c>
      <c r="M10" s="165">
        <f t="shared" si="27"/>
        <v>14.445</v>
      </c>
      <c r="N10" s="166">
        <f t="shared" si="28"/>
        <v>0.59099999999999997</v>
      </c>
      <c r="O10" s="166">
        <f t="shared" si="29"/>
        <v>14.519</v>
      </c>
      <c r="P10" s="167">
        <f t="shared" si="30"/>
        <v>0</v>
      </c>
      <c r="Q10" s="168">
        <f t="shared" si="31"/>
        <v>82</v>
      </c>
      <c r="R10" s="169">
        <f t="shared" si="32"/>
        <v>26.523967700838188</v>
      </c>
      <c r="S10" s="141">
        <f t="shared" si="33"/>
        <v>42</v>
      </c>
      <c r="T10" s="141">
        <f t="shared" si="34"/>
        <v>1031</v>
      </c>
      <c r="U10" t="s">
        <v>118</v>
      </c>
      <c r="V10" t="s">
        <v>119</v>
      </c>
      <c r="W10" s="4" t="s">
        <v>118</v>
      </c>
      <c r="X10" t="s">
        <v>119</v>
      </c>
      <c r="Y10" s="4" t="s">
        <v>193</v>
      </c>
      <c r="Z10" s="4" t="s">
        <v>146</v>
      </c>
      <c r="AA10" s="4" t="s">
        <v>48</v>
      </c>
      <c r="AB10" s="4">
        <v>534</v>
      </c>
      <c r="AC10" s="4">
        <v>7100.8590000000004</v>
      </c>
      <c r="AD10" s="4">
        <v>3189.8229999999999</v>
      </c>
      <c r="AE10" s="4">
        <v>2.226</v>
      </c>
      <c r="AF10" s="4">
        <v>2.4</v>
      </c>
      <c r="AG10" s="4">
        <v>14.445</v>
      </c>
      <c r="AH10" s="4">
        <v>503.67737299999999</v>
      </c>
      <c r="AI10" s="4">
        <v>10.253804000000001</v>
      </c>
      <c r="AJ10" s="4">
        <v>225.70875799999999</v>
      </c>
      <c r="AK10" s="4">
        <v>1697</v>
      </c>
      <c r="AL10" s="4">
        <v>42</v>
      </c>
      <c r="AM10" s="4">
        <v>1031</v>
      </c>
      <c r="AN10" s="4">
        <v>82</v>
      </c>
      <c r="AO10" s="4">
        <v>14.09803</v>
      </c>
      <c r="AP10" s="4">
        <v>5262</v>
      </c>
      <c r="AQ10" s="4">
        <v>0</v>
      </c>
      <c r="AR10" s="4">
        <v>214</v>
      </c>
      <c r="AS10" s="4">
        <v>161057</v>
      </c>
      <c r="AT10" s="4">
        <v>0.59099999999999997</v>
      </c>
      <c r="AU10" s="4">
        <v>14.519</v>
      </c>
      <c r="AV10" s="4">
        <v>61002</v>
      </c>
      <c r="AW10" s="4">
        <v>0</v>
      </c>
      <c r="AX10" s="30">
        <v>0.6</v>
      </c>
      <c r="AY10">
        <v>0.92749999999999999</v>
      </c>
      <c r="AZ10" t="s">
        <v>68</v>
      </c>
      <c r="BA10" t="s">
        <v>188</v>
      </c>
      <c r="BB10">
        <v>5</v>
      </c>
      <c r="BC10" t="s">
        <v>192</v>
      </c>
      <c r="BD10">
        <v>20</v>
      </c>
      <c r="BE10">
        <v>122175.60699999997</v>
      </c>
      <c r="BF10">
        <v>5.812010412193002E-2</v>
      </c>
      <c r="BG10">
        <v>5.3906396573090092E-2</v>
      </c>
      <c r="BH10">
        <v>297377.44200000004</v>
      </c>
      <c r="BI10">
        <v>2.3878270497733313E-2</v>
      </c>
      <c r="BJ10">
        <v>2.2147095886647646E-2</v>
      </c>
      <c r="BK10">
        <v>2</v>
      </c>
      <c r="BL10" t="s">
        <v>68</v>
      </c>
      <c r="BM10">
        <v>0</v>
      </c>
      <c r="BN10" t="s">
        <v>342</v>
      </c>
    </row>
    <row r="11" spans="1:66" x14ac:dyDescent="0.25">
      <c r="A11" s="142" t="str">
        <f t="shared" si="20"/>
        <v>해성운수</v>
      </c>
      <c r="B11" s="142" t="str">
        <f t="shared" si="1"/>
        <v>24</v>
      </c>
      <c r="C11" s="143" t="str">
        <f t="shared" si="21"/>
        <v>70바3862</v>
      </c>
      <c r="D11" s="131" t="str">
        <f t="shared" si="22"/>
        <v>대형</v>
      </c>
      <c r="E11" s="127" t="str">
        <f t="shared" si="16"/>
        <v>B</v>
      </c>
      <c r="F11" s="150">
        <f t="shared" si="17"/>
        <v>0.93608695652173923</v>
      </c>
      <c r="G11" s="151">
        <f t="shared" si="18"/>
        <v>2.153</v>
      </c>
      <c r="H11" s="152">
        <f t="shared" si="19"/>
        <v>2.2999999999999998</v>
      </c>
      <c r="I11" s="153">
        <f t="shared" si="23"/>
        <v>7034.1270000000004</v>
      </c>
      <c r="J11" s="154">
        <f t="shared" si="24"/>
        <v>1.4817094807895349E-2</v>
      </c>
      <c r="K11" s="154">
        <f t="shared" si="25"/>
        <v>0.3796719188286044</v>
      </c>
      <c r="L11" s="154">
        <f t="shared" si="26"/>
        <v>0.18324946365057099</v>
      </c>
      <c r="M11" s="155">
        <f t="shared" si="27"/>
        <v>13.324</v>
      </c>
      <c r="N11" s="156">
        <f t="shared" si="28"/>
        <v>0.51200000000000001</v>
      </c>
      <c r="O11" s="156">
        <f t="shared" si="29"/>
        <v>23.727</v>
      </c>
      <c r="P11" s="157">
        <f t="shared" si="30"/>
        <v>0.59833333333333327</v>
      </c>
      <c r="Q11" s="158">
        <f t="shared" si="31"/>
        <v>86</v>
      </c>
      <c r="R11" s="159">
        <f t="shared" si="32"/>
        <v>25.151966769624106</v>
      </c>
      <c r="S11" s="144">
        <f t="shared" si="33"/>
        <v>36</v>
      </c>
      <c r="T11" s="144">
        <f t="shared" si="34"/>
        <v>1669</v>
      </c>
      <c r="U11" t="s">
        <v>118</v>
      </c>
      <c r="V11" s="5" t="s">
        <v>119</v>
      </c>
      <c r="W11" t="s">
        <v>118</v>
      </c>
      <c r="X11" s="5" t="s">
        <v>119</v>
      </c>
      <c r="Y11" t="s">
        <v>194</v>
      </c>
      <c r="Z11" t="s">
        <v>146</v>
      </c>
      <c r="AA11" t="s">
        <v>48</v>
      </c>
      <c r="AB11">
        <v>534</v>
      </c>
      <c r="AC11" s="1">
        <v>7034.1270000000004</v>
      </c>
      <c r="AD11" s="1">
        <v>3266.6779999999999</v>
      </c>
      <c r="AE11" s="28">
        <v>2.153</v>
      </c>
      <c r="AF11">
        <v>2.2999999999999998</v>
      </c>
      <c r="AG11">
        <v>13.324</v>
      </c>
      <c r="AH11">
        <v>461.86624899999998</v>
      </c>
      <c r="AI11">
        <v>6.8435160000000002</v>
      </c>
      <c r="AJ11">
        <v>175.35764499999999</v>
      </c>
      <c r="AK11">
        <v>1289</v>
      </c>
      <c r="AL11">
        <v>36</v>
      </c>
      <c r="AM11">
        <v>1669</v>
      </c>
      <c r="AN11">
        <v>86</v>
      </c>
      <c r="AO11">
        <v>15.229792</v>
      </c>
      <c r="AP11">
        <v>3713</v>
      </c>
      <c r="AQ11">
        <v>35.9</v>
      </c>
      <c r="AR11">
        <v>110</v>
      </c>
      <c r="AS11">
        <v>69392</v>
      </c>
      <c r="AT11">
        <v>0.51200000000000001</v>
      </c>
      <c r="AU11">
        <v>23.727</v>
      </c>
      <c r="AV11">
        <v>62060</v>
      </c>
      <c r="AW11">
        <v>0</v>
      </c>
      <c r="AX11" s="29">
        <v>0.57999999999999996</v>
      </c>
      <c r="AY11">
        <v>0.93608695652173923</v>
      </c>
      <c r="AZ11" t="s">
        <v>68</v>
      </c>
      <c r="BA11" t="s">
        <v>188</v>
      </c>
      <c r="BB11">
        <v>4</v>
      </c>
      <c r="BC11" t="s">
        <v>196</v>
      </c>
      <c r="BD11">
        <v>14</v>
      </c>
      <c r="BE11">
        <v>122175.60699999997</v>
      </c>
      <c r="BF11">
        <v>5.7573906712818722E-2</v>
      </c>
      <c r="BG11">
        <v>5.3894183109869008E-2</v>
      </c>
      <c r="BH11">
        <v>297377.44200000004</v>
      </c>
      <c r="BI11">
        <v>2.3653868809591815E-2</v>
      </c>
      <c r="BJ11">
        <v>2.2142078063935297E-2</v>
      </c>
      <c r="BK11">
        <v>1</v>
      </c>
      <c r="BL11" t="s">
        <v>69</v>
      </c>
      <c r="BM11">
        <v>1</v>
      </c>
      <c r="BN11" t="s">
        <v>376</v>
      </c>
    </row>
    <row r="12" spans="1:66" s="2" customFormat="1" x14ac:dyDescent="0.25">
      <c r="A12" s="139" t="str">
        <f t="shared" si="20"/>
        <v>해성운수</v>
      </c>
      <c r="B12" s="139" t="str">
        <f t="shared" si="1"/>
        <v>24</v>
      </c>
      <c r="C12" s="140" t="str">
        <f t="shared" si="21"/>
        <v>70바3863</v>
      </c>
      <c r="D12" s="114" t="str">
        <f t="shared" si="22"/>
        <v>대형</v>
      </c>
      <c r="E12" s="110" t="str">
        <f t="shared" si="16"/>
        <v>A</v>
      </c>
      <c r="F12" s="160">
        <f t="shared" si="17"/>
        <v>0.95652173913043492</v>
      </c>
      <c r="G12" s="161">
        <f t="shared" si="18"/>
        <v>2.2000000000000002</v>
      </c>
      <c r="H12" s="162">
        <f t="shared" si="19"/>
        <v>2.2999999999999998</v>
      </c>
      <c r="I12" s="163">
        <f t="shared" si="23"/>
        <v>6155.3630000000003</v>
      </c>
      <c r="J12" s="164">
        <f t="shared" si="24"/>
        <v>1.7246721031572185E-2</v>
      </c>
      <c r="K12" s="164">
        <f t="shared" si="25"/>
        <v>0.43283224939526022</v>
      </c>
      <c r="L12" s="164">
        <f t="shared" si="26"/>
        <v>0.21006072265762393</v>
      </c>
      <c r="M12" s="165">
        <f t="shared" si="27"/>
        <v>15.944000000000001</v>
      </c>
      <c r="N12" s="166">
        <f t="shared" si="28"/>
        <v>0.53600000000000003</v>
      </c>
      <c r="O12" s="166">
        <f t="shared" si="29"/>
        <v>15.173999999999999</v>
      </c>
      <c r="P12" s="167">
        <f t="shared" si="30"/>
        <v>0</v>
      </c>
      <c r="Q12" s="168">
        <f t="shared" si="31"/>
        <v>84</v>
      </c>
      <c r="R12" s="169">
        <f t="shared" si="32"/>
        <v>26.286861920054687</v>
      </c>
      <c r="S12" s="141">
        <f t="shared" si="33"/>
        <v>33</v>
      </c>
      <c r="T12" s="141">
        <f t="shared" si="34"/>
        <v>934</v>
      </c>
      <c r="U12" t="s">
        <v>118</v>
      </c>
      <c r="V12" s="5" t="s">
        <v>119</v>
      </c>
      <c r="W12" t="s">
        <v>118</v>
      </c>
      <c r="X12" s="5" t="s">
        <v>119</v>
      </c>
      <c r="Y12" t="s">
        <v>195</v>
      </c>
      <c r="Z12" t="s">
        <v>146</v>
      </c>
      <c r="AA12" t="s">
        <v>48</v>
      </c>
      <c r="AB12">
        <v>534</v>
      </c>
      <c r="AC12" s="1">
        <v>6155.3630000000003</v>
      </c>
      <c r="AD12" s="1">
        <v>2798.0770000000002</v>
      </c>
      <c r="AE12" s="28">
        <v>2.2000000000000002</v>
      </c>
      <c r="AF12">
        <v>2.2999999999999998</v>
      </c>
      <c r="AG12">
        <v>15.944000000000001</v>
      </c>
      <c r="AH12">
        <v>425.80876599999999</v>
      </c>
      <c r="AI12">
        <v>7.3438049999999997</v>
      </c>
      <c r="AJ12">
        <v>184.303766</v>
      </c>
      <c r="AK12">
        <v>1293</v>
      </c>
      <c r="AL12">
        <v>33</v>
      </c>
      <c r="AM12">
        <v>934</v>
      </c>
      <c r="AN12">
        <v>84</v>
      </c>
      <c r="AO12">
        <v>14.455698</v>
      </c>
      <c r="AP12">
        <v>4066.4</v>
      </c>
      <c r="AQ12">
        <v>0</v>
      </c>
      <c r="AR12">
        <v>153</v>
      </c>
      <c r="AS12">
        <v>111234</v>
      </c>
      <c r="AT12">
        <v>0.53600000000000003</v>
      </c>
      <c r="AU12">
        <v>15.173999999999999</v>
      </c>
      <c r="AV12">
        <v>56900</v>
      </c>
      <c r="AW12">
        <v>0</v>
      </c>
      <c r="AX12" s="29">
        <v>0.64</v>
      </c>
      <c r="AY12" s="2">
        <v>0.95652173913043492</v>
      </c>
      <c r="AZ12" s="2" t="s">
        <v>66</v>
      </c>
      <c r="BA12" s="2" t="s">
        <v>188</v>
      </c>
      <c r="BB12" s="2">
        <v>3</v>
      </c>
      <c r="BC12" s="2" t="s">
        <v>388</v>
      </c>
      <c r="BD12" s="2">
        <v>16</v>
      </c>
      <c r="BE12" s="2">
        <v>122175.60699999997</v>
      </c>
      <c r="BF12" s="2">
        <v>5.0381276190426469E-2</v>
      </c>
      <c r="BG12" s="2">
        <v>4.8190785921277499E-2</v>
      </c>
      <c r="BH12" s="2">
        <v>297377.44200000004</v>
      </c>
      <c r="BI12" s="2">
        <v>2.0698822878434737E-2</v>
      </c>
      <c r="BJ12" s="2">
        <v>1.9798874057633229E-2</v>
      </c>
      <c r="BK12" s="2">
        <v>1</v>
      </c>
      <c r="BL12" s="2" t="s">
        <v>66</v>
      </c>
      <c r="BM12" s="2">
        <v>0</v>
      </c>
      <c r="BN12" s="2" t="s">
        <v>342</v>
      </c>
    </row>
    <row r="13" spans="1:66" x14ac:dyDescent="0.25">
      <c r="A13" s="142" t="str">
        <f t="shared" si="20"/>
        <v>해성운수</v>
      </c>
      <c r="B13" s="142" t="str">
        <f t="shared" si="1"/>
        <v>24</v>
      </c>
      <c r="C13" s="143" t="str">
        <f t="shared" si="21"/>
        <v>70바3864</v>
      </c>
      <c r="D13" s="131" t="str">
        <f t="shared" si="22"/>
        <v>대형</v>
      </c>
      <c r="E13" s="127" t="str">
        <f t="shared" si="16"/>
        <v>B</v>
      </c>
      <c r="F13" s="150">
        <f t="shared" si="17"/>
        <v>0.93695652173913047</v>
      </c>
      <c r="G13" s="151">
        <f t="shared" si="18"/>
        <v>2.1549999999999998</v>
      </c>
      <c r="H13" s="152">
        <f t="shared" si="19"/>
        <v>2.2999999999999998</v>
      </c>
      <c r="I13" s="153">
        <f t="shared" si="23"/>
        <v>7216.1610000000001</v>
      </c>
      <c r="J13" s="154">
        <f t="shared" si="24"/>
        <v>3.4923422231413037E-2</v>
      </c>
      <c r="K13" s="154">
        <f t="shared" si="25"/>
        <v>0.45277004028409218</v>
      </c>
      <c r="L13" s="154">
        <f t="shared" si="26"/>
        <v>0.17377661058282928</v>
      </c>
      <c r="M13" s="155">
        <f t="shared" si="27"/>
        <v>16.555</v>
      </c>
      <c r="N13" s="156">
        <f t="shared" si="28"/>
        <v>0.84499999999999997</v>
      </c>
      <c r="O13" s="156">
        <f t="shared" si="29"/>
        <v>38.357999999999997</v>
      </c>
      <c r="P13" s="157">
        <f t="shared" si="30"/>
        <v>0</v>
      </c>
      <c r="Q13" s="158">
        <f t="shared" si="31"/>
        <v>87</v>
      </c>
      <c r="R13" s="159">
        <f t="shared" si="32"/>
        <v>27.290175013062857</v>
      </c>
      <c r="S13" s="144">
        <f t="shared" si="33"/>
        <v>61</v>
      </c>
      <c r="T13" s="144">
        <f t="shared" si="34"/>
        <v>2768</v>
      </c>
      <c r="U13" t="s">
        <v>118</v>
      </c>
      <c r="V13" t="s">
        <v>119</v>
      </c>
      <c r="W13" s="4" t="s">
        <v>118</v>
      </c>
      <c r="X13" t="s">
        <v>119</v>
      </c>
      <c r="Y13" s="4" t="s">
        <v>197</v>
      </c>
      <c r="Z13" s="4" t="s">
        <v>146</v>
      </c>
      <c r="AA13" s="4" t="s">
        <v>48</v>
      </c>
      <c r="AB13" s="4">
        <v>534</v>
      </c>
      <c r="AC13" s="4">
        <v>7216.1610000000001</v>
      </c>
      <c r="AD13" s="4">
        <v>3348.7260000000001</v>
      </c>
      <c r="AE13" s="4">
        <v>2.1549999999999998</v>
      </c>
      <c r="AF13" s="4">
        <v>2.2999999999999998</v>
      </c>
      <c r="AG13" s="4">
        <v>16.555</v>
      </c>
      <c r="AH13" s="4">
        <v>516.14294500000005</v>
      </c>
      <c r="AI13" s="4">
        <v>18.025478</v>
      </c>
      <c r="AJ13" s="4">
        <v>233.694062</v>
      </c>
      <c r="AK13" s="4">
        <v>1254</v>
      </c>
      <c r="AL13" s="4">
        <v>61</v>
      </c>
      <c r="AM13" s="4">
        <v>2768</v>
      </c>
      <c r="AN13" s="4">
        <v>87</v>
      </c>
      <c r="AO13" s="4">
        <v>13.980935000000001</v>
      </c>
      <c r="AP13" s="4">
        <v>9046</v>
      </c>
      <c r="AQ13" s="4">
        <v>0</v>
      </c>
      <c r="AR13" s="4">
        <v>234</v>
      </c>
      <c r="AS13" s="4">
        <v>177760</v>
      </c>
      <c r="AT13" s="4">
        <v>0.84499999999999997</v>
      </c>
      <c r="AU13" s="4">
        <v>38.357999999999997</v>
      </c>
      <c r="AV13" s="4">
        <v>65623</v>
      </c>
      <c r="AW13" s="4">
        <v>0</v>
      </c>
      <c r="AX13" s="30">
        <v>0.62</v>
      </c>
      <c r="AY13">
        <v>0.93695652173913047</v>
      </c>
      <c r="AZ13" t="s">
        <v>68</v>
      </c>
      <c r="BA13" t="s">
        <v>188</v>
      </c>
      <c r="BB13">
        <v>3</v>
      </c>
      <c r="BC13" t="s">
        <v>347</v>
      </c>
      <c r="BD13">
        <v>21</v>
      </c>
      <c r="BE13">
        <v>122175.60699999997</v>
      </c>
      <c r="BF13">
        <v>5.9063844061769233E-2</v>
      </c>
      <c r="BG13">
        <v>5.5340253892657697E-2</v>
      </c>
      <c r="BH13">
        <v>297377.44200000004</v>
      </c>
      <c r="BI13">
        <v>2.4265999974537406E-2</v>
      </c>
      <c r="BJ13">
        <v>2.2736186932664396E-2</v>
      </c>
      <c r="BK13">
        <v>1</v>
      </c>
      <c r="BL13" t="s">
        <v>68</v>
      </c>
      <c r="BM13">
        <v>0</v>
      </c>
      <c r="BN13" t="s">
        <v>342</v>
      </c>
    </row>
    <row r="14" spans="1:66" x14ac:dyDescent="0.25">
      <c r="A14" s="139" t="str">
        <f t="shared" si="20"/>
        <v>해성운수</v>
      </c>
      <c r="B14" s="139" t="str">
        <f t="shared" si="1"/>
        <v>24</v>
      </c>
      <c r="C14" s="140" t="str">
        <f t="shared" si="21"/>
        <v>70바3866</v>
      </c>
      <c r="D14" s="114" t="str">
        <f t="shared" si="22"/>
        <v>대형</v>
      </c>
      <c r="E14" s="110" t="str">
        <f t="shared" si="16"/>
        <v>C</v>
      </c>
      <c r="F14" s="160">
        <f t="shared" si="17"/>
        <v>0.86434782608695659</v>
      </c>
      <c r="G14" s="161">
        <f t="shared" si="18"/>
        <v>1.988</v>
      </c>
      <c r="H14" s="162">
        <f t="shared" si="19"/>
        <v>2.2999999999999998</v>
      </c>
      <c r="I14" s="163">
        <f t="shared" si="23"/>
        <v>5702.2539999999999</v>
      </c>
      <c r="J14" s="164">
        <f t="shared" si="24"/>
        <v>2.4594251483917532E-2</v>
      </c>
      <c r="K14" s="164">
        <f t="shared" si="25"/>
        <v>0.41520155741543135</v>
      </c>
      <c r="L14" s="164">
        <f t="shared" si="26"/>
        <v>0.19641355856824336</v>
      </c>
      <c r="M14" s="165">
        <f t="shared" si="27"/>
        <v>12.618</v>
      </c>
      <c r="N14" s="166">
        <f t="shared" si="28"/>
        <v>2.2799999999999998</v>
      </c>
      <c r="O14" s="166">
        <f t="shared" si="29"/>
        <v>20.466000000000001</v>
      </c>
      <c r="P14" s="167">
        <f t="shared" si="30"/>
        <v>0.7566666666666666</v>
      </c>
      <c r="Q14" s="168">
        <f t="shared" si="31"/>
        <v>88</v>
      </c>
      <c r="R14" s="169">
        <f t="shared" si="32"/>
        <v>26.53585362082789</v>
      </c>
      <c r="S14" s="141">
        <f t="shared" si="33"/>
        <v>130</v>
      </c>
      <c r="T14" s="141">
        <f t="shared" si="34"/>
        <v>1167</v>
      </c>
      <c r="U14" t="s">
        <v>118</v>
      </c>
      <c r="V14" s="5" t="s">
        <v>119</v>
      </c>
      <c r="W14" t="s">
        <v>118</v>
      </c>
      <c r="X14" s="5" t="s">
        <v>119</v>
      </c>
      <c r="Y14" t="s">
        <v>198</v>
      </c>
      <c r="Z14" t="s">
        <v>146</v>
      </c>
      <c r="AA14" t="s">
        <v>48</v>
      </c>
      <c r="AB14">
        <v>534</v>
      </c>
      <c r="AC14" s="1">
        <v>5702.2539999999999</v>
      </c>
      <c r="AD14" s="1">
        <v>2867.7669999999998</v>
      </c>
      <c r="AE14" s="28">
        <v>1.988</v>
      </c>
      <c r="AF14">
        <v>2.2999999999999998</v>
      </c>
      <c r="AG14">
        <v>12.618</v>
      </c>
      <c r="AH14">
        <v>383.58988099999999</v>
      </c>
      <c r="AI14">
        <v>9.4341059999999999</v>
      </c>
      <c r="AJ14">
        <v>159.26711599999999</v>
      </c>
      <c r="AK14">
        <v>1120</v>
      </c>
      <c r="AL14">
        <v>130</v>
      </c>
      <c r="AM14">
        <v>1167</v>
      </c>
      <c r="AN14">
        <v>88</v>
      </c>
      <c r="AO14">
        <v>14.865496</v>
      </c>
      <c r="AP14">
        <v>3834.2</v>
      </c>
      <c r="AQ14">
        <v>45.4</v>
      </c>
      <c r="AR14">
        <v>107</v>
      </c>
      <c r="AS14">
        <v>74820</v>
      </c>
      <c r="AT14">
        <v>2.2799999999999998</v>
      </c>
      <c r="AU14">
        <v>20.466000000000001</v>
      </c>
      <c r="AV14">
        <v>50459</v>
      </c>
      <c r="AW14">
        <v>0</v>
      </c>
      <c r="AX14" s="29">
        <v>0.49</v>
      </c>
      <c r="AY14">
        <v>0.86434782608695659</v>
      </c>
      <c r="AZ14" t="s">
        <v>69</v>
      </c>
      <c r="BA14" t="s">
        <v>188</v>
      </c>
      <c r="BB14">
        <v>4</v>
      </c>
      <c r="BC14" t="s">
        <v>514</v>
      </c>
      <c r="BD14">
        <v>14</v>
      </c>
      <c r="BE14">
        <v>122175.60699999997</v>
      </c>
      <c r="BF14">
        <v>4.6672606259283829E-2</v>
      </c>
      <c r="BG14">
        <v>4.034136575802446E-2</v>
      </c>
      <c r="BH14">
        <v>297377.44200000004</v>
      </c>
      <c r="BI14">
        <v>1.9175139720248178E-2</v>
      </c>
      <c r="BJ14">
        <v>1.6573990332110166E-2</v>
      </c>
      <c r="BK14">
        <v>1</v>
      </c>
      <c r="BL14" t="s">
        <v>67</v>
      </c>
      <c r="BM14">
        <v>1</v>
      </c>
      <c r="BN14" t="s">
        <v>376</v>
      </c>
    </row>
    <row r="15" spans="1:66" x14ac:dyDescent="0.25">
      <c r="A15" s="142" t="str">
        <f t="shared" si="20"/>
        <v>해성운수</v>
      </c>
      <c r="B15" s="142" t="str">
        <f t="shared" si="1"/>
        <v>24</v>
      </c>
      <c r="C15" s="143" t="str">
        <f t="shared" si="21"/>
        <v>70바3873</v>
      </c>
      <c r="D15" s="131" t="str">
        <f t="shared" si="22"/>
        <v>대형</v>
      </c>
      <c r="E15" s="127" t="str">
        <f t="shared" si="16"/>
        <v>B</v>
      </c>
      <c r="F15" s="150">
        <f t="shared" si="17"/>
        <v>0.92749999999999999</v>
      </c>
      <c r="G15" s="151">
        <f t="shared" si="18"/>
        <v>2.226</v>
      </c>
      <c r="H15" s="152">
        <f t="shared" si="19"/>
        <v>2.4</v>
      </c>
      <c r="I15" s="153">
        <f t="shared" si="23"/>
        <v>4711.7610000000004</v>
      </c>
      <c r="J15" s="154">
        <f t="shared" si="24"/>
        <v>1.091662087940449E-2</v>
      </c>
      <c r="K15" s="154">
        <f t="shared" si="25"/>
        <v>0.41427580324193786</v>
      </c>
      <c r="L15" s="154">
        <f t="shared" si="26"/>
        <v>0.19207256055644586</v>
      </c>
      <c r="M15" s="155">
        <f t="shared" si="27"/>
        <v>12.819000000000001</v>
      </c>
      <c r="N15" s="156">
        <f t="shared" si="28"/>
        <v>0.50900000000000001</v>
      </c>
      <c r="O15" s="156">
        <f t="shared" si="29"/>
        <v>7.0460000000000003</v>
      </c>
      <c r="P15" s="157">
        <f t="shared" si="30"/>
        <v>0</v>
      </c>
      <c r="Q15" s="158">
        <f t="shared" si="31"/>
        <v>81</v>
      </c>
      <c r="R15" s="159">
        <f t="shared" si="32"/>
        <v>27.745202761562638</v>
      </c>
      <c r="S15" s="144">
        <f t="shared" si="33"/>
        <v>24</v>
      </c>
      <c r="T15" s="144">
        <f t="shared" si="34"/>
        <v>332</v>
      </c>
      <c r="U15" t="s">
        <v>118</v>
      </c>
      <c r="V15" s="5" t="s">
        <v>119</v>
      </c>
      <c r="W15" t="s">
        <v>118</v>
      </c>
      <c r="X15" s="5" t="s">
        <v>119</v>
      </c>
      <c r="Y15" t="s">
        <v>199</v>
      </c>
      <c r="Z15" t="s">
        <v>146</v>
      </c>
      <c r="AA15" t="s">
        <v>48</v>
      </c>
      <c r="AB15">
        <v>534</v>
      </c>
      <c r="AC15" s="1">
        <v>4711.7610000000004</v>
      </c>
      <c r="AD15" s="1">
        <v>2116.8690000000001</v>
      </c>
      <c r="AE15" s="28">
        <v>2.226</v>
      </c>
      <c r="AF15">
        <v>2.4</v>
      </c>
      <c r="AG15">
        <v>12.819000000000001</v>
      </c>
      <c r="AH15">
        <v>295.44243</v>
      </c>
      <c r="AI15">
        <v>3.2252329999999998</v>
      </c>
      <c r="AJ15">
        <v>122.39465</v>
      </c>
      <c r="AK15">
        <v>905</v>
      </c>
      <c r="AL15">
        <v>24</v>
      </c>
      <c r="AM15">
        <v>332</v>
      </c>
      <c r="AN15">
        <v>81</v>
      </c>
      <c r="AO15">
        <v>15.948152</v>
      </c>
      <c r="AP15">
        <v>2275.6</v>
      </c>
      <c r="AQ15">
        <v>0</v>
      </c>
      <c r="AR15">
        <v>118</v>
      </c>
      <c r="AS15">
        <v>85974</v>
      </c>
      <c r="AT15">
        <v>0.50900000000000001</v>
      </c>
      <c r="AU15">
        <v>7.0460000000000003</v>
      </c>
      <c r="AV15">
        <v>36148</v>
      </c>
      <c r="AW15">
        <v>0</v>
      </c>
      <c r="AX15" s="29">
        <v>0.53</v>
      </c>
      <c r="AY15">
        <v>0.92749999999999999</v>
      </c>
      <c r="AZ15" t="s">
        <v>68</v>
      </c>
      <c r="BA15" t="s">
        <v>188</v>
      </c>
      <c r="BB15">
        <v>5</v>
      </c>
      <c r="BC15" t="s">
        <v>192</v>
      </c>
      <c r="BD15">
        <v>15</v>
      </c>
      <c r="BE15">
        <v>122175.60699999997</v>
      </c>
      <c r="BF15">
        <v>3.8565480587299243E-2</v>
      </c>
      <c r="BG15">
        <v>3.5769483244720048E-2</v>
      </c>
      <c r="BH15">
        <v>297377.44200000004</v>
      </c>
      <c r="BI15">
        <v>1.5844379346029884E-2</v>
      </c>
      <c r="BJ15">
        <v>1.4695661843442717E-2</v>
      </c>
      <c r="BK15">
        <v>2</v>
      </c>
      <c r="BL15" t="s">
        <v>66</v>
      </c>
      <c r="BM15">
        <v>-1</v>
      </c>
      <c r="BN15" t="s">
        <v>433</v>
      </c>
    </row>
    <row r="16" spans="1:66" x14ac:dyDescent="0.25">
      <c r="A16" s="139" t="str">
        <f t="shared" si="20"/>
        <v>해성운수</v>
      </c>
      <c r="B16" s="139" t="str">
        <f t="shared" si="1"/>
        <v>24</v>
      </c>
      <c r="C16" s="140" t="str">
        <f t="shared" si="21"/>
        <v>70바3874</v>
      </c>
      <c r="D16" s="114" t="str">
        <f t="shared" si="22"/>
        <v>대형</v>
      </c>
      <c r="E16" s="110" t="str">
        <f t="shared" si="16"/>
        <v>A</v>
      </c>
      <c r="F16" s="160">
        <f t="shared" si="17"/>
        <v>0.98458333333333337</v>
      </c>
      <c r="G16" s="161">
        <f t="shared" si="18"/>
        <v>2.363</v>
      </c>
      <c r="H16" s="162">
        <f t="shared" si="19"/>
        <v>2.4</v>
      </c>
      <c r="I16" s="163">
        <f t="shared" si="23"/>
        <v>5557.06</v>
      </c>
      <c r="J16" s="164">
        <f t="shared" si="24"/>
        <v>1.7793169787235837E-2</v>
      </c>
      <c r="K16" s="164">
        <f t="shared" si="25"/>
        <v>0.36985310285163026</v>
      </c>
      <c r="L16" s="164">
        <f t="shared" si="26"/>
        <v>0.16447546004541969</v>
      </c>
      <c r="M16" s="165">
        <f t="shared" si="27"/>
        <v>10.704000000000001</v>
      </c>
      <c r="N16" s="166">
        <f t="shared" si="28"/>
        <v>0.52200000000000002</v>
      </c>
      <c r="O16" s="166">
        <f t="shared" si="29"/>
        <v>12.561</v>
      </c>
      <c r="P16" s="167">
        <f t="shared" si="30"/>
        <v>0.22333333333333333</v>
      </c>
      <c r="Q16" s="168">
        <f t="shared" si="31"/>
        <v>84</v>
      </c>
      <c r="R16" s="169">
        <f t="shared" si="32"/>
        <v>25.819759571057816</v>
      </c>
      <c r="S16" s="141">
        <f t="shared" si="33"/>
        <v>29</v>
      </c>
      <c r="T16" s="141">
        <f t="shared" si="34"/>
        <v>698</v>
      </c>
      <c r="U16" t="s">
        <v>118</v>
      </c>
      <c r="V16" t="s">
        <v>119</v>
      </c>
      <c r="W16" s="4" t="s">
        <v>118</v>
      </c>
      <c r="X16" t="s">
        <v>119</v>
      </c>
      <c r="Y16" s="4" t="s">
        <v>200</v>
      </c>
      <c r="Z16" s="4" t="s">
        <v>146</v>
      </c>
      <c r="AA16" s="4" t="s">
        <v>201</v>
      </c>
      <c r="AB16" s="4">
        <v>534</v>
      </c>
      <c r="AC16" s="4">
        <v>5557.06</v>
      </c>
      <c r="AD16" s="4">
        <v>2352.0610000000001</v>
      </c>
      <c r="AE16" s="4">
        <v>2.363</v>
      </c>
      <c r="AF16" s="4">
        <v>2.4</v>
      </c>
      <c r="AG16" s="4">
        <v>10.704000000000001</v>
      </c>
      <c r="AH16" s="4">
        <v>351.471833</v>
      </c>
      <c r="AI16" s="4">
        <v>6.2537979999999997</v>
      </c>
      <c r="AJ16" s="4">
        <v>129.99294800000001</v>
      </c>
      <c r="AK16" s="4">
        <v>914</v>
      </c>
      <c r="AL16" s="4">
        <v>29</v>
      </c>
      <c r="AM16" s="4">
        <v>698</v>
      </c>
      <c r="AN16" s="4">
        <v>84</v>
      </c>
      <c r="AO16" s="4">
        <v>15.810826</v>
      </c>
      <c r="AP16" s="4">
        <v>2010.9</v>
      </c>
      <c r="AQ16" s="4">
        <v>13.4</v>
      </c>
      <c r="AR16" s="4">
        <v>46</v>
      </c>
      <c r="AS16" s="4">
        <v>30521</v>
      </c>
      <c r="AT16" s="4">
        <v>0.52200000000000002</v>
      </c>
      <c r="AU16" s="4">
        <v>12.561</v>
      </c>
      <c r="AV16" s="4">
        <v>47917</v>
      </c>
      <c r="AW16" s="4">
        <v>0</v>
      </c>
      <c r="AX16" s="30">
        <v>0.54</v>
      </c>
      <c r="AY16">
        <v>0.98458333333333337</v>
      </c>
      <c r="AZ16" t="s">
        <v>66</v>
      </c>
      <c r="BA16" t="s">
        <v>188</v>
      </c>
      <c r="BB16">
        <v>1</v>
      </c>
      <c r="BC16" t="s">
        <v>375</v>
      </c>
      <c r="BD16">
        <v>11</v>
      </c>
      <c r="BE16">
        <v>122175.60699999997</v>
      </c>
      <c r="BF16">
        <v>4.5484202096086182E-2</v>
      </c>
      <c r="BG16">
        <v>4.4782987313771519E-2</v>
      </c>
      <c r="BH16">
        <v>297377.44200000004</v>
      </c>
      <c r="BI16">
        <v>1.8686891522861373E-2</v>
      </c>
      <c r="BJ16">
        <v>1.8398801945217261E-2</v>
      </c>
      <c r="BK16">
        <v>1</v>
      </c>
      <c r="BL16" t="s">
        <v>66</v>
      </c>
      <c r="BM16">
        <v>0</v>
      </c>
      <c r="BN16" t="s">
        <v>342</v>
      </c>
    </row>
    <row r="17" spans="1:66" x14ac:dyDescent="0.25">
      <c r="A17" s="142" t="str">
        <f t="shared" si="20"/>
        <v>해성운수</v>
      </c>
      <c r="B17" s="142" t="str">
        <f t="shared" si="1"/>
        <v>24</v>
      </c>
      <c r="C17" s="143" t="str">
        <f t="shared" si="21"/>
        <v>70바3875</v>
      </c>
      <c r="D17" s="131" t="str">
        <f t="shared" si="22"/>
        <v>대형</v>
      </c>
      <c r="E17" s="127" t="str">
        <f t="shared" si="16"/>
        <v>B</v>
      </c>
      <c r="F17" s="150">
        <f t="shared" si="17"/>
        <v>0.94416666666666671</v>
      </c>
      <c r="G17" s="151">
        <f t="shared" si="18"/>
        <v>2.266</v>
      </c>
      <c r="H17" s="152">
        <f t="shared" si="19"/>
        <v>2.4</v>
      </c>
      <c r="I17" s="153">
        <f t="shared" si="23"/>
        <v>518.28399999999999</v>
      </c>
      <c r="J17" s="154">
        <f t="shared" si="24"/>
        <v>5.8000962308739495E-3</v>
      </c>
      <c r="K17" s="154">
        <f t="shared" si="25"/>
        <v>0.44630465331322172</v>
      </c>
      <c r="L17" s="154">
        <f t="shared" si="26"/>
        <v>0.12541386575699809</v>
      </c>
      <c r="M17" s="155">
        <f t="shared" si="27"/>
        <v>11.752000000000001</v>
      </c>
      <c r="N17" s="156">
        <f t="shared" si="28"/>
        <v>1.351</v>
      </c>
      <c r="O17" s="156">
        <f t="shared" si="29"/>
        <v>8.6820000000000004</v>
      </c>
      <c r="P17" s="157">
        <f t="shared" si="30"/>
        <v>0</v>
      </c>
      <c r="Q17" s="158">
        <f t="shared" si="31"/>
        <v>72</v>
      </c>
      <c r="R17" s="159">
        <f t="shared" si="32"/>
        <v>25.752526923599977</v>
      </c>
      <c r="S17" s="144">
        <f t="shared" si="33"/>
        <v>7</v>
      </c>
      <c r="T17" s="144">
        <f t="shared" si="34"/>
        <v>45</v>
      </c>
      <c r="U17" t="s">
        <v>118</v>
      </c>
      <c r="V17" s="5" t="s">
        <v>119</v>
      </c>
      <c r="W17" t="s">
        <v>118</v>
      </c>
      <c r="X17" s="5" t="s">
        <v>119</v>
      </c>
      <c r="Y17" t="s">
        <v>203</v>
      </c>
      <c r="Z17" t="s">
        <v>146</v>
      </c>
      <c r="AA17" t="s">
        <v>201</v>
      </c>
      <c r="AB17">
        <v>534</v>
      </c>
      <c r="AC17" s="1">
        <v>518.28399999999999</v>
      </c>
      <c r="AD17" s="1">
        <v>228.673</v>
      </c>
      <c r="AE17" s="28">
        <v>2.266</v>
      </c>
      <c r="AF17">
        <v>2.4</v>
      </c>
      <c r="AG17">
        <v>11.752000000000001</v>
      </c>
      <c r="AH17">
        <v>36.732494000000003</v>
      </c>
      <c r="AI17">
        <v>0.21305199999999999</v>
      </c>
      <c r="AJ17">
        <v>16.393882999999999</v>
      </c>
      <c r="AK17">
        <v>65</v>
      </c>
      <c r="AL17">
        <v>7</v>
      </c>
      <c r="AM17">
        <v>45</v>
      </c>
      <c r="AN17">
        <v>72</v>
      </c>
      <c r="AO17">
        <v>14.109686999999999</v>
      </c>
      <c r="AP17">
        <v>341.4</v>
      </c>
      <c r="AQ17">
        <v>0</v>
      </c>
      <c r="AR17">
        <v>16</v>
      </c>
      <c r="AS17">
        <v>16695</v>
      </c>
      <c r="AT17">
        <v>1.351</v>
      </c>
      <c r="AU17">
        <v>8.6820000000000004</v>
      </c>
      <c r="AV17">
        <v>4463</v>
      </c>
      <c r="AW17">
        <v>0</v>
      </c>
      <c r="AX17" s="29">
        <v>0.55000000000000004</v>
      </c>
      <c r="AY17">
        <v>0.94416666666666671</v>
      </c>
      <c r="AZ17" t="s">
        <v>68</v>
      </c>
      <c r="BA17" t="s">
        <v>188</v>
      </c>
      <c r="BB17">
        <v>1</v>
      </c>
      <c r="BC17" t="s">
        <v>348</v>
      </c>
      <c r="BD17">
        <v>3</v>
      </c>
      <c r="BE17">
        <v>122175.60699999997</v>
      </c>
      <c r="BF17">
        <v>4.2421233888365302E-3</v>
      </c>
      <c r="BG17">
        <v>4.0052714996264907E-3</v>
      </c>
      <c r="BH17">
        <v>297377.44200000004</v>
      </c>
      <c r="BI17">
        <v>1.7428490759564738E-3</v>
      </c>
      <c r="BJ17">
        <v>1.645540002548904E-3</v>
      </c>
      <c r="BK17">
        <v>1</v>
      </c>
      <c r="BL17" t="s">
        <v>68</v>
      </c>
      <c r="BM17">
        <v>0</v>
      </c>
      <c r="BN17" t="s">
        <v>342</v>
      </c>
    </row>
    <row r="18" spans="1:66" x14ac:dyDescent="0.25">
      <c r="A18" s="139" t="str">
        <f t="shared" si="20"/>
        <v>해성운수</v>
      </c>
      <c r="B18" s="139" t="str">
        <f t="shared" si="1"/>
        <v>24</v>
      </c>
      <c r="C18" s="140" t="str">
        <f t="shared" si="21"/>
        <v>70바3876</v>
      </c>
      <c r="D18" s="114" t="str">
        <f t="shared" si="22"/>
        <v>대형</v>
      </c>
      <c r="E18" s="110" t="str">
        <f t="shared" si="16"/>
        <v>B</v>
      </c>
      <c r="F18" s="160">
        <f t="shared" si="17"/>
        <v>0.9091304347826088</v>
      </c>
      <c r="G18" s="161">
        <f t="shared" si="18"/>
        <v>2.0910000000000002</v>
      </c>
      <c r="H18" s="162">
        <f t="shared" si="19"/>
        <v>2.2999999999999998</v>
      </c>
      <c r="I18" s="163">
        <f t="shared" si="23"/>
        <v>5311.5829999999996</v>
      </c>
      <c r="J18" s="164">
        <f t="shared" si="24"/>
        <v>1.3033297487899845E-2</v>
      </c>
      <c r="K18" s="164">
        <f t="shared" si="25"/>
        <v>0.42800954007845987</v>
      </c>
      <c r="L18" s="164">
        <f t="shared" si="26"/>
        <v>0.12406847450185755</v>
      </c>
      <c r="M18" s="165">
        <f t="shared" si="27"/>
        <v>13.702</v>
      </c>
      <c r="N18" s="166">
        <f t="shared" si="28"/>
        <v>0.52700000000000002</v>
      </c>
      <c r="O18" s="166">
        <f t="shared" si="29"/>
        <v>35.752000000000002</v>
      </c>
      <c r="P18" s="167">
        <f t="shared" si="30"/>
        <v>0.60666666666666669</v>
      </c>
      <c r="Q18" s="168">
        <f t="shared" si="31"/>
        <v>89</v>
      </c>
      <c r="R18" s="169">
        <f t="shared" si="32"/>
        <v>27.230422288521613</v>
      </c>
      <c r="S18" s="141">
        <f t="shared" si="33"/>
        <v>28</v>
      </c>
      <c r="T18" s="141">
        <f t="shared" si="34"/>
        <v>1899</v>
      </c>
      <c r="U18" t="s">
        <v>118</v>
      </c>
      <c r="V18" s="5" t="s">
        <v>119</v>
      </c>
      <c r="W18" t="s">
        <v>118</v>
      </c>
      <c r="X18" s="5" t="s">
        <v>119</v>
      </c>
      <c r="Y18" t="s">
        <v>610</v>
      </c>
      <c r="Z18" t="s">
        <v>146</v>
      </c>
      <c r="AA18" t="s">
        <v>201</v>
      </c>
      <c r="AB18">
        <v>534</v>
      </c>
      <c r="AC18" s="1">
        <v>5311.5829999999996</v>
      </c>
      <c r="AD18" s="1">
        <v>2539.8270000000002</v>
      </c>
      <c r="AE18" s="28">
        <v>2.0910000000000002</v>
      </c>
      <c r="AF18">
        <v>2.2999999999999998</v>
      </c>
      <c r="AG18">
        <v>13.702</v>
      </c>
      <c r="AH18">
        <v>348.97239200000001</v>
      </c>
      <c r="AI18">
        <v>4.5482610000000001</v>
      </c>
      <c r="AJ18">
        <v>149.36351300000001</v>
      </c>
      <c r="AK18">
        <v>659</v>
      </c>
      <c r="AL18">
        <v>28</v>
      </c>
      <c r="AM18">
        <v>1899</v>
      </c>
      <c r="AN18">
        <v>89</v>
      </c>
      <c r="AO18">
        <v>15.220639</v>
      </c>
      <c r="AP18">
        <v>3468.4</v>
      </c>
      <c r="AQ18">
        <v>36.4</v>
      </c>
      <c r="AR18">
        <v>118</v>
      </c>
      <c r="AS18">
        <v>94977</v>
      </c>
      <c r="AT18">
        <v>0.52700000000000002</v>
      </c>
      <c r="AU18">
        <v>35.752000000000002</v>
      </c>
      <c r="AV18">
        <v>47061</v>
      </c>
      <c r="AW18">
        <v>0</v>
      </c>
      <c r="AX18" s="29">
        <v>0.53</v>
      </c>
      <c r="AY18">
        <v>0.9091304347826088</v>
      </c>
      <c r="AZ18" t="s">
        <v>68</v>
      </c>
      <c r="BA18" t="s">
        <v>188</v>
      </c>
      <c r="BB18">
        <v>8</v>
      </c>
      <c r="BC18" t="s">
        <v>510</v>
      </c>
      <c r="BD18">
        <v>12</v>
      </c>
      <c r="BE18">
        <v>122175.60699999997</v>
      </c>
      <c r="BF18">
        <v>4.3474987605340902E-2</v>
      </c>
      <c r="BG18">
        <v>3.9524434383812104E-2</v>
      </c>
      <c r="BH18">
        <v>297377.44200000004</v>
      </c>
      <c r="BI18">
        <v>1.7861418688240645E-2</v>
      </c>
      <c r="BJ18">
        <v>1.6238359337874431E-2</v>
      </c>
      <c r="BK18">
        <v>1</v>
      </c>
      <c r="BL18" t="s">
        <v>185</v>
      </c>
      <c r="BM18" t="s">
        <v>186</v>
      </c>
      <c r="BN18" t="s">
        <v>185</v>
      </c>
    </row>
    <row r="19" spans="1:66" x14ac:dyDescent="0.25">
      <c r="A19" s="142" t="str">
        <f t="shared" si="20"/>
        <v>해성운수</v>
      </c>
      <c r="B19" s="142" t="str">
        <f t="shared" si="1"/>
        <v>24</v>
      </c>
      <c r="C19" s="143" t="str">
        <f t="shared" si="21"/>
        <v>70바3878</v>
      </c>
      <c r="D19" s="131" t="str">
        <f t="shared" si="22"/>
        <v>대형</v>
      </c>
      <c r="E19" s="127" t="str">
        <f t="shared" si="16"/>
        <v>C</v>
      </c>
      <c r="F19" s="150">
        <f t="shared" si="17"/>
        <v>0.89416666666666667</v>
      </c>
      <c r="G19" s="151">
        <f t="shared" si="18"/>
        <v>2.1459999999999999</v>
      </c>
      <c r="H19" s="152">
        <f t="shared" si="19"/>
        <v>2.4</v>
      </c>
      <c r="I19" s="153">
        <f t="shared" si="23"/>
        <v>5880.6019999999999</v>
      </c>
      <c r="J19" s="154">
        <f t="shared" si="24"/>
        <v>9.8466859578101376E-3</v>
      </c>
      <c r="K19" s="154">
        <f t="shared" si="25"/>
        <v>0.45153543707142524</v>
      </c>
      <c r="L19" s="154">
        <f t="shared" si="26"/>
        <v>0.18059375553727322</v>
      </c>
      <c r="M19" s="155">
        <f t="shared" si="27"/>
        <v>14.504</v>
      </c>
      <c r="N19" s="156">
        <f t="shared" si="28"/>
        <v>0.56100000000000005</v>
      </c>
      <c r="O19" s="156">
        <f t="shared" si="29"/>
        <v>14.997999999999999</v>
      </c>
      <c r="P19" s="157">
        <f t="shared" si="30"/>
        <v>9.3333333333333324E-2</v>
      </c>
      <c r="Q19" s="158">
        <f t="shared" si="31"/>
        <v>84</v>
      </c>
      <c r="R19" s="159">
        <f t="shared" si="32"/>
        <v>26.521445049797599</v>
      </c>
      <c r="S19" s="144">
        <f t="shared" si="33"/>
        <v>33</v>
      </c>
      <c r="T19" s="144">
        <f t="shared" si="34"/>
        <v>882</v>
      </c>
      <c r="U19" t="s">
        <v>118</v>
      </c>
      <c r="V19" t="s">
        <v>119</v>
      </c>
      <c r="W19" s="4" t="s">
        <v>118</v>
      </c>
      <c r="X19" t="s">
        <v>119</v>
      </c>
      <c r="Y19" s="4" t="s">
        <v>205</v>
      </c>
      <c r="Z19" s="4" t="s">
        <v>146</v>
      </c>
      <c r="AA19" s="4" t="s">
        <v>48</v>
      </c>
      <c r="AB19" s="4">
        <v>534</v>
      </c>
      <c r="AC19" s="4">
        <v>5880.6019999999999</v>
      </c>
      <c r="AD19" s="4">
        <v>2740.2420000000002</v>
      </c>
      <c r="AE19" s="4">
        <v>2.1459999999999999</v>
      </c>
      <c r="AF19" s="4">
        <v>2.4</v>
      </c>
      <c r="AG19" s="4">
        <v>14.504</v>
      </c>
      <c r="AH19" s="4">
        <v>411.66490099999999</v>
      </c>
      <c r="AI19" s="4">
        <v>4.0535350000000001</v>
      </c>
      <c r="AJ19" s="4">
        <v>185.881291</v>
      </c>
      <c r="AK19" s="4">
        <v>1062</v>
      </c>
      <c r="AL19" s="4">
        <v>33</v>
      </c>
      <c r="AM19" s="4">
        <v>882</v>
      </c>
      <c r="AN19" s="4">
        <v>84</v>
      </c>
      <c r="AO19" s="4">
        <v>14.284924</v>
      </c>
      <c r="AP19" s="4">
        <v>3429.7</v>
      </c>
      <c r="AQ19" s="4">
        <v>5.6</v>
      </c>
      <c r="AR19" s="4">
        <v>138</v>
      </c>
      <c r="AS19" s="4">
        <v>139435</v>
      </c>
      <c r="AT19" s="4">
        <v>0.56100000000000005</v>
      </c>
      <c r="AU19" s="4">
        <v>14.997999999999999</v>
      </c>
      <c r="AV19" s="4">
        <v>54140</v>
      </c>
      <c r="AW19" s="4">
        <v>0</v>
      </c>
      <c r="AX19" s="30">
        <v>0.57999999999999996</v>
      </c>
      <c r="AY19">
        <v>0.89416666666666667</v>
      </c>
      <c r="AZ19" t="s">
        <v>69</v>
      </c>
      <c r="BA19" t="s">
        <v>188</v>
      </c>
      <c r="BB19">
        <v>1</v>
      </c>
      <c r="BC19" t="s">
        <v>212</v>
      </c>
      <c r="BD19">
        <v>15</v>
      </c>
      <c r="BE19">
        <v>122175.60699999997</v>
      </c>
      <c r="BF19">
        <v>4.8132373919779266E-2</v>
      </c>
      <c r="BG19">
        <v>4.3038364346602624E-2</v>
      </c>
      <c r="BH19">
        <v>297377.44200000004</v>
      </c>
      <c r="BI19">
        <v>1.9774875862978197E-2</v>
      </c>
      <c r="BJ19">
        <v>1.7682034834146338E-2</v>
      </c>
      <c r="BK19">
        <v>1</v>
      </c>
      <c r="BL19" t="s">
        <v>69</v>
      </c>
      <c r="BM19">
        <v>0</v>
      </c>
      <c r="BN19" t="s">
        <v>342</v>
      </c>
    </row>
    <row r="20" spans="1:66" x14ac:dyDescent="0.25">
      <c r="A20" s="139" t="str">
        <f t="shared" si="20"/>
        <v>해성운수</v>
      </c>
      <c r="B20" s="139" t="str">
        <f t="shared" si="1"/>
        <v>24</v>
      </c>
      <c r="C20" s="140" t="str">
        <f t="shared" si="21"/>
        <v>70바3879</v>
      </c>
      <c r="D20" s="114" t="str">
        <f t="shared" si="22"/>
        <v>대형</v>
      </c>
      <c r="E20" s="110" t="str">
        <f t="shared" si="16"/>
        <v>C</v>
      </c>
      <c r="F20" s="160">
        <f t="shared" si="17"/>
        <v>0.87125000000000008</v>
      </c>
      <c r="G20" s="161">
        <f t="shared" si="18"/>
        <v>2.0910000000000002</v>
      </c>
      <c r="H20" s="162">
        <f t="shared" si="19"/>
        <v>2.4</v>
      </c>
      <c r="I20" s="163">
        <f t="shared" si="23"/>
        <v>6037.0389999999998</v>
      </c>
      <c r="J20" s="164">
        <f t="shared" si="24"/>
        <v>1.6185184473576357E-2</v>
      </c>
      <c r="K20" s="164">
        <f t="shared" si="25"/>
        <v>0.43346038814478449</v>
      </c>
      <c r="L20" s="164">
        <f t="shared" si="26"/>
        <v>0.23554593568138288</v>
      </c>
      <c r="M20" s="165">
        <f t="shared" si="27"/>
        <v>15.509</v>
      </c>
      <c r="N20" s="166">
        <f t="shared" si="28"/>
        <v>0.86099999999999999</v>
      </c>
      <c r="O20" s="166">
        <f t="shared" si="29"/>
        <v>15.156000000000001</v>
      </c>
      <c r="P20" s="167">
        <f t="shared" si="30"/>
        <v>7.8333333333333338E-2</v>
      </c>
      <c r="Q20" s="168">
        <f t="shared" si="31"/>
        <v>84</v>
      </c>
      <c r="R20" s="169">
        <f t="shared" si="32"/>
        <v>26.152032814442148</v>
      </c>
      <c r="S20" s="141">
        <f t="shared" si="33"/>
        <v>52</v>
      </c>
      <c r="T20" s="141">
        <f t="shared" si="34"/>
        <v>915</v>
      </c>
      <c r="U20" t="s">
        <v>118</v>
      </c>
      <c r="V20" s="5" t="s">
        <v>119</v>
      </c>
      <c r="W20" t="s">
        <v>118</v>
      </c>
      <c r="X20" s="5" t="s">
        <v>119</v>
      </c>
      <c r="Y20" t="s">
        <v>206</v>
      </c>
      <c r="Z20" t="s">
        <v>146</v>
      </c>
      <c r="AA20" t="s">
        <v>48</v>
      </c>
      <c r="AB20">
        <v>534</v>
      </c>
      <c r="AC20" s="1">
        <v>6037.0389999999998</v>
      </c>
      <c r="AD20" s="1">
        <v>2887.3389999999999</v>
      </c>
      <c r="AE20" s="28">
        <v>2.0910000000000002</v>
      </c>
      <c r="AF20">
        <v>2.4</v>
      </c>
      <c r="AG20">
        <v>15.509</v>
      </c>
      <c r="AH20">
        <v>419.44600700000001</v>
      </c>
      <c r="AI20">
        <v>6.7888109999999999</v>
      </c>
      <c r="AJ20">
        <v>181.81322900000001</v>
      </c>
      <c r="AK20">
        <v>1422</v>
      </c>
      <c r="AL20">
        <v>52</v>
      </c>
      <c r="AM20">
        <v>915</v>
      </c>
      <c r="AN20">
        <v>84</v>
      </c>
      <c r="AO20">
        <v>14.392887</v>
      </c>
      <c r="AP20">
        <v>4489.8</v>
      </c>
      <c r="AQ20">
        <v>4.7</v>
      </c>
      <c r="AR20">
        <v>136</v>
      </c>
      <c r="AS20">
        <v>133099</v>
      </c>
      <c r="AT20">
        <v>0.86099999999999999</v>
      </c>
      <c r="AU20">
        <v>15.156000000000001</v>
      </c>
      <c r="AV20">
        <v>52995</v>
      </c>
      <c r="AW20">
        <v>0</v>
      </c>
      <c r="AX20" s="29">
        <v>0.6</v>
      </c>
      <c r="AY20">
        <v>0.87125000000000008</v>
      </c>
      <c r="AZ20" t="s">
        <v>69</v>
      </c>
      <c r="BA20" t="s">
        <v>188</v>
      </c>
      <c r="BB20">
        <v>3</v>
      </c>
      <c r="BC20" t="s">
        <v>204</v>
      </c>
      <c r="BD20">
        <v>16</v>
      </c>
      <c r="BE20">
        <v>122175.60699999997</v>
      </c>
      <c r="BF20">
        <v>4.9412801362222827E-2</v>
      </c>
      <c r="BG20">
        <v>4.3050903186836645E-2</v>
      </c>
      <c r="BH20">
        <v>297377.44200000004</v>
      </c>
      <c r="BI20">
        <v>2.0300931232033394E-2</v>
      </c>
      <c r="BJ20">
        <v>1.7687186335909096E-2</v>
      </c>
      <c r="BK20">
        <v>1</v>
      </c>
      <c r="BL20" t="s">
        <v>69</v>
      </c>
      <c r="BM20">
        <v>0</v>
      </c>
      <c r="BN20" t="s">
        <v>342</v>
      </c>
    </row>
    <row r="21" spans="1:66" x14ac:dyDescent="0.25">
      <c r="A21" s="142" t="str">
        <f t="shared" si="20"/>
        <v>해성운수</v>
      </c>
      <c r="B21" s="142" t="str">
        <f t="shared" si="1"/>
        <v>24</v>
      </c>
      <c r="C21" s="143" t="str">
        <f t="shared" si="21"/>
        <v>70바3880</v>
      </c>
      <c r="D21" s="131" t="str">
        <f t="shared" si="22"/>
        <v>대형</v>
      </c>
      <c r="E21" s="127" t="str">
        <f t="shared" si="16"/>
        <v>S</v>
      </c>
      <c r="F21" s="150">
        <f t="shared" si="17"/>
        <v>1.0350000000000001</v>
      </c>
      <c r="G21" s="151">
        <f t="shared" si="18"/>
        <v>2.484</v>
      </c>
      <c r="H21" s="152">
        <f t="shared" si="19"/>
        <v>2.4</v>
      </c>
      <c r="I21" s="153">
        <f t="shared" si="23"/>
        <v>6227.34</v>
      </c>
      <c r="J21" s="154">
        <f t="shared" si="24"/>
        <v>8.5604355713936268E-3</v>
      </c>
      <c r="K21" s="154">
        <f t="shared" si="25"/>
        <v>0.38684594234058017</v>
      </c>
      <c r="L21" s="154">
        <f t="shared" si="26"/>
        <v>0.21212909524773016</v>
      </c>
      <c r="M21" s="155">
        <f t="shared" si="27"/>
        <v>12.368</v>
      </c>
      <c r="N21" s="156">
        <f t="shared" si="28"/>
        <v>0.35299999999999998</v>
      </c>
      <c r="O21" s="156">
        <f t="shared" si="29"/>
        <v>10.855</v>
      </c>
      <c r="P21" s="157">
        <f t="shared" si="30"/>
        <v>0</v>
      </c>
      <c r="Q21" s="158">
        <f t="shared" si="31"/>
        <v>83</v>
      </c>
      <c r="R21" s="159">
        <f t="shared" si="32"/>
        <v>25.45354903875549</v>
      </c>
      <c r="S21" s="144">
        <f t="shared" si="33"/>
        <v>22</v>
      </c>
      <c r="T21" s="144">
        <f t="shared" si="34"/>
        <v>676</v>
      </c>
      <c r="U21" t="s">
        <v>118</v>
      </c>
      <c r="V21" s="5" t="s">
        <v>119</v>
      </c>
      <c r="W21" t="s">
        <v>118</v>
      </c>
      <c r="X21" s="5" t="s">
        <v>119</v>
      </c>
      <c r="Y21" t="s">
        <v>207</v>
      </c>
      <c r="Z21" t="s">
        <v>146</v>
      </c>
      <c r="AA21" t="s">
        <v>48</v>
      </c>
      <c r="AB21">
        <v>534</v>
      </c>
      <c r="AC21" s="1">
        <v>6227.34</v>
      </c>
      <c r="AD21" s="1">
        <v>2506.9259999999999</v>
      </c>
      <c r="AE21" s="28">
        <v>2.484</v>
      </c>
      <c r="AF21">
        <v>2.4</v>
      </c>
      <c r="AG21">
        <v>12.368</v>
      </c>
      <c r="AH21">
        <v>404.66036700000001</v>
      </c>
      <c r="AI21">
        <v>3.4640689999999998</v>
      </c>
      <c r="AJ21">
        <v>156.54122100000001</v>
      </c>
      <c r="AK21">
        <v>1321</v>
      </c>
      <c r="AL21">
        <v>22</v>
      </c>
      <c r="AM21">
        <v>676</v>
      </c>
      <c r="AN21">
        <v>83</v>
      </c>
      <c r="AO21">
        <v>15.389053000000001</v>
      </c>
      <c r="AP21">
        <v>4589</v>
      </c>
      <c r="AQ21">
        <v>0</v>
      </c>
      <c r="AR21">
        <v>60</v>
      </c>
      <c r="AS21">
        <v>53050</v>
      </c>
      <c r="AT21">
        <v>0.35299999999999998</v>
      </c>
      <c r="AU21">
        <v>10.855</v>
      </c>
      <c r="AV21">
        <v>53123</v>
      </c>
      <c r="AW21">
        <v>0</v>
      </c>
      <c r="AX21" s="29">
        <v>0.63</v>
      </c>
      <c r="AY21">
        <v>1.0350000000000001</v>
      </c>
      <c r="AZ21" t="s">
        <v>71</v>
      </c>
      <c r="BA21" t="s">
        <v>188</v>
      </c>
      <c r="BB21">
        <v>2</v>
      </c>
      <c r="BC21" t="s">
        <v>395</v>
      </c>
      <c r="BD21">
        <v>17</v>
      </c>
      <c r="BE21">
        <v>122175.60699999997</v>
      </c>
      <c r="BF21">
        <v>5.0970403609290039E-2</v>
      </c>
      <c r="BG21">
        <v>5.2754367735615197E-2</v>
      </c>
      <c r="BH21">
        <v>297377.44200000004</v>
      </c>
      <c r="BI21">
        <v>2.094086208462308E-2</v>
      </c>
      <c r="BJ21">
        <v>2.1673792257584892E-2</v>
      </c>
      <c r="BK21">
        <v>1</v>
      </c>
      <c r="BL21" t="s">
        <v>66</v>
      </c>
      <c r="BM21">
        <v>1</v>
      </c>
      <c r="BN21" t="s">
        <v>376</v>
      </c>
    </row>
    <row r="22" spans="1:66" x14ac:dyDescent="0.25">
      <c r="A22" s="139" t="str">
        <f t="shared" si="20"/>
        <v>해성운수</v>
      </c>
      <c r="B22" s="139" t="str">
        <f t="shared" si="1"/>
        <v>24</v>
      </c>
      <c r="C22" s="140" t="str">
        <f t="shared" si="21"/>
        <v>70바3881</v>
      </c>
      <c r="D22" s="114" t="str">
        <f t="shared" si="22"/>
        <v>대형</v>
      </c>
      <c r="E22" s="110" t="str">
        <f t="shared" si="16"/>
        <v>C</v>
      </c>
      <c r="F22" s="160">
        <f t="shared" si="17"/>
        <v>0.88249999999999995</v>
      </c>
      <c r="G22" s="161">
        <f t="shared" si="18"/>
        <v>2.1179999999999999</v>
      </c>
      <c r="H22" s="162">
        <f t="shared" si="19"/>
        <v>2.4</v>
      </c>
      <c r="I22" s="163">
        <f t="shared" si="23"/>
        <v>6010.3209999999999</v>
      </c>
      <c r="J22" s="164">
        <f t="shared" si="24"/>
        <v>3.0716094812927048E-2</v>
      </c>
      <c r="K22" s="164">
        <f t="shared" si="25"/>
        <v>0.43833931452028496</v>
      </c>
      <c r="L22" s="164">
        <f t="shared" si="26"/>
        <v>0.23276626988808086</v>
      </c>
      <c r="M22" s="165">
        <f t="shared" si="27"/>
        <v>15.843999999999999</v>
      </c>
      <c r="N22" s="166">
        <f t="shared" si="28"/>
        <v>0.94799999999999995</v>
      </c>
      <c r="O22" s="166">
        <f t="shared" si="29"/>
        <v>11.364000000000001</v>
      </c>
      <c r="P22" s="167">
        <f t="shared" si="30"/>
        <v>0.90666666666666662</v>
      </c>
      <c r="Q22" s="168">
        <f t="shared" si="31"/>
        <v>90</v>
      </c>
      <c r="R22" s="169">
        <f t="shared" si="32"/>
        <v>26.435673096209126</v>
      </c>
      <c r="S22" s="141">
        <f t="shared" si="33"/>
        <v>57</v>
      </c>
      <c r="T22" s="141">
        <f t="shared" si="34"/>
        <v>683</v>
      </c>
      <c r="U22" t="s">
        <v>118</v>
      </c>
      <c r="V22" t="s">
        <v>119</v>
      </c>
      <c r="W22" s="4" t="s">
        <v>118</v>
      </c>
      <c r="X22" t="s">
        <v>119</v>
      </c>
      <c r="Y22" s="4" t="s">
        <v>208</v>
      </c>
      <c r="Z22" s="4" t="s">
        <v>146</v>
      </c>
      <c r="AA22" s="4" t="s">
        <v>48</v>
      </c>
      <c r="AB22" s="4">
        <v>534</v>
      </c>
      <c r="AC22" s="4">
        <v>6010.3209999999999</v>
      </c>
      <c r="AD22" s="4">
        <v>2838.0189999999998</v>
      </c>
      <c r="AE22" s="4">
        <v>2.1179999999999999</v>
      </c>
      <c r="AF22" s="4">
        <v>2.4</v>
      </c>
      <c r="AG22" s="4">
        <v>15.843999999999999</v>
      </c>
      <c r="AH22" s="4">
        <v>428.21127100000001</v>
      </c>
      <c r="AI22" s="4">
        <v>13.152977999999999</v>
      </c>
      <c r="AJ22" s="4">
        <v>187.70183499999999</v>
      </c>
      <c r="AK22" s="4">
        <v>1399</v>
      </c>
      <c r="AL22" s="4">
        <v>57</v>
      </c>
      <c r="AM22" s="4">
        <v>683</v>
      </c>
      <c r="AN22" s="4">
        <v>90</v>
      </c>
      <c r="AO22" s="4">
        <v>14.035876999999999</v>
      </c>
      <c r="AP22" s="4">
        <v>5520.7</v>
      </c>
      <c r="AQ22" s="4">
        <v>54.4</v>
      </c>
      <c r="AR22" s="4">
        <v>149</v>
      </c>
      <c r="AS22" s="4">
        <v>112583</v>
      </c>
      <c r="AT22" s="4">
        <v>0.94799999999999995</v>
      </c>
      <c r="AU22" s="4">
        <v>11.364000000000001</v>
      </c>
      <c r="AV22" s="4">
        <v>55746</v>
      </c>
      <c r="AW22" s="4">
        <v>0</v>
      </c>
      <c r="AX22" s="30">
        <v>0.61</v>
      </c>
      <c r="AY22">
        <v>0.88249999999999995</v>
      </c>
      <c r="AZ22" t="s">
        <v>69</v>
      </c>
      <c r="BA22" t="s">
        <v>188</v>
      </c>
      <c r="BB22">
        <v>2</v>
      </c>
      <c r="BC22" t="s">
        <v>350</v>
      </c>
      <c r="BD22">
        <v>15</v>
      </c>
      <c r="BE22">
        <v>122175.60699999997</v>
      </c>
      <c r="BF22">
        <v>4.9194116138092943E-2</v>
      </c>
      <c r="BG22">
        <v>4.3413807491867018E-2</v>
      </c>
      <c r="BH22">
        <v>297377.44200000004</v>
      </c>
      <c r="BI22">
        <v>2.0211085815984655E-2</v>
      </c>
      <c r="BJ22">
        <v>1.7836283232606456E-2</v>
      </c>
      <c r="BK22">
        <v>1</v>
      </c>
      <c r="BL22" t="s">
        <v>69</v>
      </c>
      <c r="BM22">
        <v>0</v>
      </c>
      <c r="BN22" t="s">
        <v>342</v>
      </c>
    </row>
    <row r="23" spans="1:66" x14ac:dyDescent="0.25">
      <c r="A23" s="142" t="str">
        <f t="shared" si="20"/>
        <v>해성운수</v>
      </c>
      <c r="B23" s="142" t="str">
        <f t="shared" si="1"/>
        <v>24</v>
      </c>
      <c r="C23" s="143" t="str">
        <f t="shared" si="21"/>
        <v>70바3889</v>
      </c>
      <c r="D23" s="131" t="str">
        <f t="shared" si="22"/>
        <v>대형</v>
      </c>
      <c r="E23" s="127" t="str">
        <f t="shared" si="16"/>
        <v>S</v>
      </c>
      <c r="F23" s="150">
        <f t="shared" si="17"/>
        <v>1.0008333333333335</v>
      </c>
      <c r="G23" s="151">
        <f t="shared" si="18"/>
        <v>2.4020000000000001</v>
      </c>
      <c r="H23" s="152">
        <f t="shared" si="19"/>
        <v>2.4</v>
      </c>
      <c r="I23" s="153">
        <f t="shared" si="23"/>
        <v>6410.768</v>
      </c>
      <c r="J23" s="154">
        <f t="shared" si="24"/>
        <v>1.2161027432056732E-2</v>
      </c>
      <c r="K23" s="154">
        <f t="shared" si="25"/>
        <v>0.43175216138263328</v>
      </c>
      <c r="L23" s="154">
        <f t="shared" si="26"/>
        <v>0.20637152990094165</v>
      </c>
      <c r="M23" s="155">
        <f t="shared" si="27"/>
        <v>12.223000000000001</v>
      </c>
      <c r="N23" s="156">
        <f t="shared" si="28"/>
        <v>0.57699999999999996</v>
      </c>
      <c r="O23" s="156">
        <f t="shared" si="29"/>
        <v>12.978</v>
      </c>
      <c r="P23" s="157">
        <f t="shared" si="30"/>
        <v>3.0000000000000002E-2</v>
      </c>
      <c r="Q23" s="158">
        <f t="shared" si="31"/>
        <v>83</v>
      </c>
      <c r="R23" s="159">
        <f t="shared" si="32"/>
        <v>26.082084498669889</v>
      </c>
      <c r="S23" s="144">
        <f t="shared" si="33"/>
        <v>37</v>
      </c>
      <c r="T23" s="144">
        <f t="shared" si="34"/>
        <v>832</v>
      </c>
      <c r="U23" t="s">
        <v>118</v>
      </c>
      <c r="V23" s="5" t="s">
        <v>119</v>
      </c>
      <c r="W23" t="s">
        <v>118</v>
      </c>
      <c r="X23" s="5" t="s">
        <v>119</v>
      </c>
      <c r="Y23" t="s">
        <v>209</v>
      </c>
      <c r="Z23" t="s">
        <v>146</v>
      </c>
      <c r="AA23" t="s">
        <v>48</v>
      </c>
      <c r="AB23">
        <v>534</v>
      </c>
      <c r="AC23" s="1">
        <v>6410.768</v>
      </c>
      <c r="AD23" s="1">
        <v>2669.0929999999998</v>
      </c>
      <c r="AE23" s="28">
        <v>2.4020000000000001</v>
      </c>
      <c r="AF23">
        <v>2.4</v>
      </c>
      <c r="AG23">
        <v>12.223000000000001</v>
      </c>
      <c r="AH23">
        <v>442.00295</v>
      </c>
      <c r="AI23">
        <v>5.37521</v>
      </c>
      <c r="AJ23">
        <v>190.83572899999999</v>
      </c>
      <c r="AK23">
        <v>1323</v>
      </c>
      <c r="AL23">
        <v>37</v>
      </c>
      <c r="AM23">
        <v>832</v>
      </c>
      <c r="AN23">
        <v>83</v>
      </c>
      <c r="AO23">
        <v>14.503902999999999</v>
      </c>
      <c r="AP23">
        <v>6502.4</v>
      </c>
      <c r="AQ23">
        <v>1.8</v>
      </c>
      <c r="AR23">
        <v>192</v>
      </c>
      <c r="AS23">
        <v>120938</v>
      </c>
      <c r="AT23">
        <v>0.57699999999999996</v>
      </c>
      <c r="AU23">
        <v>12.978</v>
      </c>
      <c r="AV23">
        <v>55704</v>
      </c>
      <c r="AW23">
        <v>0</v>
      </c>
      <c r="AX23" s="29">
        <v>0.59</v>
      </c>
      <c r="AY23">
        <v>1.0008333333333335</v>
      </c>
      <c r="AZ23" t="s">
        <v>71</v>
      </c>
      <c r="BA23" t="s">
        <v>188</v>
      </c>
      <c r="BB23">
        <v>5</v>
      </c>
      <c r="BC23" t="s">
        <v>507</v>
      </c>
      <c r="BD23">
        <v>16</v>
      </c>
      <c r="BE23">
        <v>122175.60699999997</v>
      </c>
      <c r="BF23">
        <v>5.2471750764454983E-2</v>
      </c>
      <c r="BG23">
        <v>5.2515477223425366E-2</v>
      </c>
      <c r="BH23">
        <v>297377.44200000004</v>
      </c>
      <c r="BI23">
        <v>2.1557680894975211E-2</v>
      </c>
      <c r="BJ23">
        <v>2.1575645629054362E-2</v>
      </c>
      <c r="BK23">
        <v>1</v>
      </c>
      <c r="BL23" t="s">
        <v>66</v>
      </c>
      <c r="BM23">
        <v>1</v>
      </c>
      <c r="BN23" t="s">
        <v>376</v>
      </c>
    </row>
    <row r="24" spans="1:66" x14ac:dyDescent="0.25">
      <c r="A24" s="139" t="str">
        <f t="shared" si="20"/>
        <v>해성운수</v>
      </c>
      <c r="B24" s="139" t="str">
        <f t="shared" si="1"/>
        <v>24</v>
      </c>
      <c r="C24" s="140" t="str">
        <f t="shared" si="21"/>
        <v>70바3893</v>
      </c>
      <c r="D24" s="114" t="str">
        <f t="shared" si="22"/>
        <v>대형</v>
      </c>
      <c r="E24" s="110" t="str">
        <f t="shared" si="16"/>
        <v>A</v>
      </c>
      <c r="F24" s="160">
        <f t="shared" si="17"/>
        <v>0.97782608695652184</v>
      </c>
      <c r="G24" s="161">
        <f t="shared" si="18"/>
        <v>2.2490000000000001</v>
      </c>
      <c r="H24" s="162">
        <f t="shared" si="19"/>
        <v>2.2999999999999998</v>
      </c>
      <c r="I24" s="163">
        <f t="shared" si="23"/>
        <v>5592.62</v>
      </c>
      <c r="J24" s="164">
        <f t="shared" si="24"/>
        <v>2.3343140432566661E-2</v>
      </c>
      <c r="K24" s="164">
        <f t="shared" si="25"/>
        <v>0.43925990417889677</v>
      </c>
      <c r="L24" s="164">
        <f t="shared" si="26"/>
        <v>0.20670097378330729</v>
      </c>
      <c r="M24" s="165">
        <f t="shared" si="27"/>
        <v>11.734999999999999</v>
      </c>
      <c r="N24" s="166">
        <f t="shared" si="28"/>
        <v>0.44700000000000001</v>
      </c>
      <c r="O24" s="166">
        <f t="shared" si="29"/>
        <v>13.339</v>
      </c>
      <c r="P24" s="167">
        <f t="shared" si="30"/>
        <v>0</v>
      </c>
      <c r="Q24" s="168">
        <f t="shared" si="31"/>
        <v>83</v>
      </c>
      <c r="R24" s="169">
        <f t="shared" si="32"/>
        <v>26.010497057909646</v>
      </c>
      <c r="S24" s="141">
        <f t="shared" si="33"/>
        <v>25</v>
      </c>
      <c r="T24" s="141">
        <f t="shared" si="34"/>
        <v>746</v>
      </c>
      <c r="U24" t="s">
        <v>118</v>
      </c>
      <c r="V24" s="5" t="s">
        <v>119</v>
      </c>
      <c r="W24" t="s">
        <v>118</v>
      </c>
      <c r="X24" s="5" t="s">
        <v>119</v>
      </c>
      <c r="Y24" t="s">
        <v>210</v>
      </c>
      <c r="Z24" t="s">
        <v>146</v>
      </c>
      <c r="AA24" t="s">
        <v>48</v>
      </c>
      <c r="AB24">
        <v>534</v>
      </c>
      <c r="AC24" s="1">
        <v>5592.62</v>
      </c>
      <c r="AD24" s="1">
        <v>2486.4229999999998</v>
      </c>
      <c r="AE24" s="28">
        <v>2.2490000000000001</v>
      </c>
      <c r="AF24">
        <v>2.2999999999999998</v>
      </c>
      <c r="AG24">
        <v>11.734999999999999</v>
      </c>
      <c r="AH24">
        <v>400.10267800000003</v>
      </c>
      <c r="AI24">
        <v>9.3396530000000002</v>
      </c>
      <c r="AJ24">
        <v>175.749064</v>
      </c>
      <c r="AK24">
        <v>1156</v>
      </c>
      <c r="AL24">
        <v>25</v>
      </c>
      <c r="AM24">
        <v>746</v>
      </c>
      <c r="AN24">
        <v>83</v>
      </c>
      <c r="AO24">
        <v>13.977961000000001</v>
      </c>
      <c r="AP24">
        <v>2979.5</v>
      </c>
      <c r="AQ24">
        <v>0</v>
      </c>
      <c r="AR24">
        <v>155</v>
      </c>
      <c r="AS24">
        <v>145503</v>
      </c>
      <c r="AT24">
        <v>0.44700000000000001</v>
      </c>
      <c r="AU24">
        <v>13.339</v>
      </c>
      <c r="AV24">
        <v>47852</v>
      </c>
      <c r="AW24">
        <v>0</v>
      </c>
      <c r="AX24" s="29">
        <v>0.54</v>
      </c>
      <c r="AY24">
        <v>0.97782608695652184</v>
      </c>
      <c r="AZ24" t="s">
        <v>66</v>
      </c>
      <c r="BA24" t="s">
        <v>188</v>
      </c>
      <c r="BB24">
        <v>2</v>
      </c>
      <c r="BC24" t="s">
        <v>377</v>
      </c>
      <c r="BD24">
        <v>14</v>
      </c>
      <c r="BE24">
        <v>122175.60699999997</v>
      </c>
      <c r="BF24">
        <v>4.5775258558772708E-2</v>
      </c>
      <c r="BG24">
        <v>4.4760241955947751E-2</v>
      </c>
      <c r="BH24">
        <v>297377.44200000004</v>
      </c>
      <c r="BI24">
        <v>1.8806470196216157E-2</v>
      </c>
      <c r="BJ24">
        <v>1.8389457161430495E-2</v>
      </c>
      <c r="BK24">
        <v>1</v>
      </c>
      <c r="BL24" t="s">
        <v>66</v>
      </c>
      <c r="BM24">
        <v>0</v>
      </c>
      <c r="BN24" t="s">
        <v>342</v>
      </c>
    </row>
    <row r="25" spans="1:66" x14ac:dyDescent="0.25">
      <c r="A25" s="142" t="str">
        <f t="shared" si="20"/>
        <v>해성운수</v>
      </c>
      <c r="B25" s="142" t="str">
        <f t="shared" si="1"/>
        <v>24</v>
      </c>
      <c r="C25" s="143" t="str">
        <f t="shared" si="21"/>
        <v>71바5764</v>
      </c>
      <c r="D25" s="131" t="str">
        <f t="shared" si="22"/>
        <v>중형</v>
      </c>
      <c r="E25" s="127" t="str">
        <f t="shared" si="16"/>
        <v>S</v>
      </c>
      <c r="F25" s="150">
        <f t="shared" si="17"/>
        <v>1.01</v>
      </c>
      <c r="G25" s="151">
        <f t="shared" si="18"/>
        <v>2.6259999999999999</v>
      </c>
      <c r="H25" s="152">
        <f t="shared" si="19"/>
        <v>2.6</v>
      </c>
      <c r="I25" s="153">
        <f t="shared" si="23"/>
        <v>4253.3059999999996</v>
      </c>
      <c r="J25" s="154">
        <f t="shared" si="24"/>
        <v>8.6221820448985353E-3</v>
      </c>
      <c r="K25" s="154">
        <f t="shared" si="25"/>
        <v>0.44592905016263329</v>
      </c>
      <c r="L25" s="154">
        <f t="shared" si="26"/>
        <v>0.26120857516482476</v>
      </c>
      <c r="M25" s="155">
        <f t="shared" si="27"/>
        <v>11.835000000000001</v>
      </c>
      <c r="N25" s="156">
        <f t="shared" si="28"/>
        <v>0.4</v>
      </c>
      <c r="O25" s="156">
        <f t="shared" si="29"/>
        <v>10.698</v>
      </c>
      <c r="P25" s="157">
        <f t="shared" si="30"/>
        <v>0.57499999999999996</v>
      </c>
      <c r="Q25" s="158">
        <f t="shared" si="31"/>
        <v>89</v>
      </c>
      <c r="R25" s="159">
        <f t="shared" si="32"/>
        <v>26.170155733834392</v>
      </c>
      <c r="S25" s="144">
        <f t="shared" si="33"/>
        <v>17</v>
      </c>
      <c r="T25" s="144">
        <f t="shared" si="34"/>
        <v>455</v>
      </c>
      <c r="U25" t="s">
        <v>118</v>
      </c>
      <c r="V25" t="s">
        <v>119</v>
      </c>
      <c r="W25" s="4" t="s">
        <v>118</v>
      </c>
      <c r="X25" s="4" t="s">
        <v>119</v>
      </c>
      <c r="Y25" s="4" t="s">
        <v>211</v>
      </c>
      <c r="Z25" s="4" t="s">
        <v>181</v>
      </c>
      <c r="AA25" s="4" t="s">
        <v>48</v>
      </c>
      <c r="AB25" s="4">
        <v>534</v>
      </c>
      <c r="AC25" s="4">
        <v>4253.3059999999996</v>
      </c>
      <c r="AD25" s="4">
        <v>1619.6990000000001</v>
      </c>
      <c r="AE25" s="4">
        <v>2.6259999999999999</v>
      </c>
      <c r="AF25" s="4">
        <v>2.6</v>
      </c>
      <c r="AG25" s="4">
        <v>11.835000000000001</v>
      </c>
      <c r="AH25" s="4">
        <v>297.965757</v>
      </c>
      <c r="AI25" s="4">
        <v>2.569115</v>
      </c>
      <c r="AJ25" s="4">
        <v>132.87158700000001</v>
      </c>
      <c r="AK25" s="4">
        <v>1111</v>
      </c>
      <c r="AL25" s="4">
        <v>17</v>
      </c>
      <c r="AM25" s="4">
        <v>455</v>
      </c>
      <c r="AN25" s="4">
        <v>89</v>
      </c>
      <c r="AO25" s="4">
        <v>14.274478999999999</v>
      </c>
      <c r="AP25" s="4">
        <v>2115</v>
      </c>
      <c r="AQ25" s="4">
        <v>34.5</v>
      </c>
      <c r="AR25" s="4">
        <v>111</v>
      </c>
      <c r="AS25" s="4">
        <v>92875</v>
      </c>
      <c r="AT25" s="4">
        <v>0.4</v>
      </c>
      <c r="AU25" s="4">
        <v>10.698</v>
      </c>
      <c r="AV25" s="4">
        <v>38420</v>
      </c>
      <c r="AW25" s="4">
        <v>0</v>
      </c>
      <c r="AX25" s="30">
        <v>0.63</v>
      </c>
      <c r="AY25">
        <v>1.01</v>
      </c>
      <c r="AZ25" t="s">
        <v>71</v>
      </c>
      <c r="BA25" t="s">
        <v>188</v>
      </c>
      <c r="BB25">
        <v>4</v>
      </c>
      <c r="BC25" t="s">
        <v>474</v>
      </c>
      <c r="BD25">
        <v>14</v>
      </c>
      <c r="BE25">
        <v>122175.60699999997</v>
      </c>
      <c r="BF25">
        <v>3.4813053967474868E-2</v>
      </c>
      <c r="BG25">
        <v>3.5161184507149619E-2</v>
      </c>
      <c r="BH25">
        <v>297377.44200000004</v>
      </c>
      <c r="BI25">
        <v>1.4302719034081942E-2</v>
      </c>
      <c r="BJ25">
        <v>1.4445746224422762E-2</v>
      </c>
      <c r="BK25">
        <v>1</v>
      </c>
      <c r="BL25" t="s">
        <v>66</v>
      </c>
      <c r="BM25">
        <v>1</v>
      </c>
      <c r="BN25" t="s">
        <v>376</v>
      </c>
    </row>
    <row r="26" spans="1:66" x14ac:dyDescent="0.25">
      <c r="A26" s="139" t="str">
        <f t="shared" si="20"/>
        <v>해성운수</v>
      </c>
      <c r="B26" s="139" t="str">
        <f t="shared" si="1"/>
        <v>514-1</v>
      </c>
      <c r="C26" s="140" t="str">
        <f t="shared" si="21"/>
        <v>71바5753</v>
      </c>
      <c r="D26" s="114" t="str">
        <f t="shared" si="22"/>
        <v>중형</v>
      </c>
      <c r="E26" s="110" t="str">
        <f t="shared" si="16"/>
        <v>D</v>
      </c>
      <c r="F26" s="160">
        <f t="shared" si="17"/>
        <v>0.81142857142857139</v>
      </c>
      <c r="G26" s="161">
        <f t="shared" si="18"/>
        <v>2.2719999999999998</v>
      </c>
      <c r="H26" s="162">
        <f t="shared" si="19"/>
        <v>2.8</v>
      </c>
      <c r="I26" s="163">
        <f t="shared" si="23"/>
        <v>3714.777</v>
      </c>
      <c r="J26" s="164">
        <f t="shared" si="24"/>
        <v>2.4943033419062875E-2</v>
      </c>
      <c r="K26" s="164">
        <f t="shared" si="25"/>
        <v>0.36766990059468674</v>
      </c>
      <c r="L26" s="164">
        <f t="shared" si="26"/>
        <v>0.12436816530305857</v>
      </c>
      <c r="M26" s="165">
        <f t="shared" si="27"/>
        <v>6.14</v>
      </c>
      <c r="N26" s="166">
        <f t="shared" si="28"/>
        <v>0.377</v>
      </c>
      <c r="O26" s="166">
        <f t="shared" si="29"/>
        <v>4.0380000000000003</v>
      </c>
      <c r="P26" s="167">
        <f t="shared" si="30"/>
        <v>0</v>
      </c>
      <c r="Q26" s="168">
        <f t="shared" si="31"/>
        <v>76</v>
      </c>
      <c r="R26" s="169">
        <f t="shared" si="32"/>
        <v>20.735264598780272</v>
      </c>
      <c r="S26" s="141">
        <f t="shared" si="33"/>
        <v>14</v>
      </c>
      <c r="T26" s="141">
        <f t="shared" si="34"/>
        <v>150</v>
      </c>
      <c r="U26" t="s">
        <v>118</v>
      </c>
      <c r="V26" s="5" t="s">
        <v>120</v>
      </c>
      <c r="W26" t="s">
        <v>118</v>
      </c>
      <c r="X26" s="5" t="s">
        <v>120</v>
      </c>
      <c r="Y26" t="s">
        <v>213</v>
      </c>
      <c r="Z26" t="s">
        <v>181</v>
      </c>
      <c r="AA26" t="s">
        <v>201</v>
      </c>
      <c r="AB26">
        <v>534</v>
      </c>
      <c r="AC26" s="1">
        <v>3714.777</v>
      </c>
      <c r="AD26" s="1">
        <v>1634.6880000000001</v>
      </c>
      <c r="AE26" s="28">
        <v>2.2719999999999998</v>
      </c>
      <c r="AF26">
        <v>2.8</v>
      </c>
      <c r="AG26">
        <v>6.14</v>
      </c>
      <c r="AH26">
        <v>294.95626600000003</v>
      </c>
      <c r="AI26">
        <v>7.3571039999999996</v>
      </c>
      <c r="AJ26">
        <v>108.446541</v>
      </c>
      <c r="AK26">
        <v>462</v>
      </c>
      <c r="AL26">
        <v>14</v>
      </c>
      <c r="AM26">
        <v>150</v>
      </c>
      <c r="AN26">
        <v>76</v>
      </c>
      <c r="AO26">
        <v>12.594331</v>
      </c>
      <c r="AP26">
        <v>96.1</v>
      </c>
      <c r="AQ26">
        <v>0</v>
      </c>
      <c r="AR26">
        <v>59</v>
      </c>
      <c r="AS26">
        <v>25201</v>
      </c>
      <c r="AT26">
        <v>0.377</v>
      </c>
      <c r="AU26">
        <v>4.0380000000000003</v>
      </c>
      <c r="AV26">
        <v>28404</v>
      </c>
      <c r="AW26">
        <v>0</v>
      </c>
      <c r="AX26" s="29">
        <v>0.48</v>
      </c>
      <c r="AY26">
        <v>0.81142857142857139</v>
      </c>
      <c r="AZ26" t="s">
        <v>67</v>
      </c>
      <c r="BA26" t="s">
        <v>351</v>
      </c>
      <c r="BB26">
        <v>3</v>
      </c>
      <c r="BC26" t="s">
        <v>611</v>
      </c>
      <c r="BD26">
        <v>9</v>
      </c>
      <c r="BE26">
        <v>31131.318000000003</v>
      </c>
      <c r="BF26">
        <v>0.11932604331111198</v>
      </c>
      <c r="BG26">
        <v>9.6824560858159422E-2</v>
      </c>
      <c r="BH26">
        <v>297377.44200000004</v>
      </c>
      <c r="BI26">
        <v>1.2491791492375537E-2</v>
      </c>
      <c r="BJ26">
        <v>1.0136196525241864E-2</v>
      </c>
      <c r="BK26">
        <v>1</v>
      </c>
      <c r="BL26" t="s">
        <v>67</v>
      </c>
      <c r="BM26">
        <v>0</v>
      </c>
      <c r="BN26" t="s">
        <v>342</v>
      </c>
    </row>
    <row r="27" spans="1:66" x14ac:dyDescent="0.25">
      <c r="A27" s="142" t="str">
        <f t="shared" si="20"/>
        <v>해성운수</v>
      </c>
      <c r="B27" s="142" t="str">
        <f t="shared" si="1"/>
        <v>514-1</v>
      </c>
      <c r="C27" s="143" t="str">
        <f t="shared" si="21"/>
        <v>71바5754</v>
      </c>
      <c r="D27" s="131" t="str">
        <f t="shared" si="22"/>
        <v>중형</v>
      </c>
      <c r="E27" s="127" t="str">
        <f t="shared" si="16"/>
        <v>F</v>
      </c>
      <c r="F27" s="150">
        <f t="shared" si="17"/>
        <v>0.73321428571428571</v>
      </c>
      <c r="G27" s="151">
        <f t="shared" si="18"/>
        <v>2.0529999999999999</v>
      </c>
      <c r="H27" s="152">
        <f t="shared" si="19"/>
        <v>2.8</v>
      </c>
      <c r="I27" s="153">
        <f t="shared" si="23"/>
        <v>4370.0349999999999</v>
      </c>
      <c r="J27" s="154">
        <f t="shared" si="24"/>
        <v>2.6025853500529862E-2</v>
      </c>
      <c r="K27" s="154">
        <f t="shared" si="25"/>
        <v>0.37975348253360408</v>
      </c>
      <c r="L27" s="154">
        <f t="shared" si="26"/>
        <v>0.11578854631599061</v>
      </c>
      <c r="M27" s="155">
        <f t="shared" si="27"/>
        <v>7.9089999999999998</v>
      </c>
      <c r="N27" s="156">
        <f t="shared" si="28"/>
        <v>0.29699999999999999</v>
      </c>
      <c r="O27" s="156">
        <f t="shared" si="29"/>
        <v>4.4390000000000001</v>
      </c>
      <c r="P27" s="157">
        <f t="shared" si="30"/>
        <v>0</v>
      </c>
      <c r="Q27" s="158">
        <f t="shared" si="31"/>
        <v>77</v>
      </c>
      <c r="R27" s="159">
        <f t="shared" si="32"/>
        <v>21.707882543413238</v>
      </c>
      <c r="S27" s="144">
        <f t="shared" si="33"/>
        <v>13</v>
      </c>
      <c r="T27" s="144">
        <f t="shared" si="34"/>
        <v>194</v>
      </c>
      <c r="U27" t="s">
        <v>118</v>
      </c>
      <c r="V27" t="s">
        <v>120</v>
      </c>
      <c r="W27" t="s">
        <v>118</v>
      </c>
      <c r="X27" s="4" t="s">
        <v>120</v>
      </c>
      <c r="Y27" s="4" t="s">
        <v>214</v>
      </c>
      <c r="Z27" s="4" t="s">
        <v>181</v>
      </c>
      <c r="AA27" s="4" t="s">
        <v>201</v>
      </c>
      <c r="AB27" s="4">
        <v>534</v>
      </c>
      <c r="AC27" s="4">
        <v>4370.0349999999999</v>
      </c>
      <c r="AD27" s="4">
        <v>2128.4580000000001</v>
      </c>
      <c r="AE27" s="4">
        <v>2.0529999999999999</v>
      </c>
      <c r="AF27" s="4">
        <v>2.8</v>
      </c>
      <c r="AG27" s="4">
        <v>7.9089999999999998</v>
      </c>
      <c r="AH27" s="4">
        <v>338.78151200000002</v>
      </c>
      <c r="AI27" s="4">
        <v>8.8170780000000004</v>
      </c>
      <c r="AJ27" s="4">
        <v>128.653459</v>
      </c>
      <c r="AK27" s="4">
        <v>506</v>
      </c>
      <c r="AL27" s="4">
        <v>13</v>
      </c>
      <c r="AM27" s="4">
        <v>194</v>
      </c>
      <c r="AN27" s="4">
        <v>77</v>
      </c>
      <c r="AO27" s="4">
        <v>12.899272</v>
      </c>
      <c r="AP27" s="4">
        <v>374.4</v>
      </c>
      <c r="AQ27" s="4">
        <v>0</v>
      </c>
      <c r="AR27" s="4">
        <v>58</v>
      </c>
      <c r="AS27" s="4">
        <v>20051</v>
      </c>
      <c r="AT27" s="4">
        <v>0.29699999999999999</v>
      </c>
      <c r="AU27" s="4">
        <v>4.4390000000000001</v>
      </c>
      <c r="AV27" s="4">
        <v>33039</v>
      </c>
      <c r="AW27" s="4">
        <v>0</v>
      </c>
      <c r="AX27" s="30">
        <v>0.47</v>
      </c>
      <c r="AY27">
        <v>0.73321428571428571</v>
      </c>
      <c r="AZ27" t="s">
        <v>70</v>
      </c>
      <c r="BA27" t="s">
        <v>351</v>
      </c>
      <c r="BB27">
        <v>2</v>
      </c>
      <c r="BC27" t="s">
        <v>468</v>
      </c>
      <c r="BD27">
        <v>10</v>
      </c>
      <c r="BE27">
        <v>31131.318000000003</v>
      </c>
      <c r="BF27">
        <v>0.14037423664491172</v>
      </c>
      <c r="BG27">
        <v>0.10292439565428706</v>
      </c>
      <c r="BH27">
        <v>297377.44200000004</v>
      </c>
      <c r="BI27">
        <v>1.4695247126377526E-2</v>
      </c>
      <c r="BJ27">
        <v>1.0774765125161808E-2</v>
      </c>
      <c r="BK27">
        <v>1</v>
      </c>
      <c r="BL27" t="s">
        <v>70</v>
      </c>
      <c r="BM27">
        <v>0</v>
      </c>
      <c r="BN27" t="s">
        <v>342</v>
      </c>
    </row>
    <row r="28" spans="1:66" x14ac:dyDescent="0.25">
      <c r="A28" s="139" t="str">
        <f t="shared" si="20"/>
        <v>해성운수</v>
      </c>
      <c r="B28" s="139" t="str">
        <f t="shared" si="1"/>
        <v>514-1</v>
      </c>
      <c r="C28" s="140" t="str">
        <f t="shared" si="21"/>
        <v>71바5760</v>
      </c>
      <c r="D28" s="114" t="str">
        <f t="shared" si="22"/>
        <v>중형</v>
      </c>
      <c r="E28" s="110" t="str">
        <f t="shared" si="16"/>
        <v>B</v>
      </c>
      <c r="F28" s="160">
        <f t="shared" si="17"/>
        <v>0.92518518518518522</v>
      </c>
      <c r="G28" s="161">
        <f t="shared" si="18"/>
        <v>2.4980000000000002</v>
      </c>
      <c r="H28" s="162">
        <f t="shared" si="19"/>
        <v>2.7</v>
      </c>
      <c r="I28" s="163">
        <f t="shared" si="23"/>
        <v>5658.4480000000003</v>
      </c>
      <c r="J28" s="164">
        <f t="shared" si="24"/>
        <v>2.0212031541260542E-2</v>
      </c>
      <c r="K28" s="164">
        <f t="shared" si="25"/>
        <v>0.39039051229644778</v>
      </c>
      <c r="L28" s="164">
        <f t="shared" si="26"/>
        <v>0.1396142546507452</v>
      </c>
      <c r="M28" s="165">
        <f t="shared" si="27"/>
        <v>9.4659999999999993</v>
      </c>
      <c r="N28" s="166">
        <f t="shared" si="28"/>
        <v>1.7999999999999999E-2</v>
      </c>
      <c r="O28" s="166">
        <f t="shared" si="29"/>
        <v>3.4289999999999998</v>
      </c>
      <c r="P28" s="167">
        <f t="shared" si="30"/>
        <v>0</v>
      </c>
      <c r="Q28" s="168">
        <f t="shared" si="31"/>
        <v>82</v>
      </c>
      <c r="R28" s="169">
        <f t="shared" si="32"/>
        <v>21.425249712188684</v>
      </c>
      <c r="S28" s="141">
        <f t="shared" si="33"/>
        <v>1</v>
      </c>
      <c r="T28" s="141">
        <f t="shared" si="34"/>
        <v>194</v>
      </c>
      <c r="U28" t="s">
        <v>118</v>
      </c>
      <c r="V28" t="s">
        <v>120</v>
      </c>
      <c r="W28" s="4" t="s">
        <v>118</v>
      </c>
      <c r="X28" s="4" t="s">
        <v>120</v>
      </c>
      <c r="Y28" s="4" t="s">
        <v>215</v>
      </c>
      <c r="Z28" s="4" t="s">
        <v>181</v>
      </c>
      <c r="AA28" s="4" t="s">
        <v>48</v>
      </c>
      <c r="AB28" s="4">
        <v>534</v>
      </c>
      <c r="AC28" s="4">
        <v>5658.4480000000003</v>
      </c>
      <c r="AD28" s="4">
        <v>2264.8829999999998</v>
      </c>
      <c r="AE28" s="4">
        <v>2.4980000000000002</v>
      </c>
      <c r="AF28" s="4">
        <v>2.7</v>
      </c>
      <c r="AG28" s="4">
        <v>9.4659999999999993</v>
      </c>
      <c r="AH28" s="4">
        <v>448.08786199999997</v>
      </c>
      <c r="AI28" s="4">
        <v>9.0567659999999997</v>
      </c>
      <c r="AJ28" s="4">
        <v>174.92925</v>
      </c>
      <c r="AK28" s="4">
        <v>790</v>
      </c>
      <c r="AL28" s="4">
        <v>1</v>
      </c>
      <c r="AM28" s="4">
        <v>194</v>
      </c>
      <c r="AN28" s="4">
        <v>82</v>
      </c>
      <c r="AO28" s="4">
        <v>12.627986999999999</v>
      </c>
      <c r="AP28" s="4">
        <v>340.7</v>
      </c>
      <c r="AQ28" s="4">
        <v>0</v>
      </c>
      <c r="AR28" s="4">
        <v>90</v>
      </c>
      <c r="AS28" s="4">
        <v>32050</v>
      </c>
      <c r="AT28" s="4">
        <v>1.7999999999999999E-2</v>
      </c>
      <c r="AU28" s="4">
        <v>3.4289999999999998</v>
      </c>
      <c r="AV28" s="4">
        <v>49901</v>
      </c>
      <c r="AW28" s="4">
        <v>0</v>
      </c>
      <c r="AX28" s="30">
        <v>0.64</v>
      </c>
      <c r="AY28">
        <v>0.92518518518518522</v>
      </c>
      <c r="AZ28" t="s">
        <v>68</v>
      </c>
      <c r="BA28" t="s">
        <v>351</v>
      </c>
      <c r="BB28">
        <v>1</v>
      </c>
      <c r="BC28" t="s">
        <v>379</v>
      </c>
      <c r="BD28">
        <v>4</v>
      </c>
      <c r="BE28">
        <v>31131.318000000003</v>
      </c>
      <c r="BF28">
        <v>0.18176063088623487</v>
      </c>
      <c r="BG28">
        <v>0.1681622429458573</v>
      </c>
      <c r="BH28">
        <v>297377.44200000004</v>
      </c>
      <c r="BI28">
        <v>1.9027831976576082E-2</v>
      </c>
      <c r="BJ28">
        <v>1.760426825092113E-2</v>
      </c>
      <c r="BK28">
        <v>1</v>
      </c>
      <c r="BL28" t="s">
        <v>68</v>
      </c>
      <c r="BM28">
        <v>0</v>
      </c>
      <c r="BN28" t="s">
        <v>342</v>
      </c>
    </row>
    <row r="29" spans="1:66" x14ac:dyDescent="0.25">
      <c r="A29" s="142" t="str">
        <f t="shared" si="20"/>
        <v>해성운수</v>
      </c>
      <c r="B29" s="142" t="str">
        <f t="shared" si="1"/>
        <v>514-1</v>
      </c>
      <c r="C29" s="143" t="str">
        <f t="shared" si="21"/>
        <v>71바5763</v>
      </c>
      <c r="D29" s="131" t="str">
        <f t="shared" si="22"/>
        <v>중형</v>
      </c>
      <c r="E29" s="127" t="str">
        <f t="shared" si="16"/>
        <v>F</v>
      </c>
      <c r="F29" s="150">
        <f t="shared" si="17"/>
        <v>0.75851851851851848</v>
      </c>
      <c r="G29" s="151">
        <f t="shared" si="18"/>
        <v>2.048</v>
      </c>
      <c r="H29" s="152">
        <f t="shared" si="19"/>
        <v>2.7</v>
      </c>
      <c r="I29" s="153">
        <f t="shared" si="23"/>
        <v>2623.6129999999998</v>
      </c>
      <c r="J29" s="154">
        <f t="shared" si="24"/>
        <v>3.3416946991504298E-2</v>
      </c>
      <c r="K29" s="154">
        <f t="shared" si="25"/>
        <v>0.38919251997370824</v>
      </c>
      <c r="L29" s="154">
        <f t="shared" si="26"/>
        <v>7.356267864201009E-2</v>
      </c>
      <c r="M29" s="155">
        <f t="shared" si="27"/>
        <v>11.08</v>
      </c>
      <c r="N29" s="156">
        <f t="shared" si="28"/>
        <v>3.7999999999999999E-2</v>
      </c>
      <c r="O29" s="156">
        <f t="shared" si="29"/>
        <v>3.125</v>
      </c>
      <c r="P29" s="157">
        <f t="shared" si="30"/>
        <v>0</v>
      </c>
      <c r="Q29" s="158">
        <f t="shared" si="31"/>
        <v>64</v>
      </c>
      <c r="R29" s="159">
        <f t="shared" si="32"/>
        <v>21.282591849268471</v>
      </c>
      <c r="S29" s="144">
        <f t="shared" si="33"/>
        <v>1</v>
      </c>
      <c r="T29" s="144">
        <f t="shared" si="34"/>
        <v>82</v>
      </c>
      <c r="U29" t="s">
        <v>118</v>
      </c>
      <c r="V29" s="5" t="s">
        <v>120</v>
      </c>
      <c r="W29" t="s">
        <v>118</v>
      </c>
      <c r="X29" s="5" t="s">
        <v>120</v>
      </c>
      <c r="Y29" t="s">
        <v>216</v>
      </c>
      <c r="Z29" t="s">
        <v>181</v>
      </c>
      <c r="AA29" t="s">
        <v>48</v>
      </c>
      <c r="AB29">
        <v>534</v>
      </c>
      <c r="AC29" s="1">
        <v>2623.6129999999998</v>
      </c>
      <c r="AD29" s="1">
        <v>1280.981</v>
      </c>
      <c r="AE29" s="28">
        <v>2.048</v>
      </c>
      <c r="AF29">
        <v>2.7</v>
      </c>
      <c r="AG29">
        <v>11.08</v>
      </c>
      <c r="AH29">
        <v>213.503795</v>
      </c>
      <c r="AI29">
        <v>7.1346449999999999</v>
      </c>
      <c r="AJ29">
        <v>83.094080000000005</v>
      </c>
      <c r="AK29">
        <v>193</v>
      </c>
      <c r="AL29">
        <v>1</v>
      </c>
      <c r="AM29">
        <v>82</v>
      </c>
      <c r="AN29">
        <v>64</v>
      </c>
      <c r="AO29">
        <v>12.288366999999999</v>
      </c>
      <c r="AP29">
        <v>53.3</v>
      </c>
      <c r="AQ29">
        <v>0</v>
      </c>
      <c r="AR29">
        <v>39</v>
      </c>
      <c r="AS29">
        <v>10996</v>
      </c>
      <c r="AT29">
        <v>3.7999999999999999E-2</v>
      </c>
      <c r="AU29">
        <v>3.125</v>
      </c>
      <c r="AV29">
        <v>0</v>
      </c>
      <c r="AW29">
        <v>0</v>
      </c>
      <c r="AX29" s="29">
        <v>0.57999999999999996</v>
      </c>
      <c r="AY29">
        <v>0.75851851851851848</v>
      </c>
      <c r="AZ29" t="s">
        <v>70</v>
      </c>
      <c r="BA29" t="s">
        <v>351</v>
      </c>
      <c r="BB29">
        <v>1</v>
      </c>
      <c r="BC29" t="s">
        <v>352</v>
      </c>
      <c r="BD29">
        <v>1</v>
      </c>
      <c r="BE29">
        <v>31131.318000000003</v>
      </c>
      <c r="BF29">
        <v>8.4275680200883232E-2</v>
      </c>
      <c r="BG29">
        <v>6.3924664093114383E-2</v>
      </c>
      <c r="BH29">
        <v>297377.44200000004</v>
      </c>
      <c r="BI29">
        <v>8.8225017417427366E-3</v>
      </c>
      <c r="BJ29">
        <v>6.6920309507737495E-3</v>
      </c>
      <c r="BK29">
        <v>1</v>
      </c>
      <c r="BL29" t="s">
        <v>70</v>
      </c>
      <c r="BM29">
        <v>0</v>
      </c>
      <c r="BN29" t="s">
        <v>342</v>
      </c>
    </row>
    <row r="30" spans="1:66" x14ac:dyDescent="0.25">
      <c r="A30" s="139" t="str">
        <f t="shared" si="20"/>
        <v>해성운수</v>
      </c>
      <c r="B30" s="139" t="str">
        <f t="shared" si="1"/>
        <v>514-1</v>
      </c>
      <c r="C30" s="140" t="str">
        <f t="shared" si="21"/>
        <v>71바5765</v>
      </c>
      <c r="D30" s="114" t="str">
        <f t="shared" si="22"/>
        <v>중형</v>
      </c>
      <c r="E30" s="110" t="str">
        <f t="shared" si="16"/>
        <v>B</v>
      </c>
      <c r="F30" s="160">
        <f t="shared" si="17"/>
        <v>0.9146428571428572</v>
      </c>
      <c r="G30" s="161">
        <f t="shared" si="18"/>
        <v>2.5609999999999999</v>
      </c>
      <c r="H30" s="162">
        <f t="shared" si="19"/>
        <v>2.8</v>
      </c>
      <c r="I30" s="163">
        <f t="shared" si="23"/>
        <v>1723.184</v>
      </c>
      <c r="J30" s="164">
        <f t="shared" si="24"/>
        <v>2.6810306403588079E-2</v>
      </c>
      <c r="K30" s="164">
        <f t="shared" si="25"/>
        <v>0.34152356463998146</v>
      </c>
      <c r="L30" s="164">
        <f t="shared" si="26"/>
        <v>0.12592967437023556</v>
      </c>
      <c r="M30" s="165">
        <f t="shared" si="27"/>
        <v>11.103999999999999</v>
      </c>
      <c r="N30" s="166">
        <f t="shared" si="28"/>
        <v>0.11600000000000001</v>
      </c>
      <c r="O30" s="166">
        <f t="shared" si="29"/>
        <v>4.585</v>
      </c>
      <c r="P30" s="167">
        <f t="shared" si="30"/>
        <v>0</v>
      </c>
      <c r="Q30" s="168">
        <f t="shared" si="31"/>
        <v>74</v>
      </c>
      <c r="R30" s="169">
        <f t="shared" si="32"/>
        <v>20.606000699620395</v>
      </c>
      <c r="S30" s="141">
        <f t="shared" si="33"/>
        <v>2</v>
      </c>
      <c r="T30" s="141">
        <f t="shared" si="34"/>
        <v>79</v>
      </c>
      <c r="U30" t="s">
        <v>118</v>
      </c>
      <c r="V30" t="s">
        <v>120</v>
      </c>
      <c r="W30" t="s">
        <v>118</v>
      </c>
      <c r="X30" s="4" t="s">
        <v>120</v>
      </c>
      <c r="Y30" s="4" t="s">
        <v>534</v>
      </c>
      <c r="Z30" s="4" t="s">
        <v>181</v>
      </c>
      <c r="AA30" s="4" t="s">
        <v>48</v>
      </c>
      <c r="AB30" s="4">
        <v>534</v>
      </c>
      <c r="AC30" s="4">
        <v>1723.184</v>
      </c>
      <c r="AD30" s="4">
        <v>672.82100000000003</v>
      </c>
      <c r="AE30" s="4">
        <v>2.5609999999999999</v>
      </c>
      <c r="AF30" s="4">
        <v>2.8</v>
      </c>
      <c r="AG30" s="4">
        <v>11.103999999999999</v>
      </c>
      <c r="AH30" s="4">
        <v>132.38852800000001</v>
      </c>
      <c r="AI30" s="4">
        <v>3.5493769999999998</v>
      </c>
      <c r="AJ30" s="4">
        <v>45.213802000000001</v>
      </c>
      <c r="AK30" s="4">
        <v>217</v>
      </c>
      <c r="AL30" s="4">
        <v>2</v>
      </c>
      <c r="AM30" s="4">
        <v>79</v>
      </c>
      <c r="AN30" s="4">
        <v>74</v>
      </c>
      <c r="AO30" s="4">
        <v>13.016112</v>
      </c>
      <c r="AP30" s="4">
        <v>82.9</v>
      </c>
      <c r="AQ30" s="4">
        <v>0</v>
      </c>
      <c r="AR30" s="4">
        <v>6</v>
      </c>
      <c r="AS30" s="4">
        <v>696</v>
      </c>
      <c r="AT30" s="4">
        <v>0.11600000000000001</v>
      </c>
      <c r="AU30" s="4">
        <v>4.585</v>
      </c>
      <c r="AV30" s="4">
        <v>13057</v>
      </c>
      <c r="AW30" s="4">
        <v>0</v>
      </c>
      <c r="AX30" s="30">
        <v>0.75</v>
      </c>
      <c r="AY30">
        <v>0.9146428571428572</v>
      </c>
      <c r="AZ30" t="s">
        <v>68</v>
      </c>
      <c r="BA30" t="s">
        <v>351</v>
      </c>
      <c r="BB30">
        <v>2</v>
      </c>
      <c r="BC30" t="s">
        <v>478</v>
      </c>
      <c r="BD30">
        <v>5</v>
      </c>
      <c r="BE30">
        <v>31131.318000000003</v>
      </c>
      <c r="BF30">
        <v>5.5352105554927027E-2</v>
      </c>
      <c r="BG30">
        <v>5.0627407973631473E-2</v>
      </c>
      <c r="BH30">
        <v>297377.44200000004</v>
      </c>
      <c r="BI30">
        <v>5.7946022684531662E-3</v>
      </c>
      <c r="BJ30">
        <v>5.2999915748244853E-3</v>
      </c>
      <c r="BK30">
        <v>1</v>
      </c>
      <c r="BL30" t="s">
        <v>68</v>
      </c>
      <c r="BM30">
        <v>0</v>
      </c>
      <c r="BN30" t="s">
        <v>342</v>
      </c>
    </row>
    <row r="31" spans="1:66" x14ac:dyDescent="0.25">
      <c r="A31" s="142" t="str">
        <f t="shared" si="20"/>
        <v>해성운수</v>
      </c>
      <c r="B31" s="142" t="str">
        <f t="shared" si="1"/>
        <v>514-1</v>
      </c>
      <c r="C31" s="143" t="str">
        <f t="shared" si="21"/>
        <v>71바5780</v>
      </c>
      <c r="D31" s="131" t="str">
        <f t="shared" si="22"/>
        <v>중형</v>
      </c>
      <c r="E31" s="127" t="str">
        <f t="shared" si="16"/>
        <v>D</v>
      </c>
      <c r="F31" s="150">
        <f t="shared" si="17"/>
        <v>0.84392857142857147</v>
      </c>
      <c r="G31" s="151">
        <f t="shared" si="18"/>
        <v>2.363</v>
      </c>
      <c r="H31" s="152">
        <f t="shared" si="19"/>
        <v>2.8</v>
      </c>
      <c r="I31" s="153">
        <f t="shared" si="23"/>
        <v>2028.6120000000001</v>
      </c>
      <c r="J31" s="154">
        <f t="shared" si="24"/>
        <v>2.0519758458519971E-3</v>
      </c>
      <c r="K31" s="154">
        <f t="shared" si="25"/>
        <v>0.35525011758548464</v>
      </c>
      <c r="L31" s="154">
        <f t="shared" si="26"/>
        <v>0.1059837958170414</v>
      </c>
      <c r="M31" s="155">
        <f t="shared" si="27"/>
        <v>7.8550000000000004</v>
      </c>
      <c r="N31" s="156">
        <f t="shared" si="28"/>
        <v>0</v>
      </c>
      <c r="O31" s="156">
        <f t="shared" si="29"/>
        <v>0.19700000000000001</v>
      </c>
      <c r="P31" s="157">
        <f t="shared" si="30"/>
        <v>0</v>
      </c>
      <c r="Q31" s="158">
        <f t="shared" si="31"/>
        <v>57</v>
      </c>
      <c r="R31" s="159">
        <f t="shared" si="32"/>
        <v>20.174863897300586</v>
      </c>
      <c r="S31" s="144">
        <f t="shared" si="33"/>
        <v>0</v>
      </c>
      <c r="T31" s="144">
        <f t="shared" si="34"/>
        <v>4</v>
      </c>
      <c r="U31" t="s">
        <v>118</v>
      </c>
      <c r="V31" t="s">
        <v>120</v>
      </c>
      <c r="W31" s="4" t="s">
        <v>118</v>
      </c>
      <c r="X31" s="4" t="s">
        <v>120</v>
      </c>
      <c r="Y31" s="4" t="s">
        <v>612</v>
      </c>
      <c r="Z31" s="4" t="s">
        <v>181</v>
      </c>
      <c r="AA31" s="4" t="s">
        <v>48</v>
      </c>
      <c r="AB31" s="4">
        <v>534</v>
      </c>
      <c r="AC31" s="4">
        <v>2028.6120000000001</v>
      </c>
      <c r="AD31" s="4">
        <v>858.48900000000003</v>
      </c>
      <c r="AE31" s="4">
        <v>2.363</v>
      </c>
      <c r="AF31" s="4">
        <v>2.8</v>
      </c>
      <c r="AG31" s="4">
        <v>7.8550000000000004</v>
      </c>
      <c r="AH31" s="4">
        <v>156.452134</v>
      </c>
      <c r="AI31" s="4">
        <v>0.32103599999999999</v>
      </c>
      <c r="AJ31" s="4">
        <v>55.579639</v>
      </c>
      <c r="AK31" s="4">
        <v>215</v>
      </c>
      <c r="AL31" s="4">
        <v>0</v>
      </c>
      <c r="AM31" s="4">
        <v>4</v>
      </c>
      <c r="AN31" s="4">
        <v>57</v>
      </c>
      <c r="AO31" s="4">
        <v>12.966341999999999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0.19700000000000001</v>
      </c>
      <c r="AV31" s="4">
        <v>15298</v>
      </c>
      <c r="AW31" s="4">
        <v>0</v>
      </c>
      <c r="AX31" s="4">
        <v>0.57999999999999996</v>
      </c>
      <c r="AY31">
        <v>0.84392857142857147</v>
      </c>
      <c r="AZ31" t="s">
        <v>67</v>
      </c>
      <c r="BA31" t="s">
        <v>351</v>
      </c>
      <c r="BB31">
        <v>1</v>
      </c>
      <c r="BC31" t="s">
        <v>353</v>
      </c>
      <c r="BD31">
        <v>3</v>
      </c>
      <c r="BE31">
        <v>31131.318000000003</v>
      </c>
      <c r="BF31">
        <v>6.5163061840170081E-2</v>
      </c>
      <c r="BG31">
        <v>5.4992969688686395E-2</v>
      </c>
      <c r="BH31">
        <v>297377.44200000004</v>
      </c>
      <c r="BI31">
        <v>6.8216741201237441E-3</v>
      </c>
      <c r="BJ31">
        <v>5.7570056949472889E-3</v>
      </c>
      <c r="BK31">
        <v>1</v>
      </c>
      <c r="BL31" t="s">
        <v>185</v>
      </c>
      <c r="BM31" t="s">
        <v>186</v>
      </c>
      <c r="BN31" t="s">
        <v>185</v>
      </c>
    </row>
    <row r="32" spans="1:66" x14ac:dyDescent="0.25">
      <c r="A32" s="139" t="str">
        <f t="shared" si="20"/>
        <v>해성운수</v>
      </c>
      <c r="B32" s="139" t="str">
        <f t="shared" si="1"/>
        <v>514-1</v>
      </c>
      <c r="C32" s="140" t="str">
        <f t="shared" si="21"/>
        <v>71바5788</v>
      </c>
      <c r="D32" s="114" t="str">
        <f t="shared" si="22"/>
        <v>중형</v>
      </c>
      <c r="E32" s="110" t="str">
        <f t="shared" si="16"/>
        <v>D</v>
      </c>
      <c r="F32" s="160">
        <f t="shared" si="17"/>
        <v>0.81896551724137934</v>
      </c>
      <c r="G32" s="161">
        <f t="shared" si="18"/>
        <v>2.375</v>
      </c>
      <c r="H32" s="162">
        <f t="shared" si="19"/>
        <v>2.9</v>
      </c>
      <c r="I32" s="163">
        <f t="shared" si="23"/>
        <v>2338.4119999999998</v>
      </c>
      <c r="J32" s="164">
        <f t="shared" si="24"/>
        <v>2.8250335756879772E-2</v>
      </c>
      <c r="K32" s="164">
        <f t="shared" si="25"/>
        <v>0.37297080416255879</v>
      </c>
      <c r="L32" s="164">
        <f t="shared" si="26"/>
        <v>0.20740570951568843</v>
      </c>
      <c r="M32" s="165">
        <f t="shared" si="27"/>
        <v>9.3130000000000006</v>
      </c>
      <c r="N32" s="166">
        <f t="shared" si="28"/>
        <v>8.5999999999999993E-2</v>
      </c>
      <c r="O32" s="166">
        <f t="shared" si="29"/>
        <v>4.6189999999999998</v>
      </c>
      <c r="P32" s="167">
        <f t="shared" si="30"/>
        <v>0</v>
      </c>
      <c r="Q32" s="168">
        <f t="shared" si="31"/>
        <v>74</v>
      </c>
      <c r="R32" s="169">
        <f t="shared" si="32"/>
        <v>21.884411276841504</v>
      </c>
      <c r="S32" s="141">
        <f t="shared" si="33"/>
        <v>2</v>
      </c>
      <c r="T32" s="141">
        <f t="shared" si="34"/>
        <v>108</v>
      </c>
      <c r="U32" t="s">
        <v>118</v>
      </c>
      <c r="V32" s="5" t="s">
        <v>120</v>
      </c>
      <c r="W32" t="s">
        <v>118</v>
      </c>
      <c r="X32" s="5" t="s">
        <v>120</v>
      </c>
      <c r="Y32" t="s">
        <v>344</v>
      </c>
      <c r="Z32" t="s">
        <v>181</v>
      </c>
      <c r="AA32" t="s">
        <v>48</v>
      </c>
      <c r="AB32">
        <v>534</v>
      </c>
      <c r="AC32" s="1">
        <v>2338.4119999999998</v>
      </c>
      <c r="AD32" s="1">
        <v>984.79499999999996</v>
      </c>
      <c r="AE32" s="28">
        <v>2.375</v>
      </c>
      <c r="AF32">
        <v>2.9</v>
      </c>
      <c r="AG32">
        <v>9.3130000000000006</v>
      </c>
      <c r="AH32">
        <v>178.45129499999999</v>
      </c>
      <c r="AI32">
        <v>5.041309</v>
      </c>
      <c r="AJ32">
        <v>66.557123000000004</v>
      </c>
      <c r="AK32">
        <v>485</v>
      </c>
      <c r="AL32">
        <v>2</v>
      </c>
      <c r="AM32">
        <v>108</v>
      </c>
      <c r="AN32">
        <v>74</v>
      </c>
      <c r="AO32">
        <v>13.103922000000001</v>
      </c>
      <c r="AP32">
        <v>34.4</v>
      </c>
      <c r="AQ32">
        <v>0</v>
      </c>
      <c r="AR32">
        <v>19</v>
      </c>
      <c r="AS32">
        <v>4038</v>
      </c>
      <c r="AT32">
        <v>8.5999999999999993E-2</v>
      </c>
      <c r="AU32">
        <v>4.6189999999999998</v>
      </c>
      <c r="AV32">
        <v>18790</v>
      </c>
      <c r="AW32">
        <v>0</v>
      </c>
      <c r="AX32">
        <v>0.59</v>
      </c>
      <c r="AY32">
        <v>0.81896551724137934</v>
      </c>
      <c r="AZ32" t="s">
        <v>67</v>
      </c>
      <c r="BA32" t="s">
        <v>351</v>
      </c>
      <c r="BB32">
        <v>2</v>
      </c>
      <c r="BC32" t="s">
        <v>354</v>
      </c>
      <c r="BD32">
        <v>5</v>
      </c>
      <c r="BE32">
        <v>31131.318000000003</v>
      </c>
      <c r="BF32">
        <v>7.5114455481775602E-2</v>
      </c>
      <c r="BG32">
        <v>6.1516148885936921E-2</v>
      </c>
      <c r="BH32">
        <v>297377.44200000004</v>
      </c>
      <c r="BI32">
        <v>7.8634478266848482E-3</v>
      </c>
      <c r="BJ32">
        <v>6.4398926166815565E-3</v>
      </c>
      <c r="BK32">
        <v>1</v>
      </c>
      <c r="BL32" t="s">
        <v>70</v>
      </c>
      <c r="BM32">
        <v>1</v>
      </c>
      <c r="BN32" t="s">
        <v>376</v>
      </c>
    </row>
    <row r="33" spans="1:66" x14ac:dyDescent="0.25">
      <c r="A33" s="142" t="str">
        <f t="shared" si="20"/>
        <v>해성운수</v>
      </c>
      <c r="B33" s="142" t="str">
        <f t="shared" si="1"/>
        <v>514-1</v>
      </c>
      <c r="C33" s="143" t="str">
        <f t="shared" si="21"/>
        <v>71바5819</v>
      </c>
      <c r="D33" s="131" t="str">
        <f t="shared" si="22"/>
        <v>중형</v>
      </c>
      <c r="E33" s="127" t="str">
        <f t="shared" si="16"/>
        <v>C</v>
      </c>
      <c r="F33" s="150">
        <f t="shared" si="17"/>
        <v>0.88428571428571434</v>
      </c>
      <c r="G33" s="151">
        <f t="shared" si="18"/>
        <v>2.476</v>
      </c>
      <c r="H33" s="152">
        <f t="shared" si="19"/>
        <v>2.8</v>
      </c>
      <c r="I33" s="153">
        <f t="shared" si="23"/>
        <v>4974.1130000000003</v>
      </c>
      <c r="J33" s="154">
        <f t="shared" si="24"/>
        <v>1.6698732858641832E-2</v>
      </c>
      <c r="K33" s="154">
        <f t="shared" si="25"/>
        <v>0.36764082035058715</v>
      </c>
      <c r="L33" s="154">
        <f t="shared" si="26"/>
        <v>0.10031939362857256</v>
      </c>
      <c r="M33" s="155">
        <f t="shared" si="27"/>
        <v>8.7370000000000001</v>
      </c>
      <c r="N33" s="156">
        <f t="shared" si="28"/>
        <v>0.04</v>
      </c>
      <c r="O33" s="156">
        <f t="shared" si="29"/>
        <v>5.0259999999999998</v>
      </c>
      <c r="P33" s="157">
        <f t="shared" si="30"/>
        <v>0</v>
      </c>
      <c r="Q33" s="158">
        <f t="shared" si="31"/>
        <v>82</v>
      </c>
      <c r="R33" s="159">
        <f t="shared" si="32"/>
        <v>20.949083621392131</v>
      </c>
      <c r="S33" s="144">
        <f t="shared" si="33"/>
        <v>2</v>
      </c>
      <c r="T33" s="144">
        <f t="shared" si="34"/>
        <v>250</v>
      </c>
      <c r="U33" t="s">
        <v>118</v>
      </c>
      <c r="V33" t="s">
        <v>120</v>
      </c>
      <c r="W33" t="s">
        <v>118</v>
      </c>
      <c r="X33" s="4" t="s">
        <v>120</v>
      </c>
      <c r="Y33" s="4" t="s">
        <v>378</v>
      </c>
      <c r="Z33" s="4" t="s">
        <v>181</v>
      </c>
      <c r="AA33" s="4" t="s">
        <v>48</v>
      </c>
      <c r="AB33" s="4">
        <v>534</v>
      </c>
      <c r="AC33" s="4">
        <v>4974.1130000000003</v>
      </c>
      <c r="AD33" s="4">
        <v>2008.7380000000001</v>
      </c>
      <c r="AE33" s="4">
        <v>2.476</v>
      </c>
      <c r="AF33" s="4">
        <v>2.8</v>
      </c>
      <c r="AG33" s="4">
        <v>8.7370000000000001</v>
      </c>
      <c r="AH33" s="4">
        <v>385.66423300000002</v>
      </c>
      <c r="AI33" s="4">
        <v>6.4401039999999998</v>
      </c>
      <c r="AJ33" s="4">
        <v>141.78591499999999</v>
      </c>
      <c r="AK33" s="4">
        <v>499</v>
      </c>
      <c r="AL33" s="4">
        <v>2</v>
      </c>
      <c r="AM33" s="4">
        <v>250</v>
      </c>
      <c r="AN33" s="4">
        <v>82</v>
      </c>
      <c r="AO33" s="4">
        <v>12.897522</v>
      </c>
      <c r="AP33" s="4">
        <v>229.2</v>
      </c>
      <c r="AQ33" s="4">
        <v>0</v>
      </c>
      <c r="AR33" s="4">
        <v>22</v>
      </c>
      <c r="AS33" s="4">
        <v>4098</v>
      </c>
      <c r="AT33" s="4">
        <v>0.04</v>
      </c>
      <c r="AU33" s="4">
        <v>5.0259999999999998</v>
      </c>
      <c r="AV33" s="4">
        <v>41844</v>
      </c>
      <c r="AW33" s="4">
        <v>0</v>
      </c>
      <c r="AX33" s="4">
        <v>0.62</v>
      </c>
      <c r="AY33">
        <v>0.88428571428571434</v>
      </c>
      <c r="AZ33" t="s">
        <v>69</v>
      </c>
      <c r="BA33" t="s">
        <v>351</v>
      </c>
      <c r="BB33">
        <v>1</v>
      </c>
      <c r="BC33" t="s">
        <v>396</v>
      </c>
      <c r="BD33">
        <v>5</v>
      </c>
      <c r="BE33">
        <v>31131.318000000003</v>
      </c>
      <c r="BF33">
        <v>0.15977842634224482</v>
      </c>
      <c r="BG33">
        <v>0.14128977986549934</v>
      </c>
      <c r="BH33">
        <v>297377.44200000004</v>
      </c>
      <c r="BI33">
        <v>1.672659824681658E-2</v>
      </c>
      <c r="BJ33">
        <v>1.4791091878256377E-2</v>
      </c>
      <c r="BK33">
        <v>1</v>
      </c>
      <c r="BL33" t="s">
        <v>69</v>
      </c>
      <c r="BM33">
        <v>0</v>
      </c>
      <c r="BN33" t="s">
        <v>342</v>
      </c>
    </row>
    <row r="34" spans="1:66" x14ac:dyDescent="0.25">
      <c r="A34" s="139" t="str">
        <f t="shared" si="20"/>
        <v>해성운수</v>
      </c>
      <c r="B34" s="139" t="str">
        <f t="shared" si="1"/>
        <v>514-1</v>
      </c>
      <c r="C34" s="140" t="str">
        <f t="shared" si="21"/>
        <v>74사1071</v>
      </c>
      <c r="D34" s="114" t="str">
        <f t="shared" si="22"/>
        <v>중형</v>
      </c>
      <c r="E34" s="110" t="str">
        <f t="shared" si="16"/>
        <v>S</v>
      </c>
      <c r="F34" s="160">
        <f t="shared" si="17"/>
        <v>1.0032142857142858</v>
      </c>
      <c r="G34" s="161">
        <f t="shared" si="18"/>
        <v>2.8090000000000002</v>
      </c>
      <c r="H34" s="162">
        <f t="shared" si="19"/>
        <v>2.8</v>
      </c>
      <c r="I34" s="163">
        <f t="shared" si="23"/>
        <v>3700.1239999999998</v>
      </c>
      <c r="J34" s="164">
        <f t="shared" si="24"/>
        <v>1.7424179089064157E-2</v>
      </c>
      <c r="K34" s="164">
        <f t="shared" si="25"/>
        <v>0.38521976145422376</v>
      </c>
      <c r="L34" s="164">
        <f t="shared" si="26"/>
        <v>0.23350568791748602</v>
      </c>
      <c r="M34" s="165">
        <f t="shared" si="27"/>
        <v>10.098000000000001</v>
      </c>
      <c r="N34" s="166">
        <f t="shared" si="28"/>
        <v>5.3999999999999999E-2</v>
      </c>
      <c r="O34" s="166">
        <f t="shared" si="29"/>
        <v>3.9460000000000002</v>
      </c>
      <c r="P34" s="167">
        <f t="shared" si="30"/>
        <v>0</v>
      </c>
      <c r="Q34" s="168">
        <f t="shared" si="31"/>
        <v>83</v>
      </c>
      <c r="R34" s="169">
        <f t="shared" si="32"/>
        <v>21.346616068112901</v>
      </c>
      <c r="S34" s="141">
        <f t="shared" si="33"/>
        <v>2</v>
      </c>
      <c r="T34" s="141">
        <f t="shared" si="34"/>
        <v>146</v>
      </c>
      <c r="U34" t="s">
        <v>118</v>
      </c>
      <c r="V34" t="s">
        <v>120</v>
      </c>
      <c r="W34" s="4" t="s">
        <v>118</v>
      </c>
      <c r="X34" s="4" t="s">
        <v>120</v>
      </c>
      <c r="Y34" s="4" t="s">
        <v>217</v>
      </c>
      <c r="Z34" s="4" t="s">
        <v>181</v>
      </c>
      <c r="AA34" s="4" t="s">
        <v>48</v>
      </c>
      <c r="AB34" s="4">
        <v>534</v>
      </c>
      <c r="AC34" s="4">
        <v>3700.1239999999998</v>
      </c>
      <c r="AD34" s="4">
        <v>1317.1369999999999</v>
      </c>
      <c r="AE34" s="4">
        <v>2.8090000000000002</v>
      </c>
      <c r="AF34" s="4">
        <v>2.8</v>
      </c>
      <c r="AG34" s="4">
        <v>10.098000000000001</v>
      </c>
      <c r="AH34" s="4">
        <v>290.170973</v>
      </c>
      <c r="AI34" s="4">
        <v>5.0559909999999997</v>
      </c>
      <c r="AJ34" s="4">
        <v>111.77959300000001</v>
      </c>
      <c r="AK34" s="4">
        <v>864</v>
      </c>
      <c r="AL34" s="4">
        <v>2</v>
      </c>
      <c r="AM34" s="4">
        <v>146</v>
      </c>
      <c r="AN34" s="4">
        <v>83</v>
      </c>
      <c r="AO34" s="4">
        <v>12.751530000000001</v>
      </c>
      <c r="AP34" s="4">
        <v>161.1</v>
      </c>
      <c r="AQ34" s="4">
        <v>0</v>
      </c>
      <c r="AR34" s="4">
        <v>26</v>
      </c>
      <c r="AS34" s="4">
        <v>7050</v>
      </c>
      <c r="AT34" s="4">
        <v>5.3999999999999999E-2</v>
      </c>
      <c r="AU34" s="4">
        <v>3.9460000000000002</v>
      </c>
      <c r="AV34" s="4">
        <v>27372</v>
      </c>
      <c r="AW34" s="4">
        <v>0</v>
      </c>
      <c r="AX34" s="4">
        <v>0.75</v>
      </c>
      <c r="AY34">
        <v>1.0032142857142858</v>
      </c>
      <c r="AZ34" t="s">
        <v>71</v>
      </c>
      <c r="BA34" t="s">
        <v>351</v>
      </c>
      <c r="BB34">
        <v>1</v>
      </c>
      <c r="BC34" t="s">
        <v>397</v>
      </c>
      <c r="BD34">
        <v>10</v>
      </c>
      <c r="BE34">
        <v>31131.318000000003</v>
      </c>
      <c r="BF34">
        <v>0.11885535973774061</v>
      </c>
      <c r="BG34">
        <v>0.11923739482261193</v>
      </c>
      <c r="BH34">
        <v>297377.44200000004</v>
      </c>
      <c r="BI34">
        <v>1.2442517411929312E-2</v>
      </c>
      <c r="BJ34">
        <v>1.2482511217896229E-2</v>
      </c>
      <c r="BK34">
        <v>1</v>
      </c>
      <c r="BL34" t="s">
        <v>71</v>
      </c>
      <c r="BM34">
        <v>0</v>
      </c>
      <c r="BN34" t="s">
        <v>342</v>
      </c>
    </row>
    <row r="35" spans="1:66" x14ac:dyDescent="0.25">
      <c r="A35" s="142" t="str">
        <f t="shared" si="20"/>
        <v>해성운수</v>
      </c>
      <c r="B35" s="142" t="str">
        <f t="shared" si="1"/>
        <v>530</v>
      </c>
      <c r="C35" s="143" t="str">
        <f t="shared" si="21"/>
        <v>71바7074</v>
      </c>
      <c r="D35" s="131" t="str">
        <f t="shared" si="22"/>
        <v>중형</v>
      </c>
      <c r="E35" s="127" t="str">
        <f t="shared" si="16"/>
        <v>F</v>
      </c>
      <c r="F35" s="150">
        <f t="shared" si="17"/>
        <v>0.75964285714285706</v>
      </c>
      <c r="G35" s="151">
        <f t="shared" si="18"/>
        <v>2.1269999999999998</v>
      </c>
      <c r="H35" s="152">
        <f t="shared" si="19"/>
        <v>2.8</v>
      </c>
      <c r="I35" s="153">
        <f t="shared" si="23"/>
        <v>3104.0650000000001</v>
      </c>
      <c r="J35" s="154">
        <f t="shared" si="24"/>
        <v>4.2858465360115526E-2</v>
      </c>
      <c r="K35" s="154">
        <f t="shared" si="25"/>
        <v>0.56757860564174512</v>
      </c>
      <c r="L35" s="154">
        <f t="shared" si="26"/>
        <v>0.23710843684007904</v>
      </c>
      <c r="M35" s="155">
        <f t="shared" si="27"/>
        <v>11.292999999999999</v>
      </c>
      <c r="N35" s="156">
        <f t="shared" si="28"/>
        <v>0.80500000000000005</v>
      </c>
      <c r="O35" s="156">
        <f t="shared" si="29"/>
        <v>2.1909999999999998</v>
      </c>
      <c r="P35" s="157">
        <f t="shared" si="30"/>
        <v>0</v>
      </c>
      <c r="Q35" s="158">
        <f t="shared" si="31"/>
        <v>64</v>
      </c>
      <c r="R35" s="159">
        <f t="shared" si="32"/>
        <v>19.360274337326153</v>
      </c>
      <c r="S35" s="144">
        <f t="shared" si="33"/>
        <v>25</v>
      </c>
      <c r="T35" s="144">
        <f t="shared" si="34"/>
        <v>68</v>
      </c>
      <c r="U35" t="s">
        <v>118</v>
      </c>
      <c r="V35" t="s">
        <v>121</v>
      </c>
      <c r="W35" t="s">
        <v>118</v>
      </c>
      <c r="X35" s="4" t="s">
        <v>121</v>
      </c>
      <c r="Y35" s="4" t="s">
        <v>218</v>
      </c>
      <c r="Z35" s="4" t="s">
        <v>181</v>
      </c>
      <c r="AA35" s="4" t="s">
        <v>48</v>
      </c>
      <c r="AB35" s="4">
        <v>534</v>
      </c>
      <c r="AC35" s="4">
        <v>3104.0650000000001</v>
      </c>
      <c r="AD35" s="4">
        <v>1459.0920000000001</v>
      </c>
      <c r="AE35" s="4">
        <v>2.1269999999999998</v>
      </c>
      <c r="AF35" s="4">
        <v>2.8</v>
      </c>
      <c r="AG35" s="4">
        <v>11.292999999999999</v>
      </c>
      <c r="AH35" s="4">
        <v>411.56807300000003</v>
      </c>
      <c r="AI35" s="4">
        <v>17.639175999999999</v>
      </c>
      <c r="AJ35" s="4">
        <v>233.59723299999999</v>
      </c>
      <c r="AK35" s="4">
        <v>736</v>
      </c>
      <c r="AL35" s="4">
        <v>25</v>
      </c>
      <c r="AM35" s="4">
        <v>68</v>
      </c>
      <c r="AN35" s="4">
        <v>64</v>
      </c>
      <c r="AO35" s="4">
        <v>7.5420449999999999</v>
      </c>
      <c r="AP35" s="4">
        <v>20.100000000000001</v>
      </c>
      <c r="AQ35" s="4">
        <v>0</v>
      </c>
      <c r="AR35" s="4">
        <v>508</v>
      </c>
      <c r="AS35" s="4">
        <v>197011</v>
      </c>
      <c r="AT35" s="4">
        <v>0.80500000000000005</v>
      </c>
      <c r="AU35" s="4">
        <v>2.1909999999999998</v>
      </c>
      <c r="AV35" s="4">
        <v>0</v>
      </c>
      <c r="AW35" s="4">
        <v>0</v>
      </c>
      <c r="AX35" s="4">
        <v>0.67</v>
      </c>
      <c r="AY35">
        <v>0.75964285714285706</v>
      </c>
      <c r="AZ35" t="s">
        <v>70</v>
      </c>
      <c r="BA35" t="s">
        <v>355</v>
      </c>
      <c r="BB35">
        <v>1</v>
      </c>
      <c r="BC35" t="s">
        <v>535</v>
      </c>
      <c r="BD35">
        <v>1</v>
      </c>
      <c r="BE35">
        <v>3104.0650000000001</v>
      </c>
      <c r="BF35">
        <v>1</v>
      </c>
      <c r="BG35">
        <v>0.75964285714285706</v>
      </c>
      <c r="BH35">
        <v>297377.44200000004</v>
      </c>
      <c r="BI35">
        <v>1.043813202213233E-2</v>
      </c>
      <c r="BJ35">
        <v>7.9292524325269512E-3</v>
      </c>
      <c r="BK35">
        <v>1</v>
      </c>
      <c r="BL35" t="s">
        <v>70</v>
      </c>
      <c r="BM35">
        <v>0</v>
      </c>
      <c r="BN35" t="s">
        <v>342</v>
      </c>
    </row>
    <row r="36" spans="1:66" x14ac:dyDescent="0.25">
      <c r="A36" s="139" t="str">
        <f t="shared" si="20"/>
        <v>해성운수</v>
      </c>
      <c r="B36" s="139" t="str">
        <f t="shared" si="1"/>
        <v>557</v>
      </c>
      <c r="C36" s="140" t="str">
        <f t="shared" si="21"/>
        <v>70바3887</v>
      </c>
      <c r="D36" s="114" t="str">
        <f t="shared" si="22"/>
        <v>소형</v>
      </c>
      <c r="E36" s="110" t="str">
        <f t="shared" si="16"/>
        <v>B</v>
      </c>
      <c r="F36" s="160">
        <f t="shared" si="17"/>
        <v>0.90731707317073185</v>
      </c>
      <c r="G36" s="161">
        <f t="shared" si="18"/>
        <v>3.72</v>
      </c>
      <c r="H36" s="162">
        <f t="shared" si="19"/>
        <v>4.0999999999999996</v>
      </c>
      <c r="I36" s="163">
        <f t="shared" si="23"/>
        <v>2322.0839999999998</v>
      </c>
      <c r="J36" s="164">
        <f t="shared" si="24"/>
        <v>3.0787233980975437E-2</v>
      </c>
      <c r="K36" s="164">
        <f t="shared" si="25"/>
        <v>0.55555671916557214</v>
      </c>
      <c r="L36" s="164">
        <f t="shared" si="26"/>
        <v>0.31135824543814955</v>
      </c>
      <c r="M36" s="165">
        <f t="shared" si="27"/>
        <v>9.9239999999999995</v>
      </c>
      <c r="N36" s="166">
        <f t="shared" si="28"/>
        <v>0.38800000000000001</v>
      </c>
      <c r="O36" s="166">
        <f t="shared" si="29"/>
        <v>0.81799999999999995</v>
      </c>
      <c r="P36" s="167">
        <f t="shared" si="30"/>
        <v>0</v>
      </c>
      <c r="Q36" s="168">
        <f t="shared" si="31"/>
        <v>75</v>
      </c>
      <c r="R36" s="169">
        <f t="shared" si="32"/>
        <v>18.782101004349869</v>
      </c>
      <c r="S36" s="141">
        <f t="shared" si="33"/>
        <v>9</v>
      </c>
      <c r="T36" s="141">
        <f t="shared" si="34"/>
        <v>19</v>
      </c>
      <c r="U36" t="s">
        <v>118</v>
      </c>
      <c r="V36" s="5" t="s">
        <v>122</v>
      </c>
      <c r="W36" t="s">
        <v>118</v>
      </c>
      <c r="X36" s="5" t="s">
        <v>122</v>
      </c>
      <c r="Y36" t="s">
        <v>219</v>
      </c>
      <c r="Z36" t="s">
        <v>179</v>
      </c>
      <c r="AA36" t="s">
        <v>180</v>
      </c>
      <c r="AB36">
        <v>534</v>
      </c>
      <c r="AC36" s="1">
        <v>2322.0839999999998</v>
      </c>
      <c r="AD36" s="1">
        <v>624.23599999999999</v>
      </c>
      <c r="AE36" s="28">
        <v>3.72</v>
      </c>
      <c r="AF36">
        <v>4.0999999999999996</v>
      </c>
      <c r="AG36">
        <v>9.9239999999999995</v>
      </c>
      <c r="AH36">
        <v>298.87829499999998</v>
      </c>
      <c r="AI36">
        <v>9.2016360000000006</v>
      </c>
      <c r="AJ36">
        <v>166.043845</v>
      </c>
      <c r="AK36">
        <v>723</v>
      </c>
      <c r="AL36">
        <v>9</v>
      </c>
      <c r="AM36">
        <v>19</v>
      </c>
      <c r="AN36">
        <v>75</v>
      </c>
      <c r="AO36">
        <v>7.7693289999999999</v>
      </c>
      <c r="AP36">
        <v>46</v>
      </c>
      <c r="AQ36">
        <v>0</v>
      </c>
      <c r="AR36">
        <v>446</v>
      </c>
      <c r="AS36">
        <v>196360</v>
      </c>
      <c r="AT36">
        <v>0.38800000000000001</v>
      </c>
      <c r="AU36">
        <v>0.81799999999999995</v>
      </c>
      <c r="AV36">
        <v>20240</v>
      </c>
      <c r="AW36">
        <v>0</v>
      </c>
      <c r="AX36">
        <v>1.1000000000000001</v>
      </c>
      <c r="AY36">
        <v>0.90731707317073185</v>
      </c>
      <c r="AZ36" t="s">
        <v>68</v>
      </c>
      <c r="BA36" t="s">
        <v>356</v>
      </c>
      <c r="BB36">
        <v>3</v>
      </c>
      <c r="BC36" t="s">
        <v>436</v>
      </c>
      <c r="BD36">
        <v>9</v>
      </c>
      <c r="BE36">
        <v>17453.624</v>
      </c>
      <c r="BF36">
        <v>0.1330430860662519</v>
      </c>
      <c r="BG36">
        <v>0.12071226345523345</v>
      </c>
      <c r="BH36">
        <v>297377.44200000004</v>
      </c>
      <c r="BI36">
        <v>7.8085411737451142E-3</v>
      </c>
      <c r="BJ36">
        <v>7.0848227234955683E-3</v>
      </c>
      <c r="BK36">
        <v>1</v>
      </c>
      <c r="BL36" t="s">
        <v>69</v>
      </c>
      <c r="BM36">
        <v>1</v>
      </c>
      <c r="BN36" t="s">
        <v>376</v>
      </c>
    </row>
    <row r="37" spans="1:66" x14ac:dyDescent="0.25">
      <c r="A37" s="142" t="str">
        <f t="shared" si="20"/>
        <v>해성운수</v>
      </c>
      <c r="B37" s="142" t="str">
        <f t="shared" si="1"/>
        <v>557</v>
      </c>
      <c r="C37" s="143" t="str">
        <f t="shared" si="21"/>
        <v>70바3888</v>
      </c>
      <c r="D37" s="131" t="str">
        <f t="shared" si="22"/>
        <v>소형</v>
      </c>
      <c r="E37" s="127" t="str">
        <f t="shared" si="16"/>
        <v>D</v>
      </c>
      <c r="F37" s="150">
        <f t="shared" si="17"/>
        <v>0.83146341463414641</v>
      </c>
      <c r="G37" s="151">
        <f t="shared" si="18"/>
        <v>3.4089999999999998</v>
      </c>
      <c r="H37" s="152">
        <f t="shared" si="19"/>
        <v>4.0999999999999996</v>
      </c>
      <c r="I37" s="153">
        <f t="shared" si="23"/>
        <v>4210.933</v>
      </c>
      <c r="J37" s="154">
        <f t="shared" si="24"/>
        <v>1.5345580246243077E-2</v>
      </c>
      <c r="K37" s="154">
        <f t="shared" si="25"/>
        <v>0.57311507002614348</v>
      </c>
      <c r="L37" s="154">
        <f t="shared" si="26"/>
        <v>0.30230830079699678</v>
      </c>
      <c r="M37" s="155">
        <f t="shared" si="27"/>
        <v>11.52</v>
      </c>
      <c r="N37" s="156">
        <f t="shared" si="28"/>
        <v>2.2090000000000001</v>
      </c>
      <c r="O37" s="156">
        <f t="shared" si="29"/>
        <v>1.2110000000000001</v>
      </c>
      <c r="P37" s="157">
        <f t="shared" si="30"/>
        <v>0</v>
      </c>
      <c r="Q37" s="158">
        <f t="shared" si="31"/>
        <v>78</v>
      </c>
      <c r="R37" s="159">
        <f t="shared" si="32"/>
        <v>19.10465843589256</v>
      </c>
      <c r="S37" s="144">
        <f t="shared" si="33"/>
        <v>93</v>
      </c>
      <c r="T37" s="144">
        <f t="shared" si="34"/>
        <v>51</v>
      </c>
      <c r="U37" t="s">
        <v>118</v>
      </c>
      <c r="V37" t="s">
        <v>122</v>
      </c>
      <c r="W37" s="4" t="s">
        <v>118</v>
      </c>
      <c r="X37" s="4" t="s">
        <v>122</v>
      </c>
      <c r="Y37" s="4" t="s">
        <v>220</v>
      </c>
      <c r="Z37" s="4" t="s">
        <v>179</v>
      </c>
      <c r="AA37" s="4" t="s">
        <v>180</v>
      </c>
      <c r="AB37" s="4">
        <v>534</v>
      </c>
      <c r="AC37" s="4">
        <v>4210.933</v>
      </c>
      <c r="AD37" s="4">
        <v>1235.405</v>
      </c>
      <c r="AE37" s="4">
        <v>3.4089999999999998</v>
      </c>
      <c r="AF37" s="4">
        <v>4.0999999999999996</v>
      </c>
      <c r="AG37" s="4">
        <v>11.52</v>
      </c>
      <c r="AH37" s="4">
        <v>535.584114</v>
      </c>
      <c r="AI37" s="4">
        <v>8.2188490000000005</v>
      </c>
      <c r="AJ37" s="4">
        <v>306.95132699999999</v>
      </c>
      <c r="AK37" s="4">
        <v>1273</v>
      </c>
      <c r="AL37" s="4">
        <v>93</v>
      </c>
      <c r="AM37" s="4">
        <v>51</v>
      </c>
      <c r="AN37" s="4">
        <v>78</v>
      </c>
      <c r="AO37" s="4">
        <v>7.8623180000000001</v>
      </c>
      <c r="AP37" s="4">
        <v>476.2</v>
      </c>
      <c r="AQ37" s="4">
        <v>0</v>
      </c>
      <c r="AR37" s="4">
        <v>845</v>
      </c>
      <c r="AS37" s="4">
        <v>314050</v>
      </c>
      <c r="AT37" s="4">
        <v>2.2090000000000001</v>
      </c>
      <c r="AU37" s="4">
        <v>1.2110000000000001</v>
      </c>
      <c r="AV37" s="4">
        <v>36747</v>
      </c>
      <c r="AW37" s="4">
        <v>0</v>
      </c>
      <c r="AX37" s="4">
        <v>1.1000000000000001</v>
      </c>
      <c r="AY37">
        <v>0.83146341463414641</v>
      </c>
      <c r="AZ37" t="s">
        <v>67</v>
      </c>
      <c r="BA37" t="s">
        <v>356</v>
      </c>
      <c r="BB37">
        <v>1</v>
      </c>
      <c r="BC37" t="s">
        <v>487</v>
      </c>
      <c r="BD37">
        <v>8</v>
      </c>
      <c r="BE37">
        <v>17453.624</v>
      </c>
      <c r="BF37">
        <v>0.24126410652595701</v>
      </c>
      <c r="BG37">
        <v>0.20060227784072865</v>
      </c>
      <c r="BH37">
        <v>297377.44200000004</v>
      </c>
      <c r="BI37">
        <v>1.4160230082280416E-2</v>
      </c>
      <c r="BJ37">
        <v>1.1773713256218035E-2</v>
      </c>
      <c r="BK37">
        <v>1</v>
      </c>
      <c r="BL37" t="s">
        <v>67</v>
      </c>
      <c r="BM37">
        <v>0</v>
      </c>
      <c r="BN37" t="s">
        <v>342</v>
      </c>
    </row>
    <row r="38" spans="1:66" x14ac:dyDescent="0.25">
      <c r="A38" s="139" t="str">
        <f t="shared" si="20"/>
        <v>해성운수</v>
      </c>
      <c r="B38" s="139" t="str">
        <f t="shared" si="1"/>
        <v>557</v>
      </c>
      <c r="C38" s="140" t="str">
        <f t="shared" si="21"/>
        <v>70바3890</v>
      </c>
      <c r="D38" s="114" t="str">
        <f t="shared" si="22"/>
        <v>소형</v>
      </c>
      <c r="E38" s="110" t="str">
        <f t="shared" si="16"/>
        <v>B</v>
      </c>
      <c r="F38" s="160">
        <f t="shared" si="17"/>
        <v>0.94024390243902445</v>
      </c>
      <c r="G38" s="161">
        <f t="shared" si="18"/>
        <v>3.855</v>
      </c>
      <c r="H38" s="162">
        <f t="shared" si="19"/>
        <v>4.0999999999999996</v>
      </c>
      <c r="I38" s="163">
        <f t="shared" si="23"/>
        <v>3566.7240000000002</v>
      </c>
      <c r="J38" s="164">
        <f t="shared" si="24"/>
        <v>1.7654821118527876E-2</v>
      </c>
      <c r="K38" s="164">
        <f t="shared" si="25"/>
        <v>0.55120516572465594</v>
      </c>
      <c r="L38" s="164">
        <f t="shared" si="26"/>
        <v>0.33111617271199001</v>
      </c>
      <c r="M38" s="165">
        <f t="shared" si="27"/>
        <v>9.7669999999999995</v>
      </c>
      <c r="N38" s="166">
        <f t="shared" si="28"/>
        <v>0.53300000000000003</v>
      </c>
      <c r="O38" s="166">
        <f t="shared" si="29"/>
        <v>0.89700000000000002</v>
      </c>
      <c r="P38" s="167">
        <f t="shared" si="30"/>
        <v>0</v>
      </c>
      <c r="Q38" s="168">
        <f t="shared" si="31"/>
        <v>75</v>
      </c>
      <c r="R38" s="169">
        <f t="shared" si="32"/>
        <v>18.165387736973393</v>
      </c>
      <c r="S38" s="141">
        <f t="shared" si="33"/>
        <v>19</v>
      </c>
      <c r="T38" s="141">
        <f t="shared" si="34"/>
        <v>32</v>
      </c>
      <c r="U38" t="s">
        <v>118</v>
      </c>
      <c r="V38" t="s">
        <v>122</v>
      </c>
      <c r="W38" t="s">
        <v>118</v>
      </c>
      <c r="X38" s="4" t="s">
        <v>122</v>
      </c>
      <c r="Y38" s="4" t="s">
        <v>221</v>
      </c>
      <c r="Z38" s="4" t="s">
        <v>179</v>
      </c>
      <c r="AA38" s="4" t="s">
        <v>180</v>
      </c>
      <c r="AB38" s="4">
        <v>534</v>
      </c>
      <c r="AC38" s="4">
        <v>3566.7240000000002</v>
      </c>
      <c r="AD38" s="4">
        <v>925.25900000000001</v>
      </c>
      <c r="AE38" s="4">
        <v>3.855</v>
      </c>
      <c r="AF38" s="4">
        <v>4.0999999999999996</v>
      </c>
      <c r="AG38" s="4">
        <v>9.7669999999999995</v>
      </c>
      <c r="AH38" s="4">
        <v>455.41413</v>
      </c>
      <c r="AI38" s="4">
        <v>8.0402550000000002</v>
      </c>
      <c r="AJ38" s="4">
        <v>251.02662100000001</v>
      </c>
      <c r="AK38" s="4">
        <v>1181</v>
      </c>
      <c r="AL38" s="4">
        <v>19</v>
      </c>
      <c r="AM38" s="4">
        <v>32</v>
      </c>
      <c r="AN38" s="4">
        <v>75</v>
      </c>
      <c r="AO38" s="4">
        <v>7.8318250000000003</v>
      </c>
      <c r="AP38" s="4">
        <v>498.5</v>
      </c>
      <c r="AQ38" s="4">
        <v>0</v>
      </c>
      <c r="AR38" s="4">
        <v>695</v>
      </c>
      <c r="AS38" s="4">
        <v>247023</v>
      </c>
      <c r="AT38" s="4">
        <v>0.53300000000000003</v>
      </c>
      <c r="AU38" s="4">
        <v>0.89700000000000002</v>
      </c>
      <c r="AV38" s="4">
        <v>30505</v>
      </c>
      <c r="AW38" s="4">
        <v>0</v>
      </c>
      <c r="AX38" s="4">
        <v>1.18</v>
      </c>
      <c r="AY38">
        <v>0.94024390243902445</v>
      </c>
      <c r="AZ38" t="s">
        <v>68</v>
      </c>
      <c r="BA38" t="s">
        <v>356</v>
      </c>
      <c r="BB38">
        <v>1</v>
      </c>
      <c r="BC38" t="s">
        <v>438</v>
      </c>
      <c r="BD38">
        <v>4</v>
      </c>
      <c r="BE38">
        <v>17453.624</v>
      </c>
      <c r="BF38">
        <v>0.20435435070676441</v>
      </c>
      <c r="BG38">
        <v>0.1921429321889212</v>
      </c>
      <c r="BH38">
        <v>297377.44200000004</v>
      </c>
      <c r="BI38">
        <v>1.1993929250356521E-2</v>
      </c>
      <c r="BJ38">
        <v>1.1277218843932778E-2</v>
      </c>
      <c r="BK38">
        <v>1</v>
      </c>
      <c r="BL38" t="s">
        <v>68</v>
      </c>
      <c r="BM38">
        <v>0</v>
      </c>
      <c r="BN38" t="s">
        <v>342</v>
      </c>
    </row>
    <row r="39" spans="1:66" x14ac:dyDescent="0.25">
      <c r="A39" s="142" t="str">
        <f t="shared" si="20"/>
        <v>해성운수</v>
      </c>
      <c r="B39" s="142" t="str">
        <f t="shared" si="1"/>
        <v>557</v>
      </c>
      <c r="C39" s="143" t="str">
        <f t="shared" si="21"/>
        <v>70바3891</v>
      </c>
      <c r="D39" s="131" t="str">
        <f t="shared" si="22"/>
        <v>소형</v>
      </c>
      <c r="E39" s="127" t="str">
        <f t="shared" si="16"/>
        <v>B</v>
      </c>
      <c r="F39" s="150">
        <f t="shared" si="17"/>
        <v>0.93024390243902444</v>
      </c>
      <c r="G39" s="151">
        <f t="shared" si="18"/>
        <v>3.8140000000000001</v>
      </c>
      <c r="H39" s="152">
        <f t="shared" si="19"/>
        <v>4.0999999999999996</v>
      </c>
      <c r="I39" s="153">
        <f t="shared" si="23"/>
        <v>3300.248</v>
      </c>
      <c r="J39" s="154">
        <f t="shared" si="24"/>
        <v>1.8268343414936244E-2</v>
      </c>
      <c r="K39" s="154">
        <f t="shared" si="25"/>
        <v>0.55623347086397579</v>
      </c>
      <c r="L39" s="154">
        <f t="shared" si="26"/>
        <v>0.30997670478097405</v>
      </c>
      <c r="M39" s="155">
        <f t="shared" si="27"/>
        <v>9.7639999999999993</v>
      </c>
      <c r="N39" s="156">
        <f t="shared" si="28"/>
        <v>0.152</v>
      </c>
      <c r="O39" s="156">
        <f t="shared" si="29"/>
        <v>0.63600000000000001</v>
      </c>
      <c r="P39" s="157">
        <f t="shared" si="30"/>
        <v>0</v>
      </c>
      <c r="Q39" s="158">
        <f t="shared" si="31"/>
        <v>75</v>
      </c>
      <c r="R39" s="159">
        <f t="shared" si="32"/>
        <v>18.644558187287647</v>
      </c>
      <c r="S39" s="144">
        <f t="shared" si="33"/>
        <v>5</v>
      </c>
      <c r="T39" s="144">
        <f t="shared" si="34"/>
        <v>21</v>
      </c>
      <c r="U39" t="s">
        <v>118</v>
      </c>
      <c r="V39" s="5" t="s">
        <v>122</v>
      </c>
      <c r="W39" t="s">
        <v>118</v>
      </c>
      <c r="X39" s="5" t="s">
        <v>122</v>
      </c>
      <c r="Y39" t="s">
        <v>222</v>
      </c>
      <c r="Z39" t="s">
        <v>179</v>
      </c>
      <c r="AA39" t="s">
        <v>180</v>
      </c>
      <c r="AB39">
        <v>534</v>
      </c>
      <c r="AC39" s="1">
        <v>3300.248</v>
      </c>
      <c r="AD39" s="1">
        <v>865.19799999999998</v>
      </c>
      <c r="AE39" s="28">
        <v>3.8140000000000001</v>
      </c>
      <c r="AF39">
        <v>4.0999999999999996</v>
      </c>
      <c r="AG39">
        <v>9.7639999999999993</v>
      </c>
      <c r="AH39">
        <v>416.00329199999999</v>
      </c>
      <c r="AI39">
        <v>7.599691</v>
      </c>
      <c r="AJ39">
        <v>231.39495500000001</v>
      </c>
      <c r="AK39">
        <v>1023</v>
      </c>
      <c r="AL39">
        <v>5</v>
      </c>
      <c r="AM39">
        <v>21</v>
      </c>
      <c r="AN39">
        <v>75</v>
      </c>
      <c r="AO39">
        <v>7.9332250000000002</v>
      </c>
      <c r="AP39">
        <v>27.2</v>
      </c>
      <c r="AQ39">
        <v>0</v>
      </c>
      <c r="AR39">
        <v>626</v>
      </c>
      <c r="AS39">
        <v>221267</v>
      </c>
      <c r="AT39">
        <v>0.152</v>
      </c>
      <c r="AU39">
        <v>0.63600000000000001</v>
      </c>
      <c r="AV39">
        <v>28977</v>
      </c>
      <c r="AW39">
        <v>0</v>
      </c>
      <c r="AX39">
        <v>1.1399999999999999</v>
      </c>
      <c r="AY39">
        <v>0.93024390243902444</v>
      </c>
      <c r="AZ39" t="s">
        <v>68</v>
      </c>
      <c r="BA39" t="s">
        <v>356</v>
      </c>
      <c r="BB39">
        <v>2</v>
      </c>
      <c r="BC39" t="s">
        <v>437</v>
      </c>
      <c r="BD39">
        <v>5</v>
      </c>
      <c r="BE39">
        <v>17453.624</v>
      </c>
      <c r="BF39">
        <v>0.18908669053487115</v>
      </c>
      <c r="BG39">
        <v>0.17589674090243868</v>
      </c>
      <c r="BH39">
        <v>297377.44200000004</v>
      </c>
      <c r="BI39">
        <v>1.1097842451681321E-2</v>
      </c>
      <c r="BJ39">
        <v>1.0323700270905503E-2</v>
      </c>
      <c r="BK39">
        <v>1</v>
      </c>
      <c r="BL39" t="s">
        <v>68</v>
      </c>
      <c r="BM39">
        <v>0</v>
      </c>
      <c r="BN39" t="s">
        <v>342</v>
      </c>
    </row>
    <row r="40" spans="1:66" x14ac:dyDescent="0.25">
      <c r="A40" s="139" t="str">
        <f t="shared" si="20"/>
        <v>해성운수</v>
      </c>
      <c r="B40" s="139" t="str">
        <f t="shared" si="1"/>
        <v>557</v>
      </c>
      <c r="C40" s="140" t="str">
        <f t="shared" si="21"/>
        <v>70바3892</v>
      </c>
      <c r="D40" s="114" t="str">
        <f t="shared" si="22"/>
        <v>소형</v>
      </c>
      <c r="E40" s="110" t="str">
        <f t="shared" si="16"/>
        <v>C</v>
      </c>
      <c r="F40" s="160">
        <f t="shared" si="17"/>
        <v>0.87365853658536585</v>
      </c>
      <c r="G40" s="161">
        <f t="shared" si="18"/>
        <v>3.5819999999999999</v>
      </c>
      <c r="H40" s="162">
        <f t="shared" si="19"/>
        <v>4.0999999999999996</v>
      </c>
      <c r="I40" s="163">
        <f t="shared" si="23"/>
        <v>4053.6350000000002</v>
      </c>
      <c r="J40" s="164">
        <f t="shared" si="24"/>
        <v>2.30291617688952E-2</v>
      </c>
      <c r="K40" s="164">
        <f t="shared" si="25"/>
        <v>0.53603119506541164</v>
      </c>
      <c r="L40" s="164">
        <f t="shared" si="26"/>
        <v>0.29282360153294512</v>
      </c>
      <c r="M40" s="165">
        <f t="shared" si="27"/>
        <v>9.4779999999999998</v>
      </c>
      <c r="N40" s="166">
        <f t="shared" si="28"/>
        <v>0.19700000000000001</v>
      </c>
      <c r="O40" s="166">
        <f t="shared" si="29"/>
        <v>0.49299999999999999</v>
      </c>
      <c r="P40" s="167">
        <f t="shared" si="30"/>
        <v>0</v>
      </c>
      <c r="Q40" s="168">
        <f t="shared" si="31"/>
        <v>70</v>
      </c>
      <c r="R40" s="169">
        <f t="shared" si="32"/>
        <v>17.76809946227592</v>
      </c>
      <c r="S40" s="141">
        <f t="shared" si="33"/>
        <v>8</v>
      </c>
      <c r="T40" s="141">
        <f t="shared" si="34"/>
        <v>20</v>
      </c>
      <c r="U40" t="s">
        <v>118</v>
      </c>
      <c r="V40" t="s">
        <v>122</v>
      </c>
      <c r="W40" s="4" t="s">
        <v>118</v>
      </c>
      <c r="X40" s="4" t="s">
        <v>122</v>
      </c>
      <c r="Y40" s="4" t="s">
        <v>223</v>
      </c>
      <c r="Z40" s="4" t="s">
        <v>179</v>
      </c>
      <c r="AA40" s="4" t="s">
        <v>180</v>
      </c>
      <c r="AB40" s="4">
        <v>534</v>
      </c>
      <c r="AC40" s="4">
        <v>4053.6350000000002</v>
      </c>
      <c r="AD40" s="4">
        <v>1131.711</v>
      </c>
      <c r="AE40" s="4">
        <v>3.5819999999999999</v>
      </c>
      <c r="AF40" s="4">
        <v>4.0999999999999996</v>
      </c>
      <c r="AG40" s="4">
        <v>9.4779999999999998</v>
      </c>
      <c r="AH40" s="4">
        <v>517.39772900000003</v>
      </c>
      <c r="AI40" s="4">
        <v>11.915236</v>
      </c>
      <c r="AJ40" s="4">
        <v>277.34132299999999</v>
      </c>
      <c r="AK40" s="4">
        <v>1187</v>
      </c>
      <c r="AL40" s="4">
        <v>8</v>
      </c>
      <c r="AM40" s="4">
        <v>20</v>
      </c>
      <c r="AN40" s="4">
        <v>70</v>
      </c>
      <c r="AO40" s="4">
        <v>7.8346590000000003</v>
      </c>
      <c r="AP40" s="4">
        <v>80.900000000000006</v>
      </c>
      <c r="AQ40" s="4">
        <v>0</v>
      </c>
      <c r="AR40" s="4">
        <v>765</v>
      </c>
      <c r="AS40" s="4">
        <v>255533</v>
      </c>
      <c r="AT40" s="4">
        <v>0.19700000000000001</v>
      </c>
      <c r="AU40" s="4">
        <v>0.49299999999999999</v>
      </c>
      <c r="AV40" s="4">
        <v>33865</v>
      </c>
      <c r="AW40" s="4">
        <v>0</v>
      </c>
      <c r="AX40" s="4">
        <v>1.1000000000000001</v>
      </c>
      <c r="AY40">
        <v>0.87365853658536585</v>
      </c>
      <c r="AZ40" t="s">
        <v>69</v>
      </c>
      <c r="BA40" t="s">
        <v>356</v>
      </c>
      <c r="BB40">
        <v>1</v>
      </c>
      <c r="BC40" t="s">
        <v>398</v>
      </c>
      <c r="BD40">
        <v>5</v>
      </c>
      <c r="BE40">
        <v>17453.624</v>
      </c>
      <c r="BF40">
        <v>0.23225176616615553</v>
      </c>
      <c r="BG40">
        <v>0.20290873814809002</v>
      </c>
      <c r="BH40">
        <v>297377.44200000004</v>
      </c>
      <c r="BI40">
        <v>1.3631279402827063E-2</v>
      </c>
      <c r="BJ40">
        <v>1.1909083614860132E-2</v>
      </c>
      <c r="BK40">
        <v>1</v>
      </c>
      <c r="BL40" t="s">
        <v>69</v>
      </c>
      <c r="BM40">
        <v>0</v>
      </c>
      <c r="BN40" t="s">
        <v>342</v>
      </c>
    </row>
    <row r="41" spans="1:66" x14ac:dyDescent="0.25">
      <c r="A41" s="142" t="str">
        <f t="shared" si="20"/>
        <v>해성운수</v>
      </c>
      <c r="B41" s="142" t="str">
        <f t="shared" si="1"/>
        <v>560</v>
      </c>
      <c r="C41" s="143" t="str">
        <f t="shared" si="21"/>
        <v>71바5815</v>
      </c>
      <c r="D41" s="131" t="str">
        <f t="shared" si="22"/>
        <v>중형</v>
      </c>
      <c r="E41" s="127" t="str">
        <f t="shared" si="16"/>
        <v>D</v>
      </c>
      <c r="F41" s="150">
        <f t="shared" si="17"/>
        <v>0.80384615384615377</v>
      </c>
      <c r="G41" s="151">
        <f t="shared" si="18"/>
        <v>2.09</v>
      </c>
      <c r="H41" s="152">
        <f t="shared" si="19"/>
        <v>2.6</v>
      </c>
      <c r="I41" s="153">
        <f t="shared" si="23"/>
        <v>959.24900000000002</v>
      </c>
      <c r="J41" s="154">
        <f t="shared" si="24"/>
        <v>1.7249745385144722E-2</v>
      </c>
      <c r="K41" s="154">
        <f t="shared" si="25"/>
        <v>0.46546889407143599</v>
      </c>
      <c r="L41" s="154">
        <f t="shared" si="26"/>
        <v>0.2439408328807223</v>
      </c>
      <c r="M41" s="155">
        <f t="shared" si="27"/>
        <v>6.8570000000000002</v>
      </c>
      <c r="N41" s="156">
        <f t="shared" si="28"/>
        <v>0</v>
      </c>
      <c r="O41" s="156">
        <f t="shared" si="29"/>
        <v>2.2930000000000001</v>
      </c>
      <c r="P41" s="157">
        <f t="shared" si="30"/>
        <v>0</v>
      </c>
      <c r="Q41" s="158">
        <f t="shared" si="31"/>
        <v>78</v>
      </c>
      <c r="R41" s="159">
        <f t="shared" si="32"/>
        <v>16.638938254062985</v>
      </c>
      <c r="S41" s="144">
        <f t="shared" si="33"/>
        <v>0</v>
      </c>
      <c r="T41" s="144">
        <f t="shared" si="34"/>
        <v>22</v>
      </c>
      <c r="U41" t="s">
        <v>118</v>
      </c>
      <c r="V41" t="s">
        <v>123</v>
      </c>
      <c r="W41" t="s">
        <v>118</v>
      </c>
      <c r="X41" s="4" t="s">
        <v>123</v>
      </c>
      <c r="Y41" s="4" t="s">
        <v>224</v>
      </c>
      <c r="Z41" s="4" t="s">
        <v>181</v>
      </c>
      <c r="AA41" s="4" t="s">
        <v>48</v>
      </c>
      <c r="AB41" s="4">
        <v>534</v>
      </c>
      <c r="AC41" s="4">
        <v>959.24900000000002</v>
      </c>
      <c r="AD41" s="4">
        <v>459.03699999999998</v>
      </c>
      <c r="AE41" s="4">
        <v>2.09</v>
      </c>
      <c r="AF41" s="4">
        <v>2.6</v>
      </c>
      <c r="AG41" s="4">
        <v>6.8570000000000002</v>
      </c>
      <c r="AH41" s="4">
        <v>111.449703</v>
      </c>
      <c r="AI41" s="4">
        <v>1.922479</v>
      </c>
      <c r="AJ41" s="4">
        <v>51.876370000000001</v>
      </c>
      <c r="AK41" s="4">
        <v>234</v>
      </c>
      <c r="AL41" s="4">
        <v>0</v>
      </c>
      <c r="AM41" s="4">
        <v>22</v>
      </c>
      <c r="AN41" s="4">
        <v>78</v>
      </c>
      <c r="AO41" s="4">
        <v>8.6070119999999992</v>
      </c>
      <c r="AP41" s="4">
        <v>12.9</v>
      </c>
      <c r="AQ41" s="4">
        <v>0</v>
      </c>
      <c r="AR41" s="4">
        <v>150</v>
      </c>
      <c r="AS41" s="4">
        <v>38916</v>
      </c>
      <c r="AT41" s="4">
        <v>0</v>
      </c>
      <c r="AU41" s="4">
        <v>2.2930000000000001</v>
      </c>
      <c r="AV41" s="4">
        <v>7308</v>
      </c>
      <c r="AW41" s="4">
        <v>0</v>
      </c>
      <c r="AX41" s="4">
        <v>0.57999999999999996</v>
      </c>
      <c r="AY41">
        <v>0.80384615384615377</v>
      </c>
      <c r="AZ41" t="s">
        <v>67</v>
      </c>
      <c r="BA41" t="s">
        <v>357</v>
      </c>
      <c r="BB41">
        <v>3</v>
      </c>
      <c r="BC41" t="s">
        <v>399</v>
      </c>
      <c r="BD41">
        <v>7</v>
      </c>
      <c r="BE41">
        <v>17338.723000000002</v>
      </c>
      <c r="BF41">
        <v>5.5324085862609368E-2</v>
      </c>
      <c r="BG41">
        <v>4.447205363571291E-2</v>
      </c>
      <c r="BH41">
        <v>297377.44200000004</v>
      </c>
      <c r="BI41">
        <v>3.2256952428826122E-3</v>
      </c>
      <c r="BJ41">
        <v>2.5929627144710226E-3</v>
      </c>
      <c r="BK41">
        <v>1</v>
      </c>
      <c r="BL41" t="s">
        <v>67</v>
      </c>
      <c r="BM41">
        <v>0</v>
      </c>
      <c r="BN41" t="s">
        <v>342</v>
      </c>
    </row>
    <row r="42" spans="1:66" x14ac:dyDescent="0.25">
      <c r="A42" s="139" t="str">
        <f t="shared" si="20"/>
        <v>해성운수</v>
      </c>
      <c r="B42" s="139" t="str">
        <f t="shared" si="1"/>
        <v>560</v>
      </c>
      <c r="C42" s="140" t="str">
        <f t="shared" si="21"/>
        <v>71바5816</v>
      </c>
      <c r="D42" s="114" t="str">
        <f t="shared" si="22"/>
        <v>중형</v>
      </c>
      <c r="E42" s="110" t="str">
        <f t="shared" si="16"/>
        <v>F</v>
      </c>
      <c r="F42" s="160">
        <f t="shared" si="17"/>
        <v>0.73807692307692307</v>
      </c>
      <c r="G42" s="161">
        <f t="shared" si="18"/>
        <v>1.919</v>
      </c>
      <c r="H42" s="162">
        <f t="shared" si="19"/>
        <v>2.6</v>
      </c>
      <c r="I42" s="163">
        <f t="shared" si="23"/>
        <v>3639.46</v>
      </c>
      <c r="J42" s="164">
        <f t="shared" si="24"/>
        <v>1.6969175325975347E-2</v>
      </c>
      <c r="K42" s="164">
        <f t="shared" si="25"/>
        <v>0.49360818142369095</v>
      </c>
      <c r="L42" s="164">
        <f t="shared" si="26"/>
        <v>0.14782412775521644</v>
      </c>
      <c r="M42" s="165">
        <f t="shared" si="27"/>
        <v>9.2249999999999996</v>
      </c>
      <c r="N42" s="166">
        <f t="shared" si="28"/>
        <v>0.247</v>
      </c>
      <c r="O42" s="166">
        <f t="shared" si="29"/>
        <v>4.9459999999999997</v>
      </c>
      <c r="P42" s="167">
        <f t="shared" si="30"/>
        <v>0</v>
      </c>
      <c r="Q42" s="168">
        <f t="shared" si="31"/>
        <v>76</v>
      </c>
      <c r="R42" s="169">
        <f t="shared" si="32"/>
        <v>17.591205566915278</v>
      </c>
      <c r="S42" s="141">
        <f t="shared" si="33"/>
        <v>9</v>
      </c>
      <c r="T42" s="141">
        <f t="shared" si="34"/>
        <v>180</v>
      </c>
      <c r="U42" t="s">
        <v>118</v>
      </c>
      <c r="V42" t="s">
        <v>123</v>
      </c>
      <c r="W42" t="s">
        <v>118</v>
      </c>
      <c r="X42" s="4" t="s">
        <v>123</v>
      </c>
      <c r="Y42" s="4" t="s">
        <v>225</v>
      </c>
      <c r="Z42" s="4" t="s">
        <v>181</v>
      </c>
      <c r="AA42" s="4" t="s">
        <v>48</v>
      </c>
      <c r="AB42" s="4">
        <v>534</v>
      </c>
      <c r="AC42" s="4">
        <v>3639.46</v>
      </c>
      <c r="AD42" s="4">
        <v>1896.626</v>
      </c>
      <c r="AE42" s="4">
        <v>1.919</v>
      </c>
      <c r="AF42" s="4">
        <v>2.6</v>
      </c>
      <c r="AG42" s="4">
        <v>9.2249999999999996</v>
      </c>
      <c r="AH42" s="4">
        <v>422.72437300000001</v>
      </c>
      <c r="AI42" s="4">
        <v>7.1732839999999998</v>
      </c>
      <c r="AJ42" s="4">
        <v>208.66020900000001</v>
      </c>
      <c r="AK42" s="4">
        <v>538</v>
      </c>
      <c r="AL42" s="4">
        <v>9</v>
      </c>
      <c r="AM42" s="4">
        <v>180</v>
      </c>
      <c r="AN42" s="4">
        <v>76</v>
      </c>
      <c r="AO42" s="4">
        <v>8.609534</v>
      </c>
      <c r="AP42" s="4">
        <v>363.9</v>
      </c>
      <c r="AQ42" s="4">
        <v>0</v>
      </c>
      <c r="AR42" s="4">
        <v>627</v>
      </c>
      <c r="AS42" s="4">
        <v>170832</v>
      </c>
      <c r="AT42" s="4">
        <v>0.247</v>
      </c>
      <c r="AU42" s="4">
        <v>4.9459999999999997</v>
      </c>
      <c r="AV42" s="4">
        <v>26834</v>
      </c>
      <c r="AW42" s="4">
        <v>0</v>
      </c>
      <c r="AX42" s="4">
        <v>0.59</v>
      </c>
      <c r="AY42">
        <v>0.73807692307692307</v>
      </c>
      <c r="AZ42" t="s">
        <v>70</v>
      </c>
      <c r="BA42" t="s">
        <v>357</v>
      </c>
      <c r="BB42">
        <v>1</v>
      </c>
      <c r="BC42" t="s">
        <v>358</v>
      </c>
      <c r="BD42">
        <v>7</v>
      </c>
      <c r="BE42">
        <v>17338.723000000002</v>
      </c>
      <c r="BF42">
        <v>0.20990357825083195</v>
      </c>
      <c r="BG42">
        <v>0.15492498717821018</v>
      </c>
      <c r="BH42">
        <v>297377.44200000004</v>
      </c>
      <c r="BI42">
        <v>1.2238520768498639E-2</v>
      </c>
      <c r="BJ42">
        <v>9.0329697518264952E-3</v>
      </c>
      <c r="BK42">
        <v>1</v>
      </c>
      <c r="BL42" t="s">
        <v>70</v>
      </c>
      <c r="BM42">
        <v>0</v>
      </c>
      <c r="BN42" t="s">
        <v>342</v>
      </c>
    </row>
    <row r="43" spans="1:66" x14ac:dyDescent="0.25">
      <c r="A43" s="142" t="str">
        <f t="shared" si="20"/>
        <v>해성운수</v>
      </c>
      <c r="B43" s="142" t="str">
        <f t="shared" si="1"/>
        <v>560</v>
      </c>
      <c r="C43" s="143" t="str">
        <f t="shared" si="21"/>
        <v>71바5817</v>
      </c>
      <c r="D43" s="131" t="str">
        <f t="shared" si="22"/>
        <v>중형</v>
      </c>
      <c r="E43" s="127" t="str">
        <f t="shared" si="16"/>
        <v>C</v>
      </c>
      <c r="F43" s="150">
        <f t="shared" si="17"/>
        <v>0.86807692307692308</v>
      </c>
      <c r="G43" s="151">
        <f t="shared" si="18"/>
        <v>2.2570000000000001</v>
      </c>
      <c r="H43" s="152">
        <f t="shared" si="19"/>
        <v>2.6</v>
      </c>
      <c r="I43" s="153">
        <f t="shared" si="23"/>
        <v>4418.2950000000001</v>
      </c>
      <c r="J43" s="154">
        <f t="shared" si="24"/>
        <v>2.2354483311853385E-2</v>
      </c>
      <c r="K43" s="154">
        <f t="shared" si="25"/>
        <v>0.45705200789470857</v>
      </c>
      <c r="L43" s="154">
        <f t="shared" si="26"/>
        <v>0.25213345872106774</v>
      </c>
      <c r="M43" s="155">
        <f t="shared" si="27"/>
        <v>6.2560000000000002</v>
      </c>
      <c r="N43" s="156">
        <f t="shared" si="28"/>
        <v>9.0999999999999998E-2</v>
      </c>
      <c r="O43" s="156">
        <f t="shared" si="29"/>
        <v>2.105</v>
      </c>
      <c r="P43" s="157">
        <f t="shared" si="30"/>
        <v>0.11</v>
      </c>
      <c r="Q43" s="158">
        <f t="shared" si="31"/>
        <v>86</v>
      </c>
      <c r="R43" s="159">
        <f t="shared" si="32"/>
        <v>17.194401612003343</v>
      </c>
      <c r="S43" s="144">
        <f t="shared" si="33"/>
        <v>4</v>
      </c>
      <c r="T43" s="144">
        <f t="shared" si="34"/>
        <v>93</v>
      </c>
      <c r="U43" t="s">
        <v>118</v>
      </c>
      <c r="V43" t="s">
        <v>123</v>
      </c>
      <c r="W43" s="4" t="s">
        <v>118</v>
      </c>
      <c r="X43" s="4" t="s">
        <v>123</v>
      </c>
      <c r="Y43" s="4" t="s">
        <v>226</v>
      </c>
      <c r="Z43" s="4" t="s">
        <v>181</v>
      </c>
      <c r="AA43" s="4" t="s">
        <v>48</v>
      </c>
      <c r="AB43" s="4">
        <v>534</v>
      </c>
      <c r="AC43" s="4">
        <v>4418.2950000000001</v>
      </c>
      <c r="AD43" s="4">
        <v>1957.4290000000001</v>
      </c>
      <c r="AE43" s="4">
        <v>2.2570000000000001</v>
      </c>
      <c r="AF43" s="4">
        <v>2.6</v>
      </c>
      <c r="AG43" s="4">
        <v>6.2560000000000002</v>
      </c>
      <c r="AH43" s="4">
        <v>493.59288900000001</v>
      </c>
      <c r="AI43" s="4">
        <v>11.034014000000001</v>
      </c>
      <c r="AJ43" s="4">
        <v>225.597621</v>
      </c>
      <c r="AK43" s="4">
        <v>1114</v>
      </c>
      <c r="AL43" s="4">
        <v>4</v>
      </c>
      <c r="AM43" s="4">
        <v>93</v>
      </c>
      <c r="AN43" s="4">
        <v>86</v>
      </c>
      <c r="AO43" s="4">
        <v>8.9512929999999997</v>
      </c>
      <c r="AP43" s="4">
        <v>150.1</v>
      </c>
      <c r="AQ43" s="4">
        <v>6.6</v>
      </c>
      <c r="AR43" s="4">
        <v>534</v>
      </c>
      <c r="AS43" s="4">
        <v>181724</v>
      </c>
      <c r="AT43" s="4">
        <v>9.0999999999999998E-2</v>
      </c>
      <c r="AU43" s="4">
        <v>2.105</v>
      </c>
      <c r="AV43" s="4">
        <v>32302</v>
      </c>
      <c r="AW43" s="4">
        <v>0</v>
      </c>
      <c r="AX43" s="4">
        <v>0.57999999999999996</v>
      </c>
      <c r="AY43">
        <v>0.86807692307692308</v>
      </c>
      <c r="AZ43" t="s">
        <v>69</v>
      </c>
      <c r="BA43" t="s">
        <v>357</v>
      </c>
      <c r="BB43">
        <v>1</v>
      </c>
      <c r="BC43" t="s">
        <v>439</v>
      </c>
      <c r="BD43">
        <v>8</v>
      </c>
      <c r="BE43">
        <v>17338.723000000002</v>
      </c>
      <c r="BF43">
        <v>0.25482239955041669</v>
      </c>
      <c r="BG43">
        <v>0.22120544453280402</v>
      </c>
      <c r="BH43">
        <v>297377.44200000004</v>
      </c>
      <c r="BI43">
        <v>1.4857532468787593E-2</v>
      </c>
      <c r="BJ43">
        <v>1.2897481070020615E-2</v>
      </c>
      <c r="BK43">
        <v>1</v>
      </c>
      <c r="BL43" t="s">
        <v>69</v>
      </c>
      <c r="BM43">
        <v>0</v>
      </c>
      <c r="BN43" t="s">
        <v>342</v>
      </c>
    </row>
    <row r="44" spans="1:66" x14ac:dyDescent="0.25">
      <c r="A44" s="139" t="str">
        <f t="shared" si="20"/>
        <v>해성운수</v>
      </c>
      <c r="B44" s="139" t="str">
        <f t="shared" si="1"/>
        <v>560</v>
      </c>
      <c r="C44" s="140" t="str">
        <f t="shared" si="21"/>
        <v>71바5818</v>
      </c>
      <c r="D44" s="114" t="str">
        <f t="shared" si="22"/>
        <v>중형</v>
      </c>
      <c r="E44" s="110" t="str">
        <f t="shared" si="16"/>
        <v>D</v>
      </c>
      <c r="F44" s="160">
        <f t="shared" si="17"/>
        <v>0.83346153846153836</v>
      </c>
      <c r="G44" s="161">
        <f t="shared" si="18"/>
        <v>2.1669999999999998</v>
      </c>
      <c r="H44" s="162">
        <f t="shared" si="19"/>
        <v>2.6</v>
      </c>
      <c r="I44" s="163">
        <f t="shared" si="23"/>
        <v>4080.2170000000001</v>
      </c>
      <c r="J44" s="164">
        <f t="shared" si="24"/>
        <v>1.5374111108234879E-2</v>
      </c>
      <c r="K44" s="164">
        <f t="shared" si="25"/>
        <v>0.46642652779772797</v>
      </c>
      <c r="L44" s="164">
        <f t="shared" si="26"/>
        <v>0.1585699976251263</v>
      </c>
      <c r="M44" s="165">
        <f t="shared" si="27"/>
        <v>6.9279999999999999</v>
      </c>
      <c r="N44" s="166">
        <f t="shared" si="28"/>
        <v>4.9000000000000002E-2</v>
      </c>
      <c r="O44" s="166">
        <f t="shared" si="29"/>
        <v>2.0830000000000002</v>
      </c>
      <c r="P44" s="167">
        <f t="shared" si="30"/>
        <v>0</v>
      </c>
      <c r="Q44" s="168">
        <f t="shared" si="31"/>
        <v>83</v>
      </c>
      <c r="R44" s="169">
        <f t="shared" si="32"/>
        <v>16.765886191385292</v>
      </c>
      <c r="S44" s="141">
        <f t="shared" si="33"/>
        <v>2</v>
      </c>
      <c r="T44" s="141">
        <f t="shared" si="34"/>
        <v>85</v>
      </c>
      <c r="U44" t="s">
        <v>118</v>
      </c>
      <c r="V44" t="s">
        <v>123</v>
      </c>
      <c r="W44" t="s">
        <v>118</v>
      </c>
      <c r="X44" s="4" t="s">
        <v>123</v>
      </c>
      <c r="Y44" s="4" t="s">
        <v>227</v>
      </c>
      <c r="Z44" s="4" t="s">
        <v>181</v>
      </c>
      <c r="AA44" s="4" t="s">
        <v>48</v>
      </c>
      <c r="AB44" s="4">
        <v>534</v>
      </c>
      <c r="AC44" s="4">
        <v>4080.2170000000001</v>
      </c>
      <c r="AD44" s="4">
        <v>1883.1479999999999</v>
      </c>
      <c r="AE44" s="4">
        <v>2.1669999999999998</v>
      </c>
      <c r="AF44" s="4">
        <v>2.6</v>
      </c>
      <c r="AG44" s="4">
        <v>6.9279999999999999</v>
      </c>
      <c r="AH44" s="4">
        <v>469.63437099999999</v>
      </c>
      <c r="AI44" s="4">
        <v>7.2202109999999999</v>
      </c>
      <c r="AJ44" s="4">
        <v>219.04992899999999</v>
      </c>
      <c r="AK44" s="4">
        <v>647</v>
      </c>
      <c r="AL44" s="4">
        <v>2</v>
      </c>
      <c r="AM44" s="4">
        <v>85</v>
      </c>
      <c r="AN44" s="4">
        <v>83</v>
      </c>
      <c r="AO44" s="4">
        <v>8.6880710000000008</v>
      </c>
      <c r="AP44" s="4">
        <v>83.9</v>
      </c>
      <c r="AQ44" s="4">
        <v>0</v>
      </c>
      <c r="AR44" s="4">
        <v>665</v>
      </c>
      <c r="AS44" s="4">
        <v>173804</v>
      </c>
      <c r="AT44" s="4">
        <v>4.9000000000000002E-2</v>
      </c>
      <c r="AU44" s="4">
        <v>2.0830000000000002</v>
      </c>
      <c r="AV44" s="4">
        <v>27196</v>
      </c>
      <c r="AW44" s="4">
        <v>0</v>
      </c>
      <c r="AX44" s="4">
        <v>0.6</v>
      </c>
      <c r="AY44">
        <v>0.83346153846153836</v>
      </c>
      <c r="AZ44" t="s">
        <v>67</v>
      </c>
      <c r="BA44" t="s">
        <v>357</v>
      </c>
      <c r="BB44">
        <v>1</v>
      </c>
      <c r="BC44" t="s">
        <v>401</v>
      </c>
      <c r="BD44">
        <v>10</v>
      </c>
      <c r="BE44">
        <v>17338.723000000002</v>
      </c>
      <c r="BF44">
        <v>0.23532396243944836</v>
      </c>
      <c r="BG44">
        <v>0.19613347177164792</v>
      </c>
      <c r="BH44">
        <v>297377.44200000004</v>
      </c>
      <c r="BI44">
        <v>1.3720667487616628E-2</v>
      </c>
      <c r="BJ44">
        <v>1.1435648632948166E-2</v>
      </c>
      <c r="BK44">
        <v>1</v>
      </c>
      <c r="BL44" t="s">
        <v>67</v>
      </c>
      <c r="BM44">
        <v>0</v>
      </c>
      <c r="BN44" t="s">
        <v>342</v>
      </c>
    </row>
    <row r="45" spans="1:66" x14ac:dyDescent="0.25">
      <c r="A45" s="142" t="str">
        <f t="shared" si="20"/>
        <v>해성운수</v>
      </c>
      <c r="B45" s="142" t="str">
        <f t="shared" si="1"/>
        <v>560</v>
      </c>
      <c r="C45" s="143" t="str">
        <f t="shared" si="21"/>
        <v>71바6854</v>
      </c>
      <c r="D45" s="131" t="str">
        <f t="shared" si="22"/>
        <v>중형</v>
      </c>
      <c r="E45" s="127" t="str">
        <f t="shared" si="16"/>
        <v>D</v>
      </c>
      <c r="F45" s="150">
        <f t="shared" si="17"/>
        <v>0.82192307692307687</v>
      </c>
      <c r="G45" s="151">
        <f t="shared" si="18"/>
        <v>2.137</v>
      </c>
      <c r="H45" s="152">
        <f t="shared" si="19"/>
        <v>2.6</v>
      </c>
      <c r="I45" s="153">
        <f t="shared" si="23"/>
        <v>4241.5020000000004</v>
      </c>
      <c r="J45" s="154">
        <f t="shared" si="24"/>
        <v>2.2011308851450952E-2</v>
      </c>
      <c r="K45" s="154">
        <f t="shared" si="25"/>
        <v>0.48348007156086015</v>
      </c>
      <c r="L45" s="154">
        <f t="shared" si="26"/>
        <v>0.14169508820224533</v>
      </c>
      <c r="M45" s="155">
        <f t="shared" si="27"/>
        <v>6.7210000000000001</v>
      </c>
      <c r="N45" s="156">
        <f t="shared" si="28"/>
        <v>0.11799999999999999</v>
      </c>
      <c r="O45" s="156">
        <f t="shared" si="29"/>
        <v>2.145</v>
      </c>
      <c r="P45" s="157">
        <f t="shared" si="30"/>
        <v>0</v>
      </c>
      <c r="Q45" s="158">
        <f t="shared" si="31"/>
        <v>83</v>
      </c>
      <c r="R45" s="159">
        <f t="shared" si="32"/>
        <v>16.853033420815034</v>
      </c>
      <c r="S45" s="144">
        <f t="shared" si="33"/>
        <v>5</v>
      </c>
      <c r="T45" s="144">
        <f t="shared" si="34"/>
        <v>91</v>
      </c>
      <c r="U45" t="s">
        <v>118</v>
      </c>
      <c r="V45" t="s">
        <v>123</v>
      </c>
      <c r="W45" t="s">
        <v>118</v>
      </c>
      <c r="X45" s="4" t="s">
        <v>123</v>
      </c>
      <c r="Y45" s="4" t="s">
        <v>228</v>
      </c>
      <c r="Z45" s="4" t="s">
        <v>181</v>
      </c>
      <c r="AA45" s="4" t="s">
        <v>48</v>
      </c>
      <c r="AB45" s="4">
        <v>534</v>
      </c>
      <c r="AC45" s="4">
        <v>4241.5020000000004</v>
      </c>
      <c r="AD45" s="4">
        <v>1984.384</v>
      </c>
      <c r="AE45" s="4">
        <v>2.137</v>
      </c>
      <c r="AF45" s="4">
        <v>2.6</v>
      </c>
      <c r="AG45" s="4">
        <v>6.7210000000000001</v>
      </c>
      <c r="AH45" s="4">
        <v>508.94133900000003</v>
      </c>
      <c r="AI45" s="4">
        <v>11.202465</v>
      </c>
      <c r="AJ45" s="4">
        <v>246.062995</v>
      </c>
      <c r="AK45" s="4">
        <v>601</v>
      </c>
      <c r="AL45" s="4">
        <v>5</v>
      </c>
      <c r="AM45" s="4">
        <v>91</v>
      </c>
      <c r="AN45" s="4">
        <v>83</v>
      </c>
      <c r="AO45" s="4">
        <v>8.3339700000000008</v>
      </c>
      <c r="AP45" s="4">
        <v>168.2</v>
      </c>
      <c r="AQ45" s="4">
        <v>0</v>
      </c>
      <c r="AR45" s="4">
        <v>754</v>
      </c>
      <c r="AS45" s="4">
        <v>215893</v>
      </c>
      <c r="AT45" s="4">
        <v>0.11799999999999999</v>
      </c>
      <c r="AU45" s="4">
        <v>2.145</v>
      </c>
      <c r="AV45" s="4">
        <v>0</v>
      </c>
      <c r="AW45" s="4">
        <v>0</v>
      </c>
      <c r="AX45" s="4">
        <v>0.57999999999999996</v>
      </c>
      <c r="AY45">
        <v>0.82192307692307687</v>
      </c>
      <c r="AZ45" t="s">
        <v>67</v>
      </c>
      <c r="BA45" t="s">
        <v>357</v>
      </c>
      <c r="BB45">
        <v>2</v>
      </c>
      <c r="BC45" t="s">
        <v>400</v>
      </c>
      <c r="BD45">
        <v>1</v>
      </c>
      <c r="BE45">
        <v>17338.723000000002</v>
      </c>
      <c r="BF45">
        <v>0.24462597389669355</v>
      </c>
      <c r="BG45">
        <v>0.20106373316047466</v>
      </c>
      <c r="BH45">
        <v>297377.44200000004</v>
      </c>
      <c r="BI45">
        <v>1.4263025370969462E-2</v>
      </c>
      <c r="BJ45">
        <v>1.1723109699139131E-2</v>
      </c>
      <c r="BK45">
        <v>1</v>
      </c>
      <c r="BL45" t="s">
        <v>67</v>
      </c>
      <c r="BM45">
        <v>0</v>
      </c>
      <c r="BN45" t="s">
        <v>342</v>
      </c>
    </row>
    <row r="46" spans="1:66" x14ac:dyDescent="0.25">
      <c r="A46" s="139" t="str">
        <f t="shared" si="20"/>
        <v>해성운수</v>
      </c>
      <c r="B46" s="139" t="str">
        <f t="shared" si="1"/>
        <v>564</v>
      </c>
      <c r="C46" s="140" t="str">
        <f t="shared" si="21"/>
        <v>71바5771</v>
      </c>
      <c r="D46" s="114" t="str">
        <f t="shared" si="22"/>
        <v>소형</v>
      </c>
      <c r="E46" s="110" t="str">
        <f t="shared" si="16"/>
        <v>C</v>
      </c>
      <c r="F46" s="160">
        <f t="shared" si="17"/>
        <v>0.85073170731707326</v>
      </c>
      <c r="G46" s="161">
        <f t="shared" si="18"/>
        <v>3.488</v>
      </c>
      <c r="H46" s="162">
        <f t="shared" si="19"/>
        <v>4.0999999999999996</v>
      </c>
      <c r="I46" s="163">
        <f t="shared" si="23"/>
        <v>3248.55</v>
      </c>
      <c r="J46" s="164">
        <f t="shared" si="24"/>
        <v>6.0886779807697369E-2</v>
      </c>
      <c r="K46" s="164">
        <f t="shared" si="25"/>
        <v>0.45535656369204769</v>
      </c>
      <c r="L46" s="164">
        <f t="shared" si="26"/>
        <v>0.32568376660356158</v>
      </c>
      <c r="M46" s="165">
        <f t="shared" si="27"/>
        <v>6.12</v>
      </c>
      <c r="N46" s="166">
        <f t="shared" si="28"/>
        <v>2.863</v>
      </c>
      <c r="O46" s="166">
        <f t="shared" si="29"/>
        <v>2.1549999999999998</v>
      </c>
      <c r="P46" s="167">
        <f t="shared" si="30"/>
        <v>0</v>
      </c>
      <c r="Q46" s="168">
        <f t="shared" si="31"/>
        <v>80</v>
      </c>
      <c r="R46" s="169">
        <f t="shared" si="32"/>
        <v>17.726574645778861</v>
      </c>
      <c r="S46" s="141">
        <f t="shared" si="33"/>
        <v>93</v>
      </c>
      <c r="T46" s="141">
        <f t="shared" si="34"/>
        <v>70</v>
      </c>
      <c r="U46" t="s">
        <v>118</v>
      </c>
      <c r="V46" t="s">
        <v>124</v>
      </c>
      <c r="W46" s="4" t="s">
        <v>118</v>
      </c>
      <c r="X46" s="4" t="s">
        <v>124</v>
      </c>
      <c r="Y46" s="4" t="s">
        <v>229</v>
      </c>
      <c r="Z46" s="4" t="s">
        <v>179</v>
      </c>
      <c r="AA46" s="4" t="s">
        <v>180</v>
      </c>
      <c r="AB46" s="4">
        <v>534</v>
      </c>
      <c r="AC46" s="4">
        <v>3248.55</v>
      </c>
      <c r="AD46" s="4">
        <v>931.25099999999998</v>
      </c>
      <c r="AE46" s="4">
        <v>3.488</v>
      </c>
      <c r="AF46" s="4">
        <v>4.0999999999999996</v>
      </c>
      <c r="AG46" s="4">
        <v>6.12</v>
      </c>
      <c r="AH46" s="4">
        <v>378.82425499999999</v>
      </c>
      <c r="AI46" s="4">
        <v>23.065389</v>
      </c>
      <c r="AJ46" s="4">
        <v>172.500111</v>
      </c>
      <c r="AK46" s="4">
        <v>1058</v>
      </c>
      <c r="AL46" s="4">
        <v>93</v>
      </c>
      <c r="AM46" s="4">
        <v>70</v>
      </c>
      <c r="AN46" s="4">
        <v>80</v>
      </c>
      <c r="AO46" s="4">
        <v>8.575348</v>
      </c>
      <c r="AP46" s="4">
        <v>169.1</v>
      </c>
      <c r="AQ46" s="4">
        <v>0</v>
      </c>
      <c r="AR46" s="4">
        <v>273</v>
      </c>
      <c r="AS46" s="4">
        <v>83416</v>
      </c>
      <c r="AT46" s="4">
        <v>2.863</v>
      </c>
      <c r="AU46" s="4">
        <v>2.1549999999999998</v>
      </c>
      <c r="AV46" s="4">
        <v>27508</v>
      </c>
      <c r="AW46" s="4">
        <v>0</v>
      </c>
      <c r="AX46" s="4">
        <v>0.85</v>
      </c>
      <c r="AY46">
        <v>0.85073170731707326</v>
      </c>
      <c r="AZ46" t="s">
        <v>69</v>
      </c>
      <c r="BA46" t="s">
        <v>359</v>
      </c>
      <c r="BB46">
        <v>4</v>
      </c>
      <c r="BC46" t="s">
        <v>539</v>
      </c>
      <c r="BD46">
        <v>8</v>
      </c>
      <c r="BE46">
        <v>20092.198</v>
      </c>
      <c r="BF46">
        <v>0.16168216140414304</v>
      </c>
      <c r="BG46">
        <v>0.13754814121406123</v>
      </c>
      <c r="BH46">
        <v>297377.44200000004</v>
      </c>
      <c r="BI46">
        <v>1.0923996044057705E-2</v>
      </c>
      <c r="BJ46">
        <v>9.2933898052861667E-3</v>
      </c>
      <c r="BK46">
        <v>1</v>
      </c>
      <c r="BL46" t="s">
        <v>67</v>
      </c>
      <c r="BM46">
        <v>1</v>
      </c>
      <c r="BN46" t="s">
        <v>376</v>
      </c>
    </row>
    <row r="47" spans="1:66" x14ac:dyDescent="0.25">
      <c r="A47" s="142" t="str">
        <f t="shared" si="20"/>
        <v>해성운수</v>
      </c>
      <c r="B47" s="142" t="str">
        <f t="shared" si="1"/>
        <v>564</v>
      </c>
      <c r="C47" s="143" t="str">
        <f t="shared" si="21"/>
        <v>71바5772</v>
      </c>
      <c r="D47" s="131" t="str">
        <f t="shared" si="22"/>
        <v>소형</v>
      </c>
      <c r="E47" s="127" t="str">
        <f t="shared" si="16"/>
        <v>D</v>
      </c>
      <c r="F47" s="150">
        <f t="shared" si="17"/>
        <v>0.81121951219512201</v>
      </c>
      <c r="G47" s="151">
        <f t="shared" si="18"/>
        <v>3.3260000000000001</v>
      </c>
      <c r="H47" s="152">
        <f t="shared" si="19"/>
        <v>4.0999999999999996</v>
      </c>
      <c r="I47" s="153">
        <f t="shared" si="23"/>
        <v>4056.4470000000001</v>
      </c>
      <c r="J47" s="154">
        <f t="shared" si="24"/>
        <v>4.5299327478710141E-2</v>
      </c>
      <c r="K47" s="154">
        <f t="shared" si="25"/>
        <v>0.50195622698072007</v>
      </c>
      <c r="L47" s="154">
        <f t="shared" si="26"/>
        <v>0.32146358623692112</v>
      </c>
      <c r="M47" s="155">
        <f t="shared" si="27"/>
        <v>7.726</v>
      </c>
      <c r="N47" s="156">
        <f t="shared" si="28"/>
        <v>1.2330000000000001</v>
      </c>
      <c r="O47" s="156">
        <f t="shared" si="29"/>
        <v>1.06</v>
      </c>
      <c r="P47" s="157">
        <f t="shared" si="30"/>
        <v>0</v>
      </c>
      <c r="Q47" s="158">
        <f t="shared" si="31"/>
        <v>102</v>
      </c>
      <c r="R47" s="159">
        <f t="shared" si="32"/>
        <v>18.092362169266217</v>
      </c>
      <c r="S47" s="144">
        <f t="shared" si="33"/>
        <v>50</v>
      </c>
      <c r="T47" s="144">
        <f t="shared" si="34"/>
        <v>43</v>
      </c>
      <c r="U47" t="s">
        <v>118</v>
      </c>
      <c r="V47" t="s">
        <v>124</v>
      </c>
      <c r="W47" t="s">
        <v>118</v>
      </c>
      <c r="X47" s="4" t="s">
        <v>124</v>
      </c>
      <c r="Y47" s="4" t="s">
        <v>230</v>
      </c>
      <c r="Z47" s="4" t="s">
        <v>179</v>
      </c>
      <c r="AA47" s="4" t="s">
        <v>180</v>
      </c>
      <c r="AB47" s="4">
        <v>534</v>
      </c>
      <c r="AC47" s="4">
        <v>4056.4470000000001</v>
      </c>
      <c r="AD47" s="4">
        <v>1219.7809999999999</v>
      </c>
      <c r="AE47" s="4">
        <v>3.3260000000000001</v>
      </c>
      <c r="AF47" s="4">
        <v>4.0999999999999996</v>
      </c>
      <c r="AG47" s="4">
        <v>7.726</v>
      </c>
      <c r="AH47" s="4">
        <v>495.21911799999998</v>
      </c>
      <c r="AI47" s="4">
        <v>22.433093</v>
      </c>
      <c r="AJ47" s="4">
        <v>248.57831999999999</v>
      </c>
      <c r="AK47" s="4">
        <v>1304</v>
      </c>
      <c r="AL47" s="4">
        <v>50</v>
      </c>
      <c r="AM47" s="4">
        <v>43</v>
      </c>
      <c r="AN47" s="4">
        <v>102</v>
      </c>
      <c r="AO47" s="4">
        <v>8.1912160000000007</v>
      </c>
      <c r="AP47" s="4">
        <v>168.3</v>
      </c>
      <c r="AQ47" s="4">
        <v>0</v>
      </c>
      <c r="AR47" s="4">
        <v>509</v>
      </c>
      <c r="AS47" s="4">
        <v>153497</v>
      </c>
      <c r="AT47" s="4">
        <v>1.2330000000000001</v>
      </c>
      <c r="AU47" s="4">
        <v>1.06</v>
      </c>
      <c r="AV47" s="4">
        <v>31317</v>
      </c>
      <c r="AW47" s="4">
        <v>0</v>
      </c>
      <c r="AX47" s="4">
        <v>0.89</v>
      </c>
      <c r="AY47">
        <v>0.81121951219512201</v>
      </c>
      <c r="AZ47" t="s">
        <v>67</v>
      </c>
      <c r="BA47" t="s">
        <v>359</v>
      </c>
      <c r="BB47">
        <v>1</v>
      </c>
      <c r="BC47" t="s">
        <v>536</v>
      </c>
      <c r="BD47">
        <v>9</v>
      </c>
      <c r="BE47">
        <v>20092.198</v>
      </c>
      <c r="BF47">
        <v>0.20189164968412118</v>
      </c>
      <c r="BG47">
        <v>0.16377844557302124</v>
      </c>
      <c r="BH47">
        <v>297377.44200000004</v>
      </c>
      <c r="BI47">
        <v>1.3640735399156469E-2</v>
      </c>
      <c r="BJ47">
        <v>1.1065630716486445E-2</v>
      </c>
      <c r="BK47">
        <v>1</v>
      </c>
      <c r="BL47" t="s">
        <v>67</v>
      </c>
      <c r="BM47">
        <v>0</v>
      </c>
      <c r="BN47" t="s">
        <v>342</v>
      </c>
    </row>
    <row r="48" spans="1:66" x14ac:dyDescent="0.25">
      <c r="A48" s="139" t="str">
        <f t="shared" si="20"/>
        <v>해성운수</v>
      </c>
      <c r="B48" s="139" t="str">
        <f t="shared" si="1"/>
        <v>564</v>
      </c>
      <c r="C48" s="140" t="str">
        <f t="shared" si="21"/>
        <v>71바5773</v>
      </c>
      <c r="D48" s="114" t="str">
        <f t="shared" si="22"/>
        <v>소형</v>
      </c>
      <c r="E48" s="110" t="str">
        <f t="shared" si="16"/>
        <v>C</v>
      </c>
      <c r="F48" s="160">
        <f t="shared" si="17"/>
        <v>0.86317073170731717</v>
      </c>
      <c r="G48" s="161">
        <f t="shared" si="18"/>
        <v>3.5390000000000001</v>
      </c>
      <c r="H48" s="162">
        <f t="shared" si="19"/>
        <v>4.0999999999999996</v>
      </c>
      <c r="I48" s="163">
        <f t="shared" si="23"/>
        <v>4318.6009999999997</v>
      </c>
      <c r="J48" s="164">
        <f t="shared" si="24"/>
        <v>4.372410824286789E-2</v>
      </c>
      <c r="K48" s="164">
        <f t="shared" si="25"/>
        <v>0.45054372073008531</v>
      </c>
      <c r="L48" s="164">
        <f t="shared" si="26"/>
        <v>0.26050102799494562</v>
      </c>
      <c r="M48" s="165">
        <f t="shared" si="27"/>
        <v>7.8639999999999999</v>
      </c>
      <c r="N48" s="166">
        <f t="shared" si="28"/>
        <v>2.0840000000000001</v>
      </c>
      <c r="O48" s="166">
        <f t="shared" si="29"/>
        <v>1.575</v>
      </c>
      <c r="P48" s="167">
        <f t="shared" si="30"/>
        <v>0.18166666666666667</v>
      </c>
      <c r="Q48" s="168">
        <f t="shared" si="31"/>
        <v>96</v>
      </c>
      <c r="R48" s="169">
        <f t="shared" si="32"/>
        <v>17.27372217163844</v>
      </c>
      <c r="S48" s="141">
        <f t="shared" si="33"/>
        <v>90</v>
      </c>
      <c r="T48" s="141">
        <f t="shared" si="34"/>
        <v>68</v>
      </c>
      <c r="U48" t="s">
        <v>118</v>
      </c>
      <c r="V48" t="s">
        <v>124</v>
      </c>
      <c r="W48" t="s">
        <v>118</v>
      </c>
      <c r="X48" s="4" t="s">
        <v>124</v>
      </c>
      <c r="Y48" s="4" t="s">
        <v>231</v>
      </c>
      <c r="Z48" s="4" t="s">
        <v>179</v>
      </c>
      <c r="AA48" s="4" t="s">
        <v>180</v>
      </c>
      <c r="AB48" s="4">
        <v>534</v>
      </c>
      <c r="AC48" s="4">
        <v>4318.6009999999997</v>
      </c>
      <c r="AD48" s="4">
        <v>1220.1510000000001</v>
      </c>
      <c r="AE48" s="4">
        <v>3.5390000000000001</v>
      </c>
      <c r="AF48" s="4">
        <v>4.0999999999999996</v>
      </c>
      <c r="AG48" s="4">
        <v>7.8639999999999999</v>
      </c>
      <c r="AH48" s="4">
        <v>494.35231199999998</v>
      </c>
      <c r="AI48" s="4">
        <v>21.615113999999998</v>
      </c>
      <c r="AJ48" s="4">
        <v>222.72732999999999</v>
      </c>
      <c r="AK48" s="4">
        <v>1125</v>
      </c>
      <c r="AL48" s="4">
        <v>90</v>
      </c>
      <c r="AM48" s="4">
        <v>68</v>
      </c>
      <c r="AN48" s="4">
        <v>96</v>
      </c>
      <c r="AO48" s="4">
        <v>8.7358770000000003</v>
      </c>
      <c r="AP48" s="4">
        <v>234.1</v>
      </c>
      <c r="AQ48" s="4">
        <v>10.9</v>
      </c>
      <c r="AR48" s="4">
        <v>303</v>
      </c>
      <c r="AS48" s="4">
        <v>102651</v>
      </c>
      <c r="AT48" s="4">
        <v>2.0840000000000001</v>
      </c>
      <c r="AU48" s="4">
        <v>1.575</v>
      </c>
      <c r="AV48" s="4">
        <v>30602</v>
      </c>
      <c r="AW48" s="4">
        <v>0</v>
      </c>
      <c r="AX48" s="4">
        <v>1</v>
      </c>
      <c r="AY48">
        <v>0.86317073170731717</v>
      </c>
      <c r="AZ48" t="s">
        <v>69</v>
      </c>
      <c r="BA48" t="s">
        <v>359</v>
      </c>
      <c r="BB48">
        <v>3</v>
      </c>
      <c r="BC48" t="s">
        <v>537</v>
      </c>
      <c r="BD48">
        <v>11</v>
      </c>
      <c r="BE48">
        <v>20092.198</v>
      </c>
      <c r="BF48">
        <v>0.2149392017737432</v>
      </c>
      <c r="BG48">
        <v>0.18552922806762862</v>
      </c>
      <c r="BH48">
        <v>297377.44200000004</v>
      </c>
      <c r="BI48">
        <v>1.4522288479433484E-2</v>
      </c>
      <c r="BJ48">
        <v>1.2535214372857343E-2</v>
      </c>
      <c r="BK48">
        <v>1</v>
      </c>
      <c r="BL48" t="s">
        <v>69</v>
      </c>
      <c r="BM48">
        <v>0</v>
      </c>
      <c r="BN48" t="s">
        <v>342</v>
      </c>
    </row>
    <row r="49" spans="1:66" x14ac:dyDescent="0.25">
      <c r="A49" s="142" t="str">
        <f t="shared" si="20"/>
        <v>해성운수</v>
      </c>
      <c r="B49" s="142" t="str">
        <f t="shared" si="1"/>
        <v>564</v>
      </c>
      <c r="C49" s="143" t="str">
        <f t="shared" si="21"/>
        <v>71바5775</v>
      </c>
      <c r="D49" s="131" t="str">
        <f t="shared" si="22"/>
        <v>소형</v>
      </c>
      <c r="E49" s="127" t="str">
        <f t="shared" si="16"/>
        <v>C</v>
      </c>
      <c r="F49" s="150">
        <f t="shared" si="17"/>
        <v>0.88780487804878061</v>
      </c>
      <c r="G49" s="151">
        <f t="shared" si="18"/>
        <v>3.64</v>
      </c>
      <c r="H49" s="152">
        <f t="shared" si="19"/>
        <v>4.0999999999999996</v>
      </c>
      <c r="I49" s="153">
        <f t="shared" si="23"/>
        <v>4413.1540000000005</v>
      </c>
      <c r="J49" s="154">
        <f t="shared" si="24"/>
        <v>5.5320443417972993E-2</v>
      </c>
      <c r="K49" s="154">
        <f t="shared" si="25"/>
        <v>0.46963229107588145</v>
      </c>
      <c r="L49" s="154">
        <f t="shared" si="26"/>
        <v>0.18739432161216216</v>
      </c>
      <c r="M49" s="155">
        <f t="shared" si="27"/>
        <v>7.9080000000000004</v>
      </c>
      <c r="N49" s="156">
        <f t="shared" si="28"/>
        <v>0.27200000000000002</v>
      </c>
      <c r="O49" s="156">
        <f t="shared" si="29"/>
        <v>1.5640000000000001</v>
      </c>
      <c r="P49" s="157">
        <f t="shared" si="30"/>
        <v>0.33500000000000002</v>
      </c>
      <c r="Q49" s="158">
        <f t="shared" si="31"/>
        <v>93</v>
      </c>
      <c r="R49" s="159">
        <f t="shared" si="32"/>
        <v>18.056632354438747</v>
      </c>
      <c r="S49" s="144">
        <f t="shared" si="33"/>
        <v>12</v>
      </c>
      <c r="T49" s="144">
        <f t="shared" si="34"/>
        <v>69</v>
      </c>
      <c r="U49" t="s">
        <v>118</v>
      </c>
      <c r="V49" t="s">
        <v>124</v>
      </c>
      <c r="W49" s="4" t="s">
        <v>118</v>
      </c>
      <c r="X49" s="4" t="s">
        <v>124</v>
      </c>
      <c r="Y49" s="4" t="s">
        <v>232</v>
      </c>
      <c r="Z49" s="4" t="s">
        <v>179</v>
      </c>
      <c r="AA49" s="4" t="s">
        <v>180</v>
      </c>
      <c r="AB49" s="4">
        <v>534</v>
      </c>
      <c r="AC49" s="4">
        <v>4413.1540000000005</v>
      </c>
      <c r="AD49" s="4">
        <v>1212.3440000000001</v>
      </c>
      <c r="AE49" s="4">
        <v>3.64</v>
      </c>
      <c r="AF49" s="4">
        <v>4.0999999999999996</v>
      </c>
      <c r="AG49" s="4">
        <v>7.9080000000000004</v>
      </c>
      <c r="AH49" s="4">
        <v>514.48830199999998</v>
      </c>
      <c r="AI49" s="4">
        <v>28.461721000000001</v>
      </c>
      <c r="AJ49" s="4">
        <v>241.62031999999999</v>
      </c>
      <c r="AK49" s="4">
        <v>827</v>
      </c>
      <c r="AL49" s="4">
        <v>12</v>
      </c>
      <c r="AM49" s="4">
        <v>69</v>
      </c>
      <c r="AN49" s="4">
        <v>93</v>
      </c>
      <c r="AO49" s="4">
        <v>8.5777529999999995</v>
      </c>
      <c r="AP49" s="4">
        <v>403.2</v>
      </c>
      <c r="AQ49" s="4">
        <v>20.100000000000001</v>
      </c>
      <c r="AR49" s="4">
        <v>382</v>
      </c>
      <c r="AS49" s="4">
        <v>124148</v>
      </c>
      <c r="AT49" s="4">
        <v>0.27200000000000002</v>
      </c>
      <c r="AU49" s="4">
        <v>1.5640000000000001</v>
      </c>
      <c r="AV49" s="4">
        <v>31067</v>
      </c>
      <c r="AW49" s="4">
        <v>0</v>
      </c>
      <c r="AX49" s="4">
        <v>0.98</v>
      </c>
      <c r="AY49">
        <v>0.88780487804878061</v>
      </c>
      <c r="AZ49" t="s">
        <v>69</v>
      </c>
      <c r="BA49" t="s">
        <v>359</v>
      </c>
      <c r="BB49">
        <v>1</v>
      </c>
      <c r="BC49" t="s">
        <v>402</v>
      </c>
      <c r="BD49">
        <v>12</v>
      </c>
      <c r="BE49">
        <v>20092.198</v>
      </c>
      <c r="BF49">
        <v>0.21964515778711718</v>
      </c>
      <c r="BG49">
        <v>0.19500204252319675</v>
      </c>
      <c r="BH49">
        <v>297377.44200000004</v>
      </c>
      <c r="BI49">
        <v>1.4840244674644823E-2</v>
      </c>
      <c r="BJ49">
        <v>1.3175241613587114E-2</v>
      </c>
      <c r="BK49">
        <v>1</v>
      </c>
      <c r="BL49" t="s">
        <v>69</v>
      </c>
      <c r="BM49">
        <v>0</v>
      </c>
      <c r="BN49" t="s">
        <v>342</v>
      </c>
    </row>
    <row r="50" spans="1:66" x14ac:dyDescent="0.25">
      <c r="A50" s="139" t="str">
        <f t="shared" si="20"/>
        <v>해성운수</v>
      </c>
      <c r="B50" s="139" t="str">
        <f t="shared" si="1"/>
        <v>564</v>
      </c>
      <c r="C50" s="140" t="str">
        <f t="shared" si="21"/>
        <v>71바7080</v>
      </c>
      <c r="D50" s="114" t="str">
        <f t="shared" si="22"/>
        <v>소형</v>
      </c>
      <c r="E50" s="110" t="str">
        <f t="shared" si="16"/>
        <v>C</v>
      </c>
      <c r="F50" s="160">
        <f t="shared" si="17"/>
        <v>0.8774418604651163</v>
      </c>
      <c r="G50" s="161">
        <f t="shared" si="18"/>
        <v>3.7730000000000001</v>
      </c>
      <c r="H50" s="162">
        <f t="shared" si="19"/>
        <v>4.3</v>
      </c>
      <c r="I50" s="163">
        <f t="shared" si="23"/>
        <v>4055.4459999999999</v>
      </c>
      <c r="J50" s="164">
        <f t="shared" si="24"/>
        <v>4.4911357506736187E-2</v>
      </c>
      <c r="K50" s="164">
        <f t="shared" si="25"/>
        <v>0.43742210771679302</v>
      </c>
      <c r="L50" s="164">
        <f t="shared" si="26"/>
        <v>0.50721918131815835</v>
      </c>
      <c r="M50" s="165">
        <f t="shared" si="27"/>
        <v>2.3199999999999998</v>
      </c>
      <c r="N50" s="166">
        <f t="shared" si="28"/>
        <v>0.32100000000000001</v>
      </c>
      <c r="O50" s="166">
        <f t="shared" si="29"/>
        <v>0.93700000000000006</v>
      </c>
      <c r="P50" s="167">
        <f t="shared" si="30"/>
        <v>0</v>
      </c>
      <c r="Q50" s="168">
        <f t="shared" si="31"/>
        <v>80</v>
      </c>
      <c r="R50" s="169">
        <f t="shared" si="32"/>
        <v>17.417673371915257</v>
      </c>
      <c r="S50" s="141">
        <f t="shared" si="33"/>
        <v>13</v>
      </c>
      <c r="T50" s="141">
        <f t="shared" si="34"/>
        <v>38</v>
      </c>
      <c r="U50" t="s">
        <v>118</v>
      </c>
      <c r="V50" t="s">
        <v>124</v>
      </c>
      <c r="W50" t="s">
        <v>118</v>
      </c>
      <c r="X50" s="4" t="s">
        <v>124</v>
      </c>
      <c r="Y50" s="4" t="s">
        <v>403</v>
      </c>
      <c r="Z50" s="4" t="s">
        <v>179</v>
      </c>
      <c r="AA50" s="4" t="s">
        <v>180</v>
      </c>
      <c r="AB50" s="4">
        <v>534</v>
      </c>
      <c r="AC50" s="4">
        <v>4055.4459999999999</v>
      </c>
      <c r="AD50" s="4">
        <v>1074.931</v>
      </c>
      <c r="AE50" s="4">
        <v>3.7730000000000001</v>
      </c>
      <c r="AF50" s="4">
        <v>4.3</v>
      </c>
      <c r="AG50" s="4">
        <v>2.3199999999999998</v>
      </c>
      <c r="AH50" s="4">
        <v>449.778188</v>
      </c>
      <c r="AI50" s="4">
        <v>20.200149</v>
      </c>
      <c r="AJ50" s="4">
        <v>196.74292299999999</v>
      </c>
      <c r="AK50" s="4">
        <v>2057</v>
      </c>
      <c r="AL50" s="4">
        <v>13</v>
      </c>
      <c r="AM50" s="4">
        <v>38</v>
      </c>
      <c r="AN50" s="4">
        <v>80</v>
      </c>
      <c r="AO50" s="4">
        <v>9.0165459999999999</v>
      </c>
      <c r="AP50" s="4">
        <v>268.7</v>
      </c>
      <c r="AQ50" s="4">
        <v>0</v>
      </c>
      <c r="AR50" s="4">
        <v>219</v>
      </c>
      <c r="AS50" s="4">
        <v>76588</v>
      </c>
      <c r="AT50" s="4">
        <v>0.32100000000000001</v>
      </c>
      <c r="AU50" s="4">
        <v>0.93700000000000006</v>
      </c>
      <c r="AV50" s="4">
        <v>29463</v>
      </c>
      <c r="AW50" s="4">
        <v>0</v>
      </c>
      <c r="AX50" s="4">
        <v>0.66</v>
      </c>
      <c r="AY50">
        <v>0.8774418604651163</v>
      </c>
      <c r="AZ50" t="s">
        <v>69</v>
      </c>
      <c r="BA50" t="s">
        <v>359</v>
      </c>
      <c r="BB50">
        <v>2</v>
      </c>
      <c r="BC50" t="s">
        <v>538</v>
      </c>
      <c r="BD50">
        <v>9</v>
      </c>
      <c r="BE50">
        <v>20092.198</v>
      </c>
      <c r="BF50">
        <v>0.20184182935087538</v>
      </c>
      <c r="BG50">
        <v>0.17710447026531462</v>
      </c>
      <c r="BH50">
        <v>297377.44200000004</v>
      </c>
      <c r="BI50">
        <v>1.3637369306579749E-2</v>
      </c>
      <c r="BJ50">
        <v>1.1965998696215209E-2</v>
      </c>
      <c r="BK50">
        <v>1</v>
      </c>
      <c r="BL50" t="s">
        <v>69</v>
      </c>
      <c r="BM50">
        <v>0</v>
      </c>
      <c r="BN50" t="s">
        <v>342</v>
      </c>
    </row>
    <row r="51" spans="1:66" x14ac:dyDescent="0.25">
      <c r="A51" s="142" t="str">
        <f t="shared" ref="A51:A52" si="35">W51</f>
        <v>해성운수</v>
      </c>
      <c r="B51" s="142" t="str">
        <f t="shared" si="1"/>
        <v>564-1</v>
      </c>
      <c r="C51" s="143" t="str">
        <f t="shared" ref="C51:C52" si="36">Y51</f>
        <v>71바5800</v>
      </c>
      <c r="D51" s="131" t="str">
        <f t="shared" ref="D51:D52" si="37">Z51</f>
        <v>소형</v>
      </c>
      <c r="E51" s="127" t="str">
        <f t="shared" ref="E51:E52" si="38">AZ51</f>
        <v>C</v>
      </c>
      <c r="F51" s="150">
        <f t="shared" ref="F51:F52" si="39">G51/H51</f>
        <v>0.88948717948717948</v>
      </c>
      <c r="G51" s="151">
        <f t="shared" ref="G51:G52" si="40">AE51</f>
        <v>3.4689999999999999</v>
      </c>
      <c r="H51" s="152">
        <f t="shared" ref="H51:H52" si="41">AF51</f>
        <v>3.9</v>
      </c>
      <c r="I51" s="153">
        <f t="shared" ref="I51:I52" si="42">AC51</f>
        <v>3922.6779999999999</v>
      </c>
      <c r="J51" s="154">
        <f t="shared" ref="J51:J52" si="43">AI51/AH51</f>
        <v>6.654766541499807E-2</v>
      </c>
      <c r="K51" s="154">
        <f t="shared" ref="K51:K52" si="44">AJ51/AH51</f>
        <v>0.37169606684138418</v>
      </c>
      <c r="L51" s="154">
        <f t="shared" ref="L51:L52" si="45">AK51/AC51</f>
        <v>0.4221605749949397</v>
      </c>
      <c r="M51" s="155">
        <f t="shared" ref="M51:M52" si="46">AG51</f>
        <v>3.8719999999999999</v>
      </c>
      <c r="N51" s="156">
        <f t="shared" ref="N51:N52" si="47">IF(AW51=0,AT51,"속도계이상")</f>
        <v>0.153</v>
      </c>
      <c r="O51" s="156">
        <f t="shared" ref="O51:O52" si="48">IF(AW51=0,AU51,"속도계이상")</f>
        <v>0.153</v>
      </c>
      <c r="P51" s="157">
        <f t="shared" ref="P51:P52" si="49">AQ51/60</f>
        <v>0</v>
      </c>
      <c r="Q51" s="158">
        <f t="shared" ref="Q51:Q52" si="50">AN51</f>
        <v>80</v>
      </c>
      <c r="R51" s="159">
        <f t="shared" ref="R51:R52" si="51">AC51/(AH51-AI51-AJ51)</f>
        <v>15.32979089828315</v>
      </c>
      <c r="S51" s="144">
        <f t="shared" ref="S51:S52" si="52">IF(AW51=0,AL51,"속도계이상")</f>
        <v>6</v>
      </c>
      <c r="T51" s="144">
        <f t="shared" ref="T51:T52" si="53">IF(AW51=0,AM51,"속도계이상")</f>
        <v>6</v>
      </c>
      <c r="U51" t="s">
        <v>118</v>
      </c>
      <c r="V51" t="s">
        <v>125</v>
      </c>
      <c r="W51" t="s">
        <v>118</v>
      </c>
      <c r="X51" s="4" t="s">
        <v>125</v>
      </c>
      <c r="Y51" s="4" t="s">
        <v>233</v>
      </c>
      <c r="Z51" s="4" t="s">
        <v>179</v>
      </c>
      <c r="AA51" s="4" t="s">
        <v>180</v>
      </c>
      <c r="AB51" s="4">
        <v>534</v>
      </c>
      <c r="AC51" s="4">
        <v>3922.6779999999999</v>
      </c>
      <c r="AD51" s="4">
        <v>1130.672</v>
      </c>
      <c r="AE51" s="4">
        <v>3.4689999999999999</v>
      </c>
      <c r="AF51" s="4">
        <v>3.9</v>
      </c>
      <c r="AG51" s="4">
        <v>3.8719999999999999</v>
      </c>
      <c r="AH51" s="4">
        <v>455.51061499999997</v>
      </c>
      <c r="AI51" s="4">
        <v>30.313168000000001</v>
      </c>
      <c r="AJ51" s="4">
        <v>169.31150400000001</v>
      </c>
      <c r="AK51" s="4">
        <v>1656</v>
      </c>
      <c r="AL51" s="4">
        <v>6</v>
      </c>
      <c r="AM51" s="4">
        <v>6</v>
      </c>
      <c r="AN51" s="4">
        <v>80</v>
      </c>
      <c r="AO51" s="4">
        <v>8.6116060000000001</v>
      </c>
      <c r="AP51" s="4">
        <v>179.3</v>
      </c>
      <c r="AQ51" s="4">
        <v>0</v>
      </c>
      <c r="AR51" s="4">
        <v>238</v>
      </c>
      <c r="AS51" s="4">
        <v>97342</v>
      </c>
      <c r="AT51" s="4">
        <v>0.153</v>
      </c>
      <c r="AU51" s="4">
        <v>0.153</v>
      </c>
      <c r="AV51" s="4">
        <v>31481</v>
      </c>
      <c r="AW51" s="4">
        <v>0</v>
      </c>
      <c r="AX51" s="4">
        <v>0.77</v>
      </c>
      <c r="AY51">
        <v>0.88948717948717948</v>
      </c>
      <c r="AZ51" t="s">
        <v>69</v>
      </c>
      <c r="BA51" t="s">
        <v>360</v>
      </c>
      <c r="BB51">
        <v>1</v>
      </c>
      <c r="BC51" t="s">
        <v>404</v>
      </c>
      <c r="BD51">
        <v>8</v>
      </c>
      <c r="BE51">
        <v>3922.6779999999999</v>
      </c>
      <c r="BF51">
        <v>1</v>
      </c>
      <c r="BG51">
        <v>0.88948717948717948</v>
      </c>
      <c r="BH51">
        <v>297377.44200000004</v>
      </c>
      <c r="BI51">
        <v>1.3190906390270178E-2</v>
      </c>
      <c r="BJ51">
        <v>1.1733142119960833E-2</v>
      </c>
      <c r="BK51">
        <v>1</v>
      </c>
      <c r="BL51" t="s">
        <v>68</v>
      </c>
      <c r="BM51">
        <v>-1</v>
      </c>
      <c r="BN51" t="s">
        <v>433</v>
      </c>
    </row>
    <row r="52" spans="1:66" x14ac:dyDescent="0.25">
      <c r="A52" s="139" t="str">
        <f t="shared" si="35"/>
        <v>해성운수</v>
      </c>
      <c r="B52" s="139" t="str">
        <f t="shared" ref="B52:B72" si="54">X52</f>
        <v>568</v>
      </c>
      <c r="C52" s="140" t="str">
        <f t="shared" si="36"/>
        <v>71바5774</v>
      </c>
      <c r="D52" s="114" t="str">
        <f t="shared" si="37"/>
        <v>소형</v>
      </c>
      <c r="E52" s="110" t="str">
        <f t="shared" si="38"/>
        <v>C</v>
      </c>
      <c r="F52" s="160">
        <f t="shared" si="39"/>
        <v>0.88645833333333335</v>
      </c>
      <c r="G52" s="161">
        <f t="shared" si="40"/>
        <v>4.2549999999999999</v>
      </c>
      <c r="H52" s="162">
        <f t="shared" si="41"/>
        <v>4.8</v>
      </c>
      <c r="I52" s="163">
        <f t="shared" si="42"/>
        <v>5339.9639999999999</v>
      </c>
      <c r="J52" s="164">
        <f t="shared" si="43"/>
        <v>6.5996833755435538E-2</v>
      </c>
      <c r="K52" s="164">
        <f t="shared" si="44"/>
        <v>0.38176132804027707</v>
      </c>
      <c r="L52" s="164">
        <f t="shared" si="45"/>
        <v>0.34326074108364774</v>
      </c>
      <c r="M52" s="165">
        <f t="shared" si="46"/>
        <v>5.1909999999999998</v>
      </c>
      <c r="N52" s="166">
        <f t="shared" si="47"/>
        <v>0.28100000000000003</v>
      </c>
      <c r="O52" s="166">
        <f t="shared" si="48"/>
        <v>0.50600000000000001</v>
      </c>
      <c r="P52" s="167">
        <f t="shared" si="49"/>
        <v>0</v>
      </c>
      <c r="Q52" s="168">
        <f t="shared" si="50"/>
        <v>79</v>
      </c>
      <c r="R52" s="169">
        <f t="shared" si="51"/>
        <v>18.64023035989344</v>
      </c>
      <c r="S52" s="141">
        <f t="shared" si="52"/>
        <v>15</v>
      </c>
      <c r="T52" s="141">
        <f t="shared" si="53"/>
        <v>27</v>
      </c>
      <c r="U52" t="s">
        <v>118</v>
      </c>
      <c r="V52" t="s">
        <v>126</v>
      </c>
      <c r="W52" t="s">
        <v>118</v>
      </c>
      <c r="X52" s="4" t="s">
        <v>126</v>
      </c>
      <c r="Y52" s="4" t="s">
        <v>234</v>
      </c>
      <c r="Z52" s="4" t="s">
        <v>179</v>
      </c>
      <c r="AA52" s="4" t="s">
        <v>180</v>
      </c>
      <c r="AB52" s="4">
        <v>534</v>
      </c>
      <c r="AC52" s="4">
        <v>5339.9639999999999</v>
      </c>
      <c r="AD52" s="4">
        <v>1254.8699999999999</v>
      </c>
      <c r="AE52" s="4">
        <v>4.2549999999999999</v>
      </c>
      <c r="AF52" s="4">
        <v>4.8</v>
      </c>
      <c r="AG52" s="4">
        <v>5.1909999999999998</v>
      </c>
      <c r="AH52" s="4">
        <v>518.74956799999995</v>
      </c>
      <c r="AI52" s="4">
        <v>34.235829000000003</v>
      </c>
      <c r="AJ52" s="4">
        <v>198.038524</v>
      </c>
      <c r="AK52" s="4">
        <v>1833</v>
      </c>
      <c r="AL52" s="4">
        <v>15</v>
      </c>
      <c r="AM52" s="4">
        <v>27</v>
      </c>
      <c r="AN52" s="4">
        <v>79</v>
      </c>
      <c r="AO52" s="4">
        <v>10.293915</v>
      </c>
      <c r="AP52" s="4">
        <v>121.9</v>
      </c>
      <c r="AQ52" s="4">
        <v>0</v>
      </c>
      <c r="AR52" s="4">
        <v>345</v>
      </c>
      <c r="AS52" s="4">
        <v>154302</v>
      </c>
      <c r="AT52" s="4">
        <v>0.28100000000000003</v>
      </c>
      <c r="AU52" s="4">
        <v>0.50600000000000001</v>
      </c>
      <c r="AV52" s="4">
        <v>38475</v>
      </c>
      <c r="AW52" s="4">
        <v>0</v>
      </c>
      <c r="AX52" s="4">
        <v>0.92</v>
      </c>
      <c r="AY52">
        <v>0.88645833333333335</v>
      </c>
      <c r="AZ52" t="s">
        <v>69</v>
      </c>
      <c r="BA52" t="s">
        <v>361</v>
      </c>
      <c r="BB52">
        <v>1</v>
      </c>
      <c r="BC52" t="s">
        <v>493</v>
      </c>
      <c r="BD52">
        <v>11</v>
      </c>
      <c r="BE52">
        <v>10490.109</v>
      </c>
      <c r="BF52">
        <v>0.50904752276644594</v>
      </c>
      <c r="BG52">
        <v>0.45124941861900575</v>
      </c>
      <c r="BH52">
        <v>297377.44200000004</v>
      </c>
      <c r="BI52">
        <v>1.7956856324024738E-2</v>
      </c>
      <c r="BJ52">
        <v>1.5918004928901094E-2</v>
      </c>
      <c r="BK52">
        <v>1</v>
      </c>
      <c r="BL52" t="s">
        <v>69</v>
      </c>
      <c r="BM52">
        <v>0</v>
      </c>
      <c r="BN52" t="s">
        <v>342</v>
      </c>
    </row>
    <row r="53" spans="1:66" x14ac:dyDescent="0.25">
      <c r="A53" s="142" t="str">
        <f t="shared" ref="A53:A72" si="55">W53</f>
        <v>해성운수</v>
      </c>
      <c r="B53" s="142" t="str">
        <f t="shared" si="54"/>
        <v>568</v>
      </c>
      <c r="C53" s="143" t="str">
        <f t="shared" ref="C53:C72" si="56">Y53</f>
        <v>71바7075</v>
      </c>
      <c r="D53" s="131" t="str">
        <f t="shared" ref="D53:D72" si="57">Z53</f>
        <v>소형</v>
      </c>
      <c r="E53" s="127" t="str">
        <f t="shared" ref="E53:E72" si="58">AZ53</f>
        <v>B</v>
      </c>
      <c r="F53" s="150">
        <f t="shared" ref="F53:F72" si="59">G53/H53</f>
        <v>0.90333333333333332</v>
      </c>
      <c r="G53" s="151">
        <f t="shared" ref="G53:G72" si="60">AE53</f>
        <v>5.149</v>
      </c>
      <c r="H53" s="152">
        <f t="shared" ref="H53:H72" si="61">AF53</f>
        <v>5.7</v>
      </c>
      <c r="I53" s="153">
        <f t="shared" ref="I53:I72" si="62">AC53</f>
        <v>5150.1450000000004</v>
      </c>
      <c r="J53" s="154">
        <f t="shared" ref="J53:J72" si="63">AI53/AH53</f>
        <v>4.1194155573863099E-2</v>
      </c>
      <c r="K53" s="154">
        <f t="shared" ref="K53:K72" si="64">AJ53/AH53</f>
        <v>0.3968108774510084</v>
      </c>
      <c r="L53" s="154">
        <f t="shared" ref="L53:L72" si="65">AK53/AC53</f>
        <v>0.41726980502490701</v>
      </c>
      <c r="M53" s="155">
        <f t="shared" ref="M53:M72" si="66">AG53</f>
        <v>3.258</v>
      </c>
      <c r="N53" s="156">
        <f t="shared" ref="N53:N72" si="67">IF(AW53=0,AT53,"속도계이상")</f>
        <v>0.44700000000000001</v>
      </c>
      <c r="O53" s="156">
        <f t="shared" ref="O53:O72" si="68">IF(AW53=0,AU53,"속도계이상")</f>
        <v>0.69899999999999995</v>
      </c>
      <c r="P53" s="157">
        <f t="shared" ref="P53:P72" si="69">AQ53/60</f>
        <v>3.6666666666666667E-2</v>
      </c>
      <c r="Q53" s="158">
        <f t="shared" ref="Q53:Q72" si="70">AN53</f>
        <v>82</v>
      </c>
      <c r="R53" s="159">
        <f t="shared" ref="R53:R72" si="71">AC53/(AH53-AI53-AJ53)</f>
        <v>18.855296981293002</v>
      </c>
      <c r="S53" s="144">
        <f t="shared" ref="S53:S72" si="72">IF(AW53=0,AL53,"속도계이상")</f>
        <v>23</v>
      </c>
      <c r="T53" s="144">
        <f t="shared" ref="T53:T72" si="73">IF(AW53=0,AM53,"속도계이상")</f>
        <v>36</v>
      </c>
      <c r="U53" t="s">
        <v>118</v>
      </c>
      <c r="V53" t="s">
        <v>126</v>
      </c>
      <c r="W53" t="s">
        <v>118</v>
      </c>
      <c r="X53" s="4" t="s">
        <v>126</v>
      </c>
      <c r="Y53" s="4" t="s">
        <v>405</v>
      </c>
      <c r="Z53" s="4" t="s">
        <v>179</v>
      </c>
      <c r="AA53" s="4" t="s">
        <v>180</v>
      </c>
      <c r="AB53" s="4">
        <v>534</v>
      </c>
      <c r="AC53" s="4">
        <v>5150.1450000000004</v>
      </c>
      <c r="AD53" s="4">
        <v>1000.248</v>
      </c>
      <c r="AE53" s="4">
        <v>5.149</v>
      </c>
      <c r="AF53" s="4">
        <v>5.7</v>
      </c>
      <c r="AG53" s="4">
        <v>3.258</v>
      </c>
      <c r="AH53" s="4">
        <v>486.019454</v>
      </c>
      <c r="AI53" s="4">
        <v>20.021160999999999</v>
      </c>
      <c r="AJ53" s="4">
        <v>192.85780600000001</v>
      </c>
      <c r="AK53" s="4">
        <v>2149</v>
      </c>
      <c r="AL53" s="4">
        <v>23</v>
      </c>
      <c r="AM53" s="4">
        <v>36</v>
      </c>
      <c r="AN53" s="4">
        <v>82</v>
      </c>
      <c r="AO53" s="4">
        <v>10.596582</v>
      </c>
      <c r="AP53" s="4">
        <v>72.5</v>
      </c>
      <c r="AQ53" s="4">
        <v>2.2000000000000002</v>
      </c>
      <c r="AR53" s="4">
        <v>345</v>
      </c>
      <c r="AS53" s="4">
        <v>171194</v>
      </c>
      <c r="AT53" s="4">
        <v>0.44700000000000001</v>
      </c>
      <c r="AU53" s="4">
        <v>0.69899999999999995</v>
      </c>
      <c r="AV53" s="4">
        <v>39891</v>
      </c>
      <c r="AW53" s="4">
        <v>0</v>
      </c>
      <c r="AX53" s="4">
        <v>0.92</v>
      </c>
      <c r="AY53">
        <v>0.90333333333333332</v>
      </c>
      <c r="AZ53" t="s">
        <v>68</v>
      </c>
      <c r="BA53" t="s">
        <v>361</v>
      </c>
      <c r="BB53">
        <v>1</v>
      </c>
      <c r="BC53" t="s">
        <v>406</v>
      </c>
      <c r="BD53">
        <v>10</v>
      </c>
      <c r="BE53">
        <v>10490.109</v>
      </c>
      <c r="BF53">
        <v>0.49095247723355401</v>
      </c>
      <c r="BG53">
        <v>0.44349373776764378</v>
      </c>
      <c r="BH53">
        <v>297377.44200000004</v>
      </c>
      <c r="BI53">
        <v>1.7318546307221246E-2</v>
      </c>
      <c r="BJ53">
        <v>1.5644420164189859E-2</v>
      </c>
      <c r="BK53">
        <v>1</v>
      </c>
      <c r="BL53" t="s">
        <v>69</v>
      </c>
      <c r="BM53">
        <v>1</v>
      </c>
      <c r="BN53" t="s">
        <v>376</v>
      </c>
    </row>
    <row r="54" spans="1:66" x14ac:dyDescent="0.25">
      <c r="A54" s="139" t="str">
        <f t="shared" si="55"/>
        <v>해성운수</v>
      </c>
      <c r="B54" s="139" t="str">
        <f t="shared" si="54"/>
        <v>579</v>
      </c>
      <c r="C54" s="140" t="str">
        <f t="shared" si="56"/>
        <v>71바5770</v>
      </c>
      <c r="D54" s="114" t="str">
        <f t="shared" si="57"/>
        <v>소형</v>
      </c>
      <c r="E54" s="110" t="str">
        <f t="shared" si="58"/>
        <v>D</v>
      </c>
      <c r="F54" s="160">
        <f t="shared" si="59"/>
        <v>0.83607142857142869</v>
      </c>
      <c r="G54" s="161">
        <f t="shared" si="60"/>
        <v>4.6820000000000004</v>
      </c>
      <c r="H54" s="162">
        <f t="shared" si="61"/>
        <v>5.6</v>
      </c>
      <c r="I54" s="163">
        <f t="shared" si="62"/>
        <v>4022.2240000000002</v>
      </c>
      <c r="J54" s="164">
        <f t="shared" si="63"/>
        <v>1.4043351021570097E-2</v>
      </c>
      <c r="K54" s="164">
        <f t="shared" si="64"/>
        <v>0.51826078274729803</v>
      </c>
      <c r="L54" s="164">
        <f t="shared" si="65"/>
        <v>0.44278985954039357</v>
      </c>
      <c r="M54" s="165">
        <f t="shared" si="66"/>
        <v>4.8920000000000003</v>
      </c>
      <c r="N54" s="166">
        <f t="shared" si="67"/>
        <v>0.84499999999999997</v>
      </c>
      <c r="O54" s="166">
        <f t="shared" si="68"/>
        <v>2.5859999999999999</v>
      </c>
      <c r="P54" s="167">
        <f t="shared" si="69"/>
        <v>0.14499999999999999</v>
      </c>
      <c r="Q54" s="168">
        <f t="shared" si="70"/>
        <v>87</v>
      </c>
      <c r="R54" s="169">
        <f t="shared" si="71"/>
        <v>20.259489051199672</v>
      </c>
      <c r="S54" s="141">
        <f t="shared" si="72"/>
        <v>34</v>
      </c>
      <c r="T54" s="141">
        <f t="shared" si="73"/>
        <v>104</v>
      </c>
      <c r="U54" t="s">
        <v>118</v>
      </c>
      <c r="V54" t="s">
        <v>127</v>
      </c>
      <c r="W54" t="s">
        <v>118</v>
      </c>
      <c r="X54" s="4" t="s">
        <v>127</v>
      </c>
      <c r="Y54" s="4" t="s">
        <v>235</v>
      </c>
      <c r="Z54" s="4" t="s">
        <v>179</v>
      </c>
      <c r="AA54" s="4" t="s">
        <v>180</v>
      </c>
      <c r="AB54" s="4">
        <v>534</v>
      </c>
      <c r="AC54" s="4">
        <v>4022.2240000000002</v>
      </c>
      <c r="AD54" s="4">
        <v>859.04899999999998</v>
      </c>
      <c r="AE54" s="4">
        <v>4.6820000000000004</v>
      </c>
      <c r="AF54" s="4">
        <v>5.6</v>
      </c>
      <c r="AG54" s="4">
        <v>4.8920000000000003</v>
      </c>
      <c r="AH54" s="4">
        <v>424.49661700000001</v>
      </c>
      <c r="AI54" s="4">
        <v>5.9613550000000002</v>
      </c>
      <c r="AJ54" s="4">
        <v>219.99994899999999</v>
      </c>
      <c r="AK54" s="4">
        <v>1781</v>
      </c>
      <c r="AL54" s="4">
        <v>34</v>
      </c>
      <c r="AM54" s="4">
        <v>104</v>
      </c>
      <c r="AN54" s="4">
        <v>87</v>
      </c>
      <c r="AO54" s="4">
        <v>9.4752790000000005</v>
      </c>
      <c r="AP54" s="4">
        <v>1075.8</v>
      </c>
      <c r="AQ54" s="4">
        <v>8.6999999999999993</v>
      </c>
      <c r="AR54" s="4">
        <v>375</v>
      </c>
      <c r="AS54" s="4">
        <v>149625</v>
      </c>
      <c r="AT54" s="4">
        <v>0.84499999999999997</v>
      </c>
      <c r="AU54" s="4">
        <v>2.5859999999999999</v>
      </c>
      <c r="AV54" s="4">
        <v>31233</v>
      </c>
      <c r="AW54" s="4">
        <v>0</v>
      </c>
      <c r="AX54" s="4">
        <v>0.91</v>
      </c>
      <c r="AY54">
        <v>0.83607142857142869</v>
      </c>
      <c r="AZ54" t="s">
        <v>67</v>
      </c>
      <c r="BA54" t="s">
        <v>362</v>
      </c>
      <c r="BB54">
        <v>2</v>
      </c>
      <c r="BC54" t="s">
        <v>407</v>
      </c>
      <c r="BD54">
        <v>6</v>
      </c>
      <c r="BE54">
        <v>32854.453000000001</v>
      </c>
      <c r="BF54">
        <v>0.12242553543655102</v>
      </c>
      <c r="BG54">
        <v>0.10235649230605928</v>
      </c>
      <c r="BH54">
        <v>297377.44200000004</v>
      </c>
      <c r="BI54">
        <v>1.3525652695606951E-2</v>
      </c>
      <c r="BJ54">
        <v>1.13084117715771E-2</v>
      </c>
      <c r="BK54">
        <v>1</v>
      </c>
      <c r="BL54" t="s">
        <v>67</v>
      </c>
      <c r="BM54">
        <v>0</v>
      </c>
      <c r="BN54" t="s">
        <v>342</v>
      </c>
    </row>
    <row r="55" spans="1:66" x14ac:dyDescent="0.25">
      <c r="A55" s="142" t="str">
        <f t="shared" si="55"/>
        <v>해성운수</v>
      </c>
      <c r="B55" s="142" t="str">
        <f t="shared" si="54"/>
        <v>579</v>
      </c>
      <c r="C55" s="143" t="str">
        <f t="shared" si="56"/>
        <v>71바5776</v>
      </c>
      <c r="D55" s="131" t="str">
        <f t="shared" si="57"/>
        <v>소형</v>
      </c>
      <c r="E55" s="127" t="str">
        <f t="shared" si="58"/>
        <v>이상</v>
      </c>
      <c r="F55" s="150">
        <f t="shared" si="59"/>
        <v>0.53586206896551725</v>
      </c>
      <c r="G55" s="151">
        <f t="shared" si="60"/>
        <v>3.1080000000000001</v>
      </c>
      <c r="H55" s="152">
        <f t="shared" si="61"/>
        <v>5.8</v>
      </c>
      <c r="I55" s="153">
        <f t="shared" si="62"/>
        <v>4879.1750000000002</v>
      </c>
      <c r="J55" s="154">
        <f t="shared" si="63"/>
        <v>7.5098682276244014E-3</v>
      </c>
      <c r="K55" s="154">
        <f t="shared" si="64"/>
        <v>0.49005200211541355</v>
      </c>
      <c r="L55" s="154">
        <f t="shared" si="65"/>
        <v>0.31706179835730425</v>
      </c>
      <c r="M55" s="155">
        <f t="shared" si="66"/>
        <v>10.622999999999999</v>
      </c>
      <c r="N55" s="156">
        <f t="shared" si="67"/>
        <v>2.972</v>
      </c>
      <c r="O55" s="156">
        <f t="shared" si="68"/>
        <v>2.254</v>
      </c>
      <c r="P55" s="157">
        <f t="shared" si="69"/>
        <v>3.6666666666666667E-2</v>
      </c>
      <c r="Q55" s="158">
        <f t="shared" si="70"/>
        <v>92</v>
      </c>
      <c r="R55" s="159">
        <f t="shared" si="71"/>
        <v>19.759430935516619</v>
      </c>
      <c r="S55" s="144">
        <f t="shared" si="72"/>
        <v>145</v>
      </c>
      <c r="T55" s="144">
        <f t="shared" si="73"/>
        <v>110</v>
      </c>
      <c r="U55" t="s">
        <v>118</v>
      </c>
      <c r="V55" t="s">
        <v>127</v>
      </c>
      <c r="W55" t="s">
        <v>118</v>
      </c>
      <c r="X55" s="4" t="s">
        <v>127</v>
      </c>
      <c r="Y55" s="4" t="s">
        <v>540</v>
      </c>
      <c r="Z55" s="4" t="s">
        <v>179</v>
      </c>
      <c r="AA55" s="4" t="s">
        <v>180</v>
      </c>
      <c r="AB55" s="4">
        <v>534</v>
      </c>
      <c r="AC55" s="4">
        <v>4879.1750000000002</v>
      </c>
      <c r="AD55" s="4">
        <v>1569.8230000000001</v>
      </c>
      <c r="AE55" s="4">
        <v>3.1080000000000001</v>
      </c>
      <c r="AF55" s="4">
        <v>5.8</v>
      </c>
      <c r="AG55" s="4">
        <v>10.622999999999999</v>
      </c>
      <c r="AH55" s="4">
        <v>491.46135299999997</v>
      </c>
      <c r="AI55" s="4">
        <v>3.6908099999999999</v>
      </c>
      <c r="AJ55" s="4">
        <v>240.84162000000001</v>
      </c>
      <c r="AK55" s="4">
        <v>1547</v>
      </c>
      <c r="AL55" s="4">
        <v>145</v>
      </c>
      <c r="AM55" s="4">
        <v>110</v>
      </c>
      <c r="AN55" s="4">
        <v>92</v>
      </c>
      <c r="AO55" s="4">
        <v>9.9278910000000007</v>
      </c>
      <c r="AP55" s="4">
        <v>476.3</v>
      </c>
      <c r="AQ55" s="4">
        <v>2.2000000000000002</v>
      </c>
      <c r="AR55" s="4">
        <v>179</v>
      </c>
      <c r="AS55" s="4">
        <v>129079</v>
      </c>
      <c r="AT55" s="4">
        <v>2.972</v>
      </c>
      <c r="AU55" s="4">
        <v>2.254</v>
      </c>
      <c r="AV55" s="4">
        <v>4163</v>
      </c>
      <c r="AW55" s="4">
        <v>0</v>
      </c>
      <c r="AX55" s="4">
        <v>0.92</v>
      </c>
      <c r="AY55">
        <v>0.53586206896551725</v>
      </c>
      <c r="AZ55" t="s">
        <v>343</v>
      </c>
      <c r="BA55" t="s">
        <v>362</v>
      </c>
      <c r="BB55">
        <v>1</v>
      </c>
      <c r="BC55" t="s">
        <v>541</v>
      </c>
      <c r="BD55">
        <v>6</v>
      </c>
      <c r="BE55">
        <v>32854.453000000001</v>
      </c>
      <c r="BF55">
        <v>0.14850878813900814</v>
      </c>
      <c r="BG55">
        <v>7.9580226471730575E-2</v>
      </c>
      <c r="BH55">
        <v>297377.44200000004</v>
      </c>
      <c r="BI55">
        <v>1.6407347400614197E-2</v>
      </c>
      <c r="BJ55">
        <v>8.792075124329125E-3</v>
      </c>
      <c r="BK55">
        <v>1</v>
      </c>
      <c r="BL55" t="s">
        <v>343</v>
      </c>
      <c r="BM55">
        <v>0</v>
      </c>
      <c r="BN55" t="s">
        <v>342</v>
      </c>
    </row>
    <row r="56" spans="1:66" x14ac:dyDescent="0.25">
      <c r="A56" s="139" t="str">
        <f t="shared" si="55"/>
        <v>해성운수</v>
      </c>
      <c r="B56" s="139" t="str">
        <f t="shared" si="54"/>
        <v>579</v>
      </c>
      <c r="C56" s="140" t="str">
        <f t="shared" si="56"/>
        <v>71바5777</v>
      </c>
      <c r="D56" s="114" t="str">
        <f t="shared" si="57"/>
        <v>소형</v>
      </c>
      <c r="E56" s="110" t="str">
        <f t="shared" si="58"/>
        <v>D</v>
      </c>
      <c r="F56" s="160">
        <f t="shared" si="59"/>
        <v>0.8308771929824561</v>
      </c>
      <c r="G56" s="161">
        <f t="shared" si="60"/>
        <v>4.7359999999999998</v>
      </c>
      <c r="H56" s="162">
        <f t="shared" si="61"/>
        <v>5.7</v>
      </c>
      <c r="I56" s="163">
        <f t="shared" si="62"/>
        <v>4819.7569999999996</v>
      </c>
      <c r="J56" s="164">
        <f t="shared" si="63"/>
        <v>4.0181710509362221E-2</v>
      </c>
      <c r="K56" s="164">
        <f t="shared" si="64"/>
        <v>0.42602094392505785</v>
      </c>
      <c r="L56" s="164">
        <f t="shared" si="65"/>
        <v>0.48301190288224077</v>
      </c>
      <c r="M56" s="165">
        <f t="shared" si="66"/>
        <v>3.6520000000000001</v>
      </c>
      <c r="N56" s="166">
        <f t="shared" si="67"/>
        <v>0.33200000000000002</v>
      </c>
      <c r="O56" s="166">
        <f t="shared" si="68"/>
        <v>1.992</v>
      </c>
      <c r="P56" s="167">
        <f t="shared" si="69"/>
        <v>0.05</v>
      </c>
      <c r="Q56" s="168">
        <f t="shared" si="70"/>
        <v>86</v>
      </c>
      <c r="R56" s="169">
        <f t="shared" si="71"/>
        <v>19.428285335813538</v>
      </c>
      <c r="S56" s="141">
        <f t="shared" si="72"/>
        <v>16</v>
      </c>
      <c r="T56" s="141">
        <f t="shared" si="73"/>
        <v>96</v>
      </c>
      <c r="U56" t="s">
        <v>118</v>
      </c>
      <c r="V56" t="s">
        <v>127</v>
      </c>
      <c r="W56" t="s">
        <v>118</v>
      </c>
      <c r="X56" s="4" t="s">
        <v>127</v>
      </c>
      <c r="Y56" s="4" t="s">
        <v>236</v>
      </c>
      <c r="Z56" s="4" t="s">
        <v>179</v>
      </c>
      <c r="AA56" s="4" t="s">
        <v>180</v>
      </c>
      <c r="AB56" s="4">
        <v>534</v>
      </c>
      <c r="AC56" s="4">
        <v>4819.7569999999996</v>
      </c>
      <c r="AD56" s="4">
        <v>1017.73</v>
      </c>
      <c r="AE56" s="4">
        <v>4.7359999999999998</v>
      </c>
      <c r="AF56" s="4">
        <v>5.7</v>
      </c>
      <c r="AG56" s="4">
        <v>3.6520000000000001</v>
      </c>
      <c r="AH56" s="4">
        <v>464.74450100000001</v>
      </c>
      <c r="AI56" s="4">
        <v>18.674229</v>
      </c>
      <c r="AJ56" s="4">
        <v>197.990891</v>
      </c>
      <c r="AK56" s="4">
        <v>2328</v>
      </c>
      <c r="AL56" s="4">
        <v>16</v>
      </c>
      <c r="AM56" s="4">
        <v>96</v>
      </c>
      <c r="AN56" s="4">
        <v>86</v>
      </c>
      <c r="AO56" s="4">
        <v>10.370767000000001</v>
      </c>
      <c r="AP56" s="4">
        <v>142.5</v>
      </c>
      <c r="AQ56" s="4">
        <v>3</v>
      </c>
      <c r="AR56" s="4">
        <v>108</v>
      </c>
      <c r="AS56" s="4">
        <v>96549</v>
      </c>
      <c r="AT56" s="4">
        <v>0.33200000000000002</v>
      </c>
      <c r="AU56" s="4">
        <v>1.992</v>
      </c>
      <c r="AV56" s="4">
        <v>37406</v>
      </c>
      <c r="AW56" s="4">
        <v>0</v>
      </c>
      <c r="AX56" s="4">
        <v>0.85</v>
      </c>
      <c r="AY56">
        <v>0.8308771929824561</v>
      </c>
      <c r="AZ56" t="s">
        <v>67</v>
      </c>
      <c r="BA56" t="s">
        <v>362</v>
      </c>
      <c r="BB56">
        <v>3</v>
      </c>
      <c r="BC56" t="s">
        <v>498</v>
      </c>
      <c r="BD56">
        <v>8</v>
      </c>
      <c r="BE56">
        <v>32854.453000000001</v>
      </c>
      <c r="BF56">
        <v>0.14670026617092055</v>
      </c>
      <c r="BG56">
        <v>0.12188990536587363</v>
      </c>
      <c r="BH56">
        <v>297377.44200000004</v>
      </c>
      <c r="BI56">
        <v>1.6207540718572725E-2</v>
      </c>
      <c r="BJ56">
        <v>1.3466475937396565E-2</v>
      </c>
      <c r="BK56">
        <v>1</v>
      </c>
      <c r="BL56" t="s">
        <v>69</v>
      </c>
      <c r="BM56">
        <v>-1</v>
      </c>
      <c r="BN56" t="s">
        <v>433</v>
      </c>
    </row>
    <row r="57" spans="1:66" x14ac:dyDescent="0.25">
      <c r="A57" s="142" t="str">
        <f t="shared" si="55"/>
        <v>해성운수</v>
      </c>
      <c r="B57" s="142" t="str">
        <f t="shared" si="54"/>
        <v>579</v>
      </c>
      <c r="C57" s="143" t="str">
        <f t="shared" si="56"/>
        <v>71바5796</v>
      </c>
      <c r="D57" s="131" t="str">
        <f t="shared" si="57"/>
        <v>소형</v>
      </c>
      <c r="E57" s="127" t="str">
        <f t="shared" si="58"/>
        <v>F</v>
      </c>
      <c r="F57" s="150">
        <f t="shared" si="59"/>
        <v>0.78892857142857153</v>
      </c>
      <c r="G57" s="151">
        <f t="shared" si="60"/>
        <v>4.4180000000000001</v>
      </c>
      <c r="H57" s="152">
        <f t="shared" si="61"/>
        <v>5.6</v>
      </c>
      <c r="I57" s="153">
        <f t="shared" si="62"/>
        <v>5103.0330000000004</v>
      </c>
      <c r="J57" s="154">
        <f t="shared" si="63"/>
        <v>7.738816409352217E-3</v>
      </c>
      <c r="K57" s="154">
        <f t="shared" si="64"/>
        <v>0.47156074414376437</v>
      </c>
      <c r="L57" s="154">
        <f t="shared" si="65"/>
        <v>0.46384179761330169</v>
      </c>
      <c r="M57" s="155">
        <f t="shared" si="66"/>
        <v>4.9480000000000004</v>
      </c>
      <c r="N57" s="156">
        <f t="shared" si="67"/>
        <v>0.23499999999999999</v>
      </c>
      <c r="O57" s="156">
        <f t="shared" si="68"/>
        <v>1.45</v>
      </c>
      <c r="P57" s="157">
        <f t="shared" si="69"/>
        <v>0</v>
      </c>
      <c r="Q57" s="158">
        <f t="shared" si="70"/>
        <v>86</v>
      </c>
      <c r="R57" s="159">
        <f t="shared" si="71"/>
        <v>20.463102395824023</v>
      </c>
      <c r="S57" s="144">
        <f t="shared" si="72"/>
        <v>12</v>
      </c>
      <c r="T57" s="144">
        <f t="shared" si="73"/>
        <v>74</v>
      </c>
      <c r="U57" t="s">
        <v>118</v>
      </c>
      <c r="V57" t="s">
        <v>127</v>
      </c>
      <c r="W57" t="s">
        <v>118</v>
      </c>
      <c r="X57" s="4" t="s">
        <v>127</v>
      </c>
      <c r="Y57" s="4" t="s">
        <v>363</v>
      </c>
      <c r="Z57" s="4" t="s">
        <v>179</v>
      </c>
      <c r="AA57" s="4" t="s">
        <v>180</v>
      </c>
      <c r="AB57" s="4">
        <v>534</v>
      </c>
      <c r="AC57" s="4">
        <v>5103.0330000000004</v>
      </c>
      <c r="AD57" s="4">
        <v>1154.934</v>
      </c>
      <c r="AE57" s="4">
        <v>4.4180000000000001</v>
      </c>
      <c r="AF57" s="4">
        <v>5.6</v>
      </c>
      <c r="AG57" s="4">
        <v>4.9480000000000004</v>
      </c>
      <c r="AH57" s="4">
        <v>478.92659600000002</v>
      </c>
      <c r="AI57" s="4">
        <v>3.7063250000000001</v>
      </c>
      <c r="AJ57" s="4">
        <v>225.84298200000001</v>
      </c>
      <c r="AK57" s="4">
        <v>2367</v>
      </c>
      <c r="AL57" s="4">
        <v>12</v>
      </c>
      <c r="AM57" s="4">
        <v>74</v>
      </c>
      <c r="AN57" s="4">
        <v>86</v>
      </c>
      <c r="AO57" s="4">
        <v>10.655146</v>
      </c>
      <c r="AP57" s="4">
        <v>367.1</v>
      </c>
      <c r="AQ57" s="4">
        <v>0</v>
      </c>
      <c r="AR57" s="4">
        <v>164</v>
      </c>
      <c r="AS57" s="4">
        <v>114997</v>
      </c>
      <c r="AT57" s="4">
        <v>0.23499999999999999</v>
      </c>
      <c r="AU57" s="4">
        <v>1.45</v>
      </c>
      <c r="AV57" s="4">
        <v>36255</v>
      </c>
      <c r="AW57" s="4">
        <v>0</v>
      </c>
      <c r="AX57" s="4">
        <v>0.86</v>
      </c>
      <c r="AY57">
        <v>0.78892857142857153</v>
      </c>
      <c r="AZ57" t="s">
        <v>70</v>
      </c>
      <c r="BA57" t="s">
        <v>362</v>
      </c>
      <c r="BB57">
        <v>1</v>
      </c>
      <c r="BC57" t="s">
        <v>366</v>
      </c>
      <c r="BD57">
        <v>10</v>
      </c>
      <c r="BE57">
        <v>32854.453000000001</v>
      </c>
      <c r="BF57">
        <v>0.15532241550331091</v>
      </c>
      <c r="BG57">
        <v>0.12253829137386209</v>
      </c>
      <c r="BH57">
        <v>297377.44200000004</v>
      </c>
      <c r="BI57">
        <v>1.7160121378675387E-2</v>
      </c>
      <c r="BJ57">
        <v>1.3538110044819262E-2</v>
      </c>
      <c r="BK57">
        <v>1</v>
      </c>
      <c r="BL57" t="s">
        <v>67</v>
      </c>
      <c r="BM57">
        <v>-1</v>
      </c>
      <c r="BN57" t="s">
        <v>433</v>
      </c>
    </row>
    <row r="58" spans="1:66" x14ac:dyDescent="0.25">
      <c r="A58" s="139" t="str">
        <f t="shared" si="55"/>
        <v>해성운수</v>
      </c>
      <c r="B58" s="139" t="str">
        <f t="shared" si="54"/>
        <v>579</v>
      </c>
      <c r="C58" s="140" t="str">
        <f t="shared" si="56"/>
        <v>71바5797</v>
      </c>
      <c r="D58" s="114" t="str">
        <f t="shared" si="57"/>
        <v>소형</v>
      </c>
      <c r="E58" s="110" t="str">
        <f t="shared" si="58"/>
        <v>C</v>
      </c>
      <c r="F58" s="160">
        <f t="shared" si="59"/>
        <v>0.86178571428571427</v>
      </c>
      <c r="G58" s="161">
        <f t="shared" si="60"/>
        <v>4.8259999999999996</v>
      </c>
      <c r="H58" s="162">
        <f t="shared" si="61"/>
        <v>5.6</v>
      </c>
      <c r="I58" s="163">
        <f t="shared" si="62"/>
        <v>2501.0149999999999</v>
      </c>
      <c r="J58" s="164">
        <f t="shared" si="63"/>
        <v>4.8174163566392647E-2</v>
      </c>
      <c r="K58" s="164">
        <f t="shared" si="64"/>
        <v>0.45080030914499997</v>
      </c>
      <c r="L58" s="164">
        <f t="shared" si="65"/>
        <v>0.4798051990891698</v>
      </c>
      <c r="M58" s="165">
        <f t="shared" si="66"/>
        <v>4.7869999999999999</v>
      </c>
      <c r="N58" s="166">
        <f t="shared" si="67"/>
        <v>0.48</v>
      </c>
      <c r="O58" s="166">
        <f t="shared" si="68"/>
        <v>1.599</v>
      </c>
      <c r="P58" s="167">
        <f t="shared" si="69"/>
        <v>0</v>
      </c>
      <c r="Q58" s="168">
        <f t="shared" si="70"/>
        <v>78</v>
      </c>
      <c r="R58" s="169">
        <f t="shared" si="71"/>
        <v>19.44422971609519</v>
      </c>
      <c r="S58" s="141">
        <f t="shared" si="72"/>
        <v>12</v>
      </c>
      <c r="T58" s="141">
        <f t="shared" si="73"/>
        <v>40</v>
      </c>
      <c r="U58" t="s">
        <v>118</v>
      </c>
      <c r="V58" t="s">
        <v>127</v>
      </c>
      <c r="W58" t="s">
        <v>118</v>
      </c>
      <c r="X58" s="4" t="s">
        <v>127</v>
      </c>
      <c r="Y58" s="4" t="s">
        <v>542</v>
      </c>
      <c r="Z58" s="4" t="s">
        <v>179</v>
      </c>
      <c r="AA58" s="4" t="s">
        <v>180</v>
      </c>
      <c r="AB58" s="4">
        <v>534</v>
      </c>
      <c r="AC58" s="4">
        <v>2501.0149999999999</v>
      </c>
      <c r="AD58" s="4">
        <v>518.21400000000006</v>
      </c>
      <c r="AE58" s="4">
        <v>4.8259999999999996</v>
      </c>
      <c r="AF58" s="4">
        <v>5.6</v>
      </c>
      <c r="AG58" s="4">
        <v>4.7869999999999999</v>
      </c>
      <c r="AH58" s="4">
        <v>256.723544</v>
      </c>
      <c r="AI58" s="4">
        <v>12.367442</v>
      </c>
      <c r="AJ58" s="4">
        <v>115.731053</v>
      </c>
      <c r="AK58" s="4">
        <v>1200</v>
      </c>
      <c r="AL58" s="4">
        <v>12</v>
      </c>
      <c r="AM58" s="4">
        <v>40</v>
      </c>
      <c r="AN58" s="4">
        <v>78</v>
      </c>
      <c r="AO58" s="4">
        <v>9.7420550000000006</v>
      </c>
      <c r="AP58" s="4">
        <v>117.1</v>
      </c>
      <c r="AQ58" s="4">
        <v>0</v>
      </c>
      <c r="AR58" s="4">
        <v>120</v>
      </c>
      <c r="AS58" s="4">
        <v>59115</v>
      </c>
      <c r="AT58" s="4">
        <v>0.48</v>
      </c>
      <c r="AU58" s="4">
        <v>1.599</v>
      </c>
      <c r="AV58" s="4">
        <v>20025</v>
      </c>
      <c r="AW58" s="4">
        <v>0</v>
      </c>
      <c r="AX58" s="4">
        <v>0.95</v>
      </c>
      <c r="AY58">
        <v>0.86178571428571427</v>
      </c>
      <c r="AZ58" t="s">
        <v>69</v>
      </c>
      <c r="BA58" t="s">
        <v>362</v>
      </c>
      <c r="BB58">
        <v>1</v>
      </c>
      <c r="BC58" t="s">
        <v>408</v>
      </c>
      <c r="BD58">
        <v>8</v>
      </c>
      <c r="BE58">
        <v>32854.453000000001</v>
      </c>
      <c r="BF58">
        <v>7.6124079740423609E-2</v>
      </c>
      <c r="BG58">
        <v>6.560264443344363E-2</v>
      </c>
      <c r="BH58">
        <v>297377.44200000004</v>
      </c>
      <c r="BI58">
        <v>8.4102377879758591E-3</v>
      </c>
      <c r="BJ58">
        <v>7.2478227794234816E-3</v>
      </c>
      <c r="BK58">
        <v>1</v>
      </c>
      <c r="BL58" t="s">
        <v>68</v>
      </c>
      <c r="BM58">
        <v>-1</v>
      </c>
      <c r="BN58" t="s">
        <v>433</v>
      </c>
    </row>
    <row r="59" spans="1:66" x14ac:dyDescent="0.25">
      <c r="A59" s="142" t="str">
        <f t="shared" si="55"/>
        <v>해성운수</v>
      </c>
      <c r="B59" s="142" t="str">
        <f t="shared" si="54"/>
        <v>579</v>
      </c>
      <c r="C59" s="143" t="str">
        <f t="shared" si="56"/>
        <v>71바5798</v>
      </c>
      <c r="D59" s="131" t="str">
        <f t="shared" si="57"/>
        <v>소형</v>
      </c>
      <c r="E59" s="127" t="str">
        <f t="shared" si="58"/>
        <v>F</v>
      </c>
      <c r="F59" s="150">
        <f t="shared" si="59"/>
        <v>0.77596491228070175</v>
      </c>
      <c r="G59" s="151">
        <f t="shared" si="60"/>
        <v>4.423</v>
      </c>
      <c r="H59" s="152">
        <f t="shared" si="61"/>
        <v>5.7</v>
      </c>
      <c r="I59" s="153">
        <f t="shared" si="62"/>
        <v>4938.6679999999997</v>
      </c>
      <c r="J59" s="154">
        <f t="shared" si="63"/>
        <v>2.2422900634212404E-2</v>
      </c>
      <c r="K59" s="154">
        <f t="shared" si="64"/>
        <v>0.4650494353187859</v>
      </c>
      <c r="L59" s="154">
        <f t="shared" si="65"/>
        <v>0.43432763652061651</v>
      </c>
      <c r="M59" s="155">
        <f t="shared" si="66"/>
        <v>4.8380000000000001</v>
      </c>
      <c r="N59" s="156">
        <f t="shared" si="67"/>
        <v>1.1140000000000001</v>
      </c>
      <c r="O59" s="156">
        <f t="shared" si="68"/>
        <v>2.5720000000000001</v>
      </c>
      <c r="P59" s="157">
        <f t="shared" si="69"/>
        <v>0.2</v>
      </c>
      <c r="Q59" s="158">
        <f t="shared" si="70"/>
        <v>90</v>
      </c>
      <c r="R59" s="159">
        <f t="shared" si="71"/>
        <v>19.128641156389257</v>
      </c>
      <c r="S59" s="144">
        <f t="shared" si="72"/>
        <v>55</v>
      </c>
      <c r="T59" s="144">
        <f t="shared" si="73"/>
        <v>127</v>
      </c>
      <c r="U59" t="s">
        <v>118</v>
      </c>
      <c r="V59" t="s">
        <v>127</v>
      </c>
      <c r="W59" t="s">
        <v>118</v>
      </c>
      <c r="X59" s="4" t="s">
        <v>127</v>
      </c>
      <c r="Y59" s="4" t="s">
        <v>237</v>
      </c>
      <c r="Z59" s="4" t="s">
        <v>179</v>
      </c>
      <c r="AA59" s="4" t="s">
        <v>180</v>
      </c>
      <c r="AB59" s="4">
        <v>534</v>
      </c>
      <c r="AC59" s="4">
        <v>4938.6679999999997</v>
      </c>
      <c r="AD59" s="4">
        <v>1116.615</v>
      </c>
      <c r="AE59" s="4">
        <v>4.423</v>
      </c>
      <c r="AF59" s="4">
        <v>5.7</v>
      </c>
      <c r="AG59" s="4">
        <v>4.8380000000000001</v>
      </c>
      <c r="AH59" s="4">
        <v>503.742276</v>
      </c>
      <c r="AI59" s="4">
        <v>11.295363</v>
      </c>
      <c r="AJ59" s="4">
        <v>234.265061</v>
      </c>
      <c r="AK59" s="4">
        <v>2145</v>
      </c>
      <c r="AL59" s="4">
        <v>55</v>
      </c>
      <c r="AM59" s="4">
        <v>127</v>
      </c>
      <c r="AN59" s="4">
        <v>90</v>
      </c>
      <c r="AO59" s="4">
        <v>9.8039570000000005</v>
      </c>
      <c r="AP59" s="4">
        <v>594.6</v>
      </c>
      <c r="AQ59" s="4">
        <v>12</v>
      </c>
      <c r="AR59" s="4">
        <v>261</v>
      </c>
      <c r="AS59" s="4">
        <v>135246</v>
      </c>
      <c r="AT59" s="4">
        <v>1.1140000000000001</v>
      </c>
      <c r="AU59" s="4">
        <v>2.5720000000000001</v>
      </c>
      <c r="AV59" s="4">
        <v>34453</v>
      </c>
      <c r="AW59" s="4">
        <v>0</v>
      </c>
      <c r="AX59" s="4">
        <v>0.9</v>
      </c>
      <c r="AY59">
        <v>0.77596491228070175</v>
      </c>
      <c r="AZ59" t="s">
        <v>70</v>
      </c>
      <c r="BA59" t="s">
        <v>362</v>
      </c>
      <c r="BB59">
        <v>2</v>
      </c>
      <c r="BC59" t="s">
        <v>364</v>
      </c>
      <c r="BD59">
        <v>8</v>
      </c>
      <c r="BE59">
        <v>32854.453000000001</v>
      </c>
      <c r="BF59">
        <v>0.15031959290267288</v>
      </c>
      <c r="BG59">
        <v>0.11664272972079336</v>
      </c>
      <c r="BH59">
        <v>297377.44200000004</v>
      </c>
      <c r="BI59">
        <v>1.6607406287394183E-2</v>
      </c>
      <c r="BJ59">
        <v>1.2886764563007802E-2</v>
      </c>
      <c r="BK59">
        <v>1</v>
      </c>
      <c r="BL59" t="s">
        <v>70</v>
      </c>
      <c r="BM59">
        <v>0</v>
      </c>
      <c r="BN59" t="s">
        <v>342</v>
      </c>
    </row>
    <row r="60" spans="1:66" x14ac:dyDescent="0.25">
      <c r="A60" s="139" t="str">
        <f t="shared" si="55"/>
        <v>해성운수</v>
      </c>
      <c r="B60" s="139" t="str">
        <f t="shared" si="54"/>
        <v>579</v>
      </c>
      <c r="C60" s="140" t="str">
        <f t="shared" si="56"/>
        <v>71바5799</v>
      </c>
      <c r="D60" s="114" t="str">
        <f t="shared" si="57"/>
        <v>소형</v>
      </c>
      <c r="E60" s="110" t="str">
        <f t="shared" si="58"/>
        <v>A</v>
      </c>
      <c r="F60" s="160">
        <f t="shared" si="59"/>
        <v>0.96947368421052627</v>
      </c>
      <c r="G60" s="161">
        <f t="shared" si="60"/>
        <v>5.5259999999999998</v>
      </c>
      <c r="H60" s="162">
        <f t="shared" si="61"/>
        <v>5.7</v>
      </c>
      <c r="I60" s="163">
        <f t="shared" si="62"/>
        <v>4655.8270000000002</v>
      </c>
      <c r="J60" s="164">
        <f t="shared" si="63"/>
        <v>2.2802325121633348E-2</v>
      </c>
      <c r="K60" s="164">
        <f t="shared" si="64"/>
        <v>0.41883895190114157</v>
      </c>
      <c r="L60" s="164">
        <f t="shared" si="65"/>
        <v>0.49164197896528372</v>
      </c>
      <c r="M60" s="165">
        <f t="shared" si="66"/>
        <v>2.12</v>
      </c>
      <c r="N60" s="166">
        <f t="shared" si="67"/>
        <v>0.23599999999999999</v>
      </c>
      <c r="O60" s="166">
        <f t="shared" si="68"/>
        <v>0.83799999999999997</v>
      </c>
      <c r="P60" s="167">
        <f t="shared" si="69"/>
        <v>0</v>
      </c>
      <c r="Q60" s="168">
        <f t="shared" si="70"/>
        <v>70</v>
      </c>
      <c r="R60" s="169">
        <f t="shared" si="71"/>
        <v>19.385961334329341</v>
      </c>
      <c r="S60" s="141">
        <f t="shared" si="72"/>
        <v>11</v>
      </c>
      <c r="T60" s="141">
        <f t="shared" si="73"/>
        <v>39</v>
      </c>
      <c r="U60" t="s">
        <v>118</v>
      </c>
      <c r="V60" t="s">
        <v>127</v>
      </c>
      <c r="W60" t="s">
        <v>118</v>
      </c>
      <c r="X60" s="4" t="s">
        <v>127</v>
      </c>
      <c r="Y60" s="4" t="s">
        <v>365</v>
      </c>
      <c r="Z60" s="4" t="s">
        <v>179</v>
      </c>
      <c r="AA60" s="4" t="s">
        <v>180</v>
      </c>
      <c r="AB60" s="4">
        <v>534</v>
      </c>
      <c r="AC60" s="4">
        <v>4655.8270000000002</v>
      </c>
      <c r="AD60" s="4">
        <v>842.51400000000001</v>
      </c>
      <c r="AE60" s="4">
        <v>5.5259999999999998</v>
      </c>
      <c r="AF60" s="4">
        <v>5.7</v>
      </c>
      <c r="AG60" s="4">
        <v>2.12</v>
      </c>
      <c r="AH60" s="4">
        <v>430.126487</v>
      </c>
      <c r="AI60" s="4">
        <v>9.8078839999999996</v>
      </c>
      <c r="AJ60" s="4">
        <v>180.153727</v>
      </c>
      <c r="AK60" s="4">
        <v>2289</v>
      </c>
      <c r="AL60" s="4">
        <v>11</v>
      </c>
      <c r="AM60" s="4">
        <v>39</v>
      </c>
      <c r="AN60" s="4">
        <v>70</v>
      </c>
      <c r="AO60" s="4">
        <v>10.82432</v>
      </c>
      <c r="AP60" s="4">
        <v>79</v>
      </c>
      <c r="AQ60" s="4">
        <v>0</v>
      </c>
      <c r="AR60" s="4">
        <v>103</v>
      </c>
      <c r="AS60" s="4">
        <v>39875</v>
      </c>
      <c r="AT60" s="4">
        <v>0.23599999999999999</v>
      </c>
      <c r="AU60" s="4">
        <v>0.83799999999999997</v>
      </c>
      <c r="AV60" s="4">
        <v>38233</v>
      </c>
      <c r="AW60" s="4">
        <v>0</v>
      </c>
      <c r="AX60" s="4">
        <v>0.86</v>
      </c>
      <c r="AY60">
        <v>0.96947368421052627</v>
      </c>
      <c r="AZ60" t="s">
        <v>66</v>
      </c>
      <c r="BA60" t="s">
        <v>362</v>
      </c>
      <c r="BB60">
        <v>1</v>
      </c>
      <c r="BC60" t="s">
        <v>554</v>
      </c>
      <c r="BD60">
        <v>12</v>
      </c>
      <c r="BE60">
        <v>32854.453000000001</v>
      </c>
      <c r="BF60">
        <v>0.14171068378463036</v>
      </c>
      <c r="BG60">
        <v>0.13738477870067847</v>
      </c>
      <c r="BH60">
        <v>297377.44200000004</v>
      </c>
      <c r="BI60">
        <v>1.5656288414774917E-2</v>
      </c>
      <c r="BJ60">
        <v>1.5178359610534419E-2</v>
      </c>
      <c r="BK60">
        <v>1</v>
      </c>
      <c r="BL60" t="s">
        <v>67</v>
      </c>
      <c r="BM60">
        <v>3</v>
      </c>
      <c r="BN60" t="s">
        <v>376</v>
      </c>
    </row>
    <row r="61" spans="1:66" x14ac:dyDescent="0.25">
      <c r="A61" s="142" t="str">
        <f t="shared" si="55"/>
        <v>해성운수</v>
      </c>
      <c r="B61" s="142" t="str">
        <f t="shared" si="54"/>
        <v>579</v>
      </c>
      <c r="C61" s="143" t="str">
        <f t="shared" si="56"/>
        <v>71바5813</v>
      </c>
      <c r="D61" s="131" t="str">
        <f t="shared" si="57"/>
        <v>소형</v>
      </c>
      <c r="E61" s="127" t="str">
        <f t="shared" si="58"/>
        <v>D</v>
      </c>
      <c r="F61" s="150">
        <f t="shared" si="59"/>
        <v>0.80714285714285716</v>
      </c>
      <c r="G61" s="151">
        <f t="shared" si="60"/>
        <v>4.5199999999999996</v>
      </c>
      <c r="H61" s="152">
        <f t="shared" si="61"/>
        <v>5.6</v>
      </c>
      <c r="I61" s="153">
        <f t="shared" si="62"/>
        <v>1782.2919999999999</v>
      </c>
      <c r="J61" s="154">
        <f t="shared" si="63"/>
        <v>6.2891982255397841E-2</v>
      </c>
      <c r="K61" s="154">
        <f t="shared" si="64"/>
        <v>0.44817715756998155</v>
      </c>
      <c r="L61" s="154">
        <f t="shared" si="65"/>
        <v>0.49991808300772267</v>
      </c>
      <c r="M61" s="155">
        <f t="shared" si="66"/>
        <v>4.9630000000000001</v>
      </c>
      <c r="N61" s="156">
        <f t="shared" si="67"/>
        <v>1.01</v>
      </c>
      <c r="O61" s="156">
        <f t="shared" si="68"/>
        <v>1.5149999999999999</v>
      </c>
      <c r="P61" s="157">
        <f t="shared" si="69"/>
        <v>8.3333333333333329E-2</v>
      </c>
      <c r="Q61" s="158">
        <f t="shared" si="70"/>
        <v>87</v>
      </c>
      <c r="R61" s="159">
        <f t="shared" si="71"/>
        <v>19.573489734524497</v>
      </c>
      <c r="S61" s="144">
        <f t="shared" si="72"/>
        <v>18</v>
      </c>
      <c r="T61" s="144">
        <f t="shared" si="73"/>
        <v>27</v>
      </c>
      <c r="U61" t="s">
        <v>118</v>
      </c>
      <c r="V61" t="s">
        <v>127</v>
      </c>
      <c r="W61" t="s">
        <v>118</v>
      </c>
      <c r="X61" s="4" t="s">
        <v>127</v>
      </c>
      <c r="Y61" s="4" t="s">
        <v>238</v>
      </c>
      <c r="Z61" s="4" t="s">
        <v>179</v>
      </c>
      <c r="AA61" s="4" t="s">
        <v>180</v>
      </c>
      <c r="AB61" s="4">
        <v>534</v>
      </c>
      <c r="AC61" s="4">
        <v>1782.2919999999999</v>
      </c>
      <c r="AD61" s="4">
        <v>394.33199999999999</v>
      </c>
      <c r="AE61" s="4">
        <v>4.5199999999999996</v>
      </c>
      <c r="AF61" s="4">
        <v>5.6</v>
      </c>
      <c r="AG61" s="4">
        <v>4.9630000000000001</v>
      </c>
      <c r="AH61" s="4">
        <v>186.23579000000001</v>
      </c>
      <c r="AI61" s="4">
        <v>11.712738</v>
      </c>
      <c r="AJ61" s="4">
        <v>83.466627000000003</v>
      </c>
      <c r="AK61" s="4">
        <v>891</v>
      </c>
      <c r="AL61" s="4">
        <v>18</v>
      </c>
      <c r="AM61" s="4">
        <v>27</v>
      </c>
      <c r="AN61" s="4">
        <v>87</v>
      </c>
      <c r="AO61" s="4">
        <v>9.5700830000000003</v>
      </c>
      <c r="AP61" s="4">
        <v>76.400000000000006</v>
      </c>
      <c r="AQ61" s="4">
        <v>5</v>
      </c>
      <c r="AR61" s="4">
        <v>101</v>
      </c>
      <c r="AS61" s="4">
        <v>43513</v>
      </c>
      <c r="AT61" s="4">
        <v>1.01</v>
      </c>
      <c r="AU61" s="4">
        <v>1.5149999999999999</v>
      </c>
      <c r="AV61" s="4">
        <v>13073</v>
      </c>
      <c r="AW61" s="4">
        <v>0</v>
      </c>
      <c r="AX61" s="4">
        <v>0.88</v>
      </c>
      <c r="AY61">
        <v>0.80714285714285716</v>
      </c>
      <c r="AZ61" t="s">
        <v>67</v>
      </c>
      <c r="BA61" t="s">
        <v>362</v>
      </c>
      <c r="BB61">
        <v>4</v>
      </c>
      <c r="BC61" t="s">
        <v>613</v>
      </c>
      <c r="BD61">
        <v>8</v>
      </c>
      <c r="BE61">
        <v>32854.453000000001</v>
      </c>
      <c r="BF61">
        <v>5.4248110598584608E-2</v>
      </c>
      <c r="BG61">
        <v>4.3785974983143294E-2</v>
      </c>
      <c r="BH61">
        <v>297377.44200000004</v>
      </c>
      <c r="BI61">
        <v>5.9933665042421064E-3</v>
      </c>
      <c r="BJ61">
        <v>4.8375029641382714E-3</v>
      </c>
      <c r="BK61">
        <v>1</v>
      </c>
      <c r="BL61" t="s">
        <v>70</v>
      </c>
      <c r="BM61">
        <v>1</v>
      </c>
      <c r="BN61" t="s">
        <v>376</v>
      </c>
    </row>
    <row r="62" spans="1:66" x14ac:dyDescent="0.25">
      <c r="A62" s="139" t="str">
        <f t="shared" si="55"/>
        <v>해성운수</v>
      </c>
      <c r="B62" s="139" t="str">
        <f t="shared" si="54"/>
        <v>579</v>
      </c>
      <c r="C62" s="140" t="str">
        <f t="shared" si="56"/>
        <v>71바5814</v>
      </c>
      <c r="D62" s="114" t="str">
        <f t="shared" si="57"/>
        <v>소형</v>
      </c>
      <c r="E62" s="110" t="str">
        <f t="shared" si="58"/>
        <v>D</v>
      </c>
      <c r="F62" s="160">
        <f t="shared" si="59"/>
        <v>0.84982456140350882</v>
      </c>
      <c r="G62" s="161">
        <f t="shared" si="60"/>
        <v>4.8440000000000003</v>
      </c>
      <c r="H62" s="162">
        <f t="shared" si="61"/>
        <v>5.7</v>
      </c>
      <c r="I62" s="163">
        <f t="shared" si="62"/>
        <v>5031.6369999999997</v>
      </c>
      <c r="J62" s="164">
        <f t="shared" si="63"/>
        <v>9.9951891654171E-3</v>
      </c>
      <c r="K62" s="164">
        <f t="shared" si="64"/>
        <v>0.46418482573661485</v>
      </c>
      <c r="L62" s="164">
        <f t="shared" si="65"/>
        <v>0.48115553645861181</v>
      </c>
      <c r="M62" s="165">
        <f t="shared" si="66"/>
        <v>4.5199999999999996</v>
      </c>
      <c r="N62" s="166">
        <f t="shared" si="67"/>
        <v>0.53700000000000003</v>
      </c>
      <c r="O62" s="166">
        <f t="shared" si="68"/>
        <v>1.8089999999999999</v>
      </c>
      <c r="P62" s="167">
        <f t="shared" si="69"/>
        <v>0</v>
      </c>
      <c r="Q62" s="168">
        <f t="shared" si="70"/>
        <v>83</v>
      </c>
      <c r="R62" s="169">
        <f t="shared" si="71"/>
        <v>18.92734866475169</v>
      </c>
      <c r="S62" s="141">
        <f t="shared" si="72"/>
        <v>27</v>
      </c>
      <c r="T62" s="141">
        <f t="shared" si="73"/>
        <v>91</v>
      </c>
      <c r="U62" t="s">
        <v>118</v>
      </c>
      <c r="V62" t="s">
        <v>127</v>
      </c>
      <c r="W62" t="s">
        <v>118</v>
      </c>
      <c r="X62" s="4" t="s">
        <v>127</v>
      </c>
      <c r="Y62" s="4" t="s">
        <v>239</v>
      </c>
      <c r="Z62" s="4" t="s">
        <v>179</v>
      </c>
      <c r="AA62" s="4" t="s">
        <v>180</v>
      </c>
      <c r="AB62" s="4">
        <v>534</v>
      </c>
      <c r="AC62" s="4">
        <v>5031.6369999999997</v>
      </c>
      <c r="AD62" s="4">
        <v>1038.758</v>
      </c>
      <c r="AE62" s="4">
        <v>4.8440000000000003</v>
      </c>
      <c r="AF62" s="4">
        <v>5.7</v>
      </c>
      <c r="AG62" s="4">
        <v>4.5199999999999996</v>
      </c>
      <c r="AH62" s="4">
        <v>505.57132200000001</v>
      </c>
      <c r="AI62" s="4">
        <v>5.0532810000000001</v>
      </c>
      <c r="AJ62" s="4">
        <v>234.67853600000001</v>
      </c>
      <c r="AK62" s="4">
        <v>2421</v>
      </c>
      <c r="AL62" s="4">
        <v>27</v>
      </c>
      <c r="AM62" s="4">
        <v>91</v>
      </c>
      <c r="AN62" s="4">
        <v>83</v>
      </c>
      <c r="AO62" s="4">
        <v>9.9523779999999995</v>
      </c>
      <c r="AP62" s="4">
        <v>790.2</v>
      </c>
      <c r="AQ62" s="4">
        <v>0</v>
      </c>
      <c r="AR62" s="4">
        <v>255</v>
      </c>
      <c r="AS62" s="4">
        <v>151587</v>
      </c>
      <c r="AT62" s="4">
        <v>0.53700000000000003</v>
      </c>
      <c r="AU62" s="4">
        <v>1.8089999999999999</v>
      </c>
      <c r="AV62" s="4">
        <v>36054</v>
      </c>
      <c r="AW62" s="4">
        <v>0</v>
      </c>
      <c r="AX62" s="4">
        <v>0.98</v>
      </c>
      <c r="AY62">
        <v>0.84982456140350882</v>
      </c>
      <c r="AZ62" t="s">
        <v>67</v>
      </c>
      <c r="BA62" t="s">
        <v>362</v>
      </c>
      <c r="BB62">
        <v>1</v>
      </c>
      <c r="BC62" t="s">
        <v>409</v>
      </c>
      <c r="BD62">
        <v>10</v>
      </c>
      <c r="BE62">
        <v>32854.453000000001</v>
      </c>
      <c r="BF62">
        <v>0.153149315862906</v>
      </c>
      <c r="BG62">
        <v>0.13015005018244152</v>
      </c>
      <c r="BH62">
        <v>297377.44200000004</v>
      </c>
      <c r="BI62">
        <v>1.6920035918528073E-2</v>
      </c>
      <c r="BJ62">
        <v>1.4379062103394735E-2</v>
      </c>
      <c r="BK62">
        <v>1</v>
      </c>
      <c r="BL62" t="s">
        <v>69</v>
      </c>
      <c r="BM62">
        <v>-1</v>
      </c>
      <c r="BN62" t="s">
        <v>433</v>
      </c>
    </row>
    <row r="63" spans="1:66" x14ac:dyDescent="0.25">
      <c r="A63" s="142" t="str">
        <f t="shared" si="55"/>
        <v>해성운수</v>
      </c>
      <c r="B63" s="142" t="str">
        <f t="shared" si="54"/>
        <v>593</v>
      </c>
      <c r="C63" s="143" t="str">
        <f t="shared" si="56"/>
        <v>70바3804</v>
      </c>
      <c r="D63" s="131" t="str">
        <f t="shared" si="57"/>
        <v>중형</v>
      </c>
      <c r="E63" s="127" t="str">
        <f t="shared" si="58"/>
        <v>C</v>
      </c>
      <c r="F63" s="150">
        <f t="shared" si="59"/>
        <v>0.86208333333333331</v>
      </c>
      <c r="G63" s="151">
        <f t="shared" si="60"/>
        <v>2.069</v>
      </c>
      <c r="H63" s="152">
        <f t="shared" si="61"/>
        <v>2.4</v>
      </c>
      <c r="I63" s="153">
        <f t="shared" si="62"/>
        <v>4281.83</v>
      </c>
      <c r="J63" s="154">
        <f t="shared" si="63"/>
        <v>8.630293497855988E-3</v>
      </c>
      <c r="K63" s="154">
        <f t="shared" si="64"/>
        <v>0.47885452935357947</v>
      </c>
      <c r="L63" s="154">
        <f t="shared" si="65"/>
        <v>0.25479759822318965</v>
      </c>
      <c r="M63" s="155">
        <f t="shared" si="66"/>
        <v>8.0359999999999996</v>
      </c>
      <c r="N63" s="156">
        <f t="shared" si="67"/>
        <v>2.3E-2</v>
      </c>
      <c r="O63" s="156">
        <f t="shared" si="68"/>
        <v>5.5579999999999998</v>
      </c>
      <c r="P63" s="157">
        <f t="shared" si="69"/>
        <v>0</v>
      </c>
      <c r="Q63" s="158">
        <f t="shared" si="70"/>
        <v>69</v>
      </c>
      <c r="R63" s="159">
        <f t="shared" si="71"/>
        <v>19.20358296934252</v>
      </c>
      <c r="S63" s="144">
        <f t="shared" si="72"/>
        <v>1</v>
      </c>
      <c r="T63" s="144">
        <f t="shared" si="73"/>
        <v>238</v>
      </c>
      <c r="U63" t="s">
        <v>118</v>
      </c>
      <c r="V63" t="s">
        <v>128</v>
      </c>
      <c r="W63" t="s">
        <v>118</v>
      </c>
      <c r="X63" s="4" t="s">
        <v>128</v>
      </c>
      <c r="Y63" s="4" t="s">
        <v>240</v>
      </c>
      <c r="Z63" s="4" t="s">
        <v>181</v>
      </c>
      <c r="AA63" s="4" t="s">
        <v>48</v>
      </c>
      <c r="AB63" s="4">
        <v>534</v>
      </c>
      <c r="AC63" s="4">
        <v>4281.83</v>
      </c>
      <c r="AD63" s="4">
        <v>2069.3620000000001</v>
      </c>
      <c r="AE63" s="4">
        <v>2.069</v>
      </c>
      <c r="AF63" s="4">
        <v>2.4</v>
      </c>
      <c r="AG63" s="4">
        <v>8.0359999999999996</v>
      </c>
      <c r="AH63" s="4">
        <v>435.05125299999997</v>
      </c>
      <c r="AI63" s="4">
        <v>3.7546200000000001</v>
      </c>
      <c r="AJ63" s="4">
        <v>208.32626300000001</v>
      </c>
      <c r="AK63" s="4">
        <v>1091</v>
      </c>
      <c r="AL63" s="4">
        <v>1</v>
      </c>
      <c r="AM63" s="4">
        <v>238</v>
      </c>
      <c r="AN63" s="4">
        <v>69</v>
      </c>
      <c r="AO63" s="4">
        <v>9.8421269999999996</v>
      </c>
      <c r="AP63" s="4">
        <v>2.2999999999999998</v>
      </c>
      <c r="AQ63" s="4">
        <v>0</v>
      </c>
      <c r="AR63" s="4">
        <v>365</v>
      </c>
      <c r="AS63" s="4">
        <v>143329</v>
      </c>
      <c r="AT63" s="4">
        <v>2.3E-2</v>
      </c>
      <c r="AU63" s="4">
        <v>5.5579999999999998</v>
      </c>
      <c r="AV63" s="4">
        <v>31821</v>
      </c>
      <c r="AW63" s="4">
        <v>0</v>
      </c>
      <c r="AX63" s="4">
        <v>0.54</v>
      </c>
      <c r="AY63">
        <v>0.86208333333333331</v>
      </c>
      <c r="AZ63" t="s">
        <v>69</v>
      </c>
      <c r="BA63" t="s">
        <v>367</v>
      </c>
      <c r="BB63">
        <v>4</v>
      </c>
      <c r="BC63" t="s">
        <v>412</v>
      </c>
      <c r="BD63">
        <v>11</v>
      </c>
      <c r="BE63">
        <v>34247.704000000005</v>
      </c>
      <c r="BF63">
        <v>0.12502531556567995</v>
      </c>
      <c r="BG63">
        <v>0.10778224079391326</v>
      </c>
      <c r="BH63">
        <v>297377.44200000004</v>
      </c>
      <c r="BI63">
        <v>1.4398637540234136E-2</v>
      </c>
      <c r="BJ63">
        <v>1.2412825446143512E-2</v>
      </c>
      <c r="BK63">
        <v>1</v>
      </c>
      <c r="BL63" t="s">
        <v>69</v>
      </c>
      <c r="BM63">
        <v>0</v>
      </c>
      <c r="BN63" t="s">
        <v>342</v>
      </c>
    </row>
    <row r="64" spans="1:66" x14ac:dyDescent="0.25">
      <c r="A64" s="139" t="str">
        <f t="shared" si="55"/>
        <v>해성운수</v>
      </c>
      <c r="B64" s="139" t="str">
        <f t="shared" si="54"/>
        <v>593</v>
      </c>
      <c r="C64" s="140" t="str">
        <f t="shared" si="56"/>
        <v>70바3806</v>
      </c>
      <c r="D64" s="114" t="str">
        <f t="shared" si="57"/>
        <v>중형</v>
      </c>
      <c r="E64" s="110" t="str">
        <f t="shared" si="58"/>
        <v>C</v>
      </c>
      <c r="F64" s="160">
        <f t="shared" si="59"/>
        <v>0.87304347826086959</v>
      </c>
      <c r="G64" s="161">
        <f t="shared" si="60"/>
        <v>2.008</v>
      </c>
      <c r="H64" s="162">
        <f t="shared" si="61"/>
        <v>2.2999999999999998</v>
      </c>
      <c r="I64" s="163">
        <f t="shared" si="62"/>
        <v>3930.3040000000001</v>
      </c>
      <c r="J64" s="164">
        <f t="shared" si="63"/>
        <v>1.1339698908596972E-2</v>
      </c>
      <c r="K64" s="164">
        <f t="shared" si="64"/>
        <v>0.52622877406690871</v>
      </c>
      <c r="L64" s="164">
        <f t="shared" si="65"/>
        <v>0.11245949422741854</v>
      </c>
      <c r="M64" s="165">
        <f t="shared" si="66"/>
        <v>7.4489999999999998</v>
      </c>
      <c r="N64" s="166">
        <f t="shared" si="67"/>
        <v>0.433</v>
      </c>
      <c r="O64" s="166">
        <f t="shared" si="68"/>
        <v>6.6150000000000002</v>
      </c>
      <c r="P64" s="167">
        <f t="shared" si="69"/>
        <v>0</v>
      </c>
      <c r="Q64" s="168">
        <f t="shared" si="70"/>
        <v>69</v>
      </c>
      <c r="R64" s="169">
        <f t="shared" si="71"/>
        <v>20.150092117249741</v>
      </c>
      <c r="S64" s="141">
        <f t="shared" si="72"/>
        <v>17</v>
      </c>
      <c r="T64" s="141">
        <f t="shared" si="73"/>
        <v>260</v>
      </c>
      <c r="U64" t="s">
        <v>118</v>
      </c>
      <c r="V64" t="s">
        <v>128</v>
      </c>
      <c r="W64" t="s">
        <v>118</v>
      </c>
      <c r="X64" s="4" t="s">
        <v>128</v>
      </c>
      <c r="Y64" s="4" t="s">
        <v>368</v>
      </c>
      <c r="Z64" s="4" t="s">
        <v>181</v>
      </c>
      <c r="AA64" s="4" t="s">
        <v>201</v>
      </c>
      <c r="AB64" s="4">
        <v>534</v>
      </c>
      <c r="AC64" s="4">
        <v>3930.3040000000001</v>
      </c>
      <c r="AD64" s="4">
        <v>1957.3389999999999</v>
      </c>
      <c r="AE64" s="4">
        <v>2.008</v>
      </c>
      <c r="AF64" s="4">
        <v>2.2999999999999998</v>
      </c>
      <c r="AG64" s="4">
        <v>7.4489999999999998</v>
      </c>
      <c r="AH64" s="4">
        <v>421.79523799999998</v>
      </c>
      <c r="AI64" s="4">
        <v>4.7830310000000003</v>
      </c>
      <c r="AJ64" s="4">
        <v>221.960791</v>
      </c>
      <c r="AK64" s="4">
        <v>442</v>
      </c>
      <c r="AL64" s="4">
        <v>17</v>
      </c>
      <c r="AM64" s="4">
        <v>260</v>
      </c>
      <c r="AN64" s="4">
        <v>69</v>
      </c>
      <c r="AO64" s="4">
        <v>9.3180370000000003</v>
      </c>
      <c r="AP64" s="4">
        <v>142.9</v>
      </c>
      <c r="AQ64" s="4">
        <v>0</v>
      </c>
      <c r="AR64" s="4">
        <v>426</v>
      </c>
      <c r="AS64" s="4">
        <v>172815</v>
      </c>
      <c r="AT64" s="4">
        <v>0.433</v>
      </c>
      <c r="AU64" s="4">
        <v>6.6150000000000002</v>
      </c>
      <c r="AV64" s="4">
        <v>0</v>
      </c>
      <c r="AW64" s="4">
        <v>0</v>
      </c>
      <c r="AX64" s="4">
        <v>0.48</v>
      </c>
      <c r="AY64">
        <v>0.87304347826086959</v>
      </c>
      <c r="AZ64" t="s">
        <v>69</v>
      </c>
      <c r="BA64" t="s">
        <v>367</v>
      </c>
      <c r="BB64">
        <v>1</v>
      </c>
      <c r="BC64" t="s">
        <v>413</v>
      </c>
      <c r="BD64">
        <v>1</v>
      </c>
      <c r="BE64">
        <v>34247.704000000005</v>
      </c>
      <c r="BF64">
        <v>0.11476109464155611</v>
      </c>
      <c r="BG64">
        <v>0.10019142523488898</v>
      </c>
      <c r="BH64">
        <v>297377.44200000004</v>
      </c>
      <c r="BI64">
        <v>1.3216550568082429E-2</v>
      </c>
      <c r="BJ64">
        <v>1.1538623278569356E-2</v>
      </c>
      <c r="BK64">
        <v>1</v>
      </c>
      <c r="BL64" t="s">
        <v>69</v>
      </c>
      <c r="BM64">
        <v>0</v>
      </c>
      <c r="BN64" t="s">
        <v>342</v>
      </c>
    </row>
    <row r="65" spans="1:66" x14ac:dyDescent="0.25">
      <c r="A65" s="142" t="str">
        <f t="shared" si="55"/>
        <v>해성운수</v>
      </c>
      <c r="B65" s="142" t="str">
        <f t="shared" si="54"/>
        <v>593</v>
      </c>
      <c r="C65" s="143" t="str">
        <f t="shared" si="56"/>
        <v>70바3808</v>
      </c>
      <c r="D65" s="131" t="str">
        <f t="shared" si="57"/>
        <v>중형</v>
      </c>
      <c r="E65" s="127" t="str">
        <f t="shared" si="58"/>
        <v>C</v>
      </c>
      <c r="F65" s="150">
        <f t="shared" si="59"/>
        <v>0.86739130434782619</v>
      </c>
      <c r="G65" s="151">
        <f t="shared" si="60"/>
        <v>1.9950000000000001</v>
      </c>
      <c r="H65" s="152">
        <f t="shared" si="61"/>
        <v>2.2999999999999998</v>
      </c>
      <c r="I65" s="153">
        <f t="shared" si="62"/>
        <v>4398.152</v>
      </c>
      <c r="J65" s="154">
        <f t="shared" si="63"/>
        <v>1.8910950112631185E-2</v>
      </c>
      <c r="K65" s="154">
        <f t="shared" si="64"/>
        <v>0.42485510565485712</v>
      </c>
      <c r="L65" s="154">
        <f t="shared" si="65"/>
        <v>0.18166720931882299</v>
      </c>
      <c r="M65" s="155">
        <f t="shared" si="66"/>
        <v>6.27</v>
      </c>
      <c r="N65" s="156">
        <f t="shared" si="67"/>
        <v>4.4999999999999998E-2</v>
      </c>
      <c r="O65" s="156">
        <f t="shared" si="68"/>
        <v>2.0009999999999999</v>
      </c>
      <c r="P65" s="157">
        <f t="shared" si="69"/>
        <v>0</v>
      </c>
      <c r="Q65" s="158">
        <f t="shared" si="70"/>
        <v>65</v>
      </c>
      <c r="R65" s="159">
        <f t="shared" si="71"/>
        <v>20.056637110157915</v>
      </c>
      <c r="S65" s="144">
        <f t="shared" si="72"/>
        <v>2</v>
      </c>
      <c r="T65" s="144">
        <f t="shared" si="73"/>
        <v>88</v>
      </c>
      <c r="U65" t="s">
        <v>118</v>
      </c>
      <c r="V65" t="s">
        <v>128</v>
      </c>
      <c r="W65" t="s">
        <v>118</v>
      </c>
      <c r="X65" s="4" t="s">
        <v>128</v>
      </c>
      <c r="Y65" s="4" t="s">
        <v>241</v>
      </c>
      <c r="Z65" s="4" t="s">
        <v>181</v>
      </c>
      <c r="AA65" s="4" t="s">
        <v>201</v>
      </c>
      <c r="AB65" s="4">
        <v>534</v>
      </c>
      <c r="AC65" s="4">
        <v>4398.152</v>
      </c>
      <c r="AD65" s="4">
        <v>2204.5929999999998</v>
      </c>
      <c r="AE65" s="4">
        <v>1.9950000000000001</v>
      </c>
      <c r="AF65" s="4">
        <v>2.2999999999999998</v>
      </c>
      <c r="AG65" s="4">
        <v>6.27</v>
      </c>
      <c r="AH65" s="4">
        <v>394.23450200000002</v>
      </c>
      <c r="AI65" s="4">
        <v>7.455349</v>
      </c>
      <c r="AJ65" s="4">
        <v>167.49254099999999</v>
      </c>
      <c r="AK65" s="4">
        <v>799</v>
      </c>
      <c r="AL65" s="4">
        <v>2</v>
      </c>
      <c r="AM65" s="4">
        <v>88</v>
      </c>
      <c r="AN65" s="4">
        <v>65</v>
      </c>
      <c r="AO65" s="4">
        <v>11.156181999999999</v>
      </c>
      <c r="AP65" s="4">
        <v>20.2</v>
      </c>
      <c r="AQ65" s="4">
        <v>0</v>
      </c>
      <c r="AR65" s="4">
        <v>114</v>
      </c>
      <c r="AS65" s="4">
        <v>37073</v>
      </c>
      <c r="AT65" s="4">
        <v>4.4999999999999998E-2</v>
      </c>
      <c r="AU65" s="4">
        <v>2.0009999999999999</v>
      </c>
      <c r="AV65" s="4">
        <v>32965</v>
      </c>
      <c r="AW65" s="4">
        <v>0</v>
      </c>
      <c r="AX65" s="4">
        <v>0.44</v>
      </c>
      <c r="AY65">
        <v>0.86739130434782619</v>
      </c>
      <c r="AZ65" t="s">
        <v>69</v>
      </c>
      <c r="BA65" t="s">
        <v>367</v>
      </c>
      <c r="BB65">
        <v>2</v>
      </c>
      <c r="BC65" t="s">
        <v>414</v>
      </c>
      <c r="BD65">
        <v>10</v>
      </c>
      <c r="BE65">
        <v>34247.704000000005</v>
      </c>
      <c r="BF65">
        <v>0.12842180602822306</v>
      </c>
      <c r="BG65">
        <v>0.11139195783752392</v>
      </c>
      <c r="BH65">
        <v>297377.44200000004</v>
      </c>
      <c r="BI65">
        <v>1.4789797001482041E-2</v>
      </c>
      <c r="BJ65">
        <v>1.2828541312155075E-2</v>
      </c>
      <c r="BK65">
        <v>1</v>
      </c>
      <c r="BL65" t="s">
        <v>69</v>
      </c>
      <c r="BM65">
        <v>0</v>
      </c>
      <c r="BN65" t="s">
        <v>342</v>
      </c>
    </row>
    <row r="66" spans="1:66" x14ac:dyDescent="0.25">
      <c r="A66" s="139" t="str">
        <f t="shared" si="55"/>
        <v>해성운수</v>
      </c>
      <c r="B66" s="139" t="str">
        <f t="shared" si="54"/>
        <v>593</v>
      </c>
      <c r="C66" s="140" t="str">
        <f t="shared" si="56"/>
        <v>71바5778</v>
      </c>
      <c r="D66" s="114" t="str">
        <f t="shared" si="57"/>
        <v>중형</v>
      </c>
      <c r="E66" s="110" t="str">
        <f t="shared" si="58"/>
        <v>F</v>
      </c>
      <c r="F66" s="160">
        <f t="shared" si="59"/>
        <v>0.79391304347826097</v>
      </c>
      <c r="G66" s="161">
        <f t="shared" si="60"/>
        <v>1.8260000000000001</v>
      </c>
      <c r="H66" s="162">
        <f t="shared" si="61"/>
        <v>2.2999999999999998</v>
      </c>
      <c r="I66" s="163">
        <f t="shared" si="62"/>
        <v>4716.4690000000001</v>
      </c>
      <c r="J66" s="164">
        <f t="shared" si="63"/>
        <v>2.456872195534314E-2</v>
      </c>
      <c r="K66" s="164">
        <f t="shared" si="64"/>
        <v>0.49042686291062015</v>
      </c>
      <c r="L66" s="164">
        <f t="shared" si="65"/>
        <v>0.14926420591336442</v>
      </c>
      <c r="M66" s="165">
        <f t="shared" si="66"/>
        <v>11.603</v>
      </c>
      <c r="N66" s="166">
        <f t="shared" si="67"/>
        <v>0.127</v>
      </c>
      <c r="O66" s="166">
        <f t="shared" si="68"/>
        <v>4.1769999999999996</v>
      </c>
      <c r="P66" s="167">
        <f t="shared" si="69"/>
        <v>0</v>
      </c>
      <c r="Q66" s="168">
        <f t="shared" si="70"/>
        <v>69</v>
      </c>
      <c r="R66" s="169">
        <f t="shared" si="71"/>
        <v>19.521577683310539</v>
      </c>
      <c r="S66" s="141">
        <f t="shared" si="72"/>
        <v>6</v>
      </c>
      <c r="T66" s="141">
        <f t="shared" si="73"/>
        <v>197</v>
      </c>
      <c r="U66" t="s">
        <v>118</v>
      </c>
      <c r="V66" t="s">
        <v>128</v>
      </c>
      <c r="W66" t="s">
        <v>118</v>
      </c>
      <c r="X66" s="4" t="s">
        <v>128</v>
      </c>
      <c r="Y66" s="4" t="s">
        <v>242</v>
      </c>
      <c r="Z66" s="4" t="s">
        <v>181</v>
      </c>
      <c r="AA66" s="4" t="s">
        <v>48</v>
      </c>
      <c r="AB66" s="4">
        <v>534</v>
      </c>
      <c r="AC66" s="4">
        <v>4716.4690000000001</v>
      </c>
      <c r="AD66" s="4">
        <v>2582.9160000000002</v>
      </c>
      <c r="AE66" s="4">
        <v>1.8260000000000001</v>
      </c>
      <c r="AF66" s="4">
        <v>2.2999999999999998</v>
      </c>
      <c r="AG66" s="4">
        <v>11.603</v>
      </c>
      <c r="AH66" s="4">
        <v>498.145692</v>
      </c>
      <c r="AI66" s="4">
        <v>12.238803000000001</v>
      </c>
      <c r="AJ66" s="4">
        <v>244.30402900000001</v>
      </c>
      <c r="AK66" s="4">
        <v>704</v>
      </c>
      <c r="AL66" s="4">
        <v>6</v>
      </c>
      <c r="AM66" s="4">
        <v>197</v>
      </c>
      <c r="AN66" s="4">
        <v>69</v>
      </c>
      <c r="AO66" s="4">
        <v>9.4680510000000009</v>
      </c>
      <c r="AP66" s="4">
        <v>76.3</v>
      </c>
      <c r="AQ66" s="4">
        <v>0</v>
      </c>
      <c r="AR66" s="4">
        <v>395</v>
      </c>
      <c r="AS66" s="4">
        <v>158522</v>
      </c>
      <c r="AT66" s="4">
        <v>0.127</v>
      </c>
      <c r="AU66" s="4">
        <v>4.1769999999999996</v>
      </c>
      <c r="AV66" s="4">
        <v>37807</v>
      </c>
      <c r="AW66" s="4">
        <v>0</v>
      </c>
      <c r="AX66" s="4">
        <v>0.57999999999999996</v>
      </c>
      <c r="AY66">
        <v>0.79391304347826097</v>
      </c>
      <c r="AZ66" t="s">
        <v>70</v>
      </c>
      <c r="BA66" t="s">
        <v>367</v>
      </c>
      <c r="BB66">
        <v>1</v>
      </c>
      <c r="BC66" t="s">
        <v>371</v>
      </c>
      <c r="BD66">
        <v>9</v>
      </c>
      <c r="BE66">
        <v>34247.704000000005</v>
      </c>
      <c r="BF66">
        <v>0.13771635610959496</v>
      </c>
      <c r="BG66">
        <v>0.10933481141570453</v>
      </c>
      <c r="BH66">
        <v>297377.44200000004</v>
      </c>
      <c r="BI66">
        <v>1.5860211078148959E-2</v>
      </c>
      <c r="BJ66">
        <v>1.2591628447260871E-2</v>
      </c>
      <c r="BK66">
        <v>1</v>
      </c>
      <c r="BL66" t="s">
        <v>67</v>
      </c>
      <c r="BM66">
        <v>-1</v>
      </c>
      <c r="BN66" t="s">
        <v>433</v>
      </c>
    </row>
    <row r="67" spans="1:66" x14ac:dyDescent="0.25">
      <c r="A67" s="142" t="str">
        <f t="shared" si="55"/>
        <v>해성운수</v>
      </c>
      <c r="B67" s="142" t="str">
        <f t="shared" si="54"/>
        <v>593</v>
      </c>
      <c r="C67" s="143" t="str">
        <f t="shared" si="56"/>
        <v>71바5779</v>
      </c>
      <c r="D67" s="131" t="str">
        <f t="shared" si="57"/>
        <v>중형</v>
      </c>
      <c r="E67" s="127" t="str">
        <f t="shared" si="58"/>
        <v>D</v>
      </c>
      <c r="F67" s="150">
        <f t="shared" si="59"/>
        <v>0.81181818181818177</v>
      </c>
      <c r="G67" s="151">
        <f t="shared" si="60"/>
        <v>1.786</v>
      </c>
      <c r="H67" s="152">
        <f t="shared" si="61"/>
        <v>2.2000000000000002</v>
      </c>
      <c r="I67" s="153">
        <f t="shared" si="62"/>
        <v>4646.6790000000001</v>
      </c>
      <c r="J67" s="154">
        <f t="shared" si="63"/>
        <v>5.492875085298202E-3</v>
      </c>
      <c r="K67" s="154">
        <f t="shared" si="64"/>
        <v>0.4898967267517822</v>
      </c>
      <c r="L67" s="154">
        <f t="shared" si="65"/>
        <v>0.14741711230752114</v>
      </c>
      <c r="M67" s="155">
        <f t="shared" si="66"/>
        <v>10.484999999999999</v>
      </c>
      <c r="N67" s="156">
        <f t="shared" si="67"/>
        <v>6.5000000000000002E-2</v>
      </c>
      <c r="O67" s="156">
        <f t="shared" si="68"/>
        <v>5.7679999999999998</v>
      </c>
      <c r="P67" s="157">
        <f t="shared" si="69"/>
        <v>0</v>
      </c>
      <c r="Q67" s="158">
        <f t="shared" si="70"/>
        <v>71</v>
      </c>
      <c r="R67" s="159">
        <f t="shared" si="71"/>
        <v>19.643601226827851</v>
      </c>
      <c r="S67" s="144">
        <f t="shared" si="72"/>
        <v>3</v>
      </c>
      <c r="T67" s="144">
        <f t="shared" si="73"/>
        <v>268</v>
      </c>
      <c r="U67" t="s">
        <v>118</v>
      </c>
      <c r="V67" t="s">
        <v>128</v>
      </c>
      <c r="W67" t="s">
        <v>118</v>
      </c>
      <c r="X67" s="4" t="s">
        <v>128</v>
      </c>
      <c r="Y67" s="4" t="s">
        <v>243</v>
      </c>
      <c r="Z67" s="4" t="s">
        <v>181</v>
      </c>
      <c r="AA67" s="4" t="s">
        <v>48</v>
      </c>
      <c r="AB67" s="4">
        <v>534</v>
      </c>
      <c r="AC67" s="4">
        <v>4646.6790000000001</v>
      </c>
      <c r="AD67" s="4">
        <v>2601.36</v>
      </c>
      <c r="AE67" s="4">
        <v>1.786</v>
      </c>
      <c r="AF67" s="4">
        <v>2.2000000000000002</v>
      </c>
      <c r="AG67" s="4">
        <v>10.484999999999999</v>
      </c>
      <c r="AH67" s="4">
        <v>468.77599800000002</v>
      </c>
      <c r="AI67" s="4">
        <v>2.5749279999999999</v>
      </c>
      <c r="AJ67" s="4">
        <v>229.651827</v>
      </c>
      <c r="AK67" s="4">
        <v>685</v>
      </c>
      <c r="AL67" s="4">
        <v>3</v>
      </c>
      <c r="AM67" s="4">
        <v>268</v>
      </c>
      <c r="AN67" s="4">
        <v>71</v>
      </c>
      <c r="AO67" s="4">
        <v>9.9123649999999994</v>
      </c>
      <c r="AP67" s="4">
        <v>24</v>
      </c>
      <c r="AQ67" s="4">
        <v>0</v>
      </c>
      <c r="AR67" s="4">
        <v>372</v>
      </c>
      <c r="AS67" s="4">
        <v>134846</v>
      </c>
      <c r="AT67" s="4">
        <v>6.5000000000000002E-2</v>
      </c>
      <c r="AU67" s="4">
        <v>5.7679999999999998</v>
      </c>
      <c r="AV67" s="4">
        <v>37739</v>
      </c>
      <c r="AW67" s="4">
        <v>0</v>
      </c>
      <c r="AX67" s="4">
        <v>0.53</v>
      </c>
      <c r="AY67">
        <v>0.81181818181818177</v>
      </c>
      <c r="AZ67" t="s">
        <v>67</v>
      </c>
      <c r="BA67" t="s">
        <v>367</v>
      </c>
      <c r="BB67">
        <v>2</v>
      </c>
      <c r="BC67" t="s">
        <v>441</v>
      </c>
      <c r="BD67">
        <v>10</v>
      </c>
      <c r="BE67">
        <v>34247.704000000005</v>
      </c>
      <c r="BF67">
        <v>0.1356785552689897</v>
      </c>
      <c r="BG67">
        <v>0.1101463180501889</v>
      </c>
      <c r="BH67">
        <v>297377.44200000004</v>
      </c>
      <c r="BI67">
        <v>1.5625526162135726E-2</v>
      </c>
      <c r="BJ67">
        <v>1.2685086238897457E-2</v>
      </c>
      <c r="BK67">
        <v>1</v>
      </c>
      <c r="BL67" t="s">
        <v>67</v>
      </c>
      <c r="BM67">
        <v>0</v>
      </c>
      <c r="BN67" t="s">
        <v>342</v>
      </c>
    </row>
    <row r="68" spans="1:66" x14ac:dyDescent="0.25">
      <c r="A68" s="139" t="str">
        <f t="shared" si="55"/>
        <v>해성운수</v>
      </c>
      <c r="B68" s="139" t="str">
        <f t="shared" si="54"/>
        <v>593</v>
      </c>
      <c r="C68" s="140" t="str">
        <f t="shared" si="56"/>
        <v>71바5782</v>
      </c>
      <c r="D68" s="114" t="str">
        <f t="shared" si="57"/>
        <v>중형</v>
      </c>
      <c r="E68" s="110" t="str">
        <f t="shared" si="58"/>
        <v>D</v>
      </c>
      <c r="F68" s="160">
        <f t="shared" si="59"/>
        <v>0.81869565217391316</v>
      </c>
      <c r="G68" s="161">
        <f t="shared" si="60"/>
        <v>1.883</v>
      </c>
      <c r="H68" s="162">
        <f t="shared" si="61"/>
        <v>2.2999999999999998</v>
      </c>
      <c r="I68" s="163">
        <f t="shared" si="62"/>
        <v>4384.5230000000001</v>
      </c>
      <c r="J68" s="164">
        <f t="shared" si="63"/>
        <v>1.0461572948024004E-2</v>
      </c>
      <c r="K68" s="164">
        <f t="shared" si="64"/>
        <v>0.49784905245212896</v>
      </c>
      <c r="L68" s="164">
        <f t="shared" si="65"/>
        <v>0.25886510345595176</v>
      </c>
      <c r="M68" s="165">
        <f t="shared" si="66"/>
        <v>12.394</v>
      </c>
      <c r="N68" s="166">
        <f t="shared" si="67"/>
        <v>0.251</v>
      </c>
      <c r="O68" s="166">
        <f t="shared" si="68"/>
        <v>5.5419999999999998</v>
      </c>
      <c r="P68" s="167">
        <f t="shared" si="69"/>
        <v>0</v>
      </c>
      <c r="Q68" s="168">
        <f t="shared" si="70"/>
        <v>68</v>
      </c>
      <c r="R68" s="169">
        <f t="shared" si="71"/>
        <v>19.319139122879204</v>
      </c>
      <c r="S68" s="141">
        <f t="shared" si="72"/>
        <v>11</v>
      </c>
      <c r="T68" s="141">
        <f t="shared" si="73"/>
        <v>243</v>
      </c>
      <c r="U68" t="s">
        <v>118</v>
      </c>
      <c r="V68" t="s">
        <v>128</v>
      </c>
      <c r="W68" t="s">
        <v>118</v>
      </c>
      <c r="X68" s="4" t="s">
        <v>128</v>
      </c>
      <c r="Y68" s="4" t="s">
        <v>244</v>
      </c>
      <c r="Z68" s="4" t="s">
        <v>181</v>
      </c>
      <c r="AA68" s="4" t="s">
        <v>48</v>
      </c>
      <c r="AB68" s="4">
        <v>534</v>
      </c>
      <c r="AC68" s="4">
        <v>4384.5230000000001</v>
      </c>
      <c r="AD68" s="4">
        <v>2328.6129999999998</v>
      </c>
      <c r="AE68" s="4">
        <v>1.883</v>
      </c>
      <c r="AF68" s="4">
        <v>2.2999999999999998</v>
      </c>
      <c r="AG68" s="4">
        <v>12.394</v>
      </c>
      <c r="AH68" s="4">
        <v>461.57657399999999</v>
      </c>
      <c r="AI68" s="4">
        <v>4.8288169999999999</v>
      </c>
      <c r="AJ68" s="4">
        <v>229.79545999999999</v>
      </c>
      <c r="AK68" s="4">
        <v>1135</v>
      </c>
      <c r="AL68" s="4">
        <v>11</v>
      </c>
      <c r="AM68" s="4">
        <v>243</v>
      </c>
      <c r="AN68" s="4">
        <v>68</v>
      </c>
      <c r="AO68" s="4">
        <v>9.499015</v>
      </c>
      <c r="AP68" s="4">
        <v>76.3</v>
      </c>
      <c r="AQ68" s="4">
        <v>0</v>
      </c>
      <c r="AR68" s="4">
        <v>402</v>
      </c>
      <c r="AS68" s="4">
        <v>147072</v>
      </c>
      <c r="AT68" s="4">
        <v>0.251</v>
      </c>
      <c r="AU68" s="4">
        <v>5.5419999999999998</v>
      </c>
      <c r="AV68" s="4">
        <v>33314</v>
      </c>
      <c r="AW68" s="4">
        <v>0</v>
      </c>
      <c r="AX68" s="4">
        <v>0.63</v>
      </c>
      <c r="AY68">
        <v>0.81869565217391316</v>
      </c>
      <c r="AZ68" t="s">
        <v>67</v>
      </c>
      <c r="BA68" t="s">
        <v>367</v>
      </c>
      <c r="BB68">
        <v>1</v>
      </c>
      <c r="BC68" t="s">
        <v>369</v>
      </c>
      <c r="BD68">
        <v>11</v>
      </c>
      <c r="BE68">
        <v>34247.704000000005</v>
      </c>
      <c r="BF68">
        <v>0.12802385234350308</v>
      </c>
      <c r="BG68">
        <v>0.10481257128818101</v>
      </c>
      <c r="BH68">
        <v>297377.44200000004</v>
      </c>
      <c r="BI68">
        <v>1.4743966356399015E-2</v>
      </c>
      <c r="BJ68">
        <v>1.2070821151782325E-2</v>
      </c>
      <c r="BK68">
        <v>1</v>
      </c>
      <c r="BL68" t="s">
        <v>67</v>
      </c>
      <c r="BM68">
        <v>0</v>
      </c>
      <c r="BN68" t="s">
        <v>342</v>
      </c>
    </row>
    <row r="69" spans="1:66" x14ac:dyDescent="0.25">
      <c r="A69" s="142" t="str">
        <f t="shared" si="55"/>
        <v>해성운수</v>
      </c>
      <c r="B69" s="142" t="str">
        <f t="shared" si="54"/>
        <v>593</v>
      </c>
      <c r="C69" s="143" t="str">
        <f t="shared" si="56"/>
        <v>71바5789</v>
      </c>
      <c r="D69" s="131" t="str">
        <f t="shared" si="57"/>
        <v>중형</v>
      </c>
      <c r="E69" s="127" t="str">
        <f t="shared" si="58"/>
        <v>F</v>
      </c>
      <c r="F69" s="150">
        <f t="shared" si="59"/>
        <v>0.77086956521739136</v>
      </c>
      <c r="G69" s="151">
        <f t="shared" si="60"/>
        <v>1.7729999999999999</v>
      </c>
      <c r="H69" s="152">
        <f t="shared" si="61"/>
        <v>2.2999999999999998</v>
      </c>
      <c r="I69" s="153">
        <f t="shared" si="62"/>
        <v>1316.5029999999999</v>
      </c>
      <c r="J69" s="154">
        <f t="shared" si="63"/>
        <v>6.2564586607541861E-3</v>
      </c>
      <c r="K69" s="154">
        <f t="shared" si="64"/>
        <v>0.51956789027542738</v>
      </c>
      <c r="L69" s="154">
        <f t="shared" si="65"/>
        <v>0.15875391092918134</v>
      </c>
      <c r="M69" s="155">
        <f t="shared" si="66"/>
        <v>9.0980000000000008</v>
      </c>
      <c r="N69" s="156">
        <f t="shared" si="67"/>
        <v>2.5070000000000001</v>
      </c>
      <c r="O69" s="156">
        <f t="shared" si="68"/>
        <v>6.6840000000000002</v>
      </c>
      <c r="P69" s="157">
        <f t="shared" si="69"/>
        <v>0</v>
      </c>
      <c r="Q69" s="158">
        <f t="shared" si="70"/>
        <v>76</v>
      </c>
      <c r="R69" s="159">
        <f t="shared" si="71"/>
        <v>19.826932135404817</v>
      </c>
      <c r="S69" s="144">
        <f t="shared" si="72"/>
        <v>33</v>
      </c>
      <c r="T69" s="144">
        <f t="shared" si="73"/>
        <v>88</v>
      </c>
      <c r="U69" t="s">
        <v>118</v>
      </c>
      <c r="V69" t="s">
        <v>128</v>
      </c>
      <c r="W69" t="s">
        <v>118</v>
      </c>
      <c r="X69" s="4" t="s">
        <v>128</v>
      </c>
      <c r="Y69" s="4" t="s">
        <v>245</v>
      </c>
      <c r="Z69" s="4" t="s">
        <v>181</v>
      </c>
      <c r="AA69" s="4" t="s">
        <v>201</v>
      </c>
      <c r="AB69" s="4">
        <v>534</v>
      </c>
      <c r="AC69" s="4">
        <v>1316.5029999999999</v>
      </c>
      <c r="AD69" s="4">
        <v>742.59100000000001</v>
      </c>
      <c r="AE69" s="4">
        <v>1.7729999999999999</v>
      </c>
      <c r="AF69" s="4">
        <v>2.2999999999999998</v>
      </c>
      <c r="AG69" s="4">
        <v>9.0980000000000008</v>
      </c>
      <c r="AH69" s="4">
        <v>140.03193300000001</v>
      </c>
      <c r="AI69" s="4">
        <v>0.87610399999999999</v>
      </c>
      <c r="AJ69" s="4">
        <v>72.756095999999999</v>
      </c>
      <c r="AK69" s="4">
        <v>209</v>
      </c>
      <c r="AL69" s="4">
        <v>33</v>
      </c>
      <c r="AM69" s="4">
        <v>88</v>
      </c>
      <c r="AN69" s="4">
        <v>76</v>
      </c>
      <c r="AO69" s="4">
        <v>9.4014480000000002</v>
      </c>
      <c r="AP69" s="4">
        <v>216.8</v>
      </c>
      <c r="AQ69" s="4">
        <v>0</v>
      </c>
      <c r="AR69" s="4">
        <v>144</v>
      </c>
      <c r="AS69" s="4">
        <v>58165</v>
      </c>
      <c r="AT69" s="4">
        <v>2.5070000000000001</v>
      </c>
      <c r="AU69" s="4">
        <v>6.6840000000000002</v>
      </c>
      <c r="AV69" s="4">
        <v>3697</v>
      </c>
      <c r="AW69" s="4">
        <v>0</v>
      </c>
      <c r="AX69" s="4">
        <v>0.48</v>
      </c>
      <c r="AY69">
        <v>0.77086956521739136</v>
      </c>
      <c r="AZ69" t="s">
        <v>70</v>
      </c>
      <c r="BA69" t="s">
        <v>367</v>
      </c>
      <c r="BB69">
        <v>3</v>
      </c>
      <c r="BC69" t="s">
        <v>462</v>
      </c>
      <c r="BD69">
        <v>3</v>
      </c>
      <c r="BE69">
        <v>34247.704000000005</v>
      </c>
      <c r="BF69">
        <v>3.8440620720151045E-2</v>
      </c>
      <c r="BG69">
        <v>2.9632704581229481E-2</v>
      </c>
      <c r="BH69">
        <v>297377.44200000004</v>
      </c>
      <c r="BI69">
        <v>4.4270439315972051E-3</v>
      </c>
      <c r="BJ69">
        <v>3.4126734307486284E-3</v>
      </c>
      <c r="BK69">
        <v>1</v>
      </c>
      <c r="BL69" t="s">
        <v>70</v>
      </c>
      <c r="BM69">
        <v>0</v>
      </c>
      <c r="BN69" t="s">
        <v>342</v>
      </c>
    </row>
    <row r="70" spans="1:66" x14ac:dyDescent="0.25">
      <c r="A70" s="139" t="str">
        <f t="shared" si="55"/>
        <v>해성운수</v>
      </c>
      <c r="B70" s="139" t="str">
        <f t="shared" si="54"/>
        <v>593</v>
      </c>
      <c r="C70" s="140" t="str">
        <f t="shared" si="56"/>
        <v>71바5794</v>
      </c>
      <c r="D70" s="114" t="str">
        <f t="shared" si="57"/>
        <v>중형</v>
      </c>
      <c r="E70" s="110" t="str">
        <f t="shared" si="58"/>
        <v>F</v>
      </c>
      <c r="F70" s="160">
        <f t="shared" si="59"/>
        <v>0.78695652173913055</v>
      </c>
      <c r="G70" s="161">
        <f t="shared" si="60"/>
        <v>1.81</v>
      </c>
      <c r="H70" s="162">
        <f t="shared" si="61"/>
        <v>2.2999999999999998</v>
      </c>
      <c r="I70" s="163">
        <f t="shared" si="62"/>
        <v>4160.1210000000001</v>
      </c>
      <c r="J70" s="164">
        <f t="shared" si="63"/>
        <v>1.3252228908135252E-2</v>
      </c>
      <c r="K70" s="164">
        <f t="shared" si="64"/>
        <v>0.50789037376488733</v>
      </c>
      <c r="L70" s="164">
        <f t="shared" si="65"/>
        <v>0.14182279794265598</v>
      </c>
      <c r="M70" s="165">
        <f t="shared" si="66"/>
        <v>11.292999999999999</v>
      </c>
      <c r="N70" s="166">
        <f t="shared" si="67"/>
        <v>0.55300000000000005</v>
      </c>
      <c r="O70" s="166">
        <f t="shared" si="68"/>
        <v>9.8070000000000004</v>
      </c>
      <c r="P70" s="167">
        <f t="shared" si="69"/>
        <v>0</v>
      </c>
      <c r="Q70" s="168">
        <f t="shared" si="70"/>
        <v>71</v>
      </c>
      <c r="R70" s="169">
        <f t="shared" si="71"/>
        <v>20.066498344834571</v>
      </c>
      <c r="S70" s="141">
        <f t="shared" si="72"/>
        <v>23</v>
      </c>
      <c r="T70" s="141">
        <f t="shared" si="73"/>
        <v>408</v>
      </c>
      <c r="U70" t="s">
        <v>118</v>
      </c>
      <c r="V70" t="s">
        <v>128</v>
      </c>
      <c r="W70" t="s">
        <v>118</v>
      </c>
      <c r="X70" s="4" t="s">
        <v>128</v>
      </c>
      <c r="Y70" s="4" t="s">
        <v>246</v>
      </c>
      <c r="Z70" s="4" t="s">
        <v>181</v>
      </c>
      <c r="AA70" s="4" t="s">
        <v>48</v>
      </c>
      <c r="AB70" s="4">
        <v>534</v>
      </c>
      <c r="AC70" s="4">
        <v>4160.1210000000001</v>
      </c>
      <c r="AD70" s="4">
        <v>2298.3719999999998</v>
      </c>
      <c r="AE70" s="4">
        <v>1.81</v>
      </c>
      <c r="AF70" s="4">
        <v>2.2999999999999998</v>
      </c>
      <c r="AG70" s="4">
        <v>11.292999999999999</v>
      </c>
      <c r="AH70" s="4">
        <v>432.94045399999999</v>
      </c>
      <c r="AI70" s="4">
        <v>5.7374260000000001</v>
      </c>
      <c r="AJ70" s="4">
        <v>219.886289</v>
      </c>
      <c r="AK70" s="4">
        <v>590</v>
      </c>
      <c r="AL70" s="4">
        <v>23</v>
      </c>
      <c r="AM70" s="4">
        <v>408</v>
      </c>
      <c r="AN70" s="4">
        <v>71</v>
      </c>
      <c r="AO70" s="4">
        <v>9.6089909999999996</v>
      </c>
      <c r="AP70" s="4">
        <v>291</v>
      </c>
      <c r="AQ70" s="4">
        <v>0</v>
      </c>
      <c r="AR70" s="4">
        <v>376</v>
      </c>
      <c r="AS70" s="4">
        <v>157465</v>
      </c>
      <c r="AT70" s="4">
        <v>0.55300000000000005</v>
      </c>
      <c r="AU70" s="4">
        <v>9.8070000000000004</v>
      </c>
      <c r="AV70" s="4">
        <v>18126</v>
      </c>
      <c r="AW70" s="4">
        <v>0</v>
      </c>
      <c r="AX70" s="4">
        <v>0.55000000000000004</v>
      </c>
      <c r="AY70">
        <v>0.78695652173913055</v>
      </c>
      <c r="AZ70" t="s">
        <v>70</v>
      </c>
      <c r="BA70" t="s">
        <v>367</v>
      </c>
      <c r="BB70">
        <v>2</v>
      </c>
      <c r="BC70" t="s">
        <v>370</v>
      </c>
      <c r="BD70">
        <v>9</v>
      </c>
      <c r="BE70">
        <v>34247.704000000005</v>
      </c>
      <c r="BF70">
        <v>0.1214715298870838</v>
      </c>
      <c r="BG70">
        <v>9.5592812650270309E-2</v>
      </c>
      <c r="BH70">
        <v>297377.44200000004</v>
      </c>
      <c r="BI70">
        <v>1.398936305330113E-2</v>
      </c>
      <c r="BJ70">
        <v>1.1009020489771761E-2</v>
      </c>
      <c r="BK70">
        <v>1</v>
      </c>
      <c r="BL70" t="s">
        <v>70</v>
      </c>
      <c r="BM70">
        <v>0</v>
      </c>
      <c r="BN70" t="s">
        <v>342</v>
      </c>
    </row>
    <row r="71" spans="1:66" x14ac:dyDescent="0.25">
      <c r="A71" s="142" t="str">
        <f t="shared" si="55"/>
        <v>해성운수</v>
      </c>
      <c r="B71" s="142" t="str">
        <f t="shared" si="54"/>
        <v>593</v>
      </c>
      <c r="C71" s="143" t="str">
        <f t="shared" si="56"/>
        <v>71바6506</v>
      </c>
      <c r="D71" s="131" t="str">
        <f t="shared" si="57"/>
        <v>중형</v>
      </c>
      <c r="E71" s="127" t="str">
        <f t="shared" si="58"/>
        <v>C</v>
      </c>
      <c r="F71" s="150">
        <f t="shared" si="59"/>
        <v>0.86312499999999992</v>
      </c>
      <c r="G71" s="151">
        <f t="shared" si="60"/>
        <v>2.762</v>
      </c>
      <c r="H71" s="152">
        <f t="shared" si="61"/>
        <v>3.2</v>
      </c>
      <c r="I71" s="153">
        <f t="shared" si="62"/>
        <v>2413.123</v>
      </c>
      <c r="J71" s="154">
        <f t="shared" si="63"/>
        <v>1.719266194832926E-2</v>
      </c>
      <c r="K71" s="154">
        <f t="shared" si="64"/>
        <v>0.56188356912454529</v>
      </c>
      <c r="L71" s="154">
        <f t="shared" si="65"/>
        <v>0.54825220264362817</v>
      </c>
      <c r="M71" s="155">
        <f t="shared" si="66"/>
        <v>14.084</v>
      </c>
      <c r="N71" s="156">
        <f t="shared" si="67"/>
        <v>0.373</v>
      </c>
      <c r="O71" s="156">
        <f t="shared" si="68"/>
        <v>8.4949999999999992</v>
      </c>
      <c r="P71" s="157">
        <f t="shared" si="69"/>
        <v>0</v>
      </c>
      <c r="Q71" s="158">
        <f t="shared" si="70"/>
        <v>72</v>
      </c>
      <c r="R71" s="159">
        <f t="shared" si="71"/>
        <v>20.651406115345878</v>
      </c>
      <c r="S71" s="144">
        <f t="shared" si="72"/>
        <v>9</v>
      </c>
      <c r="T71" s="144">
        <f t="shared" si="73"/>
        <v>205</v>
      </c>
      <c r="U71" t="s">
        <v>118</v>
      </c>
      <c r="V71" t="s">
        <v>128</v>
      </c>
      <c r="W71" t="s">
        <v>118</v>
      </c>
      <c r="X71" s="4" t="s">
        <v>128</v>
      </c>
      <c r="Y71" s="4" t="s">
        <v>247</v>
      </c>
      <c r="Z71" s="4" t="s">
        <v>181</v>
      </c>
      <c r="AA71" s="4" t="s">
        <v>180</v>
      </c>
      <c r="AB71" s="4">
        <v>534</v>
      </c>
      <c r="AC71" s="4">
        <v>2413.123</v>
      </c>
      <c r="AD71" s="4">
        <v>873.70100000000002</v>
      </c>
      <c r="AE71" s="4">
        <v>2.762</v>
      </c>
      <c r="AF71" s="4">
        <v>3.2</v>
      </c>
      <c r="AG71" s="4">
        <v>14.084</v>
      </c>
      <c r="AH71" s="4">
        <v>277.604423</v>
      </c>
      <c r="AI71" s="4">
        <v>4.7727589999999998</v>
      </c>
      <c r="AJ71" s="4">
        <v>155.98136400000001</v>
      </c>
      <c r="AK71" s="4">
        <v>1323</v>
      </c>
      <c r="AL71" s="4">
        <v>9</v>
      </c>
      <c r="AM71" s="4">
        <v>205</v>
      </c>
      <c r="AN71" s="4">
        <v>72</v>
      </c>
      <c r="AO71" s="4">
        <v>8.6926670000000001</v>
      </c>
      <c r="AP71" s="4">
        <v>196</v>
      </c>
      <c r="AQ71" s="4">
        <v>0</v>
      </c>
      <c r="AR71" s="4">
        <v>327</v>
      </c>
      <c r="AS71" s="4">
        <v>161613</v>
      </c>
      <c r="AT71" s="4">
        <v>0.373</v>
      </c>
      <c r="AU71" s="4">
        <v>8.4949999999999992</v>
      </c>
      <c r="AV71" s="4">
        <v>0</v>
      </c>
      <c r="AW71" s="4">
        <v>0</v>
      </c>
      <c r="AX71" s="4">
        <v>0.94</v>
      </c>
      <c r="AY71">
        <v>0.86312499999999992</v>
      </c>
      <c r="AZ71" t="s">
        <v>69</v>
      </c>
      <c r="BA71" t="s">
        <v>367</v>
      </c>
      <c r="BB71">
        <v>3</v>
      </c>
      <c r="BC71" t="s">
        <v>410</v>
      </c>
      <c r="BD71">
        <v>1</v>
      </c>
      <c r="BE71">
        <v>34247.704000000005</v>
      </c>
      <c r="BF71">
        <v>7.046086943521819E-2</v>
      </c>
      <c r="BG71">
        <v>6.0816537931272695E-2</v>
      </c>
      <c r="BH71">
        <v>297377.44200000004</v>
      </c>
      <c r="BI71">
        <v>8.1146807362745422E-3</v>
      </c>
      <c r="BJ71">
        <v>7.0039838104969639E-3</v>
      </c>
      <c r="BK71">
        <v>1</v>
      </c>
      <c r="BL71" t="s">
        <v>69</v>
      </c>
      <c r="BM71">
        <v>0</v>
      </c>
      <c r="BN71" t="s">
        <v>342</v>
      </c>
    </row>
    <row r="72" spans="1:66" x14ac:dyDescent="0.25">
      <c r="A72" s="139" t="str">
        <f t="shared" si="55"/>
        <v>해성운수</v>
      </c>
      <c r="B72" s="139" t="str">
        <f t="shared" si="54"/>
        <v>순환51</v>
      </c>
      <c r="C72" s="140" t="str">
        <f t="shared" si="56"/>
        <v>71바5769</v>
      </c>
      <c r="D72" s="114" t="str">
        <f t="shared" si="57"/>
        <v>중형</v>
      </c>
      <c r="E72" s="110" t="str">
        <f t="shared" si="58"/>
        <v>B</v>
      </c>
      <c r="F72" s="160">
        <f t="shared" si="59"/>
        <v>0.91307692307692312</v>
      </c>
      <c r="G72" s="161">
        <f t="shared" si="60"/>
        <v>2.3740000000000001</v>
      </c>
      <c r="H72" s="162">
        <f t="shared" si="61"/>
        <v>2.6</v>
      </c>
      <c r="I72" s="163">
        <f t="shared" si="62"/>
        <v>3221.4140000000002</v>
      </c>
      <c r="J72" s="164">
        <f t="shared" si="63"/>
        <v>2.8720372492787399E-2</v>
      </c>
      <c r="K72" s="164">
        <f t="shared" si="64"/>
        <v>0.36673892293082944</v>
      </c>
      <c r="L72" s="164">
        <f t="shared" si="65"/>
        <v>0.16017810812270636</v>
      </c>
      <c r="M72" s="165">
        <f t="shared" si="66"/>
        <v>8.0500000000000007</v>
      </c>
      <c r="N72" s="166">
        <f t="shared" si="67"/>
        <v>3.1E-2</v>
      </c>
      <c r="O72" s="166">
        <f t="shared" si="68"/>
        <v>1.645</v>
      </c>
      <c r="P72" s="167">
        <f t="shared" si="69"/>
        <v>0</v>
      </c>
      <c r="Q72" s="168">
        <f t="shared" si="70"/>
        <v>74</v>
      </c>
      <c r="R72" s="169">
        <f t="shared" si="71"/>
        <v>20.185642437392385</v>
      </c>
      <c r="S72" s="141">
        <f t="shared" si="72"/>
        <v>1</v>
      </c>
      <c r="T72" s="141">
        <f t="shared" si="73"/>
        <v>53</v>
      </c>
      <c r="U72" t="s">
        <v>118</v>
      </c>
      <c r="V72" t="s">
        <v>529</v>
      </c>
      <c r="W72" t="s">
        <v>118</v>
      </c>
      <c r="X72" s="4" t="s">
        <v>529</v>
      </c>
      <c r="Y72" s="4" t="s">
        <v>543</v>
      </c>
      <c r="Z72" s="4" t="s">
        <v>181</v>
      </c>
      <c r="AA72" s="4" t="s">
        <v>48</v>
      </c>
      <c r="AB72" s="4">
        <v>534</v>
      </c>
      <c r="AC72" s="4">
        <v>3221.4140000000002</v>
      </c>
      <c r="AD72" s="4">
        <v>1356.8820000000001</v>
      </c>
      <c r="AE72" s="4">
        <v>2.3740000000000001</v>
      </c>
      <c r="AF72" s="4">
        <v>2.6</v>
      </c>
      <c r="AG72" s="4">
        <v>8.0500000000000007</v>
      </c>
      <c r="AH72" s="4">
        <v>263.98449399999998</v>
      </c>
      <c r="AI72" s="4">
        <v>7.5817329999999998</v>
      </c>
      <c r="AJ72" s="4">
        <v>96.813389000000001</v>
      </c>
      <c r="AK72" s="4">
        <v>516</v>
      </c>
      <c r="AL72" s="4">
        <v>1</v>
      </c>
      <c r="AM72" s="4">
        <v>53</v>
      </c>
      <c r="AN72" s="4">
        <v>74</v>
      </c>
      <c r="AO72" s="4">
        <v>12.203042</v>
      </c>
      <c r="AP72" s="4">
        <v>85.3</v>
      </c>
      <c r="AQ72" s="4">
        <v>0</v>
      </c>
      <c r="AR72" s="4">
        <v>46</v>
      </c>
      <c r="AS72" s="4">
        <v>10986</v>
      </c>
      <c r="AT72" s="4">
        <v>3.1E-2</v>
      </c>
      <c r="AU72" s="4">
        <v>1.645</v>
      </c>
      <c r="AV72" s="4">
        <v>22858</v>
      </c>
      <c r="AW72" s="4">
        <v>0</v>
      </c>
      <c r="AX72" s="4">
        <v>0.59</v>
      </c>
      <c r="AY72">
        <v>0.91307692307692312</v>
      </c>
      <c r="AZ72" t="s">
        <v>68</v>
      </c>
      <c r="BA72" t="s">
        <v>544</v>
      </c>
      <c r="BB72">
        <v>1</v>
      </c>
      <c r="BC72" t="s">
        <v>545</v>
      </c>
      <c r="BD72">
        <v>4</v>
      </c>
      <c r="BE72">
        <v>3221.4140000000002</v>
      </c>
      <c r="BF72">
        <v>1</v>
      </c>
      <c r="BG72">
        <v>0.91307692307692312</v>
      </c>
      <c r="BH72">
        <v>297377.44200000004</v>
      </c>
      <c r="BI72">
        <v>1.0832745006932973E-2</v>
      </c>
      <c r="BJ72">
        <v>9.8911294794072607E-3</v>
      </c>
      <c r="BK72">
        <v>1</v>
      </c>
      <c r="BL72" t="s">
        <v>68</v>
      </c>
      <c r="BM72">
        <v>0</v>
      </c>
      <c r="BN72" t="s">
        <v>342</v>
      </c>
    </row>
    <row r="73" spans="1:66" x14ac:dyDescent="0.25">
      <c r="A73" s="142" t="str">
        <f t="shared" ref="A73" si="74">W73</f>
        <v>해성운수</v>
      </c>
      <c r="B73" s="142" t="str">
        <f t="shared" ref="B73" si="75">X73</f>
        <v>예비</v>
      </c>
      <c r="C73" s="143" t="str">
        <f t="shared" ref="C73" si="76">Y73</f>
        <v>71바5812</v>
      </c>
      <c r="D73" s="131" t="str">
        <f t="shared" ref="D73" si="77">Z73</f>
        <v>소형</v>
      </c>
      <c r="E73" s="127" t="str">
        <f t="shared" ref="E73" si="78">AZ73</f>
        <v>F</v>
      </c>
      <c r="F73" s="150">
        <f t="shared" ref="F73" si="79">G73/H73</f>
        <v>0.78851063829787227</v>
      </c>
      <c r="G73" s="151">
        <f t="shared" ref="G73" si="80">AE73</f>
        <v>3.706</v>
      </c>
      <c r="H73" s="152">
        <f t="shared" ref="H73" si="81">AF73</f>
        <v>4.7</v>
      </c>
      <c r="I73" s="153">
        <f t="shared" ref="I73" si="82">AC73</f>
        <v>1345.549</v>
      </c>
      <c r="J73" s="154">
        <f t="shared" ref="J73" si="83">AI73/AH73</f>
        <v>7.828398919800221E-2</v>
      </c>
      <c r="K73" s="154">
        <f t="shared" ref="K73" si="84">AJ73/AH73</f>
        <v>0.41759310395269916</v>
      </c>
      <c r="L73" s="154">
        <f t="shared" ref="L73" si="85">AK73/AC73</f>
        <v>0.44219868618682784</v>
      </c>
      <c r="M73" s="155">
        <f t="shared" ref="M73" si="86">AG73</f>
        <v>4.8479999999999999</v>
      </c>
      <c r="N73" s="156">
        <f t="shared" ref="N73" si="87">IF(AW73=0,AT73,"속도계이상")</f>
        <v>3.0470000000000002</v>
      </c>
      <c r="O73" s="156">
        <f t="shared" ref="O73" si="88">IF(AW73=0,AU73,"속도계이상")</f>
        <v>2.3780000000000001</v>
      </c>
      <c r="P73" s="157">
        <f t="shared" ref="P73" si="89">AQ73/60</f>
        <v>6.3333333333333325E-2</v>
      </c>
      <c r="Q73" s="158">
        <f t="shared" ref="Q73" si="90">AN73</f>
        <v>82</v>
      </c>
      <c r="R73" s="159">
        <f t="shared" ref="R73" si="91">AC73/(AH73-AI73-AJ73)</f>
        <v>17.503888830898845</v>
      </c>
      <c r="S73" s="144">
        <f t="shared" ref="S73" si="92">IF(AW73=0,AL73,"속도계이상")</f>
        <v>41</v>
      </c>
      <c r="T73" s="144">
        <f t="shared" ref="T73" si="93">IF(AW73=0,AM73,"속도계이상")</f>
        <v>32</v>
      </c>
      <c r="U73" t="s">
        <v>118</v>
      </c>
      <c r="V73" t="s">
        <v>91</v>
      </c>
      <c r="W73" t="s">
        <v>118</v>
      </c>
      <c r="X73" s="4" t="s">
        <v>91</v>
      </c>
      <c r="Y73" s="4" t="s">
        <v>248</v>
      </c>
      <c r="Z73" s="4" t="s">
        <v>179</v>
      </c>
      <c r="AA73" s="4" t="s">
        <v>180</v>
      </c>
      <c r="AB73" s="4">
        <v>534</v>
      </c>
      <c r="AC73" s="4">
        <v>1345.549</v>
      </c>
      <c r="AD73" s="4">
        <v>363.089</v>
      </c>
      <c r="AE73" s="4">
        <v>3.706</v>
      </c>
      <c r="AF73" s="4">
        <v>4.7</v>
      </c>
      <c r="AG73" s="4">
        <v>4.8479999999999999</v>
      </c>
      <c r="AH73" s="4">
        <v>152.48549700000001</v>
      </c>
      <c r="AI73" s="4">
        <v>11.937173</v>
      </c>
      <c r="AJ73" s="4">
        <v>63.676892000000002</v>
      </c>
      <c r="AK73" s="4">
        <v>595</v>
      </c>
      <c r="AL73" s="4">
        <v>41</v>
      </c>
      <c r="AM73" s="4">
        <v>32</v>
      </c>
      <c r="AN73" s="4">
        <v>82</v>
      </c>
      <c r="AO73" s="4">
        <v>8.8241110000000003</v>
      </c>
      <c r="AP73" s="4">
        <v>134.30000000000001</v>
      </c>
      <c r="AQ73" s="4">
        <v>3.8</v>
      </c>
      <c r="AR73" s="4">
        <v>93</v>
      </c>
      <c r="AS73" s="4">
        <v>32001</v>
      </c>
      <c r="AT73" s="4">
        <v>3.0470000000000002</v>
      </c>
      <c r="AU73" s="4">
        <v>2.3780000000000001</v>
      </c>
      <c r="AV73" s="4">
        <v>9272</v>
      </c>
      <c r="AW73" s="4">
        <v>0</v>
      </c>
      <c r="AX73" s="4">
        <v>0.81</v>
      </c>
      <c r="AY73">
        <v>0.78851063829787227</v>
      </c>
      <c r="AZ73" t="s">
        <v>70</v>
      </c>
      <c r="BA73" t="s">
        <v>147</v>
      </c>
      <c r="BB73">
        <v>3</v>
      </c>
      <c r="BC73" t="s">
        <v>614</v>
      </c>
      <c r="BD73">
        <v>9</v>
      </c>
      <c r="BE73">
        <v>1345.549</v>
      </c>
      <c r="BF73">
        <v>1</v>
      </c>
      <c r="BG73">
        <v>0.78851063829787227</v>
      </c>
      <c r="BH73">
        <v>297377.44200000004</v>
      </c>
      <c r="BI73">
        <v>4.5247177827294639E-3</v>
      </c>
      <c r="BJ73">
        <v>3.5677881069777428E-3</v>
      </c>
      <c r="BK73">
        <v>1</v>
      </c>
      <c r="BL73" t="s">
        <v>67</v>
      </c>
      <c r="BM73">
        <v>-1</v>
      </c>
      <c r="BN73" t="s">
        <v>433</v>
      </c>
    </row>
  </sheetData>
  <sortState xmlns:xlrd2="http://schemas.microsoft.com/office/spreadsheetml/2017/richdata2" ref="U5:AX50">
    <sortCondition ref="Y5:Y50"/>
    <sortCondition ref="U5:U50"/>
  </sortState>
  <phoneticPr fontId="3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B1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0.140625" style="3" customWidth="1"/>
    <col min="2" max="2" width="11" style="36" customWidth="1"/>
    <col min="3" max="3" width="5.5703125" style="101" customWidth="1"/>
    <col min="4" max="4" width="10.140625" style="105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20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9" width="9.140625" hidden="1" customWidth="1" outlineLevel="1"/>
    <col min="80" max="80" width="9.140625" collapsed="1"/>
  </cols>
  <sheetData>
    <row r="1" spans="1:78" ht="9.75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8"/>
      <c r="R1" s="218"/>
    </row>
    <row r="2" spans="1:78" ht="45" customHeight="1" x14ac:dyDescent="0.25">
      <c r="A2" s="10" t="s">
        <v>32</v>
      </c>
      <c r="B2" s="34"/>
      <c r="C2" s="99"/>
      <c r="D2" s="106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9"/>
      <c r="R2" s="219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162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20" t="s">
        <v>38</v>
      </c>
      <c r="B4" s="121" t="s">
        <v>49</v>
      </c>
      <c r="C4" s="122" t="s">
        <v>148</v>
      </c>
      <c r="D4" s="122" t="s">
        <v>163</v>
      </c>
      <c r="E4" s="123" t="s">
        <v>152</v>
      </c>
      <c r="F4" s="121" t="s">
        <v>156</v>
      </c>
      <c r="G4" s="123" t="s">
        <v>154</v>
      </c>
      <c r="H4" s="123" t="s">
        <v>158</v>
      </c>
      <c r="I4" s="124" t="s">
        <v>160</v>
      </c>
      <c r="J4" s="123" t="s">
        <v>11</v>
      </c>
      <c r="K4" s="123" t="s">
        <v>12</v>
      </c>
      <c r="L4" s="123" t="s">
        <v>13</v>
      </c>
      <c r="M4" s="123" t="s">
        <v>73</v>
      </c>
      <c r="N4" s="123" t="s">
        <v>6</v>
      </c>
      <c r="O4" s="123" t="s">
        <v>7</v>
      </c>
      <c r="P4" s="123" t="s">
        <v>168</v>
      </c>
      <c r="Q4" s="221" t="s">
        <v>43</v>
      </c>
      <c r="R4" s="221" t="s">
        <v>44</v>
      </c>
      <c r="S4" s="13"/>
      <c r="T4" s="13" t="s">
        <v>42</v>
      </c>
      <c r="U4" s="13" t="s">
        <v>165</v>
      </c>
      <c r="V4" s="13" t="s">
        <v>166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453</v>
      </c>
      <c r="AN4" s="13"/>
      <c r="AO4" t="s">
        <v>182</v>
      </c>
      <c r="AP4" t="s">
        <v>454</v>
      </c>
      <c r="AQ4" t="s">
        <v>153</v>
      </c>
      <c r="AR4" t="s">
        <v>31</v>
      </c>
      <c r="AS4" t="s">
        <v>0</v>
      </c>
      <c r="AT4" t="s">
        <v>9</v>
      </c>
      <c r="AU4" t="s">
        <v>29</v>
      </c>
      <c r="AV4" t="s">
        <v>166</v>
      </c>
      <c r="AW4" t="s">
        <v>65</v>
      </c>
      <c r="AX4" t="s">
        <v>455</v>
      </c>
      <c r="AY4" t="s">
        <v>131</v>
      </c>
      <c r="AZ4" t="s">
        <v>456</v>
      </c>
      <c r="BA4" t="s">
        <v>457</v>
      </c>
      <c r="BB4" t="s">
        <v>458</v>
      </c>
      <c r="BC4" t="s">
        <v>459</v>
      </c>
      <c r="BD4">
        <v>10</v>
      </c>
      <c r="BE4" t="s">
        <v>143</v>
      </c>
      <c r="BF4" t="s">
        <v>144</v>
      </c>
      <c r="BG4" t="s">
        <v>145</v>
      </c>
      <c r="BI4" t="s">
        <v>0</v>
      </c>
      <c r="BJ4" t="s">
        <v>74</v>
      </c>
      <c r="BK4" t="s">
        <v>65</v>
      </c>
      <c r="BL4" t="s">
        <v>164</v>
      </c>
      <c r="BM4" t="s">
        <v>150</v>
      </c>
      <c r="BN4" t="s">
        <v>155</v>
      </c>
      <c r="BO4" t="s">
        <v>153</v>
      </c>
      <c r="BP4" t="s">
        <v>157</v>
      </c>
      <c r="BQ4" t="s">
        <v>159</v>
      </c>
      <c r="BR4" t="s">
        <v>11</v>
      </c>
      <c r="BS4" t="s">
        <v>12</v>
      </c>
      <c r="BT4" t="s">
        <v>13</v>
      </c>
      <c r="BU4" t="s">
        <v>106</v>
      </c>
      <c r="BV4" t="s">
        <v>6</v>
      </c>
      <c r="BW4" t="s">
        <v>7</v>
      </c>
      <c r="BX4" t="s">
        <v>167</v>
      </c>
      <c r="BY4" t="s">
        <v>169</v>
      </c>
      <c r="BZ4" t="s">
        <v>170</v>
      </c>
    </row>
    <row r="5" spans="1:78" ht="16.5" x14ac:dyDescent="0.25">
      <c r="A5" s="125" t="str">
        <f>BI5</f>
        <v>해성운수</v>
      </c>
      <c r="B5" s="126" t="str">
        <f>IF(BJ5="NULL", E5, BJ5)</f>
        <v>강대호</v>
      </c>
      <c r="C5" s="127" t="str">
        <f>BK5</f>
        <v>D</v>
      </c>
      <c r="D5" s="128">
        <f>BL5</f>
        <v>0.84357142857142864</v>
      </c>
      <c r="E5" s="129">
        <f>U5</f>
        <v>8190</v>
      </c>
      <c r="F5" s="130" t="str">
        <f t="shared" ref="F5:I6" si="0">BN5</f>
        <v>514-1</v>
      </c>
      <c r="G5" s="131" t="str">
        <f t="shared" si="0"/>
        <v>71바5780</v>
      </c>
      <c r="H5" s="132">
        <f t="shared" si="0"/>
        <v>1</v>
      </c>
      <c r="I5" s="133">
        <f t="shared" si="0"/>
        <v>708.13499999999999</v>
      </c>
      <c r="J5" s="134">
        <f>AB5/AA5</f>
        <v>1.512998147659723E-3</v>
      </c>
      <c r="K5" s="134">
        <f>AC5/AA5</f>
        <v>0.35682001424287108</v>
      </c>
      <c r="L5" s="134">
        <f>AD5/I5</f>
        <v>0.14404033129276198</v>
      </c>
      <c r="M5" s="135">
        <f>Z5</f>
        <v>7.9580000000000002</v>
      </c>
      <c r="N5" s="136">
        <f>BV5</f>
        <v>0</v>
      </c>
      <c r="O5" s="136">
        <f>BW5</f>
        <v>0</v>
      </c>
      <c r="P5" s="222">
        <f>AK5</f>
        <v>0</v>
      </c>
      <c r="Q5" s="223">
        <f>AE5</f>
        <v>0</v>
      </c>
      <c r="R5" s="223">
        <f>AF5</f>
        <v>3</v>
      </c>
      <c r="T5">
        <v>534</v>
      </c>
      <c r="U5">
        <v>8190</v>
      </c>
      <c r="V5" t="s">
        <v>615</v>
      </c>
      <c r="W5">
        <v>725.64400000000001</v>
      </c>
      <c r="X5">
        <v>307.29700000000003</v>
      </c>
      <c r="Y5">
        <v>2.3610000000000002</v>
      </c>
      <c r="Z5">
        <v>7.9580000000000002</v>
      </c>
      <c r="AA5">
        <v>55.799143000000001</v>
      </c>
      <c r="AB5">
        <v>8.4423999999999999E-2</v>
      </c>
      <c r="AC5">
        <v>19.910250999999999</v>
      </c>
      <c r="AD5" s="1">
        <v>102</v>
      </c>
      <c r="AE5">
        <v>0</v>
      </c>
      <c r="AF5">
        <v>3</v>
      </c>
      <c r="AG5">
        <v>62</v>
      </c>
      <c r="AH5">
        <v>13.004572</v>
      </c>
      <c r="AI5">
        <v>0</v>
      </c>
      <c r="AJ5">
        <v>0</v>
      </c>
      <c r="AK5">
        <v>0</v>
      </c>
      <c r="AL5">
        <v>0</v>
      </c>
      <c r="AM5">
        <v>0.84357142857142864</v>
      </c>
      <c r="AN5" t="s">
        <v>67</v>
      </c>
      <c r="AO5">
        <v>708.13499999999999</v>
      </c>
      <c r="AP5" t="s">
        <v>616</v>
      </c>
      <c r="AQ5" t="s">
        <v>118</v>
      </c>
      <c r="AR5" t="s">
        <v>120</v>
      </c>
      <c r="AS5" t="s">
        <v>118</v>
      </c>
      <c r="AT5" t="s">
        <v>120</v>
      </c>
      <c r="AU5" t="s">
        <v>612</v>
      </c>
      <c r="AV5" t="s">
        <v>615</v>
      </c>
      <c r="AW5" t="s">
        <v>67</v>
      </c>
      <c r="AX5">
        <v>8190</v>
      </c>
      <c r="AY5" t="s">
        <v>469</v>
      </c>
      <c r="AZ5">
        <v>1</v>
      </c>
      <c r="BA5" t="s">
        <v>353</v>
      </c>
      <c r="BB5">
        <v>1</v>
      </c>
      <c r="BC5">
        <v>1</v>
      </c>
      <c r="BE5" t="s">
        <v>185</v>
      </c>
      <c r="BF5" t="s">
        <v>186</v>
      </c>
      <c r="BG5" t="s">
        <v>185</v>
      </c>
      <c r="BI5" t="s">
        <v>118</v>
      </c>
      <c r="BJ5" t="s">
        <v>615</v>
      </c>
      <c r="BK5" t="s">
        <v>67</v>
      </c>
      <c r="BL5">
        <v>0.84357142857142864</v>
      </c>
      <c r="BM5">
        <v>8190</v>
      </c>
      <c r="BN5" t="s">
        <v>120</v>
      </c>
      <c r="BO5" t="s">
        <v>612</v>
      </c>
      <c r="BP5">
        <v>1</v>
      </c>
      <c r="BQ5">
        <v>708.13499999999999</v>
      </c>
      <c r="BR5">
        <v>1.512998147659723E-3</v>
      </c>
      <c r="BS5">
        <v>0.35682001424287108</v>
      </c>
      <c r="BT5">
        <v>0.14056479485808468</v>
      </c>
      <c r="BU5">
        <v>7.9580000000000002</v>
      </c>
      <c r="BV5">
        <v>0</v>
      </c>
      <c r="BW5">
        <v>0</v>
      </c>
      <c r="BX5">
        <v>0</v>
      </c>
      <c r="BY5">
        <v>0</v>
      </c>
      <c r="BZ5">
        <v>3</v>
      </c>
    </row>
    <row r="6" spans="1:78" ht="16.5" x14ac:dyDescent="0.25">
      <c r="A6" s="108" t="str">
        <f>BI6</f>
        <v>해성운수</v>
      </c>
      <c r="B6" s="109" t="str">
        <f>IF(BJ6="NULL", E6, BJ6)</f>
        <v>강신모</v>
      </c>
      <c r="C6" s="110" t="str">
        <f>BK6</f>
        <v>C</v>
      </c>
      <c r="D6" s="111">
        <f>BL6</f>
        <v>0.88820847647506762</v>
      </c>
      <c r="E6" s="112">
        <f>U6</f>
        <v>380</v>
      </c>
      <c r="F6" s="113" t="str">
        <f t="shared" si="0"/>
        <v>593</v>
      </c>
      <c r="G6" s="114" t="str">
        <f t="shared" si="0"/>
        <v>70바3804</v>
      </c>
      <c r="H6" s="115">
        <f t="shared" si="0"/>
        <v>2</v>
      </c>
      <c r="I6" s="116">
        <f t="shared" si="0"/>
        <v>1524.586</v>
      </c>
      <c r="J6" s="117">
        <f>AB6/AA6</f>
        <v>1.2600953343599739E-2</v>
      </c>
      <c r="K6" s="117">
        <f>AC6/AA6</f>
        <v>0.45516624407332623</v>
      </c>
      <c r="L6" s="117">
        <f>AD6/I6</f>
        <v>0.2728609602869238</v>
      </c>
      <c r="M6" s="118">
        <f>Z6</f>
        <v>6.6820000000000004</v>
      </c>
      <c r="N6" s="119">
        <f>BV6</f>
        <v>0</v>
      </c>
      <c r="O6" s="119">
        <f>BW6</f>
        <v>0.78709892390458791</v>
      </c>
      <c r="P6" s="224">
        <f>AK6</f>
        <v>141</v>
      </c>
      <c r="Q6" s="225">
        <f>AE6</f>
        <v>0</v>
      </c>
      <c r="R6" s="225">
        <f>AF6</f>
        <v>12</v>
      </c>
      <c r="T6">
        <v>534</v>
      </c>
      <c r="U6">
        <v>380</v>
      </c>
      <c r="V6" t="s">
        <v>415</v>
      </c>
      <c r="W6">
        <v>1524.586</v>
      </c>
      <c r="X6">
        <v>717.048</v>
      </c>
      <c r="Y6">
        <v>2.1259999999999999</v>
      </c>
      <c r="Z6">
        <v>6.6820000000000004</v>
      </c>
      <c r="AA6">
        <v>157.76830100000001</v>
      </c>
      <c r="AB6">
        <v>1.9880310000000001</v>
      </c>
      <c r="AC6">
        <v>71.810805000000002</v>
      </c>
      <c r="AD6" s="1">
        <v>416</v>
      </c>
      <c r="AE6">
        <v>0</v>
      </c>
      <c r="AF6">
        <v>12</v>
      </c>
      <c r="AG6">
        <v>62</v>
      </c>
      <c r="AH6">
        <v>9.663449</v>
      </c>
      <c r="AI6">
        <v>0</v>
      </c>
      <c r="AJ6">
        <v>0</v>
      </c>
      <c r="AK6">
        <v>141</v>
      </c>
      <c r="AL6">
        <v>51224</v>
      </c>
      <c r="AM6">
        <v>0.88820847647506762</v>
      </c>
      <c r="AN6" t="s">
        <v>69</v>
      </c>
      <c r="AO6">
        <v>1438.761</v>
      </c>
      <c r="AP6" t="s">
        <v>617</v>
      </c>
      <c r="AQ6" t="s">
        <v>118</v>
      </c>
      <c r="AR6" t="s">
        <v>128</v>
      </c>
      <c r="AS6" t="s">
        <v>118</v>
      </c>
      <c r="AT6" t="s">
        <v>128</v>
      </c>
      <c r="AU6" t="s">
        <v>240</v>
      </c>
      <c r="AV6" t="s">
        <v>415</v>
      </c>
      <c r="AW6" t="s">
        <v>69</v>
      </c>
      <c r="AX6">
        <v>380</v>
      </c>
      <c r="AY6" t="s">
        <v>470</v>
      </c>
      <c r="AZ6">
        <v>1</v>
      </c>
      <c r="BA6" t="s">
        <v>413</v>
      </c>
      <c r="BB6">
        <v>2</v>
      </c>
      <c r="BC6">
        <v>1</v>
      </c>
      <c r="BE6" t="s">
        <v>69</v>
      </c>
      <c r="BF6">
        <v>0</v>
      </c>
      <c r="BG6" s="5" t="s">
        <v>342</v>
      </c>
      <c r="BI6" t="s">
        <v>118</v>
      </c>
      <c r="BJ6" t="s">
        <v>415</v>
      </c>
      <c r="BK6" t="s">
        <v>69</v>
      </c>
      <c r="BL6">
        <v>0.88820847647506762</v>
      </c>
      <c r="BM6">
        <v>380</v>
      </c>
      <c r="BN6" t="s">
        <v>128</v>
      </c>
      <c r="BO6" t="s">
        <v>240</v>
      </c>
      <c r="BP6">
        <v>2</v>
      </c>
      <c r="BQ6">
        <v>1524.586</v>
      </c>
      <c r="BR6">
        <v>1.2600953343599739E-2</v>
      </c>
      <c r="BS6">
        <v>0.45516624407332623</v>
      </c>
      <c r="BT6">
        <v>0.2728609602869238</v>
      </c>
      <c r="BU6">
        <v>6.6820000000000004</v>
      </c>
      <c r="BV6">
        <v>0</v>
      </c>
      <c r="BW6">
        <v>0.78709892390458791</v>
      </c>
      <c r="BX6">
        <v>141</v>
      </c>
      <c r="BY6">
        <v>0</v>
      </c>
      <c r="BZ6">
        <v>12</v>
      </c>
    </row>
    <row r="7" spans="1:78" ht="16.5" x14ac:dyDescent="0.25">
      <c r="A7" s="125" t="str">
        <f t="shared" ref="A7:A70" si="1">BI7</f>
        <v>해성운수</v>
      </c>
      <c r="B7" s="126" t="str">
        <f t="shared" ref="B7:B70" si="2">IF(BJ7="NULL", E7, BJ7)</f>
        <v>강형택</v>
      </c>
      <c r="C7" s="127" t="str">
        <f t="shared" ref="C7:C70" si="3">BK7</f>
        <v>D</v>
      </c>
      <c r="D7" s="128">
        <f t="shared" ref="D7:D70" si="4">BL7</f>
        <v>0.83964285714285714</v>
      </c>
      <c r="E7" s="129">
        <f t="shared" ref="E7:E70" si="5">U7</f>
        <v>5980</v>
      </c>
      <c r="F7" s="130" t="str">
        <f t="shared" ref="F7:F70" si="6">BN7</f>
        <v>514-1</v>
      </c>
      <c r="G7" s="131" t="str">
        <f t="shared" ref="G7:G70" si="7">BO7</f>
        <v>71바5780</v>
      </c>
      <c r="H7" s="132">
        <f t="shared" ref="H7:H70" si="8">BP7</f>
        <v>1</v>
      </c>
      <c r="I7" s="133">
        <f t="shared" ref="I7:I70" si="9">BQ7</f>
        <v>689.28</v>
      </c>
      <c r="J7" s="134">
        <f t="shared" ref="J7:J70" si="10">AB7/AA7</f>
        <v>1.6994266858072311E-3</v>
      </c>
      <c r="K7" s="134">
        <f t="shared" ref="K7:K70" si="11">AC7/AA7</f>
        <v>0.3634172274011363</v>
      </c>
      <c r="L7" s="134">
        <f t="shared" ref="L7:L70" si="12">AD7/I7</f>
        <v>3.046657381615599E-2</v>
      </c>
      <c r="M7" s="135">
        <f t="shared" ref="M7:M70" si="13">Z7</f>
        <v>8.2690000000000001</v>
      </c>
      <c r="N7" s="136">
        <f t="shared" ref="N7:N70" si="14">BV7</f>
        <v>0</v>
      </c>
      <c r="O7" s="136">
        <f t="shared" ref="O7:O70" si="15">BW7</f>
        <v>0.43523676880222845</v>
      </c>
      <c r="P7" s="222">
        <f t="shared" ref="P7:P70" si="16">AK7</f>
        <v>0</v>
      </c>
      <c r="Q7" s="223">
        <f t="shared" ref="Q7:Q70" si="17">AE7</f>
        <v>0</v>
      </c>
      <c r="R7" s="223">
        <f t="shared" ref="R7:R70" si="18">AF7</f>
        <v>3</v>
      </c>
      <c r="T7">
        <v>534</v>
      </c>
      <c r="U7">
        <v>5980</v>
      </c>
      <c r="V7" t="s">
        <v>618</v>
      </c>
      <c r="W7">
        <v>689.28</v>
      </c>
      <c r="X7">
        <v>293.15699999999998</v>
      </c>
      <c r="Y7">
        <v>2.351</v>
      </c>
      <c r="Z7">
        <v>8.2690000000000001</v>
      </c>
      <c r="AA7">
        <v>52.617744999999999</v>
      </c>
      <c r="AB7">
        <v>8.9419999999999999E-2</v>
      </c>
      <c r="AC7">
        <v>19.122195000000001</v>
      </c>
      <c r="AD7" s="1">
        <v>21</v>
      </c>
      <c r="AE7">
        <v>0</v>
      </c>
      <c r="AF7">
        <v>3</v>
      </c>
      <c r="AG7">
        <v>57</v>
      </c>
      <c r="AH7">
        <v>13.099762999999999</v>
      </c>
      <c r="AI7">
        <v>0</v>
      </c>
      <c r="AJ7">
        <v>0</v>
      </c>
      <c r="AK7">
        <v>0</v>
      </c>
      <c r="AL7">
        <v>0</v>
      </c>
      <c r="AM7">
        <v>0.83964285714285714</v>
      </c>
      <c r="AN7" t="s">
        <v>67</v>
      </c>
      <c r="AO7">
        <v>689.28</v>
      </c>
      <c r="AP7" t="s">
        <v>619</v>
      </c>
      <c r="AQ7" t="s">
        <v>118</v>
      </c>
      <c r="AR7" t="s">
        <v>120</v>
      </c>
      <c r="AS7" t="s">
        <v>118</v>
      </c>
      <c r="AT7" t="s">
        <v>120</v>
      </c>
      <c r="AU7" t="s">
        <v>612</v>
      </c>
      <c r="AV7" t="s">
        <v>618</v>
      </c>
      <c r="AW7" t="s">
        <v>67</v>
      </c>
      <c r="AX7">
        <v>5980</v>
      </c>
      <c r="AY7" t="s">
        <v>469</v>
      </c>
      <c r="AZ7">
        <v>2</v>
      </c>
      <c r="BA7" t="s">
        <v>354</v>
      </c>
      <c r="BB7">
        <v>1</v>
      </c>
      <c r="BC7">
        <v>1</v>
      </c>
      <c r="BE7" t="s">
        <v>185</v>
      </c>
      <c r="BF7" t="s">
        <v>186</v>
      </c>
      <c r="BG7" t="s">
        <v>185</v>
      </c>
      <c r="BI7" t="s">
        <v>118</v>
      </c>
      <c r="BJ7" t="s">
        <v>618</v>
      </c>
      <c r="BK7" t="s">
        <v>67</v>
      </c>
      <c r="BL7">
        <v>0.83964285714285714</v>
      </c>
      <c r="BM7">
        <v>5980</v>
      </c>
      <c r="BN7" t="s">
        <v>120</v>
      </c>
      <c r="BO7" t="s">
        <v>612</v>
      </c>
      <c r="BP7">
        <v>1</v>
      </c>
      <c r="BQ7">
        <v>689.28</v>
      </c>
      <c r="BR7">
        <v>1.6994266858072311E-3</v>
      </c>
      <c r="BS7">
        <v>0.3634172274011363</v>
      </c>
      <c r="BT7">
        <v>3.046657381615599E-2</v>
      </c>
      <c r="BU7">
        <v>8.2690000000000001</v>
      </c>
      <c r="BV7">
        <v>0</v>
      </c>
      <c r="BW7">
        <v>0.43523676880222845</v>
      </c>
      <c r="BX7">
        <v>0</v>
      </c>
      <c r="BY7">
        <v>0</v>
      </c>
      <c r="BZ7">
        <v>3</v>
      </c>
    </row>
    <row r="8" spans="1:78" ht="16.5" x14ac:dyDescent="0.25">
      <c r="A8" s="108" t="str">
        <f t="shared" si="1"/>
        <v>해성운수</v>
      </c>
      <c r="B8" s="109" t="str">
        <f t="shared" si="2"/>
        <v>곽동일</v>
      </c>
      <c r="C8" s="110" t="str">
        <f t="shared" si="3"/>
        <v>S</v>
      </c>
      <c r="D8" s="111">
        <f t="shared" si="4"/>
        <v>1.0154839731336587</v>
      </c>
      <c r="E8" s="112">
        <f t="shared" si="5"/>
        <v>2555</v>
      </c>
      <c r="F8" s="113" t="str">
        <f t="shared" si="6"/>
        <v>514-1</v>
      </c>
      <c r="G8" s="114" t="str">
        <f t="shared" si="7"/>
        <v>74사1071</v>
      </c>
      <c r="H8" s="115">
        <f t="shared" si="8"/>
        <v>3</v>
      </c>
      <c r="I8" s="116">
        <f t="shared" si="9"/>
        <v>1542.691</v>
      </c>
      <c r="J8" s="117">
        <f t="shared" si="10"/>
        <v>1.3171464207031707E-2</v>
      </c>
      <c r="K8" s="117">
        <f t="shared" si="11"/>
        <v>0.38714304690009349</v>
      </c>
      <c r="L8" s="117">
        <f t="shared" si="12"/>
        <v>0.19446538548549255</v>
      </c>
      <c r="M8" s="118">
        <f t="shared" si="13"/>
        <v>9.5660000000000007</v>
      </c>
      <c r="N8" s="119">
        <f t="shared" si="14"/>
        <v>6.4821795161830856E-2</v>
      </c>
      <c r="O8" s="119">
        <f t="shared" si="15"/>
        <v>3.3059115532533734</v>
      </c>
      <c r="P8" s="224">
        <f t="shared" si="16"/>
        <v>7</v>
      </c>
      <c r="Q8" s="225">
        <f t="shared" si="17"/>
        <v>1</v>
      </c>
      <c r="R8" s="225">
        <f t="shared" si="18"/>
        <v>51</v>
      </c>
      <c r="T8">
        <v>534</v>
      </c>
      <c r="U8">
        <v>2555</v>
      </c>
      <c r="V8" t="s">
        <v>249</v>
      </c>
      <c r="W8">
        <v>1542.691</v>
      </c>
      <c r="X8">
        <v>545.21600000000001</v>
      </c>
      <c r="Y8">
        <v>2.83</v>
      </c>
      <c r="Z8">
        <v>9.5660000000000007</v>
      </c>
      <c r="AA8">
        <v>119.129656</v>
      </c>
      <c r="AB8">
        <v>1.5691120000000001</v>
      </c>
      <c r="AC8">
        <v>46.120218000000001</v>
      </c>
      <c r="AD8" s="1">
        <v>300</v>
      </c>
      <c r="AE8">
        <v>1</v>
      </c>
      <c r="AF8">
        <v>51</v>
      </c>
      <c r="AG8">
        <v>66</v>
      </c>
      <c r="AH8">
        <v>12.949680000000001</v>
      </c>
      <c r="AI8">
        <v>11.6</v>
      </c>
      <c r="AJ8">
        <v>0</v>
      </c>
      <c r="AK8">
        <v>7</v>
      </c>
      <c r="AL8">
        <v>2510</v>
      </c>
      <c r="AM8">
        <v>1.0154839731336587</v>
      </c>
      <c r="AN8" t="s">
        <v>71</v>
      </c>
      <c r="AO8">
        <v>1311.2180000000001</v>
      </c>
      <c r="AP8" t="s">
        <v>620</v>
      </c>
      <c r="AQ8" t="s">
        <v>118</v>
      </c>
      <c r="AR8" t="s">
        <v>120</v>
      </c>
      <c r="AS8" t="s">
        <v>118</v>
      </c>
      <c r="AT8" t="s">
        <v>120</v>
      </c>
      <c r="AU8" t="s">
        <v>217</v>
      </c>
      <c r="AV8" t="s">
        <v>249</v>
      </c>
      <c r="AW8" t="s">
        <v>71</v>
      </c>
      <c r="AX8">
        <v>2555</v>
      </c>
      <c r="AY8" t="s">
        <v>621</v>
      </c>
      <c r="AZ8">
        <v>1</v>
      </c>
      <c r="BA8" t="s">
        <v>397</v>
      </c>
      <c r="BB8">
        <v>3</v>
      </c>
      <c r="BC8">
        <v>1</v>
      </c>
      <c r="BE8" t="s">
        <v>66</v>
      </c>
      <c r="BF8">
        <v>1</v>
      </c>
      <c r="BG8" s="5" t="s">
        <v>376</v>
      </c>
      <c r="BI8" t="s">
        <v>118</v>
      </c>
      <c r="BJ8" t="s">
        <v>249</v>
      </c>
      <c r="BK8" t="s">
        <v>71</v>
      </c>
      <c r="BL8">
        <v>1.0154839731336587</v>
      </c>
      <c r="BM8">
        <v>2555</v>
      </c>
      <c r="BN8" t="s">
        <v>120</v>
      </c>
      <c r="BO8" t="s">
        <v>217</v>
      </c>
      <c r="BP8">
        <v>3</v>
      </c>
      <c r="BQ8">
        <v>1542.691</v>
      </c>
      <c r="BR8">
        <v>1.3171464207031707E-2</v>
      </c>
      <c r="BS8">
        <v>0.38714304690009349</v>
      </c>
      <c r="BT8">
        <v>0.19446538548549255</v>
      </c>
      <c r="BU8">
        <v>9.5660000000000007</v>
      </c>
      <c r="BV8">
        <v>6.4821795161830856E-2</v>
      </c>
      <c r="BW8">
        <v>3.3059115532533734</v>
      </c>
      <c r="BX8">
        <v>7</v>
      </c>
      <c r="BY8">
        <v>1</v>
      </c>
      <c r="BZ8">
        <v>51</v>
      </c>
    </row>
    <row r="9" spans="1:78" ht="16.5" x14ac:dyDescent="0.25">
      <c r="A9" s="125" t="str">
        <f t="shared" si="1"/>
        <v>해성운수</v>
      </c>
      <c r="B9" s="126" t="str">
        <f t="shared" si="2"/>
        <v>곽종호</v>
      </c>
      <c r="C9" s="127" t="str">
        <f t="shared" si="3"/>
        <v>D</v>
      </c>
      <c r="D9" s="128">
        <f t="shared" si="4"/>
        <v>0.83049920459149829</v>
      </c>
      <c r="E9" s="129">
        <f t="shared" si="5"/>
        <v>5470</v>
      </c>
      <c r="F9" s="130" t="str">
        <f t="shared" si="6"/>
        <v>579</v>
      </c>
      <c r="G9" s="131" t="str">
        <f t="shared" si="7"/>
        <v>71바5770</v>
      </c>
      <c r="H9" s="132">
        <f t="shared" si="8"/>
        <v>6</v>
      </c>
      <c r="I9" s="133">
        <f t="shared" si="9"/>
        <v>1983.672</v>
      </c>
      <c r="J9" s="134">
        <f t="shared" si="10"/>
        <v>3.5185785121825018E-3</v>
      </c>
      <c r="K9" s="134">
        <f t="shared" si="11"/>
        <v>0.51214606506528837</v>
      </c>
      <c r="L9" s="134">
        <f t="shared" si="12"/>
        <v>0.57015474332450122</v>
      </c>
      <c r="M9" s="135">
        <f t="shared" si="13"/>
        <v>4.17</v>
      </c>
      <c r="N9" s="136">
        <f t="shared" si="14"/>
        <v>0.10082311995128226</v>
      </c>
      <c r="O9" s="136">
        <f t="shared" si="15"/>
        <v>0.45370403978077023</v>
      </c>
      <c r="P9" s="222">
        <f t="shared" si="16"/>
        <v>202</v>
      </c>
      <c r="Q9" s="223">
        <f t="shared" si="17"/>
        <v>2</v>
      </c>
      <c r="R9" s="223">
        <f t="shared" si="18"/>
        <v>9</v>
      </c>
      <c r="T9">
        <v>534</v>
      </c>
      <c r="U9">
        <v>5470</v>
      </c>
      <c r="V9" t="s">
        <v>250</v>
      </c>
      <c r="W9">
        <v>1983.672</v>
      </c>
      <c r="X9">
        <v>428.05900000000003</v>
      </c>
      <c r="Y9">
        <v>4.6340000000000003</v>
      </c>
      <c r="Z9">
        <v>4.17</v>
      </c>
      <c r="AA9">
        <v>216.07220000000001</v>
      </c>
      <c r="AB9">
        <v>0.76026700000000003</v>
      </c>
      <c r="AC9">
        <v>110.660527</v>
      </c>
      <c r="AD9" s="1">
        <v>1131</v>
      </c>
      <c r="AE9">
        <v>2</v>
      </c>
      <c r="AF9">
        <v>9</v>
      </c>
      <c r="AG9">
        <v>68</v>
      </c>
      <c r="AH9">
        <v>9.1805970000000006</v>
      </c>
      <c r="AI9">
        <v>3</v>
      </c>
      <c r="AJ9">
        <v>0</v>
      </c>
      <c r="AK9">
        <v>202</v>
      </c>
      <c r="AL9">
        <v>75884</v>
      </c>
      <c r="AM9">
        <v>0.83049920459149829</v>
      </c>
      <c r="AN9" t="s">
        <v>67</v>
      </c>
      <c r="AO9">
        <v>1226.2080000000001</v>
      </c>
      <c r="AP9" t="s">
        <v>622</v>
      </c>
      <c r="AQ9" t="s">
        <v>118</v>
      </c>
      <c r="AR9" t="s">
        <v>127</v>
      </c>
      <c r="AS9" t="s">
        <v>118</v>
      </c>
      <c r="AT9" t="s">
        <v>127</v>
      </c>
      <c r="AU9" t="s">
        <v>235</v>
      </c>
      <c r="AV9" t="s">
        <v>250</v>
      </c>
      <c r="AW9" t="s">
        <v>67</v>
      </c>
      <c r="AX9">
        <v>5470</v>
      </c>
      <c r="AY9" t="s">
        <v>497</v>
      </c>
      <c r="AZ9">
        <v>1</v>
      </c>
      <c r="BA9" t="s">
        <v>409</v>
      </c>
      <c r="BB9">
        <v>6</v>
      </c>
      <c r="BC9">
        <v>1</v>
      </c>
      <c r="BE9" t="s">
        <v>70</v>
      </c>
      <c r="BF9">
        <v>1</v>
      </c>
      <c r="BG9" t="s">
        <v>376</v>
      </c>
      <c r="BI9" t="s">
        <v>118</v>
      </c>
      <c r="BJ9" t="s">
        <v>250</v>
      </c>
      <c r="BK9" t="s">
        <v>67</v>
      </c>
      <c r="BL9">
        <v>0.83049920459149829</v>
      </c>
      <c r="BM9">
        <v>5470</v>
      </c>
      <c r="BN9" t="s">
        <v>127</v>
      </c>
      <c r="BO9" t="s">
        <v>235</v>
      </c>
      <c r="BP9">
        <v>6</v>
      </c>
      <c r="BQ9">
        <v>1983.672</v>
      </c>
      <c r="BR9">
        <v>3.5185785121825018E-3</v>
      </c>
      <c r="BS9">
        <v>0.51214606506528837</v>
      </c>
      <c r="BT9">
        <v>0.57015474332450122</v>
      </c>
      <c r="BU9">
        <v>4.17</v>
      </c>
      <c r="BV9">
        <v>0.10082311995128226</v>
      </c>
      <c r="BW9">
        <v>0.45370403978077023</v>
      </c>
      <c r="BX9">
        <v>202</v>
      </c>
      <c r="BY9">
        <v>2</v>
      </c>
      <c r="BZ9">
        <v>9</v>
      </c>
    </row>
    <row r="10" spans="1:78" ht="16.5" x14ac:dyDescent="0.25">
      <c r="A10" s="108" t="str">
        <f t="shared" si="1"/>
        <v>해성운수</v>
      </c>
      <c r="B10" s="109" t="str">
        <f t="shared" si="2"/>
        <v>권오중</v>
      </c>
      <c r="C10" s="110" t="str">
        <f t="shared" si="3"/>
        <v>S</v>
      </c>
      <c r="D10" s="111">
        <f t="shared" si="4"/>
        <v>1.0358333333333334</v>
      </c>
      <c r="E10" s="112">
        <f t="shared" si="5"/>
        <v>3502</v>
      </c>
      <c r="F10" s="113" t="str">
        <f t="shared" si="6"/>
        <v>24</v>
      </c>
      <c r="G10" s="114" t="str">
        <f t="shared" si="7"/>
        <v>70바3889</v>
      </c>
      <c r="H10" s="115">
        <f t="shared" si="8"/>
        <v>1</v>
      </c>
      <c r="I10" s="116">
        <f t="shared" si="9"/>
        <v>2059.5100000000002</v>
      </c>
      <c r="J10" s="117">
        <f t="shared" si="10"/>
        <v>1.2099926564400069E-2</v>
      </c>
      <c r="K10" s="117">
        <f t="shared" si="11"/>
        <v>0.43544241835280934</v>
      </c>
      <c r="L10" s="117">
        <f t="shared" si="12"/>
        <v>0.17042888842491657</v>
      </c>
      <c r="M10" s="118">
        <f t="shared" si="13"/>
        <v>11.417</v>
      </c>
      <c r="N10" s="119">
        <f t="shared" si="14"/>
        <v>0.24277619433748801</v>
      </c>
      <c r="O10" s="119">
        <f t="shared" si="15"/>
        <v>10.245155401041995</v>
      </c>
      <c r="P10" s="224">
        <f t="shared" si="16"/>
        <v>66</v>
      </c>
      <c r="Q10" s="225">
        <f t="shared" si="17"/>
        <v>5</v>
      </c>
      <c r="R10" s="225">
        <f t="shared" si="18"/>
        <v>211</v>
      </c>
      <c r="T10">
        <v>534</v>
      </c>
      <c r="U10">
        <v>3502</v>
      </c>
      <c r="V10" t="s">
        <v>251</v>
      </c>
      <c r="W10">
        <v>2059.5100000000002</v>
      </c>
      <c r="X10">
        <v>828.399</v>
      </c>
      <c r="Y10">
        <v>2.4860000000000002</v>
      </c>
      <c r="Z10">
        <v>11.417</v>
      </c>
      <c r="AA10">
        <v>144.122197</v>
      </c>
      <c r="AB10">
        <v>1.743868</v>
      </c>
      <c r="AC10">
        <v>62.756917999999999</v>
      </c>
      <c r="AD10" s="1">
        <v>351</v>
      </c>
      <c r="AE10">
        <v>5</v>
      </c>
      <c r="AF10">
        <v>211</v>
      </c>
      <c r="AG10">
        <v>81</v>
      </c>
      <c r="AH10">
        <v>14.290025999999999</v>
      </c>
      <c r="AI10">
        <v>2251.6</v>
      </c>
      <c r="AJ10">
        <v>1.8</v>
      </c>
      <c r="AK10">
        <v>66</v>
      </c>
      <c r="AL10">
        <v>37700</v>
      </c>
      <c r="AM10">
        <v>1.0358333333333334</v>
      </c>
      <c r="AN10" t="s">
        <v>71</v>
      </c>
      <c r="AO10">
        <v>2059.5100000000002</v>
      </c>
      <c r="AP10" t="s">
        <v>623</v>
      </c>
      <c r="AQ10" t="s">
        <v>118</v>
      </c>
      <c r="AR10" t="s">
        <v>119</v>
      </c>
      <c r="AS10" t="s">
        <v>118</v>
      </c>
      <c r="AT10" t="s">
        <v>119</v>
      </c>
      <c r="AU10" t="s">
        <v>209</v>
      </c>
      <c r="AV10" t="s">
        <v>251</v>
      </c>
      <c r="AW10" t="s">
        <v>71</v>
      </c>
      <c r="AX10">
        <v>3502</v>
      </c>
      <c r="AY10" t="s">
        <v>473</v>
      </c>
      <c r="AZ10">
        <v>9</v>
      </c>
      <c r="BA10" t="s">
        <v>503</v>
      </c>
      <c r="BB10">
        <v>1</v>
      </c>
      <c r="BC10">
        <v>1</v>
      </c>
      <c r="BE10" t="s">
        <v>71</v>
      </c>
      <c r="BF10">
        <v>0</v>
      </c>
      <c r="BG10" t="s">
        <v>342</v>
      </c>
      <c r="BI10" t="s">
        <v>118</v>
      </c>
      <c r="BJ10" t="s">
        <v>251</v>
      </c>
      <c r="BK10" t="s">
        <v>71</v>
      </c>
      <c r="BL10">
        <v>1.0358333333333334</v>
      </c>
      <c r="BM10">
        <v>3502</v>
      </c>
      <c r="BN10" t="s">
        <v>119</v>
      </c>
      <c r="BO10" t="s">
        <v>209</v>
      </c>
      <c r="BP10">
        <v>1</v>
      </c>
      <c r="BQ10">
        <v>2059.5100000000002</v>
      </c>
      <c r="BR10">
        <v>1.2099926564400069E-2</v>
      </c>
      <c r="BS10">
        <v>0.43544241835280934</v>
      </c>
      <c r="BT10">
        <v>0.17042888842491657</v>
      </c>
      <c r="BU10">
        <v>11.417</v>
      </c>
      <c r="BV10">
        <v>0.24277619433748801</v>
      </c>
      <c r="BW10">
        <v>10.245155401041995</v>
      </c>
      <c r="BX10">
        <v>66</v>
      </c>
      <c r="BY10">
        <v>5</v>
      </c>
      <c r="BZ10">
        <v>211</v>
      </c>
    </row>
    <row r="11" spans="1:78" ht="16.5" x14ac:dyDescent="0.25">
      <c r="A11" s="125" t="str">
        <f t="shared" si="1"/>
        <v>해성운수</v>
      </c>
      <c r="B11" s="126" t="str">
        <f t="shared" si="2"/>
        <v>권용환</v>
      </c>
      <c r="C11" s="127" t="str">
        <f t="shared" si="3"/>
        <v>D</v>
      </c>
      <c r="D11" s="128">
        <f t="shared" si="4"/>
        <v>0.81124236115869641</v>
      </c>
      <c r="E11" s="129">
        <f t="shared" si="5"/>
        <v>6808</v>
      </c>
      <c r="F11" s="130" t="str">
        <f t="shared" si="6"/>
        <v>24</v>
      </c>
      <c r="G11" s="131" t="str">
        <f t="shared" si="7"/>
        <v>70바3857</v>
      </c>
      <c r="H11" s="132">
        <f t="shared" si="8"/>
        <v>11</v>
      </c>
      <c r="I11" s="133">
        <f t="shared" si="9"/>
        <v>2442.6050000000005</v>
      </c>
      <c r="J11" s="134">
        <f t="shared" si="10"/>
        <v>1.050073651529923E-2</v>
      </c>
      <c r="K11" s="134">
        <f t="shared" si="11"/>
        <v>0.51778815719309523</v>
      </c>
      <c r="L11" s="134">
        <f t="shared" si="12"/>
        <v>0.22148484916718009</v>
      </c>
      <c r="M11" s="135">
        <f t="shared" si="13"/>
        <v>19.577999999999999</v>
      </c>
      <c r="N11" s="136">
        <f t="shared" si="14"/>
        <v>1.4328964363865624</v>
      </c>
      <c r="O11" s="136">
        <f t="shared" si="15"/>
        <v>17.972615302105741</v>
      </c>
      <c r="P11" s="222">
        <f t="shared" si="16"/>
        <v>113</v>
      </c>
      <c r="Q11" s="223">
        <f t="shared" si="17"/>
        <v>35</v>
      </c>
      <c r="R11" s="223">
        <f t="shared" si="18"/>
        <v>439</v>
      </c>
      <c r="T11">
        <v>534</v>
      </c>
      <c r="U11">
        <v>6808</v>
      </c>
      <c r="V11" t="s">
        <v>252</v>
      </c>
      <c r="W11">
        <v>2442.605</v>
      </c>
      <c r="X11">
        <v>1236.1980000000001</v>
      </c>
      <c r="Y11">
        <v>1.976</v>
      </c>
      <c r="Z11">
        <v>19.577999999999999</v>
      </c>
      <c r="AA11">
        <v>177.55164099999999</v>
      </c>
      <c r="AB11">
        <v>1.8644229999999999</v>
      </c>
      <c r="AC11">
        <v>91.934137000000007</v>
      </c>
      <c r="AD11" s="1">
        <v>541</v>
      </c>
      <c r="AE11">
        <v>35</v>
      </c>
      <c r="AF11">
        <v>439</v>
      </c>
      <c r="AG11">
        <v>89</v>
      </c>
      <c r="AH11">
        <v>13.757152</v>
      </c>
      <c r="AI11">
        <v>3143.2</v>
      </c>
      <c r="AJ11">
        <v>30.4</v>
      </c>
      <c r="AK11">
        <v>113</v>
      </c>
      <c r="AL11">
        <v>105971</v>
      </c>
      <c r="AM11">
        <v>0.81124236115869641</v>
      </c>
      <c r="AN11" t="s">
        <v>67</v>
      </c>
      <c r="AO11">
        <v>414.62400000000002</v>
      </c>
      <c r="AP11" t="s">
        <v>624</v>
      </c>
      <c r="AQ11" t="s">
        <v>118</v>
      </c>
      <c r="AR11" t="s">
        <v>119</v>
      </c>
      <c r="AS11" t="s">
        <v>118</v>
      </c>
      <c r="AT11" t="s">
        <v>119</v>
      </c>
      <c r="AU11" t="s">
        <v>189</v>
      </c>
      <c r="AV11" t="s">
        <v>252</v>
      </c>
      <c r="AW11" t="s">
        <v>67</v>
      </c>
      <c r="AX11">
        <v>6808</v>
      </c>
      <c r="AY11" t="s">
        <v>475</v>
      </c>
      <c r="AZ11">
        <v>5</v>
      </c>
      <c r="BA11" t="s">
        <v>546</v>
      </c>
      <c r="BB11">
        <v>11</v>
      </c>
      <c r="BC11">
        <v>1</v>
      </c>
      <c r="BE11" t="s">
        <v>67</v>
      </c>
      <c r="BF11">
        <v>0</v>
      </c>
      <c r="BG11" t="s">
        <v>342</v>
      </c>
      <c r="BI11" t="s">
        <v>118</v>
      </c>
      <c r="BJ11" t="s">
        <v>252</v>
      </c>
      <c r="BK11" t="s">
        <v>67</v>
      </c>
      <c r="BL11">
        <v>0.81124236115869641</v>
      </c>
      <c r="BM11">
        <v>6808</v>
      </c>
      <c r="BN11" t="s">
        <v>119</v>
      </c>
      <c r="BO11" t="s">
        <v>189</v>
      </c>
      <c r="BP11">
        <v>11</v>
      </c>
      <c r="BQ11">
        <v>2442.6050000000005</v>
      </c>
      <c r="BR11">
        <v>1.050073651529923E-2</v>
      </c>
      <c r="BS11">
        <v>0.51778815719309523</v>
      </c>
      <c r="BT11">
        <v>0.22148484916718011</v>
      </c>
      <c r="BU11">
        <v>19.577999999999999</v>
      </c>
      <c r="BV11">
        <v>1.4328964363865624</v>
      </c>
      <c r="BW11">
        <v>17.972615302105741</v>
      </c>
      <c r="BX11">
        <v>113</v>
      </c>
      <c r="BY11">
        <v>35</v>
      </c>
      <c r="BZ11">
        <v>439</v>
      </c>
    </row>
    <row r="12" spans="1:78" ht="16.5" x14ac:dyDescent="0.25">
      <c r="A12" s="108" t="str">
        <f t="shared" si="1"/>
        <v>해성운수</v>
      </c>
      <c r="B12" s="109" t="str">
        <f t="shared" si="2"/>
        <v>김   숙</v>
      </c>
      <c r="C12" s="110" t="str">
        <f t="shared" si="3"/>
        <v>S</v>
      </c>
      <c r="D12" s="111">
        <f t="shared" si="4"/>
        <v>1.0123056565653992</v>
      </c>
      <c r="E12" s="112">
        <f t="shared" si="5"/>
        <v>3777</v>
      </c>
      <c r="F12" s="113" t="str">
        <f t="shared" si="6"/>
        <v>24</v>
      </c>
      <c r="G12" s="114" t="str">
        <f t="shared" si="7"/>
        <v>70바3863</v>
      </c>
      <c r="H12" s="115">
        <f t="shared" si="8"/>
        <v>2</v>
      </c>
      <c r="I12" s="116">
        <f t="shared" si="9"/>
        <v>682.48</v>
      </c>
      <c r="J12" s="117">
        <f t="shared" si="10"/>
        <v>1.1302472804960476E-3</v>
      </c>
      <c r="K12" s="117">
        <f t="shared" si="11"/>
        <v>0.41338423165810356</v>
      </c>
      <c r="L12" s="117">
        <f t="shared" si="12"/>
        <v>0.25641777048411674</v>
      </c>
      <c r="M12" s="118">
        <f t="shared" si="13"/>
        <v>17.056999999999999</v>
      </c>
      <c r="N12" s="119">
        <f t="shared" si="14"/>
        <v>0.4395733208299144</v>
      </c>
      <c r="O12" s="119">
        <f t="shared" si="15"/>
        <v>15.385066229047005</v>
      </c>
      <c r="P12" s="224">
        <f t="shared" si="16"/>
        <v>14</v>
      </c>
      <c r="Q12" s="225">
        <f t="shared" si="17"/>
        <v>3</v>
      </c>
      <c r="R12" s="225">
        <f t="shared" si="18"/>
        <v>105</v>
      </c>
      <c r="T12">
        <v>534</v>
      </c>
      <c r="U12">
        <v>3777</v>
      </c>
      <c r="V12" t="s">
        <v>442</v>
      </c>
      <c r="W12">
        <v>682.48</v>
      </c>
      <c r="X12">
        <v>292.37799999999999</v>
      </c>
      <c r="Y12">
        <v>2.3340000000000001</v>
      </c>
      <c r="Z12">
        <v>17.056999999999999</v>
      </c>
      <c r="AA12">
        <v>39.071095999999997</v>
      </c>
      <c r="AB12">
        <v>4.4159999999999998E-2</v>
      </c>
      <c r="AC12">
        <v>16.151375000000002</v>
      </c>
      <c r="AD12" s="1">
        <v>175</v>
      </c>
      <c r="AE12">
        <v>3</v>
      </c>
      <c r="AF12">
        <v>105</v>
      </c>
      <c r="AG12">
        <v>84</v>
      </c>
      <c r="AH12">
        <v>17.467644</v>
      </c>
      <c r="AI12">
        <v>742.8</v>
      </c>
      <c r="AJ12">
        <v>0</v>
      </c>
      <c r="AK12">
        <v>14</v>
      </c>
      <c r="AL12">
        <v>9348</v>
      </c>
      <c r="AM12">
        <v>1.0123056565653992</v>
      </c>
      <c r="AN12" t="s">
        <v>71</v>
      </c>
      <c r="AO12">
        <v>555.74</v>
      </c>
      <c r="AP12" t="s">
        <v>625</v>
      </c>
      <c r="AQ12" t="s">
        <v>118</v>
      </c>
      <c r="AR12" t="s">
        <v>119</v>
      </c>
      <c r="AS12" t="s">
        <v>118</v>
      </c>
      <c r="AT12" t="s">
        <v>119</v>
      </c>
      <c r="AU12" t="s">
        <v>195</v>
      </c>
      <c r="AV12" t="s">
        <v>442</v>
      </c>
      <c r="AW12" t="s">
        <v>71</v>
      </c>
      <c r="AX12">
        <v>3777</v>
      </c>
      <c r="AY12" t="s">
        <v>473</v>
      </c>
      <c r="AZ12">
        <v>17</v>
      </c>
      <c r="BA12" t="s">
        <v>626</v>
      </c>
      <c r="BB12">
        <v>2</v>
      </c>
      <c r="BC12">
        <v>1</v>
      </c>
      <c r="BE12" t="s">
        <v>66</v>
      </c>
      <c r="BF12">
        <v>1</v>
      </c>
      <c r="BG12" t="s">
        <v>376</v>
      </c>
      <c r="BI12" t="s">
        <v>118</v>
      </c>
      <c r="BJ12" t="s">
        <v>442</v>
      </c>
      <c r="BK12" t="s">
        <v>71</v>
      </c>
      <c r="BL12">
        <v>1.0123056565653992</v>
      </c>
      <c r="BM12">
        <v>3777</v>
      </c>
      <c r="BN12" t="s">
        <v>119</v>
      </c>
      <c r="BO12" t="s">
        <v>195</v>
      </c>
      <c r="BP12">
        <v>2</v>
      </c>
      <c r="BQ12">
        <v>682.48</v>
      </c>
      <c r="BR12">
        <v>1.1302472804960476E-3</v>
      </c>
      <c r="BS12">
        <v>0.41338423165810356</v>
      </c>
      <c r="BT12">
        <v>0.25641777048411674</v>
      </c>
      <c r="BU12">
        <v>17.056999999999999</v>
      </c>
      <c r="BV12">
        <v>0.4395733208299144</v>
      </c>
      <c r="BW12">
        <v>15.385066229047005</v>
      </c>
      <c r="BX12">
        <v>14</v>
      </c>
      <c r="BY12">
        <v>3</v>
      </c>
      <c r="BZ12">
        <v>105</v>
      </c>
    </row>
    <row r="13" spans="1:78" ht="16.5" x14ac:dyDescent="0.25">
      <c r="A13" s="125" t="str">
        <f t="shared" si="1"/>
        <v>해성운수</v>
      </c>
      <c r="B13" s="126" t="str">
        <f t="shared" si="2"/>
        <v>김건훈</v>
      </c>
      <c r="C13" s="127" t="str">
        <f t="shared" si="3"/>
        <v>B</v>
      </c>
      <c r="D13" s="128">
        <f t="shared" si="4"/>
        <v>0.90294458650817977</v>
      </c>
      <c r="E13" s="129">
        <f t="shared" si="5"/>
        <v>8717</v>
      </c>
      <c r="F13" s="130" t="str">
        <f t="shared" si="6"/>
        <v>557</v>
      </c>
      <c r="G13" s="131" t="str">
        <f t="shared" si="7"/>
        <v>70바3891</v>
      </c>
      <c r="H13" s="132">
        <f t="shared" si="8"/>
        <v>3</v>
      </c>
      <c r="I13" s="133">
        <f t="shared" si="9"/>
        <v>1649.5229999999999</v>
      </c>
      <c r="J13" s="134">
        <f t="shared" si="10"/>
        <v>2.4718261626055366E-2</v>
      </c>
      <c r="K13" s="134">
        <f t="shared" si="11"/>
        <v>0.56261849302590228</v>
      </c>
      <c r="L13" s="134">
        <f t="shared" si="12"/>
        <v>0.30857405443876806</v>
      </c>
      <c r="M13" s="135">
        <f t="shared" si="13"/>
        <v>10.555999999999999</v>
      </c>
      <c r="N13" s="136">
        <f t="shared" si="14"/>
        <v>0.24249434533498473</v>
      </c>
      <c r="O13" s="136">
        <f t="shared" si="15"/>
        <v>0.96997738133993894</v>
      </c>
      <c r="P13" s="222">
        <f t="shared" si="16"/>
        <v>308</v>
      </c>
      <c r="Q13" s="223">
        <f t="shared" si="17"/>
        <v>4</v>
      </c>
      <c r="R13" s="223">
        <f t="shared" si="18"/>
        <v>16</v>
      </c>
      <c r="T13">
        <v>534</v>
      </c>
      <c r="U13">
        <v>8717</v>
      </c>
      <c r="V13" t="s">
        <v>253</v>
      </c>
      <c r="W13">
        <v>1649.5229999999999</v>
      </c>
      <c r="X13">
        <v>445.63400000000001</v>
      </c>
      <c r="Y13">
        <v>3.702</v>
      </c>
      <c r="Z13">
        <v>10.555999999999999</v>
      </c>
      <c r="AA13">
        <v>208.98803799999999</v>
      </c>
      <c r="AB13">
        <v>5.1658210000000002</v>
      </c>
      <c r="AC13">
        <v>117.580535</v>
      </c>
      <c r="AD13" s="1">
        <v>509</v>
      </c>
      <c r="AE13">
        <v>4</v>
      </c>
      <c r="AF13">
        <v>16</v>
      </c>
      <c r="AG13">
        <v>75</v>
      </c>
      <c r="AH13">
        <v>7.892906</v>
      </c>
      <c r="AI13">
        <v>10</v>
      </c>
      <c r="AJ13">
        <v>0</v>
      </c>
      <c r="AK13">
        <v>308</v>
      </c>
      <c r="AL13">
        <v>120797</v>
      </c>
      <c r="AM13">
        <v>0.90294458650817977</v>
      </c>
      <c r="AN13" t="s">
        <v>68</v>
      </c>
      <c r="AO13">
        <v>1151.127</v>
      </c>
      <c r="AP13" t="s">
        <v>627</v>
      </c>
      <c r="AQ13" t="s">
        <v>118</v>
      </c>
      <c r="AR13" t="s">
        <v>122</v>
      </c>
      <c r="AS13" t="s">
        <v>118</v>
      </c>
      <c r="AT13" t="s">
        <v>122</v>
      </c>
      <c r="AU13" t="s">
        <v>222</v>
      </c>
      <c r="AV13" t="s">
        <v>253</v>
      </c>
      <c r="AW13" t="s">
        <v>68</v>
      </c>
      <c r="AX13">
        <v>8717</v>
      </c>
      <c r="AY13" t="s">
        <v>460</v>
      </c>
      <c r="AZ13">
        <v>4</v>
      </c>
      <c r="BA13" t="s">
        <v>628</v>
      </c>
      <c r="BB13">
        <v>3</v>
      </c>
      <c r="BC13">
        <v>1</v>
      </c>
      <c r="BE13" t="s">
        <v>68</v>
      </c>
      <c r="BF13">
        <v>0</v>
      </c>
      <c r="BG13" t="s">
        <v>342</v>
      </c>
      <c r="BI13" t="s">
        <v>118</v>
      </c>
      <c r="BJ13" t="s">
        <v>253</v>
      </c>
      <c r="BK13" t="s">
        <v>68</v>
      </c>
      <c r="BL13">
        <v>0.90294458650817977</v>
      </c>
      <c r="BM13">
        <v>8717</v>
      </c>
      <c r="BN13" t="s">
        <v>122</v>
      </c>
      <c r="BO13" t="s">
        <v>222</v>
      </c>
      <c r="BP13">
        <v>3</v>
      </c>
      <c r="BQ13">
        <v>1649.5229999999999</v>
      </c>
      <c r="BR13">
        <v>2.4718261626055366E-2</v>
      </c>
      <c r="BS13">
        <v>0.56261849302590228</v>
      </c>
      <c r="BT13">
        <v>0.30857405443876806</v>
      </c>
      <c r="BU13">
        <v>10.555999999999999</v>
      </c>
      <c r="BV13">
        <v>0.24249434533498473</v>
      </c>
      <c r="BW13">
        <v>0.96997738133993894</v>
      </c>
      <c r="BX13">
        <v>308</v>
      </c>
      <c r="BY13">
        <v>4</v>
      </c>
      <c r="BZ13">
        <v>16</v>
      </c>
    </row>
    <row r="14" spans="1:78" ht="16.5" x14ac:dyDescent="0.25">
      <c r="A14" s="108" t="str">
        <f t="shared" si="1"/>
        <v>해성운수</v>
      </c>
      <c r="B14" s="109" t="str">
        <f t="shared" si="2"/>
        <v>김경문</v>
      </c>
      <c r="C14" s="110" t="str">
        <f t="shared" si="3"/>
        <v>B</v>
      </c>
      <c r="D14" s="111">
        <f t="shared" si="4"/>
        <v>0.93621714508009801</v>
      </c>
      <c r="E14" s="112">
        <f t="shared" si="5"/>
        <v>6741</v>
      </c>
      <c r="F14" s="113" t="str">
        <f t="shared" si="6"/>
        <v>557</v>
      </c>
      <c r="G14" s="114" t="str">
        <f t="shared" si="7"/>
        <v>70바3891</v>
      </c>
      <c r="H14" s="115">
        <f t="shared" si="8"/>
        <v>3</v>
      </c>
      <c r="I14" s="116">
        <f t="shared" si="9"/>
        <v>1580.3429999999998</v>
      </c>
      <c r="J14" s="117">
        <f t="shared" si="10"/>
        <v>1.0407260177398178E-2</v>
      </c>
      <c r="K14" s="117">
        <f t="shared" si="11"/>
        <v>0.56955712842311945</v>
      </c>
      <c r="L14" s="117">
        <f t="shared" si="12"/>
        <v>0.30879372389411669</v>
      </c>
      <c r="M14" s="118">
        <f t="shared" si="13"/>
        <v>9.7970000000000006</v>
      </c>
      <c r="N14" s="119">
        <f t="shared" si="14"/>
        <v>0</v>
      </c>
      <c r="O14" s="119">
        <f t="shared" si="15"/>
        <v>0.12655480487463799</v>
      </c>
      <c r="P14" s="224">
        <f t="shared" si="16"/>
        <v>310</v>
      </c>
      <c r="Q14" s="225">
        <f t="shared" si="17"/>
        <v>0</v>
      </c>
      <c r="R14" s="225">
        <f t="shared" si="18"/>
        <v>2</v>
      </c>
      <c r="T14">
        <v>534</v>
      </c>
      <c r="U14">
        <v>6741</v>
      </c>
      <c r="V14" t="s">
        <v>254</v>
      </c>
      <c r="W14">
        <v>1580.3430000000001</v>
      </c>
      <c r="X14">
        <v>411.78300000000002</v>
      </c>
      <c r="Y14">
        <v>3.8380000000000001</v>
      </c>
      <c r="Z14">
        <v>9.7970000000000006</v>
      </c>
      <c r="AA14">
        <v>197.990534</v>
      </c>
      <c r="AB14">
        <v>2.0605389999999999</v>
      </c>
      <c r="AC14">
        <v>112.76692</v>
      </c>
      <c r="AD14" s="1">
        <v>488</v>
      </c>
      <c r="AE14">
        <v>0</v>
      </c>
      <c r="AF14">
        <v>2</v>
      </c>
      <c r="AG14">
        <v>72</v>
      </c>
      <c r="AH14">
        <v>7.9819110000000002</v>
      </c>
      <c r="AI14">
        <v>5.0999999999999996</v>
      </c>
      <c r="AJ14">
        <v>0</v>
      </c>
      <c r="AK14">
        <v>310</v>
      </c>
      <c r="AL14">
        <v>116671</v>
      </c>
      <c r="AM14">
        <v>0.93621714508009801</v>
      </c>
      <c r="AN14" t="s">
        <v>68</v>
      </c>
      <c r="AO14">
        <v>1166.807</v>
      </c>
      <c r="AP14" t="s">
        <v>629</v>
      </c>
      <c r="AQ14" t="s">
        <v>118</v>
      </c>
      <c r="AR14" t="s">
        <v>122</v>
      </c>
      <c r="AS14" t="s">
        <v>118</v>
      </c>
      <c r="AT14" t="s">
        <v>122</v>
      </c>
      <c r="AU14" t="s">
        <v>222</v>
      </c>
      <c r="AV14" t="s">
        <v>254</v>
      </c>
      <c r="AW14" t="s">
        <v>68</v>
      </c>
      <c r="AX14">
        <v>6741</v>
      </c>
      <c r="AY14" t="s">
        <v>460</v>
      </c>
      <c r="AZ14">
        <v>1</v>
      </c>
      <c r="BA14" t="s">
        <v>438</v>
      </c>
      <c r="BB14">
        <v>3</v>
      </c>
      <c r="BC14">
        <v>1</v>
      </c>
      <c r="BE14" t="s">
        <v>68</v>
      </c>
      <c r="BF14">
        <v>0</v>
      </c>
      <c r="BG14" t="s">
        <v>342</v>
      </c>
      <c r="BI14" t="s">
        <v>118</v>
      </c>
      <c r="BJ14" t="s">
        <v>254</v>
      </c>
      <c r="BK14" t="s">
        <v>68</v>
      </c>
      <c r="BL14">
        <v>0.93621714508009801</v>
      </c>
      <c r="BM14">
        <v>6741</v>
      </c>
      <c r="BN14" t="s">
        <v>122</v>
      </c>
      <c r="BO14" t="s">
        <v>222</v>
      </c>
      <c r="BP14">
        <v>3</v>
      </c>
      <c r="BQ14">
        <v>1580.3429999999998</v>
      </c>
      <c r="BR14">
        <v>1.0407260177398178E-2</v>
      </c>
      <c r="BS14">
        <v>0.56955712842311945</v>
      </c>
      <c r="BT14">
        <v>0.30879372389411663</v>
      </c>
      <c r="BU14">
        <v>9.7970000000000006</v>
      </c>
      <c r="BV14">
        <v>0</v>
      </c>
      <c r="BW14">
        <v>0.12655480487463799</v>
      </c>
      <c r="BX14">
        <v>310</v>
      </c>
      <c r="BY14">
        <v>0</v>
      </c>
      <c r="BZ14">
        <v>2</v>
      </c>
    </row>
    <row r="15" spans="1:78" ht="16.5" x14ac:dyDescent="0.25">
      <c r="A15" s="125" t="str">
        <f t="shared" si="1"/>
        <v>해성운수</v>
      </c>
      <c r="B15" s="126" t="str">
        <f t="shared" si="2"/>
        <v>김국신</v>
      </c>
      <c r="C15" s="127" t="str">
        <f t="shared" si="3"/>
        <v>F</v>
      </c>
      <c r="D15" s="128">
        <f t="shared" si="4"/>
        <v>0.75964285714285706</v>
      </c>
      <c r="E15" s="129">
        <f t="shared" si="5"/>
        <v>9130</v>
      </c>
      <c r="F15" s="130" t="str">
        <f t="shared" si="6"/>
        <v>530</v>
      </c>
      <c r="G15" s="131" t="str">
        <f t="shared" si="7"/>
        <v>71바7074</v>
      </c>
      <c r="H15" s="132">
        <f t="shared" si="8"/>
        <v>1</v>
      </c>
      <c r="I15" s="133">
        <f t="shared" si="9"/>
        <v>3104.0650000000001</v>
      </c>
      <c r="J15" s="134">
        <f t="shared" si="10"/>
        <v>4.2858465360115526E-2</v>
      </c>
      <c r="K15" s="134">
        <f t="shared" si="11"/>
        <v>0.56757860564174512</v>
      </c>
      <c r="L15" s="134">
        <f t="shared" si="12"/>
        <v>0.23710843684007904</v>
      </c>
      <c r="M15" s="135">
        <f t="shared" si="13"/>
        <v>11.292999999999999</v>
      </c>
      <c r="N15" s="136">
        <f t="shared" si="14"/>
        <v>0.80539550557092066</v>
      </c>
      <c r="O15" s="136">
        <f t="shared" si="15"/>
        <v>2.1906757751529042</v>
      </c>
      <c r="P15" s="222">
        <f t="shared" si="16"/>
        <v>508</v>
      </c>
      <c r="Q15" s="223">
        <f t="shared" si="17"/>
        <v>25</v>
      </c>
      <c r="R15" s="223">
        <f t="shared" si="18"/>
        <v>68</v>
      </c>
      <c r="T15">
        <v>534</v>
      </c>
      <c r="U15">
        <v>9130</v>
      </c>
      <c r="V15" t="s">
        <v>255</v>
      </c>
      <c r="W15">
        <v>3104.0650000000001</v>
      </c>
      <c r="X15">
        <v>1459.0920000000001</v>
      </c>
      <c r="Y15">
        <v>2.1269999999999998</v>
      </c>
      <c r="Z15">
        <v>11.292999999999999</v>
      </c>
      <c r="AA15">
        <v>411.56807300000003</v>
      </c>
      <c r="AB15">
        <v>17.639175999999999</v>
      </c>
      <c r="AC15">
        <v>233.59723299999999</v>
      </c>
      <c r="AD15" s="1">
        <v>736</v>
      </c>
      <c r="AE15">
        <v>25</v>
      </c>
      <c r="AF15">
        <v>68</v>
      </c>
      <c r="AG15">
        <v>64</v>
      </c>
      <c r="AH15">
        <v>7.5420449999999999</v>
      </c>
      <c r="AI15">
        <v>20.100000000000001</v>
      </c>
      <c r="AJ15">
        <v>0</v>
      </c>
      <c r="AK15">
        <v>508</v>
      </c>
      <c r="AL15">
        <v>197011</v>
      </c>
      <c r="AM15">
        <v>0.75964285714285706</v>
      </c>
      <c r="AN15" t="s">
        <v>70</v>
      </c>
      <c r="AO15">
        <v>3104.0650000000001</v>
      </c>
      <c r="AP15" t="s">
        <v>630</v>
      </c>
      <c r="AQ15" t="s">
        <v>118</v>
      </c>
      <c r="AR15" t="s">
        <v>121</v>
      </c>
      <c r="AS15" t="s">
        <v>118</v>
      </c>
      <c r="AT15" t="s">
        <v>121</v>
      </c>
      <c r="AU15" t="s">
        <v>218</v>
      </c>
      <c r="AV15" t="s">
        <v>255</v>
      </c>
      <c r="AW15" t="s">
        <v>70</v>
      </c>
      <c r="AX15">
        <v>9130</v>
      </c>
      <c r="AY15" t="s">
        <v>547</v>
      </c>
      <c r="AZ15">
        <v>1</v>
      </c>
      <c r="BA15" t="s">
        <v>535</v>
      </c>
      <c r="BB15">
        <v>1</v>
      </c>
      <c r="BC15">
        <v>1</v>
      </c>
      <c r="BE15" t="s">
        <v>70</v>
      </c>
      <c r="BF15">
        <v>0</v>
      </c>
      <c r="BG15" s="5" t="s">
        <v>342</v>
      </c>
      <c r="BI15" t="s">
        <v>118</v>
      </c>
      <c r="BJ15" t="s">
        <v>255</v>
      </c>
      <c r="BK15" t="s">
        <v>70</v>
      </c>
      <c r="BL15">
        <v>0.75964285714285706</v>
      </c>
      <c r="BM15">
        <v>9130</v>
      </c>
      <c r="BN15" t="s">
        <v>121</v>
      </c>
      <c r="BO15" t="s">
        <v>218</v>
      </c>
      <c r="BP15">
        <v>1</v>
      </c>
      <c r="BQ15">
        <v>3104.0650000000001</v>
      </c>
      <c r="BR15">
        <v>4.2858465360115526E-2</v>
      </c>
      <c r="BS15">
        <v>0.56757860564174512</v>
      </c>
      <c r="BT15">
        <v>0.23710843684007904</v>
      </c>
      <c r="BU15">
        <v>11.292999999999999</v>
      </c>
      <c r="BV15">
        <v>0.80539550557092066</v>
      </c>
      <c r="BW15">
        <v>2.1906757751529042</v>
      </c>
      <c r="BX15">
        <v>508</v>
      </c>
      <c r="BY15">
        <v>25</v>
      </c>
      <c r="BZ15">
        <v>68</v>
      </c>
    </row>
    <row r="16" spans="1:78" ht="16.5" x14ac:dyDescent="0.25">
      <c r="A16" s="108" t="str">
        <f t="shared" si="1"/>
        <v>해성운수</v>
      </c>
      <c r="B16" s="109" t="str">
        <f t="shared" si="2"/>
        <v>김남운</v>
      </c>
      <c r="C16" s="110" t="str">
        <f t="shared" si="3"/>
        <v>B</v>
      </c>
      <c r="D16" s="111">
        <f t="shared" si="4"/>
        <v>0.90620098641662716</v>
      </c>
      <c r="E16" s="112">
        <f t="shared" si="5"/>
        <v>7482</v>
      </c>
      <c r="F16" s="113" t="str">
        <f t="shared" si="6"/>
        <v>568</v>
      </c>
      <c r="G16" s="114" t="str">
        <f t="shared" si="7"/>
        <v>71바7075</v>
      </c>
      <c r="H16" s="115">
        <f t="shared" si="8"/>
        <v>6</v>
      </c>
      <c r="I16" s="116">
        <f t="shared" si="9"/>
        <v>832.23199999999997</v>
      </c>
      <c r="J16" s="117">
        <f t="shared" si="10"/>
        <v>2.0207245151490704E-2</v>
      </c>
      <c r="K16" s="117">
        <f t="shared" si="11"/>
        <v>0.47965175242615038</v>
      </c>
      <c r="L16" s="117">
        <f t="shared" si="12"/>
        <v>0.39772563419815632</v>
      </c>
      <c r="M16" s="118">
        <f t="shared" si="13"/>
        <v>3.5539999999999998</v>
      </c>
      <c r="N16" s="119">
        <f t="shared" si="14"/>
        <v>0</v>
      </c>
      <c r="O16" s="119">
        <f t="shared" si="15"/>
        <v>0.12015880187255477</v>
      </c>
      <c r="P16" s="224">
        <f t="shared" si="16"/>
        <v>103</v>
      </c>
      <c r="Q16" s="225">
        <f t="shared" si="17"/>
        <v>0</v>
      </c>
      <c r="R16" s="225">
        <f t="shared" si="18"/>
        <v>1</v>
      </c>
      <c r="T16">
        <v>534</v>
      </c>
      <c r="U16">
        <v>7482</v>
      </c>
      <c r="V16" t="s">
        <v>548</v>
      </c>
      <c r="W16">
        <v>832.23199999999997</v>
      </c>
      <c r="X16">
        <v>200.25</v>
      </c>
      <c r="Y16">
        <v>4.1559999999999997</v>
      </c>
      <c r="Z16">
        <v>3.5539999999999998</v>
      </c>
      <c r="AA16">
        <v>95.743036000000004</v>
      </c>
      <c r="AB16">
        <v>1.9347030000000001</v>
      </c>
      <c r="AC16">
        <v>45.923315000000002</v>
      </c>
      <c r="AD16" s="1">
        <v>331</v>
      </c>
      <c r="AE16">
        <v>0</v>
      </c>
      <c r="AF16">
        <v>1</v>
      </c>
      <c r="AG16">
        <v>77</v>
      </c>
      <c r="AH16">
        <v>8.6923499999999994</v>
      </c>
      <c r="AI16">
        <v>22.9</v>
      </c>
      <c r="AJ16">
        <v>0</v>
      </c>
      <c r="AK16">
        <v>103</v>
      </c>
      <c r="AL16">
        <v>33785</v>
      </c>
      <c r="AM16">
        <v>0.90620098641662716</v>
      </c>
      <c r="AN16" t="s">
        <v>68</v>
      </c>
      <c r="AO16">
        <v>273.01</v>
      </c>
      <c r="AP16" t="s">
        <v>631</v>
      </c>
      <c r="AQ16" t="s">
        <v>118</v>
      </c>
      <c r="AR16" t="s">
        <v>126</v>
      </c>
      <c r="AS16" t="s">
        <v>118</v>
      </c>
      <c r="AT16" t="s">
        <v>126</v>
      </c>
      <c r="AU16" t="s">
        <v>405</v>
      </c>
      <c r="AV16" t="s">
        <v>548</v>
      </c>
      <c r="AW16" t="s">
        <v>68</v>
      </c>
      <c r="AX16">
        <v>7482</v>
      </c>
      <c r="AY16" t="s">
        <v>528</v>
      </c>
      <c r="AZ16">
        <v>2</v>
      </c>
      <c r="BA16" t="s">
        <v>632</v>
      </c>
      <c r="BB16">
        <v>6</v>
      </c>
      <c r="BC16">
        <v>1</v>
      </c>
      <c r="BE16" t="s">
        <v>69</v>
      </c>
      <c r="BF16">
        <v>1</v>
      </c>
      <c r="BG16" t="s">
        <v>376</v>
      </c>
      <c r="BI16" t="s">
        <v>118</v>
      </c>
      <c r="BJ16" t="s">
        <v>548</v>
      </c>
      <c r="BK16" t="s">
        <v>68</v>
      </c>
      <c r="BL16">
        <v>0.90620098641662716</v>
      </c>
      <c r="BM16">
        <v>7482</v>
      </c>
      <c r="BN16" t="s">
        <v>126</v>
      </c>
      <c r="BO16" t="s">
        <v>405</v>
      </c>
      <c r="BP16">
        <v>6</v>
      </c>
      <c r="BQ16">
        <v>832.23199999999997</v>
      </c>
      <c r="BR16">
        <v>2.0207245151490704E-2</v>
      </c>
      <c r="BS16">
        <v>0.47965175242615038</v>
      </c>
      <c r="BT16">
        <v>0.39772563419815632</v>
      </c>
      <c r="BU16">
        <v>3.5539999999999998</v>
      </c>
      <c r="BV16">
        <v>0</v>
      </c>
      <c r="BW16">
        <v>0.12015880187255477</v>
      </c>
      <c r="BX16">
        <v>103</v>
      </c>
      <c r="BY16">
        <v>0</v>
      </c>
      <c r="BZ16">
        <v>1</v>
      </c>
    </row>
    <row r="17" spans="1:78" ht="16.5" x14ac:dyDescent="0.25">
      <c r="A17" s="125" t="str">
        <f t="shared" si="1"/>
        <v>해성운수</v>
      </c>
      <c r="B17" s="126" t="str">
        <f t="shared" si="2"/>
        <v>김대철</v>
      </c>
      <c r="C17" s="127" t="str">
        <f t="shared" si="3"/>
        <v>A</v>
      </c>
      <c r="D17" s="128">
        <f t="shared" si="4"/>
        <v>0.99019293258015173</v>
      </c>
      <c r="E17" s="129">
        <f t="shared" si="5"/>
        <v>3208</v>
      </c>
      <c r="F17" s="130" t="str">
        <f t="shared" si="6"/>
        <v>24</v>
      </c>
      <c r="G17" s="131" t="str">
        <f t="shared" si="7"/>
        <v>70바3860</v>
      </c>
      <c r="H17" s="132">
        <f t="shared" si="8"/>
        <v>13</v>
      </c>
      <c r="I17" s="133">
        <f t="shared" si="9"/>
        <v>2380.9490000000001</v>
      </c>
      <c r="J17" s="134">
        <f t="shared" si="10"/>
        <v>1.4582991616266812E-2</v>
      </c>
      <c r="K17" s="134">
        <f t="shared" si="11"/>
        <v>0.44148629128317995</v>
      </c>
      <c r="L17" s="134">
        <f t="shared" si="12"/>
        <v>0.19278027374798873</v>
      </c>
      <c r="M17" s="135">
        <f t="shared" si="13"/>
        <v>12.175000000000001</v>
      </c>
      <c r="N17" s="136">
        <f t="shared" si="14"/>
        <v>1.2180017295624559</v>
      </c>
      <c r="O17" s="136">
        <f t="shared" si="15"/>
        <v>11.676016579943543</v>
      </c>
      <c r="P17" s="222">
        <f t="shared" si="16"/>
        <v>78</v>
      </c>
      <c r="Q17" s="223">
        <f t="shared" si="17"/>
        <v>29</v>
      </c>
      <c r="R17" s="223">
        <f t="shared" si="18"/>
        <v>278</v>
      </c>
      <c r="T17">
        <v>534</v>
      </c>
      <c r="U17">
        <v>3208</v>
      </c>
      <c r="V17" t="s">
        <v>256</v>
      </c>
      <c r="W17">
        <v>2380.9490000000001</v>
      </c>
      <c r="X17">
        <v>1008.86</v>
      </c>
      <c r="Y17">
        <v>2.36</v>
      </c>
      <c r="Z17">
        <v>12.175000000000001</v>
      </c>
      <c r="AA17">
        <v>174.05968999999999</v>
      </c>
      <c r="AB17">
        <v>2.5383110000000002</v>
      </c>
      <c r="AC17">
        <v>76.844966999999997</v>
      </c>
      <c r="AD17" s="1">
        <v>459</v>
      </c>
      <c r="AE17">
        <v>29</v>
      </c>
      <c r="AF17">
        <v>278</v>
      </c>
      <c r="AG17">
        <v>80</v>
      </c>
      <c r="AH17">
        <v>13.678922</v>
      </c>
      <c r="AI17">
        <v>1778.7</v>
      </c>
      <c r="AJ17">
        <v>0</v>
      </c>
      <c r="AK17">
        <v>78</v>
      </c>
      <c r="AL17">
        <v>66813</v>
      </c>
      <c r="AM17">
        <v>0.99019293258015173</v>
      </c>
      <c r="AN17" t="s">
        <v>66</v>
      </c>
      <c r="AO17">
        <v>470.46699999999998</v>
      </c>
      <c r="AP17" t="s">
        <v>633</v>
      </c>
      <c r="AQ17" t="s">
        <v>118</v>
      </c>
      <c r="AR17" t="s">
        <v>119</v>
      </c>
      <c r="AS17" t="s">
        <v>118</v>
      </c>
      <c r="AT17" t="s">
        <v>119</v>
      </c>
      <c r="AU17" t="s">
        <v>191</v>
      </c>
      <c r="AV17" t="s">
        <v>256</v>
      </c>
      <c r="AW17" t="s">
        <v>66</v>
      </c>
      <c r="AX17">
        <v>3208</v>
      </c>
      <c r="AY17" t="s">
        <v>476</v>
      </c>
      <c r="AZ17">
        <v>3</v>
      </c>
      <c r="BA17" t="s">
        <v>388</v>
      </c>
      <c r="BB17">
        <v>13</v>
      </c>
      <c r="BC17">
        <v>1</v>
      </c>
      <c r="BE17" t="s">
        <v>66</v>
      </c>
      <c r="BF17">
        <v>0</v>
      </c>
      <c r="BG17" t="s">
        <v>342</v>
      </c>
      <c r="BI17" t="s">
        <v>118</v>
      </c>
      <c r="BJ17" t="s">
        <v>256</v>
      </c>
      <c r="BK17" t="s">
        <v>66</v>
      </c>
      <c r="BL17">
        <v>0.99019293258015173</v>
      </c>
      <c r="BM17">
        <v>3208</v>
      </c>
      <c r="BN17" t="s">
        <v>119</v>
      </c>
      <c r="BO17" t="s">
        <v>191</v>
      </c>
      <c r="BP17">
        <v>13</v>
      </c>
      <c r="BQ17">
        <v>2380.9490000000001</v>
      </c>
      <c r="BR17">
        <v>1.4582991616266812E-2</v>
      </c>
      <c r="BS17">
        <v>0.44148629128317995</v>
      </c>
      <c r="BT17">
        <v>0.19278027374798873</v>
      </c>
      <c r="BU17">
        <v>12.175000000000001</v>
      </c>
      <c r="BV17">
        <v>1.2180017295624559</v>
      </c>
      <c r="BW17">
        <v>11.676016579943543</v>
      </c>
      <c r="BX17">
        <v>78</v>
      </c>
      <c r="BY17">
        <v>29</v>
      </c>
      <c r="BZ17">
        <v>278</v>
      </c>
    </row>
    <row r="18" spans="1:78" ht="16.5" x14ac:dyDescent="0.25">
      <c r="A18" s="108" t="str">
        <f t="shared" si="1"/>
        <v>해성운수</v>
      </c>
      <c r="B18" s="109" t="str">
        <f t="shared" si="2"/>
        <v>김문배</v>
      </c>
      <c r="C18" s="110" t="str">
        <f t="shared" si="3"/>
        <v>S</v>
      </c>
      <c r="D18" s="111">
        <f t="shared" si="4"/>
        <v>1.1162504621092273</v>
      </c>
      <c r="E18" s="112">
        <f t="shared" si="5"/>
        <v>564</v>
      </c>
      <c r="F18" s="113" t="str">
        <f t="shared" si="6"/>
        <v>24</v>
      </c>
      <c r="G18" s="114" t="str">
        <f t="shared" si="7"/>
        <v>70바3860</v>
      </c>
      <c r="H18" s="115">
        <f t="shared" si="8"/>
        <v>2</v>
      </c>
      <c r="I18" s="116">
        <f t="shared" si="9"/>
        <v>2365.9629999999997</v>
      </c>
      <c r="J18" s="117">
        <f t="shared" si="10"/>
        <v>1.3367267067495969E-3</v>
      </c>
      <c r="K18" s="117">
        <f t="shared" si="11"/>
        <v>0.3549541064661042</v>
      </c>
      <c r="L18" s="117">
        <f t="shared" si="12"/>
        <v>0.10566521961670576</v>
      </c>
      <c r="M18" s="118">
        <f t="shared" si="13"/>
        <v>10.351000000000001</v>
      </c>
      <c r="N18" s="119">
        <f t="shared" si="14"/>
        <v>0.59172522985355225</v>
      </c>
      <c r="O18" s="119">
        <f t="shared" si="15"/>
        <v>5.1564627172952413</v>
      </c>
      <c r="P18" s="224">
        <f t="shared" si="16"/>
        <v>0</v>
      </c>
      <c r="Q18" s="225">
        <f t="shared" si="17"/>
        <v>14</v>
      </c>
      <c r="R18" s="225">
        <f t="shared" si="18"/>
        <v>122</v>
      </c>
      <c r="T18">
        <v>534</v>
      </c>
      <c r="U18">
        <v>564</v>
      </c>
      <c r="V18" t="s">
        <v>257</v>
      </c>
      <c r="W18">
        <v>2365.9630000000002</v>
      </c>
      <c r="X18">
        <v>880.19600000000003</v>
      </c>
      <c r="Y18">
        <v>2.6880000000000002</v>
      </c>
      <c r="Z18">
        <v>10.351000000000001</v>
      </c>
      <c r="AA18">
        <v>142.723265</v>
      </c>
      <c r="AB18">
        <v>0.19078200000000001</v>
      </c>
      <c r="AC18">
        <v>50.660209000000002</v>
      </c>
      <c r="AD18" s="1">
        <v>250</v>
      </c>
      <c r="AE18">
        <v>14</v>
      </c>
      <c r="AF18">
        <v>122</v>
      </c>
      <c r="AG18">
        <v>79</v>
      </c>
      <c r="AH18">
        <v>16.577276000000001</v>
      </c>
      <c r="AI18">
        <v>585.6</v>
      </c>
      <c r="AJ18">
        <v>0</v>
      </c>
      <c r="AK18">
        <v>0</v>
      </c>
      <c r="AL18">
        <v>0</v>
      </c>
      <c r="AM18">
        <v>1.1162504621092273</v>
      </c>
      <c r="AN18" t="s">
        <v>71</v>
      </c>
      <c r="AO18">
        <v>2258.9209999999998</v>
      </c>
      <c r="AP18" t="s">
        <v>634</v>
      </c>
      <c r="AQ18" t="s">
        <v>118</v>
      </c>
      <c r="AR18" t="s">
        <v>119</v>
      </c>
      <c r="AS18" t="s">
        <v>118</v>
      </c>
      <c r="AT18" t="s">
        <v>119</v>
      </c>
      <c r="AU18" t="s">
        <v>191</v>
      </c>
      <c r="AV18" t="s">
        <v>257</v>
      </c>
      <c r="AW18" t="s">
        <v>71</v>
      </c>
      <c r="AX18">
        <v>564</v>
      </c>
      <c r="AY18" t="s">
        <v>473</v>
      </c>
      <c r="AZ18">
        <v>4</v>
      </c>
      <c r="BA18" t="s">
        <v>474</v>
      </c>
      <c r="BB18">
        <v>2</v>
      </c>
      <c r="BC18">
        <v>1</v>
      </c>
      <c r="BE18" t="s">
        <v>71</v>
      </c>
      <c r="BF18">
        <v>0</v>
      </c>
      <c r="BG18" t="s">
        <v>342</v>
      </c>
      <c r="BI18" t="s">
        <v>118</v>
      </c>
      <c r="BJ18" t="s">
        <v>257</v>
      </c>
      <c r="BK18" t="s">
        <v>71</v>
      </c>
      <c r="BL18">
        <v>1.1162504621092273</v>
      </c>
      <c r="BM18">
        <v>564</v>
      </c>
      <c r="BN18" t="s">
        <v>119</v>
      </c>
      <c r="BO18" t="s">
        <v>191</v>
      </c>
      <c r="BP18">
        <v>2</v>
      </c>
      <c r="BQ18">
        <v>2365.9629999999997</v>
      </c>
      <c r="BR18">
        <v>1.3367267067495969E-3</v>
      </c>
      <c r="BS18">
        <v>0.3549541064661042</v>
      </c>
      <c r="BT18">
        <v>0.10566521961670575</v>
      </c>
      <c r="BU18">
        <v>10.351000000000001</v>
      </c>
      <c r="BV18">
        <v>0.59172522985355225</v>
      </c>
      <c r="BW18">
        <v>5.1564627172952413</v>
      </c>
      <c r="BX18">
        <v>0</v>
      </c>
      <c r="BY18">
        <v>14</v>
      </c>
      <c r="BZ18">
        <v>122</v>
      </c>
    </row>
    <row r="19" spans="1:78" ht="16.5" x14ac:dyDescent="0.25">
      <c r="A19" s="125" t="str">
        <f t="shared" si="1"/>
        <v>해성운수</v>
      </c>
      <c r="B19" s="126" t="str">
        <f t="shared" si="2"/>
        <v>김민호</v>
      </c>
      <c r="C19" s="127" t="str">
        <f t="shared" si="3"/>
        <v>A</v>
      </c>
      <c r="D19" s="128">
        <f t="shared" si="4"/>
        <v>0.96772088497895203</v>
      </c>
      <c r="E19" s="129">
        <f t="shared" si="5"/>
        <v>3081</v>
      </c>
      <c r="F19" s="130" t="str">
        <f t="shared" si="6"/>
        <v>24</v>
      </c>
      <c r="G19" s="131" t="str">
        <f t="shared" si="7"/>
        <v>70바3866</v>
      </c>
      <c r="H19" s="132">
        <f t="shared" si="8"/>
        <v>14</v>
      </c>
      <c r="I19" s="133">
        <f t="shared" si="9"/>
        <v>2340.567</v>
      </c>
      <c r="J19" s="134">
        <f t="shared" si="10"/>
        <v>6.0929290215898928E-2</v>
      </c>
      <c r="K19" s="134">
        <f t="shared" si="11"/>
        <v>0.44216688866570186</v>
      </c>
      <c r="L19" s="134">
        <f t="shared" si="12"/>
        <v>0.1614993290087402</v>
      </c>
      <c r="M19" s="135">
        <f t="shared" si="13"/>
        <v>13.616</v>
      </c>
      <c r="N19" s="136">
        <f t="shared" si="14"/>
        <v>0.68359504342323885</v>
      </c>
      <c r="O19" s="136">
        <f t="shared" si="15"/>
        <v>12.261986091404347</v>
      </c>
      <c r="P19" s="222">
        <f t="shared" si="16"/>
        <v>80</v>
      </c>
      <c r="Q19" s="223">
        <f t="shared" si="17"/>
        <v>16</v>
      </c>
      <c r="R19" s="223">
        <f t="shared" si="18"/>
        <v>287</v>
      </c>
      <c r="T19">
        <v>534</v>
      </c>
      <c r="U19">
        <v>3081</v>
      </c>
      <c r="V19" t="s">
        <v>258</v>
      </c>
      <c r="W19">
        <v>2340.567</v>
      </c>
      <c r="X19">
        <v>1019.711</v>
      </c>
      <c r="Y19">
        <v>2.2949999999999999</v>
      </c>
      <c r="Z19">
        <v>13.616</v>
      </c>
      <c r="AA19">
        <v>175.64941200000001</v>
      </c>
      <c r="AB19">
        <v>10.702194</v>
      </c>
      <c r="AC19">
        <v>77.666353999999998</v>
      </c>
      <c r="AD19" s="1">
        <v>378</v>
      </c>
      <c r="AE19">
        <v>16</v>
      </c>
      <c r="AF19">
        <v>287</v>
      </c>
      <c r="AG19">
        <v>77</v>
      </c>
      <c r="AH19">
        <v>13.325219000000001</v>
      </c>
      <c r="AI19">
        <v>1749.6</v>
      </c>
      <c r="AJ19">
        <v>0</v>
      </c>
      <c r="AK19">
        <v>80</v>
      </c>
      <c r="AL19">
        <v>57201</v>
      </c>
      <c r="AM19">
        <v>0.96772088497895203</v>
      </c>
      <c r="AN19" t="s">
        <v>66</v>
      </c>
      <c r="AO19">
        <v>264.28100000000001</v>
      </c>
      <c r="AP19" t="s">
        <v>635</v>
      </c>
      <c r="AQ19" t="s">
        <v>118</v>
      </c>
      <c r="AR19" t="s">
        <v>119</v>
      </c>
      <c r="AS19" t="s">
        <v>118</v>
      </c>
      <c r="AT19" t="s">
        <v>119</v>
      </c>
      <c r="AU19" t="s">
        <v>198</v>
      </c>
      <c r="AV19" t="s">
        <v>258</v>
      </c>
      <c r="AW19" t="s">
        <v>66</v>
      </c>
      <c r="AX19">
        <v>3081</v>
      </c>
      <c r="AY19" t="s">
        <v>476</v>
      </c>
      <c r="AZ19">
        <v>13</v>
      </c>
      <c r="BA19" t="s">
        <v>636</v>
      </c>
      <c r="BB19">
        <v>14</v>
      </c>
      <c r="BC19">
        <v>1</v>
      </c>
      <c r="BE19" t="s">
        <v>66</v>
      </c>
      <c r="BF19">
        <v>0</v>
      </c>
      <c r="BG19" t="s">
        <v>342</v>
      </c>
      <c r="BI19" t="s">
        <v>118</v>
      </c>
      <c r="BJ19" t="s">
        <v>258</v>
      </c>
      <c r="BK19" t="s">
        <v>66</v>
      </c>
      <c r="BL19">
        <v>0.96772088497895203</v>
      </c>
      <c r="BM19">
        <v>3081</v>
      </c>
      <c r="BN19" t="s">
        <v>119</v>
      </c>
      <c r="BO19" t="s">
        <v>198</v>
      </c>
      <c r="BP19">
        <v>14</v>
      </c>
      <c r="BQ19">
        <v>2340.567</v>
      </c>
      <c r="BR19">
        <v>6.0929290215898928E-2</v>
      </c>
      <c r="BS19">
        <v>0.44216688866570186</v>
      </c>
      <c r="BT19">
        <v>0.1614993290087402</v>
      </c>
      <c r="BU19">
        <v>13.616</v>
      </c>
      <c r="BV19">
        <v>0.68359504342323885</v>
      </c>
      <c r="BW19">
        <v>12.261986091404347</v>
      </c>
      <c r="BX19">
        <v>80</v>
      </c>
      <c r="BY19">
        <v>16</v>
      </c>
      <c r="BZ19">
        <v>287</v>
      </c>
    </row>
    <row r="20" spans="1:78" ht="16.5" x14ac:dyDescent="0.25">
      <c r="A20" s="108" t="str">
        <f t="shared" si="1"/>
        <v>해성운수</v>
      </c>
      <c r="B20" s="109" t="str">
        <f t="shared" si="2"/>
        <v>김상문</v>
      </c>
      <c r="C20" s="110" t="str">
        <f t="shared" si="3"/>
        <v>F</v>
      </c>
      <c r="D20" s="111">
        <f t="shared" si="4"/>
        <v>0.76125915403458233</v>
      </c>
      <c r="E20" s="112">
        <f t="shared" si="5"/>
        <v>1042</v>
      </c>
      <c r="F20" s="113" t="str">
        <f t="shared" si="6"/>
        <v>564-1</v>
      </c>
      <c r="G20" s="114" t="str">
        <f t="shared" si="7"/>
        <v>71바5800</v>
      </c>
      <c r="H20" s="115">
        <f t="shared" si="8"/>
        <v>6</v>
      </c>
      <c r="I20" s="116">
        <f t="shared" si="9"/>
        <v>1184.085</v>
      </c>
      <c r="J20" s="117">
        <f t="shared" si="10"/>
        <v>7.660507455339334E-2</v>
      </c>
      <c r="K20" s="117">
        <f t="shared" si="11"/>
        <v>0.43130439215915334</v>
      </c>
      <c r="L20" s="117">
        <f t="shared" si="12"/>
        <v>0.42395605045245904</v>
      </c>
      <c r="M20" s="118">
        <f t="shared" si="13"/>
        <v>5.5209999999999999</v>
      </c>
      <c r="N20" s="119">
        <f t="shared" si="14"/>
        <v>1.6046145335850044</v>
      </c>
      <c r="O20" s="119">
        <f t="shared" si="15"/>
        <v>1.7735213265939522</v>
      </c>
      <c r="P20" s="224">
        <f t="shared" si="16"/>
        <v>89</v>
      </c>
      <c r="Q20" s="225">
        <f t="shared" si="17"/>
        <v>19</v>
      </c>
      <c r="R20" s="225">
        <f t="shared" si="18"/>
        <v>21</v>
      </c>
      <c r="T20">
        <v>534</v>
      </c>
      <c r="U20">
        <v>1042</v>
      </c>
      <c r="V20" t="s">
        <v>381</v>
      </c>
      <c r="W20">
        <v>1184.085</v>
      </c>
      <c r="X20">
        <v>362.41800000000001</v>
      </c>
      <c r="Y20">
        <v>3.2669999999999999</v>
      </c>
      <c r="Z20">
        <v>5.5209999999999999</v>
      </c>
      <c r="AA20">
        <v>140.04660999999999</v>
      </c>
      <c r="AB20">
        <v>10.728281000000001</v>
      </c>
      <c r="AC20">
        <v>60.402718</v>
      </c>
      <c r="AD20" s="1">
        <v>502</v>
      </c>
      <c r="AE20">
        <v>19</v>
      </c>
      <c r="AF20">
        <v>21</v>
      </c>
      <c r="AG20">
        <v>75</v>
      </c>
      <c r="AH20">
        <v>8.4549350000000008</v>
      </c>
      <c r="AI20">
        <v>126.8</v>
      </c>
      <c r="AJ20">
        <v>0</v>
      </c>
      <c r="AK20">
        <v>89</v>
      </c>
      <c r="AL20">
        <v>43298</v>
      </c>
      <c r="AM20">
        <v>0.76125915403458233</v>
      </c>
      <c r="AN20" t="s">
        <v>70</v>
      </c>
      <c r="AO20">
        <v>326.935</v>
      </c>
      <c r="AP20" t="s">
        <v>637</v>
      </c>
      <c r="AQ20" t="s">
        <v>118</v>
      </c>
      <c r="AR20" t="s">
        <v>125</v>
      </c>
      <c r="AS20" t="s">
        <v>118</v>
      </c>
      <c r="AT20" t="s">
        <v>125</v>
      </c>
      <c r="AU20" t="s">
        <v>233</v>
      </c>
      <c r="AV20" t="s">
        <v>381</v>
      </c>
      <c r="AW20" t="s">
        <v>70</v>
      </c>
      <c r="AX20">
        <v>1042</v>
      </c>
      <c r="AY20" t="s">
        <v>638</v>
      </c>
      <c r="AZ20">
        <v>1</v>
      </c>
      <c r="BA20" t="s">
        <v>639</v>
      </c>
      <c r="BB20">
        <v>6</v>
      </c>
      <c r="BC20">
        <v>1</v>
      </c>
      <c r="BE20" t="s">
        <v>70</v>
      </c>
      <c r="BF20">
        <v>0</v>
      </c>
      <c r="BG20" s="5" t="s">
        <v>342</v>
      </c>
      <c r="BI20" t="s">
        <v>118</v>
      </c>
      <c r="BJ20" t="s">
        <v>381</v>
      </c>
      <c r="BK20" t="s">
        <v>70</v>
      </c>
      <c r="BL20">
        <v>0.76125915403458233</v>
      </c>
      <c r="BM20">
        <v>1042</v>
      </c>
      <c r="BN20" t="s">
        <v>125</v>
      </c>
      <c r="BO20" t="s">
        <v>233</v>
      </c>
      <c r="BP20">
        <v>6</v>
      </c>
      <c r="BQ20">
        <v>1184.085</v>
      </c>
      <c r="BR20">
        <v>7.660507455339334E-2</v>
      </c>
      <c r="BS20">
        <v>0.43130439215915334</v>
      </c>
      <c r="BT20">
        <v>0.42395605045245904</v>
      </c>
      <c r="BU20">
        <v>5.5209999999999999</v>
      </c>
      <c r="BV20">
        <v>1.6046145335850044</v>
      </c>
      <c r="BW20">
        <v>1.7735213265939522</v>
      </c>
      <c r="BX20">
        <v>89</v>
      </c>
      <c r="BY20">
        <v>19</v>
      </c>
      <c r="BZ20">
        <v>21</v>
      </c>
    </row>
    <row r="21" spans="1:78" ht="16.5" x14ac:dyDescent="0.25">
      <c r="A21" s="125" t="str">
        <f t="shared" si="1"/>
        <v>해성운수</v>
      </c>
      <c r="B21" s="126" t="str">
        <f t="shared" si="2"/>
        <v>김석곤</v>
      </c>
      <c r="C21" s="127" t="str">
        <f t="shared" si="3"/>
        <v>C</v>
      </c>
      <c r="D21" s="128">
        <f t="shared" si="4"/>
        <v>0.85469030282943947</v>
      </c>
      <c r="E21" s="129">
        <f t="shared" si="5"/>
        <v>3983</v>
      </c>
      <c r="F21" s="130" t="str">
        <f t="shared" si="6"/>
        <v>560</v>
      </c>
      <c r="G21" s="131" t="str">
        <f t="shared" si="7"/>
        <v>71바5818</v>
      </c>
      <c r="H21" s="132">
        <f t="shared" si="8"/>
        <v>3</v>
      </c>
      <c r="I21" s="133">
        <f t="shared" si="9"/>
        <v>702.56100000000004</v>
      </c>
      <c r="J21" s="134">
        <f t="shared" si="10"/>
        <v>1.1488697839570742E-2</v>
      </c>
      <c r="K21" s="134">
        <f t="shared" si="11"/>
        <v>0.47004588249680396</v>
      </c>
      <c r="L21" s="134">
        <f t="shared" si="12"/>
        <v>0.17934385768637884</v>
      </c>
      <c r="M21" s="135">
        <f t="shared" si="13"/>
        <v>6.7510000000000003</v>
      </c>
      <c r="N21" s="136">
        <f t="shared" si="14"/>
        <v>0</v>
      </c>
      <c r="O21" s="136">
        <f t="shared" si="15"/>
        <v>2.1350459248378431</v>
      </c>
      <c r="P21" s="222">
        <f t="shared" si="16"/>
        <v>109</v>
      </c>
      <c r="Q21" s="223">
        <f t="shared" si="17"/>
        <v>0</v>
      </c>
      <c r="R21" s="223">
        <f t="shared" si="18"/>
        <v>15</v>
      </c>
      <c r="T21">
        <v>534</v>
      </c>
      <c r="U21">
        <v>3983</v>
      </c>
      <c r="V21" t="s">
        <v>416</v>
      </c>
      <c r="W21">
        <v>702.56100000000004</v>
      </c>
      <c r="X21">
        <v>317.10899999999998</v>
      </c>
      <c r="Y21">
        <v>2.2160000000000002</v>
      </c>
      <c r="Z21">
        <v>6.7510000000000003</v>
      </c>
      <c r="AA21">
        <v>79.037764999999993</v>
      </c>
      <c r="AB21">
        <v>0.90804099999999999</v>
      </c>
      <c r="AC21">
        <v>37.151375999999999</v>
      </c>
      <c r="AD21" s="1">
        <v>126</v>
      </c>
      <c r="AE21">
        <v>0</v>
      </c>
      <c r="AF21">
        <v>15</v>
      </c>
      <c r="AG21">
        <v>67</v>
      </c>
      <c r="AH21">
        <v>8.8889270000000007</v>
      </c>
      <c r="AI21">
        <v>3.1</v>
      </c>
      <c r="AJ21">
        <v>0</v>
      </c>
      <c r="AK21">
        <v>109</v>
      </c>
      <c r="AL21">
        <v>26382</v>
      </c>
      <c r="AM21">
        <v>0.85469030282943947</v>
      </c>
      <c r="AN21" t="s">
        <v>69</v>
      </c>
      <c r="AO21">
        <v>433.18700000000001</v>
      </c>
      <c r="AP21" t="s">
        <v>640</v>
      </c>
      <c r="AQ21" t="s">
        <v>118</v>
      </c>
      <c r="AR21" t="s">
        <v>123</v>
      </c>
      <c r="AS21" t="s">
        <v>118</v>
      </c>
      <c r="AT21" t="s">
        <v>123</v>
      </c>
      <c r="AU21" t="s">
        <v>227</v>
      </c>
      <c r="AV21" t="s">
        <v>416</v>
      </c>
      <c r="AW21" t="s">
        <v>69</v>
      </c>
      <c r="AX21">
        <v>3983</v>
      </c>
      <c r="AY21" t="s">
        <v>641</v>
      </c>
      <c r="AZ21">
        <v>1</v>
      </c>
      <c r="BA21" t="s">
        <v>439</v>
      </c>
      <c r="BB21">
        <v>3</v>
      </c>
      <c r="BC21">
        <v>1</v>
      </c>
      <c r="BE21" t="s">
        <v>67</v>
      </c>
      <c r="BF21">
        <v>1</v>
      </c>
      <c r="BG21" t="s">
        <v>376</v>
      </c>
      <c r="BI21" t="s">
        <v>118</v>
      </c>
      <c r="BJ21" t="s">
        <v>416</v>
      </c>
      <c r="BK21" t="s">
        <v>69</v>
      </c>
      <c r="BL21">
        <v>0.85469030282943947</v>
      </c>
      <c r="BM21">
        <v>3983</v>
      </c>
      <c r="BN21" t="s">
        <v>123</v>
      </c>
      <c r="BO21" t="s">
        <v>227</v>
      </c>
      <c r="BP21">
        <v>3</v>
      </c>
      <c r="BQ21">
        <v>702.56100000000004</v>
      </c>
      <c r="BR21">
        <v>1.1488697839570742E-2</v>
      </c>
      <c r="BS21">
        <v>0.47004588249680396</v>
      </c>
      <c r="BT21">
        <v>0.17934385768637884</v>
      </c>
      <c r="BU21">
        <v>6.7510000000000003</v>
      </c>
      <c r="BV21">
        <v>0</v>
      </c>
      <c r="BW21">
        <v>2.1350459248378431</v>
      </c>
      <c r="BX21">
        <v>109</v>
      </c>
      <c r="BY21">
        <v>0</v>
      </c>
      <c r="BZ21">
        <v>15</v>
      </c>
    </row>
    <row r="22" spans="1:78" ht="16.5" x14ac:dyDescent="0.25">
      <c r="A22" s="108" t="str">
        <f t="shared" si="1"/>
        <v>해성운수</v>
      </c>
      <c r="B22" s="109" t="str">
        <f t="shared" si="2"/>
        <v>김성태</v>
      </c>
      <c r="C22" s="110" t="str">
        <f t="shared" si="3"/>
        <v>B</v>
      </c>
      <c r="D22" s="111">
        <f t="shared" si="4"/>
        <v>0.93046393447301767</v>
      </c>
      <c r="E22" s="112">
        <f t="shared" si="5"/>
        <v>502</v>
      </c>
      <c r="F22" s="113" t="str">
        <f t="shared" si="6"/>
        <v>557</v>
      </c>
      <c r="G22" s="114" t="str">
        <f t="shared" si="7"/>
        <v>70바3891</v>
      </c>
      <c r="H22" s="115">
        <f t="shared" si="8"/>
        <v>5</v>
      </c>
      <c r="I22" s="116">
        <f t="shared" si="9"/>
        <v>1378.4290000000001</v>
      </c>
      <c r="J22" s="117">
        <f t="shared" si="10"/>
        <v>1.8966428995929624E-2</v>
      </c>
      <c r="K22" s="117">
        <f t="shared" si="11"/>
        <v>0.52499355343157739</v>
      </c>
      <c r="L22" s="117">
        <f t="shared" si="12"/>
        <v>0.2923618118887516</v>
      </c>
      <c r="M22" s="118">
        <f t="shared" si="13"/>
        <v>8.5109999999999992</v>
      </c>
      <c r="N22" s="119">
        <f t="shared" si="14"/>
        <v>7.2546355307382529E-2</v>
      </c>
      <c r="O22" s="119">
        <f t="shared" si="15"/>
        <v>0.72546355307382526</v>
      </c>
      <c r="P22" s="224">
        <f t="shared" si="16"/>
        <v>259</v>
      </c>
      <c r="Q22" s="225">
        <f t="shared" si="17"/>
        <v>1</v>
      </c>
      <c r="R22" s="225">
        <f t="shared" si="18"/>
        <v>10</v>
      </c>
      <c r="T22">
        <v>534</v>
      </c>
      <c r="U22">
        <v>502</v>
      </c>
      <c r="V22" t="s">
        <v>259</v>
      </c>
      <c r="W22">
        <v>1378.4290000000001</v>
      </c>
      <c r="X22">
        <v>362.95699999999999</v>
      </c>
      <c r="Y22">
        <v>3.798</v>
      </c>
      <c r="Z22">
        <v>8.5109999999999992</v>
      </c>
      <c r="AA22">
        <v>173.84442799999999</v>
      </c>
      <c r="AB22">
        <v>3.2972079999999999</v>
      </c>
      <c r="AC22">
        <v>91.267204000000007</v>
      </c>
      <c r="AD22" s="1">
        <v>403</v>
      </c>
      <c r="AE22">
        <v>1</v>
      </c>
      <c r="AF22">
        <v>10</v>
      </c>
      <c r="AG22">
        <v>69</v>
      </c>
      <c r="AH22">
        <v>7.9290950000000002</v>
      </c>
      <c r="AI22">
        <v>9.5</v>
      </c>
      <c r="AJ22">
        <v>0</v>
      </c>
      <c r="AK22">
        <v>259</v>
      </c>
      <c r="AL22">
        <v>80384</v>
      </c>
      <c r="AM22">
        <v>0.93046393447301767</v>
      </c>
      <c r="AN22" t="s">
        <v>68</v>
      </c>
      <c r="AO22">
        <v>413.78899999999999</v>
      </c>
      <c r="AP22" t="s">
        <v>642</v>
      </c>
      <c r="AQ22" t="s">
        <v>118</v>
      </c>
      <c r="AR22" t="s">
        <v>122</v>
      </c>
      <c r="AS22" t="s">
        <v>118</v>
      </c>
      <c r="AT22" t="s">
        <v>122</v>
      </c>
      <c r="AU22" t="s">
        <v>222</v>
      </c>
      <c r="AV22" t="s">
        <v>259</v>
      </c>
      <c r="AW22" t="s">
        <v>68</v>
      </c>
      <c r="AX22">
        <v>502</v>
      </c>
      <c r="AY22" t="s">
        <v>460</v>
      </c>
      <c r="AZ22">
        <v>2</v>
      </c>
      <c r="BA22" t="s">
        <v>437</v>
      </c>
      <c r="BB22">
        <v>5</v>
      </c>
      <c r="BC22">
        <v>1</v>
      </c>
      <c r="BE22" t="s">
        <v>68</v>
      </c>
      <c r="BF22">
        <v>0</v>
      </c>
      <c r="BG22" t="s">
        <v>342</v>
      </c>
      <c r="BI22" t="s">
        <v>118</v>
      </c>
      <c r="BJ22" t="s">
        <v>259</v>
      </c>
      <c r="BK22" t="s">
        <v>68</v>
      </c>
      <c r="BL22">
        <v>0.93046393447301767</v>
      </c>
      <c r="BM22">
        <v>502</v>
      </c>
      <c r="BN22" t="s">
        <v>122</v>
      </c>
      <c r="BO22" t="s">
        <v>222</v>
      </c>
      <c r="BP22">
        <v>5</v>
      </c>
      <c r="BQ22">
        <v>1378.4290000000001</v>
      </c>
      <c r="BR22">
        <v>1.8966428995929624E-2</v>
      </c>
      <c r="BS22">
        <v>0.52499355343157739</v>
      </c>
      <c r="BT22">
        <v>0.2923618118887516</v>
      </c>
      <c r="BU22">
        <v>8.5109999999999992</v>
      </c>
      <c r="BV22">
        <v>7.2546355307382529E-2</v>
      </c>
      <c r="BW22">
        <v>0.72546355307382526</v>
      </c>
      <c r="BX22">
        <v>259</v>
      </c>
      <c r="BY22">
        <v>1</v>
      </c>
      <c r="BZ22">
        <v>10</v>
      </c>
    </row>
    <row r="23" spans="1:78" ht="16.5" x14ac:dyDescent="0.25">
      <c r="A23" s="125" t="str">
        <f t="shared" si="1"/>
        <v>해성운수</v>
      </c>
      <c r="B23" s="126" t="str">
        <f t="shared" si="2"/>
        <v>김성태</v>
      </c>
      <c r="C23" s="127" t="str">
        <f t="shared" si="3"/>
        <v>B</v>
      </c>
      <c r="D23" s="128">
        <f t="shared" si="4"/>
        <v>0.92479885262511152</v>
      </c>
      <c r="E23" s="129">
        <f t="shared" si="5"/>
        <v>4074</v>
      </c>
      <c r="F23" s="130" t="str">
        <f t="shared" si="6"/>
        <v>24</v>
      </c>
      <c r="G23" s="131" t="str">
        <f t="shared" si="7"/>
        <v>70바3861</v>
      </c>
      <c r="H23" s="132">
        <f t="shared" si="8"/>
        <v>14</v>
      </c>
      <c r="I23" s="133">
        <f t="shared" si="9"/>
        <v>2419.4519999999998</v>
      </c>
      <c r="J23" s="134">
        <f t="shared" si="10"/>
        <v>3.3245059780041476E-2</v>
      </c>
      <c r="K23" s="134">
        <f t="shared" si="11"/>
        <v>0.47129924770689735</v>
      </c>
      <c r="L23" s="134">
        <f t="shared" si="12"/>
        <v>0.16987317789317583</v>
      </c>
      <c r="M23" s="135">
        <f t="shared" si="13"/>
        <v>14.794</v>
      </c>
      <c r="N23" s="136">
        <f t="shared" si="14"/>
        <v>0.49598008143992944</v>
      </c>
      <c r="O23" s="136">
        <f t="shared" si="15"/>
        <v>19.384554849610574</v>
      </c>
      <c r="P23" s="222">
        <f t="shared" si="16"/>
        <v>91</v>
      </c>
      <c r="Q23" s="223">
        <f t="shared" si="17"/>
        <v>12</v>
      </c>
      <c r="R23" s="223">
        <f t="shared" si="18"/>
        <v>469</v>
      </c>
      <c r="T23">
        <v>534</v>
      </c>
      <c r="U23">
        <v>4074</v>
      </c>
      <c r="V23" t="s">
        <v>259</v>
      </c>
      <c r="W23">
        <v>2419.4520000000002</v>
      </c>
      <c r="X23">
        <v>1067.2080000000001</v>
      </c>
      <c r="Y23">
        <v>2.2669999999999999</v>
      </c>
      <c r="Z23">
        <v>14.794</v>
      </c>
      <c r="AA23">
        <v>177.16857899999999</v>
      </c>
      <c r="AB23">
        <v>5.8899800000000004</v>
      </c>
      <c r="AC23">
        <v>83.499418000000006</v>
      </c>
      <c r="AD23" s="1">
        <v>411</v>
      </c>
      <c r="AE23">
        <v>12</v>
      </c>
      <c r="AF23">
        <v>469</v>
      </c>
      <c r="AG23">
        <v>81</v>
      </c>
      <c r="AH23">
        <v>13.656212999999999</v>
      </c>
      <c r="AI23">
        <v>2660.2</v>
      </c>
      <c r="AJ23">
        <v>0</v>
      </c>
      <c r="AK23">
        <v>91</v>
      </c>
      <c r="AL23">
        <v>77018</v>
      </c>
      <c r="AM23">
        <v>0.92479885262511152</v>
      </c>
      <c r="AN23" t="s">
        <v>68</v>
      </c>
      <c r="AO23">
        <v>349.13200000000001</v>
      </c>
      <c r="AP23" t="s">
        <v>643</v>
      </c>
      <c r="AQ23" t="s">
        <v>118</v>
      </c>
      <c r="AR23" t="s">
        <v>119</v>
      </c>
      <c r="AS23" t="s">
        <v>118</v>
      </c>
      <c r="AT23" t="s">
        <v>119</v>
      </c>
      <c r="AU23" t="s">
        <v>193</v>
      </c>
      <c r="AV23" t="s">
        <v>259</v>
      </c>
      <c r="AW23" t="s">
        <v>68</v>
      </c>
      <c r="AX23">
        <v>4074</v>
      </c>
      <c r="AY23" t="s">
        <v>471</v>
      </c>
      <c r="AZ23">
        <v>3</v>
      </c>
      <c r="BA23" t="s">
        <v>347</v>
      </c>
      <c r="BB23">
        <v>14</v>
      </c>
      <c r="BC23">
        <v>1</v>
      </c>
      <c r="BE23" t="s">
        <v>67</v>
      </c>
      <c r="BF23">
        <v>2</v>
      </c>
      <c r="BG23" t="s">
        <v>376</v>
      </c>
      <c r="BI23" t="s">
        <v>118</v>
      </c>
      <c r="BJ23" t="s">
        <v>259</v>
      </c>
      <c r="BK23" t="s">
        <v>68</v>
      </c>
      <c r="BL23">
        <v>0.92479885262511152</v>
      </c>
      <c r="BM23">
        <v>4074</v>
      </c>
      <c r="BN23" t="s">
        <v>119</v>
      </c>
      <c r="BO23" t="s">
        <v>193</v>
      </c>
      <c r="BP23">
        <v>14</v>
      </c>
      <c r="BQ23">
        <v>2419.4519999999998</v>
      </c>
      <c r="BR23">
        <v>3.3245059780041476E-2</v>
      </c>
      <c r="BS23">
        <v>0.47129924770689735</v>
      </c>
      <c r="BT23">
        <v>0.1698731778931758</v>
      </c>
      <c r="BU23">
        <v>14.794</v>
      </c>
      <c r="BV23">
        <v>0.49598008143992944</v>
      </c>
      <c r="BW23">
        <v>19.384554849610574</v>
      </c>
      <c r="BX23">
        <v>91</v>
      </c>
      <c r="BY23">
        <v>12</v>
      </c>
      <c r="BZ23">
        <v>469</v>
      </c>
    </row>
    <row r="24" spans="1:78" ht="16.5" x14ac:dyDescent="0.25">
      <c r="A24" s="108" t="str">
        <f t="shared" si="1"/>
        <v>해성운수</v>
      </c>
      <c r="B24" s="109" t="str">
        <f t="shared" si="2"/>
        <v>김성호</v>
      </c>
      <c r="C24" s="110" t="str">
        <f t="shared" si="3"/>
        <v>D</v>
      </c>
      <c r="D24" s="111">
        <f t="shared" si="4"/>
        <v>0.80931417469535383</v>
      </c>
      <c r="E24" s="112">
        <f t="shared" si="5"/>
        <v>1474</v>
      </c>
      <c r="F24" s="113" t="str">
        <f t="shared" si="6"/>
        <v>593</v>
      </c>
      <c r="G24" s="114" t="str">
        <f t="shared" si="7"/>
        <v>71바5789</v>
      </c>
      <c r="H24" s="115">
        <f t="shared" si="8"/>
        <v>6</v>
      </c>
      <c r="I24" s="116">
        <f t="shared" si="9"/>
        <v>995.11000000000013</v>
      </c>
      <c r="J24" s="117">
        <f t="shared" si="10"/>
        <v>7.2049258584778921E-3</v>
      </c>
      <c r="K24" s="117">
        <f t="shared" si="11"/>
        <v>0.50301797817908711</v>
      </c>
      <c r="L24" s="117">
        <f t="shared" si="12"/>
        <v>0.19093366562490577</v>
      </c>
      <c r="M24" s="118">
        <f t="shared" si="13"/>
        <v>8.8699999999999992</v>
      </c>
      <c r="N24" s="119">
        <f t="shared" si="14"/>
        <v>0.70343982072333699</v>
      </c>
      <c r="O24" s="119">
        <f t="shared" si="15"/>
        <v>2.2108108651304876</v>
      </c>
      <c r="P24" s="224">
        <f t="shared" si="16"/>
        <v>94</v>
      </c>
      <c r="Q24" s="225">
        <f t="shared" si="17"/>
        <v>7</v>
      </c>
      <c r="R24" s="225">
        <f t="shared" si="18"/>
        <v>22</v>
      </c>
      <c r="T24">
        <v>534</v>
      </c>
      <c r="U24">
        <v>1474</v>
      </c>
      <c r="V24" t="s">
        <v>260</v>
      </c>
      <c r="W24">
        <v>995.11</v>
      </c>
      <c r="X24">
        <v>534.29600000000005</v>
      </c>
      <c r="Y24">
        <v>1.8620000000000001</v>
      </c>
      <c r="Z24">
        <v>8.8699999999999992</v>
      </c>
      <c r="AA24">
        <v>107.409988</v>
      </c>
      <c r="AB24">
        <v>0.77388100000000004</v>
      </c>
      <c r="AC24">
        <v>54.029155000000003</v>
      </c>
      <c r="AD24" s="1">
        <v>190</v>
      </c>
      <c r="AE24">
        <v>7</v>
      </c>
      <c r="AF24">
        <v>22</v>
      </c>
      <c r="AG24">
        <v>65</v>
      </c>
      <c r="AH24">
        <v>9.2645940000000007</v>
      </c>
      <c r="AI24">
        <v>6.5</v>
      </c>
      <c r="AJ24">
        <v>0</v>
      </c>
      <c r="AK24">
        <v>94</v>
      </c>
      <c r="AL24">
        <v>41181</v>
      </c>
      <c r="AM24">
        <v>0.80931417469535383</v>
      </c>
      <c r="AN24" t="s">
        <v>67</v>
      </c>
      <c r="AO24">
        <v>328.72699999999998</v>
      </c>
      <c r="AP24" t="s">
        <v>644</v>
      </c>
      <c r="AQ24" t="s">
        <v>118</v>
      </c>
      <c r="AR24" t="s">
        <v>128</v>
      </c>
      <c r="AS24" t="s">
        <v>118</v>
      </c>
      <c r="AT24" t="s">
        <v>128</v>
      </c>
      <c r="AU24" t="s">
        <v>245</v>
      </c>
      <c r="AV24" t="s">
        <v>260</v>
      </c>
      <c r="AW24" t="s">
        <v>67</v>
      </c>
      <c r="AX24">
        <v>1474</v>
      </c>
      <c r="AY24" t="s">
        <v>488</v>
      </c>
      <c r="AZ24">
        <v>2</v>
      </c>
      <c r="BA24" t="s">
        <v>441</v>
      </c>
      <c r="BB24">
        <v>6</v>
      </c>
      <c r="BC24">
        <v>1</v>
      </c>
      <c r="BE24" t="s">
        <v>70</v>
      </c>
      <c r="BF24">
        <v>1</v>
      </c>
      <c r="BG24" s="5" t="s">
        <v>376</v>
      </c>
      <c r="BI24" t="s">
        <v>118</v>
      </c>
      <c r="BJ24" t="s">
        <v>260</v>
      </c>
      <c r="BK24" t="s">
        <v>67</v>
      </c>
      <c r="BL24">
        <v>0.80931417469535383</v>
      </c>
      <c r="BM24">
        <v>1474</v>
      </c>
      <c r="BN24" t="s">
        <v>128</v>
      </c>
      <c r="BO24" t="s">
        <v>245</v>
      </c>
      <c r="BP24">
        <v>6</v>
      </c>
      <c r="BQ24">
        <v>995.11000000000013</v>
      </c>
      <c r="BR24">
        <v>7.2049258584778921E-3</v>
      </c>
      <c r="BS24">
        <v>0.50301797817908711</v>
      </c>
      <c r="BT24">
        <v>0.1909336656249058</v>
      </c>
      <c r="BU24">
        <v>8.8699999999999992</v>
      </c>
      <c r="BV24">
        <v>0.70343982072333699</v>
      </c>
      <c r="BW24">
        <v>2.2108108651304876</v>
      </c>
      <c r="BX24">
        <v>94</v>
      </c>
      <c r="BY24">
        <v>7</v>
      </c>
      <c r="BZ24">
        <v>22</v>
      </c>
    </row>
    <row r="25" spans="1:78" ht="16.5" x14ac:dyDescent="0.25">
      <c r="A25" s="125" t="str">
        <f t="shared" si="1"/>
        <v>해성운수</v>
      </c>
      <c r="B25" s="126" t="str">
        <f t="shared" si="2"/>
        <v>김성호</v>
      </c>
      <c r="C25" s="127" t="str">
        <f t="shared" si="3"/>
        <v>B</v>
      </c>
      <c r="D25" s="128">
        <f t="shared" si="4"/>
        <v>0.91818392370954016</v>
      </c>
      <c r="E25" s="129">
        <f t="shared" si="5"/>
        <v>2637</v>
      </c>
      <c r="F25" s="130" t="str">
        <f t="shared" si="6"/>
        <v>557</v>
      </c>
      <c r="G25" s="131" t="str">
        <f t="shared" si="7"/>
        <v>70바3890</v>
      </c>
      <c r="H25" s="132">
        <f t="shared" si="8"/>
        <v>5</v>
      </c>
      <c r="I25" s="133">
        <f t="shared" si="9"/>
        <v>1575.317</v>
      </c>
      <c r="J25" s="134">
        <f t="shared" si="10"/>
        <v>2.3515951326031553E-2</v>
      </c>
      <c r="K25" s="134">
        <f t="shared" si="11"/>
        <v>0.53500302450053194</v>
      </c>
      <c r="L25" s="134">
        <f t="shared" si="12"/>
        <v>0.32247477809228237</v>
      </c>
      <c r="M25" s="135">
        <f t="shared" si="13"/>
        <v>9.0879999999999992</v>
      </c>
      <c r="N25" s="136">
        <f t="shared" si="14"/>
        <v>0</v>
      </c>
      <c r="O25" s="136">
        <f t="shared" si="15"/>
        <v>0.88871001836455776</v>
      </c>
      <c r="P25" s="222">
        <f t="shared" si="16"/>
        <v>311</v>
      </c>
      <c r="Q25" s="223">
        <f t="shared" si="17"/>
        <v>0</v>
      </c>
      <c r="R25" s="223">
        <f t="shared" si="18"/>
        <v>14</v>
      </c>
      <c r="T25">
        <v>534</v>
      </c>
      <c r="U25">
        <v>2637</v>
      </c>
      <c r="V25" t="s">
        <v>260</v>
      </c>
      <c r="W25">
        <v>1575.317</v>
      </c>
      <c r="X25">
        <v>418.846</v>
      </c>
      <c r="Y25">
        <v>3.7610000000000001</v>
      </c>
      <c r="Z25">
        <v>9.0879999999999992</v>
      </c>
      <c r="AA25">
        <v>200.950535</v>
      </c>
      <c r="AB25">
        <v>4.725543</v>
      </c>
      <c r="AC25">
        <v>107.50914400000001</v>
      </c>
      <c r="AD25" s="1">
        <v>508</v>
      </c>
      <c r="AE25">
        <v>0</v>
      </c>
      <c r="AF25">
        <v>14</v>
      </c>
      <c r="AG25">
        <v>72</v>
      </c>
      <c r="AH25">
        <v>7.8393269999999999</v>
      </c>
      <c r="AI25">
        <v>80.2</v>
      </c>
      <c r="AJ25">
        <v>0</v>
      </c>
      <c r="AK25">
        <v>311</v>
      </c>
      <c r="AL25">
        <v>111883</v>
      </c>
      <c r="AM25">
        <v>0.91818392370954016</v>
      </c>
      <c r="AN25" t="s">
        <v>68</v>
      </c>
      <c r="AO25">
        <v>514.351</v>
      </c>
      <c r="AP25" t="s">
        <v>645</v>
      </c>
      <c r="AQ25" t="s">
        <v>118</v>
      </c>
      <c r="AR25" t="s">
        <v>122</v>
      </c>
      <c r="AS25" t="s">
        <v>118</v>
      </c>
      <c r="AT25" t="s">
        <v>122</v>
      </c>
      <c r="AU25" t="s">
        <v>221</v>
      </c>
      <c r="AV25" t="s">
        <v>260</v>
      </c>
      <c r="AW25" t="s">
        <v>68</v>
      </c>
      <c r="AX25">
        <v>2637</v>
      </c>
      <c r="AY25" t="s">
        <v>460</v>
      </c>
      <c r="AZ25">
        <v>3</v>
      </c>
      <c r="BA25" t="s">
        <v>436</v>
      </c>
      <c r="BB25">
        <v>5</v>
      </c>
      <c r="BC25">
        <v>1</v>
      </c>
      <c r="BE25" t="s">
        <v>69</v>
      </c>
      <c r="BF25">
        <v>1</v>
      </c>
      <c r="BG25" t="s">
        <v>376</v>
      </c>
      <c r="BI25" t="s">
        <v>118</v>
      </c>
      <c r="BJ25" t="s">
        <v>260</v>
      </c>
      <c r="BK25" t="s">
        <v>68</v>
      </c>
      <c r="BL25">
        <v>0.91818392370954016</v>
      </c>
      <c r="BM25">
        <v>2637</v>
      </c>
      <c r="BN25" t="s">
        <v>122</v>
      </c>
      <c r="BO25" t="s">
        <v>221</v>
      </c>
      <c r="BP25">
        <v>5</v>
      </c>
      <c r="BQ25">
        <v>1575.317</v>
      </c>
      <c r="BR25">
        <v>2.3515951326031553E-2</v>
      </c>
      <c r="BS25">
        <v>0.53500302450053194</v>
      </c>
      <c r="BT25">
        <v>0.32247477809228237</v>
      </c>
      <c r="BU25">
        <v>9.0879999999999992</v>
      </c>
      <c r="BV25">
        <v>0</v>
      </c>
      <c r="BW25">
        <v>0.88871001836455776</v>
      </c>
      <c r="BX25">
        <v>311</v>
      </c>
      <c r="BY25">
        <v>0</v>
      </c>
      <c r="BZ25">
        <v>14</v>
      </c>
    </row>
    <row r="26" spans="1:78" ht="16.5" x14ac:dyDescent="0.25">
      <c r="A26" s="108" t="str">
        <f t="shared" si="1"/>
        <v>해성운수</v>
      </c>
      <c r="B26" s="109" t="str">
        <f t="shared" si="2"/>
        <v>김세현</v>
      </c>
      <c r="C26" s="110" t="str">
        <f t="shared" si="3"/>
        <v>S</v>
      </c>
      <c r="D26" s="111">
        <f t="shared" si="4"/>
        <v>1.1291516017337127</v>
      </c>
      <c r="E26" s="112">
        <f t="shared" si="5"/>
        <v>5522</v>
      </c>
      <c r="F26" s="113" t="str">
        <f t="shared" si="6"/>
        <v>24</v>
      </c>
      <c r="G26" s="114" t="str">
        <f t="shared" si="7"/>
        <v>70바3889</v>
      </c>
      <c r="H26" s="115">
        <f t="shared" si="8"/>
        <v>14</v>
      </c>
      <c r="I26" s="116">
        <f t="shared" si="9"/>
        <v>1602.9779999999998</v>
      </c>
      <c r="J26" s="117">
        <f t="shared" si="10"/>
        <v>7.9092961976713668E-3</v>
      </c>
      <c r="K26" s="117">
        <f t="shared" si="11"/>
        <v>0.31535054659414796</v>
      </c>
      <c r="L26" s="117">
        <f t="shared" si="12"/>
        <v>0.15346436445166436</v>
      </c>
      <c r="M26" s="118">
        <f t="shared" si="13"/>
        <v>10.635999999999999</v>
      </c>
      <c r="N26" s="119">
        <f t="shared" si="14"/>
        <v>0.93575831982722169</v>
      </c>
      <c r="O26" s="119">
        <f t="shared" si="15"/>
        <v>10.293341518099439</v>
      </c>
      <c r="P26" s="224">
        <f t="shared" si="16"/>
        <v>1</v>
      </c>
      <c r="Q26" s="225">
        <f t="shared" si="17"/>
        <v>15</v>
      </c>
      <c r="R26" s="225">
        <f t="shared" si="18"/>
        <v>165</v>
      </c>
      <c r="T26">
        <v>534</v>
      </c>
      <c r="U26">
        <v>5522</v>
      </c>
      <c r="V26" t="s">
        <v>261</v>
      </c>
      <c r="W26">
        <v>1620.076</v>
      </c>
      <c r="X26">
        <v>587.95600000000002</v>
      </c>
      <c r="Y26">
        <v>2.7549999999999999</v>
      </c>
      <c r="Z26">
        <v>10.635999999999999</v>
      </c>
      <c r="AA26">
        <v>89.696349999999995</v>
      </c>
      <c r="AB26">
        <v>0.70943500000000004</v>
      </c>
      <c r="AC26">
        <v>28.285793000000002</v>
      </c>
      <c r="AD26" s="1">
        <v>246</v>
      </c>
      <c r="AE26">
        <v>15</v>
      </c>
      <c r="AF26">
        <v>165</v>
      </c>
      <c r="AG26">
        <v>84</v>
      </c>
      <c r="AH26">
        <v>18.061782000000001</v>
      </c>
      <c r="AI26">
        <v>1211.4000000000001</v>
      </c>
      <c r="AJ26">
        <v>0</v>
      </c>
      <c r="AK26">
        <v>1</v>
      </c>
      <c r="AL26">
        <v>56</v>
      </c>
      <c r="AM26">
        <v>1.1291516017337127</v>
      </c>
      <c r="AN26" t="s">
        <v>71</v>
      </c>
      <c r="AO26">
        <v>232.34899999999999</v>
      </c>
      <c r="AP26" t="s">
        <v>646</v>
      </c>
      <c r="AQ26" t="s">
        <v>118</v>
      </c>
      <c r="AR26" t="s">
        <v>119</v>
      </c>
      <c r="AS26" t="s">
        <v>118</v>
      </c>
      <c r="AT26" t="s">
        <v>119</v>
      </c>
      <c r="AU26" t="s">
        <v>209</v>
      </c>
      <c r="AV26" t="s">
        <v>261</v>
      </c>
      <c r="AW26" t="s">
        <v>71</v>
      </c>
      <c r="AX26">
        <v>5522</v>
      </c>
      <c r="AY26" t="s">
        <v>473</v>
      </c>
      <c r="AZ26">
        <v>1</v>
      </c>
      <c r="BA26" t="s">
        <v>394</v>
      </c>
      <c r="BB26">
        <v>14</v>
      </c>
      <c r="BC26">
        <v>1</v>
      </c>
      <c r="BE26" t="s">
        <v>71</v>
      </c>
      <c r="BF26">
        <v>0</v>
      </c>
      <c r="BG26" t="s">
        <v>342</v>
      </c>
      <c r="BI26" t="s">
        <v>118</v>
      </c>
      <c r="BJ26" t="s">
        <v>261</v>
      </c>
      <c r="BK26" t="s">
        <v>71</v>
      </c>
      <c r="BL26">
        <v>1.1291516017337127</v>
      </c>
      <c r="BM26">
        <v>5522</v>
      </c>
      <c r="BN26" t="s">
        <v>119</v>
      </c>
      <c r="BO26" t="s">
        <v>209</v>
      </c>
      <c r="BP26">
        <v>14</v>
      </c>
      <c r="BQ26">
        <v>1602.9779999999998</v>
      </c>
      <c r="BR26">
        <v>7.9092961976713668E-3</v>
      </c>
      <c r="BS26">
        <v>0.31535054659414796</v>
      </c>
      <c r="BT26">
        <v>0.15184472827200698</v>
      </c>
      <c r="BU26">
        <v>10.635999999999999</v>
      </c>
      <c r="BV26">
        <v>0.93575831982722169</v>
      </c>
      <c r="BW26">
        <v>10.293341518099439</v>
      </c>
      <c r="BX26">
        <v>1</v>
      </c>
      <c r="BY26">
        <v>15</v>
      </c>
      <c r="BZ26">
        <v>165</v>
      </c>
    </row>
    <row r="27" spans="1:78" ht="16.5" x14ac:dyDescent="0.25">
      <c r="A27" s="125" t="str">
        <f t="shared" si="1"/>
        <v>해성운수</v>
      </c>
      <c r="B27" s="126" t="str">
        <f t="shared" si="2"/>
        <v>김숙자</v>
      </c>
      <c r="C27" s="127" t="str">
        <f t="shared" si="3"/>
        <v>S</v>
      </c>
      <c r="D27" s="128">
        <f t="shared" si="4"/>
        <v>1.1105110301916705</v>
      </c>
      <c r="E27" s="129">
        <f t="shared" si="5"/>
        <v>4559</v>
      </c>
      <c r="F27" s="130" t="str">
        <f t="shared" si="6"/>
        <v>564-1</v>
      </c>
      <c r="G27" s="131" t="str">
        <f t="shared" si="7"/>
        <v>71바5800</v>
      </c>
      <c r="H27" s="132">
        <f t="shared" si="8"/>
        <v>2</v>
      </c>
      <c r="I27" s="133">
        <f t="shared" si="9"/>
        <v>1244.5170000000001</v>
      </c>
      <c r="J27" s="134">
        <f t="shared" si="10"/>
        <v>3.2152493826828831E-3</v>
      </c>
      <c r="K27" s="134">
        <f t="shared" si="11"/>
        <v>0.28851271757446317</v>
      </c>
      <c r="L27" s="134">
        <f t="shared" si="12"/>
        <v>0.49175704309382673</v>
      </c>
      <c r="M27" s="135">
        <f t="shared" si="13"/>
        <v>1.611</v>
      </c>
      <c r="N27" s="136">
        <f t="shared" si="14"/>
        <v>0</v>
      </c>
      <c r="O27" s="136">
        <f t="shared" si="15"/>
        <v>8.0352458021867121E-2</v>
      </c>
      <c r="P27" s="222">
        <f t="shared" si="16"/>
        <v>6</v>
      </c>
      <c r="Q27" s="223">
        <f t="shared" si="17"/>
        <v>0</v>
      </c>
      <c r="R27" s="223">
        <f t="shared" si="18"/>
        <v>1</v>
      </c>
      <c r="T27">
        <v>534</v>
      </c>
      <c r="U27">
        <v>4559</v>
      </c>
      <c r="V27" t="s">
        <v>417</v>
      </c>
      <c r="W27">
        <v>1244.5170000000001</v>
      </c>
      <c r="X27">
        <v>281.40699999999998</v>
      </c>
      <c r="Y27">
        <v>4.4219999999999997</v>
      </c>
      <c r="Z27">
        <v>1.611</v>
      </c>
      <c r="AA27">
        <v>107.20381500000001</v>
      </c>
      <c r="AB27">
        <v>0.34468700000000002</v>
      </c>
      <c r="AC27">
        <v>30.929663999999999</v>
      </c>
      <c r="AD27" s="1">
        <v>612</v>
      </c>
      <c r="AE27">
        <v>0</v>
      </c>
      <c r="AF27">
        <v>1</v>
      </c>
      <c r="AG27">
        <v>64</v>
      </c>
      <c r="AH27">
        <v>11.608886999999999</v>
      </c>
      <c r="AI27">
        <v>0</v>
      </c>
      <c r="AJ27">
        <v>0</v>
      </c>
      <c r="AK27">
        <v>6</v>
      </c>
      <c r="AL27">
        <v>1155</v>
      </c>
      <c r="AM27">
        <v>1.1105110301916705</v>
      </c>
      <c r="AN27" t="s">
        <v>71</v>
      </c>
      <c r="AO27">
        <v>1098.405</v>
      </c>
      <c r="AP27" t="s">
        <v>647</v>
      </c>
      <c r="AQ27" t="s">
        <v>118</v>
      </c>
      <c r="AR27" t="s">
        <v>125</v>
      </c>
      <c r="AS27" t="s">
        <v>118</v>
      </c>
      <c r="AT27" t="s">
        <v>125</v>
      </c>
      <c r="AU27" t="s">
        <v>233</v>
      </c>
      <c r="AV27" t="s">
        <v>417</v>
      </c>
      <c r="AW27" t="s">
        <v>71</v>
      </c>
      <c r="AX27">
        <v>4559</v>
      </c>
      <c r="AY27" t="s">
        <v>549</v>
      </c>
      <c r="AZ27">
        <v>1</v>
      </c>
      <c r="BA27" t="s">
        <v>550</v>
      </c>
      <c r="BB27">
        <v>2</v>
      </c>
      <c r="BC27">
        <v>1</v>
      </c>
      <c r="BE27" t="s">
        <v>71</v>
      </c>
      <c r="BF27">
        <v>0</v>
      </c>
      <c r="BG27" s="5" t="s">
        <v>342</v>
      </c>
      <c r="BI27" t="s">
        <v>118</v>
      </c>
      <c r="BJ27" t="s">
        <v>417</v>
      </c>
      <c r="BK27" t="s">
        <v>71</v>
      </c>
      <c r="BL27">
        <v>1.1105110301916705</v>
      </c>
      <c r="BM27">
        <v>4559</v>
      </c>
      <c r="BN27" t="s">
        <v>125</v>
      </c>
      <c r="BO27" t="s">
        <v>233</v>
      </c>
      <c r="BP27">
        <v>2</v>
      </c>
      <c r="BQ27">
        <v>1244.5170000000001</v>
      </c>
      <c r="BR27">
        <v>3.2152493826828831E-3</v>
      </c>
      <c r="BS27">
        <v>0.28851271757446317</v>
      </c>
      <c r="BT27">
        <v>0.49175704309382673</v>
      </c>
      <c r="BU27">
        <v>1.611</v>
      </c>
      <c r="BV27">
        <v>0</v>
      </c>
      <c r="BW27">
        <v>8.0352458021867121E-2</v>
      </c>
      <c r="BX27">
        <v>6</v>
      </c>
      <c r="BY27">
        <v>0</v>
      </c>
      <c r="BZ27">
        <v>1</v>
      </c>
    </row>
    <row r="28" spans="1:78" ht="16.5" x14ac:dyDescent="0.25">
      <c r="A28" s="108" t="str">
        <f t="shared" si="1"/>
        <v>해성운수</v>
      </c>
      <c r="B28" s="109" t="str">
        <f t="shared" si="2"/>
        <v>김승열</v>
      </c>
      <c r="C28" s="110" t="str">
        <f t="shared" si="3"/>
        <v>F</v>
      </c>
      <c r="D28" s="111">
        <f t="shared" si="4"/>
        <v>0.78936442841932597</v>
      </c>
      <c r="E28" s="112">
        <f t="shared" si="5"/>
        <v>4906</v>
      </c>
      <c r="F28" s="113" t="str">
        <f t="shared" si="6"/>
        <v>593</v>
      </c>
      <c r="G28" s="114" t="str">
        <f t="shared" si="7"/>
        <v>71바5794</v>
      </c>
      <c r="H28" s="115">
        <f t="shared" si="8"/>
        <v>4</v>
      </c>
      <c r="I28" s="116">
        <f t="shared" si="9"/>
        <v>907.82600000000002</v>
      </c>
      <c r="J28" s="117">
        <f t="shared" si="10"/>
        <v>2.3444004863163545E-2</v>
      </c>
      <c r="K28" s="117">
        <f t="shared" si="11"/>
        <v>0.5009551343953087</v>
      </c>
      <c r="L28" s="117">
        <f t="shared" si="12"/>
        <v>7.3802689061560248E-2</v>
      </c>
      <c r="M28" s="118">
        <f t="shared" si="13"/>
        <v>9.9</v>
      </c>
      <c r="N28" s="119">
        <f t="shared" si="14"/>
        <v>0.22030653451212015</v>
      </c>
      <c r="O28" s="119">
        <f t="shared" si="15"/>
        <v>6.0584296990833044</v>
      </c>
      <c r="P28" s="224">
        <f t="shared" si="16"/>
        <v>101</v>
      </c>
      <c r="Q28" s="225">
        <f t="shared" si="17"/>
        <v>2</v>
      </c>
      <c r="R28" s="225">
        <f t="shared" si="18"/>
        <v>55</v>
      </c>
      <c r="T28">
        <v>534</v>
      </c>
      <c r="U28">
        <v>4906</v>
      </c>
      <c r="V28" t="s">
        <v>262</v>
      </c>
      <c r="W28">
        <v>907.82600000000002</v>
      </c>
      <c r="X28">
        <v>498.53500000000003</v>
      </c>
      <c r="Y28">
        <v>1.821</v>
      </c>
      <c r="Z28">
        <v>9.9</v>
      </c>
      <c r="AA28">
        <v>101.198324</v>
      </c>
      <c r="AB28">
        <v>2.3724940000000001</v>
      </c>
      <c r="AC28">
        <v>50.695819999999998</v>
      </c>
      <c r="AD28" s="1">
        <v>67</v>
      </c>
      <c r="AE28">
        <v>2</v>
      </c>
      <c r="AF28">
        <v>55</v>
      </c>
      <c r="AG28">
        <v>68</v>
      </c>
      <c r="AH28">
        <v>8.9707609999999995</v>
      </c>
      <c r="AI28">
        <v>32.4</v>
      </c>
      <c r="AJ28">
        <v>0</v>
      </c>
      <c r="AK28">
        <v>101</v>
      </c>
      <c r="AL28">
        <v>42405</v>
      </c>
      <c r="AM28">
        <v>0.78936442841932597</v>
      </c>
      <c r="AN28" t="s">
        <v>70</v>
      </c>
      <c r="AO28">
        <v>639.95299999999997</v>
      </c>
      <c r="AP28" t="s">
        <v>648</v>
      </c>
      <c r="AQ28" t="s">
        <v>118</v>
      </c>
      <c r="AR28" t="s">
        <v>128</v>
      </c>
      <c r="AS28" t="s">
        <v>118</v>
      </c>
      <c r="AT28" t="s">
        <v>128</v>
      </c>
      <c r="AU28" t="s">
        <v>246</v>
      </c>
      <c r="AV28" t="s">
        <v>262</v>
      </c>
      <c r="AW28" t="s">
        <v>70</v>
      </c>
      <c r="AX28">
        <v>4906</v>
      </c>
      <c r="AY28" t="s">
        <v>461</v>
      </c>
      <c r="AZ28">
        <v>2</v>
      </c>
      <c r="BA28" t="s">
        <v>370</v>
      </c>
      <c r="BB28">
        <v>4</v>
      </c>
      <c r="BC28">
        <v>1</v>
      </c>
      <c r="BE28" t="s">
        <v>70</v>
      </c>
      <c r="BF28">
        <v>0</v>
      </c>
      <c r="BG28" s="5" t="s">
        <v>342</v>
      </c>
      <c r="BI28" t="s">
        <v>118</v>
      </c>
      <c r="BJ28" t="s">
        <v>262</v>
      </c>
      <c r="BK28" t="s">
        <v>70</v>
      </c>
      <c r="BL28">
        <v>0.78936442841932597</v>
      </c>
      <c r="BM28">
        <v>4906</v>
      </c>
      <c r="BN28" t="s">
        <v>128</v>
      </c>
      <c r="BO28" t="s">
        <v>246</v>
      </c>
      <c r="BP28">
        <v>4</v>
      </c>
      <c r="BQ28">
        <v>907.82600000000002</v>
      </c>
      <c r="BR28">
        <v>2.3444004863163545E-2</v>
      </c>
      <c r="BS28">
        <v>0.5009551343953087</v>
      </c>
      <c r="BT28">
        <v>7.3802689061560248E-2</v>
      </c>
      <c r="BU28">
        <v>9.9</v>
      </c>
      <c r="BV28">
        <v>0.22030653451212015</v>
      </c>
      <c r="BW28">
        <v>6.0584296990833044</v>
      </c>
      <c r="BX28">
        <v>101</v>
      </c>
      <c r="BY28">
        <v>2</v>
      </c>
      <c r="BZ28">
        <v>55</v>
      </c>
    </row>
    <row r="29" spans="1:78" ht="16.5" x14ac:dyDescent="0.25">
      <c r="A29" s="125" t="str">
        <f t="shared" si="1"/>
        <v>해성운수</v>
      </c>
      <c r="B29" s="126" t="str">
        <f t="shared" si="2"/>
        <v>김신애</v>
      </c>
      <c r="C29" s="127" t="str">
        <f t="shared" si="3"/>
        <v>C</v>
      </c>
      <c r="D29" s="128">
        <f t="shared" si="4"/>
        <v>0.89239115509374389</v>
      </c>
      <c r="E29" s="129">
        <f t="shared" si="5"/>
        <v>8920</v>
      </c>
      <c r="F29" s="130" t="str">
        <f t="shared" si="6"/>
        <v>557</v>
      </c>
      <c r="G29" s="131" t="str">
        <f t="shared" si="7"/>
        <v>70바3892</v>
      </c>
      <c r="H29" s="132">
        <f t="shared" si="8"/>
        <v>3</v>
      </c>
      <c r="I29" s="133">
        <f t="shared" si="9"/>
        <v>1628.423</v>
      </c>
      <c r="J29" s="134">
        <f t="shared" si="10"/>
        <v>2.2851599914016769E-2</v>
      </c>
      <c r="K29" s="134">
        <f t="shared" si="11"/>
        <v>0.5275746057055043</v>
      </c>
      <c r="L29" s="134">
        <f t="shared" si="12"/>
        <v>0.26283097205087375</v>
      </c>
      <c r="M29" s="135">
        <f t="shared" si="13"/>
        <v>8.9589999999999996</v>
      </c>
      <c r="N29" s="136">
        <f t="shared" si="14"/>
        <v>0</v>
      </c>
      <c r="O29" s="136">
        <f t="shared" si="15"/>
        <v>0.36845463371617815</v>
      </c>
      <c r="P29" s="222">
        <f t="shared" si="16"/>
        <v>306</v>
      </c>
      <c r="Q29" s="223">
        <f t="shared" si="17"/>
        <v>0</v>
      </c>
      <c r="R29" s="223">
        <f t="shared" si="18"/>
        <v>6</v>
      </c>
      <c r="T29">
        <v>534</v>
      </c>
      <c r="U29">
        <v>8920</v>
      </c>
      <c r="V29" t="s">
        <v>263</v>
      </c>
      <c r="W29">
        <v>1628.423</v>
      </c>
      <c r="X29">
        <v>445.18099999999998</v>
      </c>
      <c r="Y29">
        <v>3.6579999999999999</v>
      </c>
      <c r="Z29">
        <v>8.9589999999999996</v>
      </c>
      <c r="AA29">
        <v>206.93802700000001</v>
      </c>
      <c r="AB29">
        <v>4.7288649999999999</v>
      </c>
      <c r="AC29">
        <v>109.175248</v>
      </c>
      <c r="AD29" s="1">
        <v>428</v>
      </c>
      <c r="AE29">
        <v>0</v>
      </c>
      <c r="AF29">
        <v>6</v>
      </c>
      <c r="AG29">
        <v>62</v>
      </c>
      <c r="AH29">
        <v>7.8691329999999997</v>
      </c>
      <c r="AI29">
        <v>0.5</v>
      </c>
      <c r="AJ29">
        <v>0</v>
      </c>
      <c r="AK29">
        <v>306</v>
      </c>
      <c r="AL29">
        <v>110900</v>
      </c>
      <c r="AM29">
        <v>0.89239115509374389</v>
      </c>
      <c r="AN29" t="s">
        <v>69</v>
      </c>
      <c r="AO29">
        <v>1375.508</v>
      </c>
      <c r="AP29" t="s">
        <v>649</v>
      </c>
      <c r="AQ29" t="s">
        <v>118</v>
      </c>
      <c r="AR29" t="s">
        <v>122</v>
      </c>
      <c r="AS29" t="s">
        <v>118</v>
      </c>
      <c r="AT29" t="s">
        <v>122</v>
      </c>
      <c r="AU29" t="s">
        <v>223</v>
      </c>
      <c r="AV29" t="s">
        <v>263</v>
      </c>
      <c r="AW29" t="s">
        <v>69</v>
      </c>
      <c r="AX29">
        <v>8920</v>
      </c>
      <c r="AY29" t="s">
        <v>463</v>
      </c>
      <c r="AZ29">
        <v>1</v>
      </c>
      <c r="BA29" t="s">
        <v>398</v>
      </c>
      <c r="BB29">
        <v>3</v>
      </c>
      <c r="BC29">
        <v>1</v>
      </c>
      <c r="BE29" t="s">
        <v>69</v>
      </c>
      <c r="BF29">
        <v>0</v>
      </c>
      <c r="BG29" s="5" t="s">
        <v>342</v>
      </c>
      <c r="BI29" t="s">
        <v>118</v>
      </c>
      <c r="BJ29" t="s">
        <v>263</v>
      </c>
      <c r="BK29" t="s">
        <v>69</v>
      </c>
      <c r="BL29">
        <v>0.89239115509374389</v>
      </c>
      <c r="BM29">
        <v>8920</v>
      </c>
      <c r="BN29" t="s">
        <v>122</v>
      </c>
      <c r="BO29" t="s">
        <v>223</v>
      </c>
      <c r="BP29">
        <v>3</v>
      </c>
      <c r="BQ29">
        <v>1628.423</v>
      </c>
      <c r="BR29">
        <v>2.2851599914016769E-2</v>
      </c>
      <c r="BS29">
        <v>0.5275746057055043</v>
      </c>
      <c r="BT29">
        <v>0.26283097205087375</v>
      </c>
      <c r="BU29">
        <v>8.9589999999999996</v>
      </c>
      <c r="BV29">
        <v>0</v>
      </c>
      <c r="BW29">
        <v>0.36845463371617815</v>
      </c>
      <c r="BX29">
        <v>306</v>
      </c>
      <c r="BY29">
        <v>0</v>
      </c>
      <c r="BZ29">
        <v>6</v>
      </c>
    </row>
    <row r="30" spans="1:78" ht="16.5" x14ac:dyDescent="0.25">
      <c r="A30" s="108" t="str">
        <f t="shared" si="1"/>
        <v>해성운수</v>
      </c>
      <c r="B30" s="109" t="str">
        <f t="shared" si="2"/>
        <v>김영배</v>
      </c>
      <c r="C30" s="110" t="str">
        <f t="shared" si="3"/>
        <v>C</v>
      </c>
      <c r="D30" s="111">
        <f t="shared" si="4"/>
        <v>0.86856821755992319</v>
      </c>
      <c r="E30" s="112">
        <f t="shared" si="5"/>
        <v>9573</v>
      </c>
      <c r="F30" s="113" t="str">
        <f t="shared" si="6"/>
        <v>24</v>
      </c>
      <c r="G30" s="114" t="str">
        <f t="shared" si="7"/>
        <v>70바3861</v>
      </c>
      <c r="H30" s="115">
        <f t="shared" si="8"/>
        <v>2</v>
      </c>
      <c r="I30" s="116">
        <f t="shared" si="9"/>
        <v>2173.8440000000001</v>
      </c>
      <c r="J30" s="117">
        <f t="shared" si="10"/>
        <v>2.0163914498778032E-3</v>
      </c>
      <c r="K30" s="117">
        <f t="shared" si="11"/>
        <v>0.46244893189158137</v>
      </c>
      <c r="L30" s="117">
        <f t="shared" si="12"/>
        <v>0.2893491897302658</v>
      </c>
      <c r="M30" s="118">
        <f t="shared" si="13"/>
        <v>15.871</v>
      </c>
      <c r="N30" s="119">
        <f t="shared" si="14"/>
        <v>0.64402045408962183</v>
      </c>
      <c r="O30" s="119">
        <f t="shared" si="15"/>
        <v>20.884663296906311</v>
      </c>
      <c r="P30" s="224">
        <f t="shared" si="16"/>
        <v>63</v>
      </c>
      <c r="Q30" s="225">
        <f t="shared" si="17"/>
        <v>14</v>
      </c>
      <c r="R30" s="225">
        <f t="shared" si="18"/>
        <v>454</v>
      </c>
      <c r="T30">
        <v>534</v>
      </c>
      <c r="U30">
        <v>9573</v>
      </c>
      <c r="V30" t="s">
        <v>264</v>
      </c>
      <c r="W30">
        <v>2173.8440000000001</v>
      </c>
      <c r="X30">
        <v>1043.1130000000001</v>
      </c>
      <c r="Y30">
        <v>2.0840000000000001</v>
      </c>
      <c r="Z30">
        <v>15.871</v>
      </c>
      <c r="AA30">
        <v>153.45829800000001</v>
      </c>
      <c r="AB30">
        <v>0.30943199999999998</v>
      </c>
      <c r="AC30">
        <v>70.966626000000005</v>
      </c>
      <c r="AD30" s="1">
        <v>629</v>
      </c>
      <c r="AE30">
        <v>14</v>
      </c>
      <c r="AF30">
        <v>454</v>
      </c>
      <c r="AG30">
        <v>82</v>
      </c>
      <c r="AH30">
        <v>14.165698000000001</v>
      </c>
      <c r="AI30">
        <v>1493.8</v>
      </c>
      <c r="AJ30">
        <v>0</v>
      </c>
      <c r="AK30">
        <v>63</v>
      </c>
      <c r="AL30">
        <v>59597</v>
      </c>
      <c r="AM30">
        <v>0.86856821755992319</v>
      </c>
      <c r="AN30" t="s">
        <v>69</v>
      </c>
      <c r="AO30">
        <v>2047.806</v>
      </c>
      <c r="AP30" t="s">
        <v>650</v>
      </c>
      <c r="AQ30" t="s">
        <v>118</v>
      </c>
      <c r="AR30" t="s">
        <v>119</v>
      </c>
      <c r="AS30" t="s">
        <v>118</v>
      </c>
      <c r="AT30" t="s">
        <v>119</v>
      </c>
      <c r="AU30" t="s">
        <v>193</v>
      </c>
      <c r="AV30" t="s">
        <v>264</v>
      </c>
      <c r="AW30" t="s">
        <v>69</v>
      </c>
      <c r="AX30">
        <v>9573</v>
      </c>
      <c r="AY30" t="s">
        <v>484</v>
      </c>
      <c r="AZ30">
        <v>3</v>
      </c>
      <c r="BA30" t="s">
        <v>204</v>
      </c>
      <c r="BB30">
        <v>2</v>
      </c>
      <c r="BC30">
        <v>1</v>
      </c>
      <c r="BE30" t="s">
        <v>69</v>
      </c>
      <c r="BF30">
        <v>0</v>
      </c>
      <c r="BG30" t="s">
        <v>342</v>
      </c>
      <c r="BI30" t="s">
        <v>118</v>
      </c>
      <c r="BJ30" t="s">
        <v>264</v>
      </c>
      <c r="BK30" t="s">
        <v>69</v>
      </c>
      <c r="BL30">
        <v>0.86856821755992319</v>
      </c>
      <c r="BM30">
        <v>9573</v>
      </c>
      <c r="BN30" t="s">
        <v>119</v>
      </c>
      <c r="BO30" t="s">
        <v>193</v>
      </c>
      <c r="BP30">
        <v>2</v>
      </c>
      <c r="BQ30">
        <v>2173.8440000000001</v>
      </c>
      <c r="BR30">
        <v>2.0163914498778032E-3</v>
      </c>
      <c r="BS30">
        <v>0.46244893189158137</v>
      </c>
      <c r="BT30">
        <v>0.2893491897302658</v>
      </c>
      <c r="BU30">
        <v>15.871</v>
      </c>
      <c r="BV30">
        <v>0.64402045408962183</v>
      </c>
      <c r="BW30">
        <v>20.884663296906311</v>
      </c>
      <c r="BX30">
        <v>63</v>
      </c>
      <c r="BY30">
        <v>14</v>
      </c>
      <c r="BZ30">
        <v>454</v>
      </c>
    </row>
    <row r="31" spans="1:78" ht="16.5" x14ac:dyDescent="0.25">
      <c r="A31" s="125" t="str">
        <f t="shared" si="1"/>
        <v>해성운수</v>
      </c>
      <c r="B31" s="126" t="str">
        <f t="shared" si="2"/>
        <v>김영배C</v>
      </c>
      <c r="C31" s="127" t="str">
        <f t="shared" si="3"/>
        <v>B</v>
      </c>
      <c r="D31" s="128">
        <f t="shared" si="4"/>
        <v>0.90524906210610978</v>
      </c>
      <c r="E31" s="129">
        <f t="shared" si="5"/>
        <v>7692</v>
      </c>
      <c r="F31" s="130" t="str">
        <f t="shared" si="6"/>
        <v>24</v>
      </c>
      <c r="G31" s="131" t="str">
        <f t="shared" si="7"/>
        <v>70바3856</v>
      </c>
      <c r="H31" s="132">
        <f t="shared" si="8"/>
        <v>14</v>
      </c>
      <c r="I31" s="133">
        <f t="shared" si="9"/>
        <v>2327.63</v>
      </c>
      <c r="J31" s="134">
        <f t="shared" si="10"/>
        <v>1.8975347473795701E-2</v>
      </c>
      <c r="K31" s="134">
        <f t="shared" si="11"/>
        <v>0.47394965908236897</v>
      </c>
      <c r="L31" s="134">
        <f t="shared" si="12"/>
        <v>0.24617314607562196</v>
      </c>
      <c r="M31" s="135">
        <f t="shared" si="13"/>
        <v>15.095000000000001</v>
      </c>
      <c r="N31" s="136">
        <f t="shared" si="14"/>
        <v>0.51554585565575284</v>
      </c>
      <c r="O31" s="136">
        <f t="shared" si="15"/>
        <v>30.632016256879314</v>
      </c>
      <c r="P31" s="222">
        <f t="shared" si="16"/>
        <v>82</v>
      </c>
      <c r="Q31" s="223">
        <f t="shared" si="17"/>
        <v>12</v>
      </c>
      <c r="R31" s="223">
        <f t="shared" si="18"/>
        <v>713</v>
      </c>
      <c r="T31">
        <v>534</v>
      </c>
      <c r="U31">
        <v>7692</v>
      </c>
      <c r="V31" t="s">
        <v>551</v>
      </c>
      <c r="W31">
        <v>2327.63</v>
      </c>
      <c r="X31">
        <v>1047.4639999999999</v>
      </c>
      <c r="Y31">
        <v>2.222</v>
      </c>
      <c r="Z31">
        <v>15.095000000000001</v>
      </c>
      <c r="AA31">
        <v>170.71718999999999</v>
      </c>
      <c r="AB31">
        <v>3.2394180000000001</v>
      </c>
      <c r="AC31">
        <v>80.911354000000003</v>
      </c>
      <c r="AD31" s="1">
        <v>573</v>
      </c>
      <c r="AE31">
        <v>12</v>
      </c>
      <c r="AF31">
        <v>713</v>
      </c>
      <c r="AG31">
        <v>82</v>
      </c>
      <c r="AH31">
        <v>13.63442</v>
      </c>
      <c r="AI31">
        <v>5616.5</v>
      </c>
      <c r="AJ31">
        <v>5.6</v>
      </c>
      <c r="AK31">
        <v>82</v>
      </c>
      <c r="AL31">
        <v>80740</v>
      </c>
      <c r="AM31">
        <v>0.90524906210610978</v>
      </c>
      <c r="AN31" t="s">
        <v>68</v>
      </c>
      <c r="AO31">
        <v>461.27800000000002</v>
      </c>
      <c r="AP31" t="s">
        <v>651</v>
      </c>
      <c r="AQ31" t="s">
        <v>118</v>
      </c>
      <c r="AR31" t="s">
        <v>119</v>
      </c>
      <c r="AS31" t="s">
        <v>118</v>
      </c>
      <c r="AT31" t="s">
        <v>119</v>
      </c>
      <c r="AU31" t="s">
        <v>187</v>
      </c>
      <c r="AV31" t="s">
        <v>551</v>
      </c>
      <c r="AW31" t="s">
        <v>68</v>
      </c>
      <c r="AX31">
        <v>7692</v>
      </c>
      <c r="AY31" t="s">
        <v>471</v>
      </c>
      <c r="AZ31">
        <v>8</v>
      </c>
      <c r="BA31" t="s">
        <v>510</v>
      </c>
      <c r="BB31">
        <v>14</v>
      </c>
      <c r="BC31">
        <v>1</v>
      </c>
      <c r="BE31" t="s">
        <v>68</v>
      </c>
      <c r="BF31">
        <v>0</v>
      </c>
      <c r="BG31" s="5" t="s">
        <v>342</v>
      </c>
      <c r="BI31" t="s">
        <v>118</v>
      </c>
      <c r="BJ31" t="s">
        <v>551</v>
      </c>
      <c r="BK31" t="s">
        <v>68</v>
      </c>
      <c r="BL31">
        <v>0.90524906210610978</v>
      </c>
      <c r="BM31">
        <v>7692</v>
      </c>
      <c r="BN31" t="s">
        <v>119</v>
      </c>
      <c r="BO31" t="s">
        <v>187</v>
      </c>
      <c r="BP31">
        <v>14</v>
      </c>
      <c r="BQ31">
        <v>2327.63</v>
      </c>
      <c r="BR31">
        <v>1.8975347473795701E-2</v>
      </c>
      <c r="BS31">
        <v>0.47394965908236897</v>
      </c>
      <c r="BT31">
        <v>0.24617314607562196</v>
      </c>
      <c r="BU31">
        <v>15.095000000000001</v>
      </c>
      <c r="BV31">
        <v>0.51554585565575284</v>
      </c>
      <c r="BW31">
        <v>30.632016256879314</v>
      </c>
      <c r="BX31">
        <v>82</v>
      </c>
      <c r="BY31">
        <v>12</v>
      </c>
      <c r="BZ31">
        <v>713</v>
      </c>
    </row>
    <row r="32" spans="1:78" ht="16.5" x14ac:dyDescent="0.25">
      <c r="A32" s="108" t="str">
        <f t="shared" si="1"/>
        <v>해성운수</v>
      </c>
      <c r="B32" s="109" t="str">
        <f t="shared" si="2"/>
        <v>김용복</v>
      </c>
      <c r="C32" s="110" t="str">
        <f t="shared" si="3"/>
        <v>C</v>
      </c>
      <c r="D32" s="111">
        <f t="shared" si="4"/>
        <v>0.85130434782608699</v>
      </c>
      <c r="E32" s="112">
        <f t="shared" si="5"/>
        <v>4546</v>
      </c>
      <c r="F32" s="113" t="str">
        <f t="shared" si="6"/>
        <v>593</v>
      </c>
      <c r="G32" s="114" t="str">
        <f t="shared" si="7"/>
        <v>71바5782</v>
      </c>
      <c r="H32" s="115">
        <f t="shared" si="8"/>
        <v>1</v>
      </c>
      <c r="I32" s="116">
        <f t="shared" si="9"/>
        <v>1476.38</v>
      </c>
      <c r="J32" s="117">
        <f t="shared" si="10"/>
        <v>9.0651289702805803E-3</v>
      </c>
      <c r="K32" s="117">
        <f t="shared" si="11"/>
        <v>0.48461659596226325</v>
      </c>
      <c r="L32" s="117">
        <f t="shared" si="12"/>
        <v>0.20184505344152587</v>
      </c>
      <c r="M32" s="118">
        <f t="shared" si="13"/>
        <v>10.323</v>
      </c>
      <c r="N32" s="119">
        <f t="shared" si="14"/>
        <v>0</v>
      </c>
      <c r="O32" s="119">
        <f t="shared" si="15"/>
        <v>5.8250585892520892</v>
      </c>
      <c r="P32" s="224">
        <f t="shared" si="16"/>
        <v>143</v>
      </c>
      <c r="Q32" s="225">
        <f t="shared" si="17"/>
        <v>0</v>
      </c>
      <c r="R32" s="225">
        <f t="shared" si="18"/>
        <v>86</v>
      </c>
      <c r="T32">
        <v>534</v>
      </c>
      <c r="U32">
        <v>4546</v>
      </c>
      <c r="V32" t="s">
        <v>265</v>
      </c>
      <c r="W32">
        <v>1476.38</v>
      </c>
      <c r="X32">
        <v>754.11</v>
      </c>
      <c r="Y32">
        <v>1.958</v>
      </c>
      <c r="Z32">
        <v>10.323</v>
      </c>
      <c r="AA32">
        <v>162.49553700000001</v>
      </c>
      <c r="AB32">
        <v>1.4730430000000001</v>
      </c>
      <c r="AC32">
        <v>78.748034000000004</v>
      </c>
      <c r="AD32" s="1">
        <v>298</v>
      </c>
      <c r="AE32">
        <v>0</v>
      </c>
      <c r="AF32">
        <v>86</v>
      </c>
      <c r="AG32">
        <v>68</v>
      </c>
      <c r="AH32">
        <v>9.0856639999999995</v>
      </c>
      <c r="AI32">
        <v>8</v>
      </c>
      <c r="AJ32">
        <v>0</v>
      </c>
      <c r="AK32">
        <v>143</v>
      </c>
      <c r="AL32">
        <v>57703</v>
      </c>
      <c r="AM32">
        <v>0.85130434782608699</v>
      </c>
      <c r="AN32" t="s">
        <v>69</v>
      </c>
      <c r="AO32">
        <v>1476.38</v>
      </c>
      <c r="AP32" t="s">
        <v>652</v>
      </c>
      <c r="AQ32" t="s">
        <v>118</v>
      </c>
      <c r="AR32" t="s">
        <v>128</v>
      </c>
      <c r="AS32" t="s">
        <v>118</v>
      </c>
      <c r="AT32" t="s">
        <v>128</v>
      </c>
      <c r="AU32" t="s">
        <v>244</v>
      </c>
      <c r="AV32" t="s">
        <v>265</v>
      </c>
      <c r="AW32" t="s">
        <v>69</v>
      </c>
      <c r="AX32">
        <v>4546</v>
      </c>
      <c r="AY32" t="s">
        <v>470</v>
      </c>
      <c r="AZ32">
        <v>7</v>
      </c>
      <c r="BA32" t="s">
        <v>653</v>
      </c>
      <c r="BB32">
        <v>1</v>
      </c>
      <c r="BC32">
        <v>1</v>
      </c>
      <c r="BE32" t="s">
        <v>67</v>
      </c>
      <c r="BF32">
        <v>1</v>
      </c>
      <c r="BG32" t="s">
        <v>376</v>
      </c>
      <c r="BI32" t="s">
        <v>118</v>
      </c>
      <c r="BJ32" t="s">
        <v>265</v>
      </c>
      <c r="BK32" t="s">
        <v>69</v>
      </c>
      <c r="BL32">
        <v>0.85130434782608699</v>
      </c>
      <c r="BM32">
        <v>4546</v>
      </c>
      <c r="BN32" t="s">
        <v>128</v>
      </c>
      <c r="BO32" t="s">
        <v>244</v>
      </c>
      <c r="BP32">
        <v>1</v>
      </c>
      <c r="BQ32">
        <v>1476.38</v>
      </c>
      <c r="BR32">
        <v>9.0651289702805803E-3</v>
      </c>
      <c r="BS32">
        <v>0.48461659596226325</v>
      </c>
      <c r="BT32">
        <v>0.20184505344152587</v>
      </c>
      <c r="BU32">
        <v>10.323</v>
      </c>
      <c r="BV32">
        <v>0</v>
      </c>
      <c r="BW32">
        <v>5.8250585892520892</v>
      </c>
      <c r="BX32">
        <v>143</v>
      </c>
      <c r="BY32">
        <v>0</v>
      </c>
      <c r="BZ32">
        <v>86</v>
      </c>
    </row>
    <row r="33" spans="1:78" ht="16.5" x14ac:dyDescent="0.25">
      <c r="A33" s="125" t="str">
        <f t="shared" si="1"/>
        <v>해성운수</v>
      </c>
      <c r="B33" s="126" t="str">
        <f t="shared" si="2"/>
        <v>김원민</v>
      </c>
      <c r="C33" s="127" t="str">
        <f t="shared" si="3"/>
        <v>F</v>
      </c>
      <c r="D33" s="128">
        <f t="shared" si="4"/>
        <v>0.74146586235483392</v>
      </c>
      <c r="E33" s="129">
        <f t="shared" si="5"/>
        <v>7820</v>
      </c>
      <c r="F33" s="130" t="str">
        <f t="shared" si="6"/>
        <v>579</v>
      </c>
      <c r="G33" s="131" t="str">
        <f t="shared" si="7"/>
        <v>71바5796</v>
      </c>
      <c r="H33" s="132">
        <f t="shared" si="8"/>
        <v>7</v>
      </c>
      <c r="I33" s="133">
        <f t="shared" si="9"/>
        <v>2245.6220000000003</v>
      </c>
      <c r="J33" s="134">
        <f t="shared" si="10"/>
        <v>6.7636929040785394E-3</v>
      </c>
      <c r="K33" s="134">
        <f t="shared" si="11"/>
        <v>0.48616617070815821</v>
      </c>
      <c r="L33" s="134">
        <f t="shared" si="12"/>
        <v>0.43195159292169377</v>
      </c>
      <c r="M33" s="135">
        <f t="shared" si="13"/>
        <v>6.9660000000000002</v>
      </c>
      <c r="N33" s="136">
        <f t="shared" si="14"/>
        <v>0.71249747286052589</v>
      </c>
      <c r="O33" s="136">
        <f t="shared" si="15"/>
        <v>1.7367125900975318</v>
      </c>
      <c r="P33" s="222">
        <f t="shared" si="16"/>
        <v>89</v>
      </c>
      <c r="Q33" s="223">
        <f t="shared" si="17"/>
        <v>16</v>
      </c>
      <c r="R33" s="223">
        <f t="shared" si="18"/>
        <v>39</v>
      </c>
      <c r="T33">
        <v>534</v>
      </c>
      <c r="U33">
        <v>7820</v>
      </c>
      <c r="V33" t="s">
        <v>443</v>
      </c>
      <c r="W33">
        <v>2245.6219999999998</v>
      </c>
      <c r="X33">
        <v>583.21</v>
      </c>
      <c r="Y33">
        <v>3.85</v>
      </c>
      <c r="Z33">
        <v>6.9660000000000002</v>
      </c>
      <c r="AA33">
        <v>225.836096</v>
      </c>
      <c r="AB33">
        <v>1.5274859999999999</v>
      </c>
      <c r="AC33">
        <v>109.79387</v>
      </c>
      <c r="AD33" s="1">
        <v>970</v>
      </c>
      <c r="AE33">
        <v>16</v>
      </c>
      <c r="AF33">
        <v>39</v>
      </c>
      <c r="AG33">
        <v>92</v>
      </c>
      <c r="AH33">
        <v>9.9435920000000007</v>
      </c>
      <c r="AI33">
        <v>893.1</v>
      </c>
      <c r="AJ33">
        <v>5.2</v>
      </c>
      <c r="AK33">
        <v>89</v>
      </c>
      <c r="AL33">
        <v>74866</v>
      </c>
      <c r="AM33">
        <v>0.74146586235483392</v>
      </c>
      <c r="AN33" t="s">
        <v>70</v>
      </c>
      <c r="AO33">
        <v>647.94500000000005</v>
      </c>
      <c r="AP33" t="s">
        <v>654</v>
      </c>
      <c r="AQ33" t="s">
        <v>118</v>
      </c>
      <c r="AR33" t="s">
        <v>127</v>
      </c>
      <c r="AS33" t="s">
        <v>118</v>
      </c>
      <c r="AT33" t="s">
        <v>127</v>
      </c>
      <c r="AU33" t="s">
        <v>363</v>
      </c>
      <c r="AV33" t="s">
        <v>443</v>
      </c>
      <c r="AW33" t="s">
        <v>70</v>
      </c>
      <c r="AX33">
        <v>7820</v>
      </c>
      <c r="AY33" t="s">
        <v>479</v>
      </c>
      <c r="AZ33">
        <v>6</v>
      </c>
      <c r="BA33" t="s">
        <v>506</v>
      </c>
      <c r="BB33">
        <v>7</v>
      </c>
      <c r="BC33">
        <v>1</v>
      </c>
      <c r="BE33" t="s">
        <v>70</v>
      </c>
      <c r="BF33">
        <v>0</v>
      </c>
      <c r="BG33" s="5" t="s">
        <v>342</v>
      </c>
      <c r="BI33" t="s">
        <v>118</v>
      </c>
      <c r="BJ33" t="s">
        <v>443</v>
      </c>
      <c r="BK33" t="s">
        <v>70</v>
      </c>
      <c r="BL33">
        <v>0.74146586235483392</v>
      </c>
      <c r="BM33">
        <v>7820</v>
      </c>
      <c r="BN33" t="s">
        <v>127</v>
      </c>
      <c r="BO33" t="s">
        <v>363</v>
      </c>
      <c r="BP33">
        <v>7</v>
      </c>
      <c r="BQ33">
        <v>2245.6220000000003</v>
      </c>
      <c r="BR33">
        <v>6.7636929040785394E-3</v>
      </c>
      <c r="BS33">
        <v>0.48616617070815821</v>
      </c>
      <c r="BT33">
        <v>0.43195159292169388</v>
      </c>
      <c r="BU33">
        <v>6.9660000000000002</v>
      </c>
      <c r="BV33">
        <v>0.71249747286052589</v>
      </c>
      <c r="BW33">
        <v>1.7367125900975318</v>
      </c>
      <c r="BX33">
        <v>89</v>
      </c>
      <c r="BY33">
        <v>16</v>
      </c>
      <c r="BZ33">
        <v>39</v>
      </c>
    </row>
    <row r="34" spans="1:78" ht="16.5" x14ac:dyDescent="0.25">
      <c r="A34" s="108" t="str">
        <f t="shared" si="1"/>
        <v>해성운수</v>
      </c>
      <c r="B34" s="109" t="str">
        <f t="shared" si="2"/>
        <v>김유보</v>
      </c>
      <c r="C34" s="110" t="str">
        <f t="shared" si="3"/>
        <v>C</v>
      </c>
      <c r="D34" s="111">
        <f t="shared" si="4"/>
        <v>0.88259775463307677</v>
      </c>
      <c r="E34" s="112">
        <f t="shared" si="5"/>
        <v>5233</v>
      </c>
      <c r="F34" s="113" t="str">
        <f t="shared" si="6"/>
        <v>579</v>
      </c>
      <c r="G34" s="114" t="str">
        <f t="shared" si="7"/>
        <v>71바5797</v>
      </c>
      <c r="H34" s="115">
        <f t="shared" si="8"/>
        <v>3</v>
      </c>
      <c r="I34" s="116">
        <f t="shared" si="9"/>
        <v>1331.3090000000002</v>
      </c>
      <c r="J34" s="117">
        <f t="shared" si="10"/>
        <v>1.6074516701447116E-2</v>
      </c>
      <c r="K34" s="117">
        <f t="shared" si="11"/>
        <v>0.45092446233463024</v>
      </c>
      <c r="L34" s="117">
        <f t="shared" si="12"/>
        <v>0.53255855702920951</v>
      </c>
      <c r="M34" s="118">
        <f t="shared" si="13"/>
        <v>4.0060000000000002</v>
      </c>
      <c r="N34" s="119">
        <f t="shared" si="14"/>
        <v>0.82625446083516285</v>
      </c>
      <c r="O34" s="119">
        <f t="shared" si="15"/>
        <v>2.3285352987172772</v>
      </c>
      <c r="P34" s="224">
        <f t="shared" si="16"/>
        <v>61</v>
      </c>
      <c r="Q34" s="225">
        <f t="shared" si="17"/>
        <v>11</v>
      </c>
      <c r="R34" s="225">
        <f t="shared" si="18"/>
        <v>31</v>
      </c>
      <c r="T34">
        <v>534</v>
      </c>
      <c r="U34">
        <v>5233</v>
      </c>
      <c r="V34" t="s">
        <v>552</v>
      </c>
      <c r="W34">
        <v>1331.309</v>
      </c>
      <c r="X34">
        <v>269.41399999999999</v>
      </c>
      <c r="Y34">
        <v>4.9409999999999998</v>
      </c>
      <c r="Z34">
        <v>4.0060000000000002</v>
      </c>
      <c r="AA34">
        <v>128.06524999999999</v>
      </c>
      <c r="AB34">
        <v>2.0585870000000002</v>
      </c>
      <c r="AC34">
        <v>57.747754</v>
      </c>
      <c r="AD34" s="1">
        <v>709</v>
      </c>
      <c r="AE34">
        <v>11</v>
      </c>
      <c r="AF34">
        <v>31</v>
      </c>
      <c r="AG34">
        <v>83</v>
      </c>
      <c r="AH34">
        <v>10.395552</v>
      </c>
      <c r="AI34">
        <v>47.1</v>
      </c>
      <c r="AJ34">
        <v>2.7</v>
      </c>
      <c r="AK34">
        <v>61</v>
      </c>
      <c r="AL34">
        <v>27038</v>
      </c>
      <c r="AM34">
        <v>0.88259775463307677</v>
      </c>
      <c r="AN34" t="s">
        <v>69</v>
      </c>
      <c r="AO34">
        <v>973.97</v>
      </c>
      <c r="AP34" t="s">
        <v>655</v>
      </c>
      <c r="AQ34" t="s">
        <v>118</v>
      </c>
      <c r="AR34" t="s">
        <v>127</v>
      </c>
      <c r="AS34" t="s">
        <v>118</v>
      </c>
      <c r="AT34" t="s">
        <v>127</v>
      </c>
      <c r="AU34" t="s">
        <v>542</v>
      </c>
      <c r="AV34" t="s">
        <v>552</v>
      </c>
      <c r="AW34" t="s">
        <v>69</v>
      </c>
      <c r="AX34">
        <v>5233</v>
      </c>
      <c r="AY34" t="s">
        <v>513</v>
      </c>
      <c r="AZ34">
        <v>1</v>
      </c>
      <c r="BA34" t="s">
        <v>408</v>
      </c>
      <c r="BB34">
        <v>3</v>
      </c>
      <c r="BC34">
        <v>1</v>
      </c>
      <c r="BE34" t="s">
        <v>68</v>
      </c>
      <c r="BF34">
        <v>-1</v>
      </c>
      <c r="BG34" s="5" t="s">
        <v>433</v>
      </c>
      <c r="BI34" t="s">
        <v>118</v>
      </c>
      <c r="BJ34" t="s">
        <v>552</v>
      </c>
      <c r="BK34" t="s">
        <v>69</v>
      </c>
      <c r="BL34">
        <v>0.88259775463307677</v>
      </c>
      <c r="BM34">
        <v>5233</v>
      </c>
      <c r="BN34" t="s">
        <v>127</v>
      </c>
      <c r="BO34" t="s">
        <v>542</v>
      </c>
      <c r="BP34">
        <v>3</v>
      </c>
      <c r="BQ34">
        <v>1331.3090000000002</v>
      </c>
      <c r="BR34">
        <v>1.6074516701447116E-2</v>
      </c>
      <c r="BS34">
        <v>0.45092446233463024</v>
      </c>
      <c r="BT34">
        <v>0.53255855702920962</v>
      </c>
      <c r="BU34">
        <v>4.0060000000000002</v>
      </c>
      <c r="BV34">
        <v>0.82625446083516285</v>
      </c>
      <c r="BW34">
        <v>2.3285352987172772</v>
      </c>
      <c r="BX34">
        <v>61</v>
      </c>
      <c r="BY34">
        <v>11</v>
      </c>
      <c r="BZ34">
        <v>31</v>
      </c>
    </row>
    <row r="35" spans="1:78" ht="16.5" x14ac:dyDescent="0.25">
      <c r="A35" s="125" t="str">
        <f t="shared" si="1"/>
        <v>해성운수</v>
      </c>
      <c r="B35" s="126" t="str">
        <f t="shared" si="2"/>
        <v>김종환</v>
      </c>
      <c r="C35" s="127" t="str">
        <f t="shared" si="3"/>
        <v>D</v>
      </c>
      <c r="D35" s="128">
        <f t="shared" si="4"/>
        <v>0.83272727272727265</v>
      </c>
      <c r="E35" s="129">
        <f t="shared" si="5"/>
        <v>3142</v>
      </c>
      <c r="F35" s="130" t="str">
        <f t="shared" si="6"/>
        <v>593</v>
      </c>
      <c r="G35" s="131" t="str">
        <f t="shared" si="7"/>
        <v>71바5779</v>
      </c>
      <c r="H35" s="132">
        <f t="shared" si="8"/>
        <v>1</v>
      </c>
      <c r="I35" s="133">
        <f t="shared" si="9"/>
        <v>1443.606</v>
      </c>
      <c r="J35" s="134">
        <f t="shared" si="10"/>
        <v>4.2991623578582258E-4</v>
      </c>
      <c r="K35" s="134">
        <f t="shared" si="11"/>
        <v>0.49245046596884373</v>
      </c>
      <c r="L35" s="134">
        <f t="shared" si="12"/>
        <v>4.2255296805361019E-2</v>
      </c>
      <c r="M35" s="135">
        <f t="shared" si="13"/>
        <v>9.92</v>
      </c>
      <c r="N35" s="136">
        <f t="shared" si="14"/>
        <v>6.9270978369444292E-2</v>
      </c>
      <c r="O35" s="136">
        <f t="shared" si="15"/>
        <v>7.0656397936833182</v>
      </c>
      <c r="P35" s="222">
        <f t="shared" si="16"/>
        <v>113</v>
      </c>
      <c r="Q35" s="223">
        <f t="shared" si="17"/>
        <v>1</v>
      </c>
      <c r="R35" s="223">
        <f t="shared" si="18"/>
        <v>102</v>
      </c>
      <c r="T35">
        <v>534</v>
      </c>
      <c r="U35">
        <v>3142</v>
      </c>
      <c r="V35" t="s">
        <v>266</v>
      </c>
      <c r="W35">
        <v>1443.606</v>
      </c>
      <c r="X35">
        <v>787.85599999999999</v>
      </c>
      <c r="Y35">
        <v>1.8320000000000001</v>
      </c>
      <c r="Z35">
        <v>9.92</v>
      </c>
      <c r="AA35">
        <v>146.00053399999999</v>
      </c>
      <c r="AB35">
        <v>6.2768000000000004E-2</v>
      </c>
      <c r="AC35">
        <v>71.898031000000003</v>
      </c>
      <c r="AD35" s="1">
        <v>61</v>
      </c>
      <c r="AE35">
        <v>1</v>
      </c>
      <c r="AF35">
        <v>102</v>
      </c>
      <c r="AG35">
        <v>62</v>
      </c>
      <c r="AH35">
        <v>9.8876760000000008</v>
      </c>
      <c r="AI35">
        <v>0</v>
      </c>
      <c r="AJ35">
        <v>0</v>
      </c>
      <c r="AK35">
        <v>113</v>
      </c>
      <c r="AL35">
        <v>36223</v>
      </c>
      <c r="AM35">
        <v>0.83272727272727265</v>
      </c>
      <c r="AN35" t="s">
        <v>67</v>
      </c>
      <c r="AO35">
        <v>1443.606</v>
      </c>
      <c r="AP35" t="s">
        <v>656</v>
      </c>
      <c r="AQ35" t="s">
        <v>118</v>
      </c>
      <c r="AR35" t="s">
        <v>128</v>
      </c>
      <c r="AS35" t="s">
        <v>118</v>
      </c>
      <c r="AT35" t="s">
        <v>128</v>
      </c>
      <c r="AU35" t="s">
        <v>243</v>
      </c>
      <c r="AV35" t="s">
        <v>266</v>
      </c>
      <c r="AW35" t="s">
        <v>67</v>
      </c>
      <c r="AX35">
        <v>3142</v>
      </c>
      <c r="AY35" t="s">
        <v>488</v>
      </c>
      <c r="AZ35">
        <v>1</v>
      </c>
      <c r="BA35" t="s">
        <v>369</v>
      </c>
      <c r="BB35">
        <v>1</v>
      </c>
      <c r="BC35">
        <v>1</v>
      </c>
      <c r="BE35" t="s">
        <v>67</v>
      </c>
      <c r="BF35">
        <v>0</v>
      </c>
      <c r="BG35" t="s">
        <v>342</v>
      </c>
      <c r="BI35" t="s">
        <v>118</v>
      </c>
      <c r="BJ35" t="s">
        <v>266</v>
      </c>
      <c r="BK35" t="s">
        <v>67</v>
      </c>
      <c r="BL35">
        <v>0.83272727272727265</v>
      </c>
      <c r="BM35">
        <v>3142</v>
      </c>
      <c r="BN35" t="s">
        <v>128</v>
      </c>
      <c r="BO35" t="s">
        <v>243</v>
      </c>
      <c r="BP35">
        <v>1</v>
      </c>
      <c r="BQ35">
        <v>1443.606</v>
      </c>
      <c r="BR35">
        <v>4.2991623578582258E-4</v>
      </c>
      <c r="BS35">
        <v>0.49245046596884373</v>
      </c>
      <c r="BT35">
        <v>4.2255296805361019E-2</v>
      </c>
      <c r="BU35">
        <v>9.92</v>
      </c>
      <c r="BV35">
        <v>6.9270978369444292E-2</v>
      </c>
      <c r="BW35">
        <v>7.0656397936833182</v>
      </c>
      <c r="BX35">
        <v>113</v>
      </c>
      <c r="BY35">
        <v>1</v>
      </c>
      <c r="BZ35">
        <v>102</v>
      </c>
    </row>
    <row r="36" spans="1:78" ht="16.5" x14ac:dyDescent="0.25">
      <c r="A36" s="108" t="str">
        <f t="shared" si="1"/>
        <v>해성운수</v>
      </c>
      <c r="B36" s="109" t="str">
        <f t="shared" si="2"/>
        <v>김진우</v>
      </c>
      <c r="C36" s="110" t="str">
        <f t="shared" si="3"/>
        <v>A</v>
      </c>
      <c r="D36" s="111">
        <f t="shared" si="4"/>
        <v>0.96546293327159549</v>
      </c>
      <c r="E36" s="112">
        <f t="shared" si="5"/>
        <v>2195</v>
      </c>
      <c r="F36" s="113" t="str">
        <f t="shared" si="6"/>
        <v>24</v>
      </c>
      <c r="G36" s="114" t="str">
        <f t="shared" si="7"/>
        <v>70바3889</v>
      </c>
      <c r="H36" s="115">
        <f t="shared" si="8"/>
        <v>12</v>
      </c>
      <c r="I36" s="116">
        <f t="shared" si="9"/>
        <v>2287.875</v>
      </c>
      <c r="J36" s="117">
        <f t="shared" si="10"/>
        <v>8.574709459259389E-3</v>
      </c>
      <c r="K36" s="117">
        <f t="shared" si="11"/>
        <v>0.35347261579304989</v>
      </c>
      <c r="L36" s="117">
        <f t="shared" si="12"/>
        <v>0.20586789050975249</v>
      </c>
      <c r="M36" s="118">
        <f t="shared" si="13"/>
        <v>13.004</v>
      </c>
      <c r="N36" s="119">
        <f t="shared" si="14"/>
        <v>0.43708681636890129</v>
      </c>
      <c r="O36" s="119">
        <f t="shared" si="15"/>
        <v>25.045074577938042</v>
      </c>
      <c r="P36" s="224">
        <f t="shared" si="16"/>
        <v>5</v>
      </c>
      <c r="Q36" s="225">
        <f t="shared" si="17"/>
        <v>10</v>
      </c>
      <c r="R36" s="225">
        <f t="shared" si="18"/>
        <v>574</v>
      </c>
      <c r="T36">
        <v>534</v>
      </c>
      <c r="U36">
        <v>2195</v>
      </c>
      <c r="V36" t="s">
        <v>267</v>
      </c>
      <c r="W36">
        <v>2292.951</v>
      </c>
      <c r="X36">
        <v>996.08</v>
      </c>
      <c r="Y36">
        <v>2.302</v>
      </c>
      <c r="Z36">
        <v>13.004</v>
      </c>
      <c r="AA36">
        <v>138.93800200000001</v>
      </c>
      <c r="AB36">
        <v>1.1913530000000001</v>
      </c>
      <c r="AC36">
        <v>49.110779000000001</v>
      </c>
      <c r="AD36" s="1">
        <v>471</v>
      </c>
      <c r="AE36">
        <v>10</v>
      </c>
      <c r="AF36">
        <v>574</v>
      </c>
      <c r="AG36">
        <v>83</v>
      </c>
      <c r="AH36">
        <v>16.503411</v>
      </c>
      <c r="AI36">
        <v>1049.4000000000001</v>
      </c>
      <c r="AJ36">
        <v>1.5</v>
      </c>
      <c r="AK36">
        <v>5</v>
      </c>
      <c r="AL36">
        <v>1213</v>
      </c>
      <c r="AM36">
        <v>0.96546293327159549</v>
      </c>
      <c r="AN36" t="s">
        <v>66</v>
      </c>
      <c r="AO36">
        <v>383.84899999999999</v>
      </c>
      <c r="AP36" t="s">
        <v>657</v>
      </c>
      <c r="AQ36" t="s">
        <v>118</v>
      </c>
      <c r="AR36" t="s">
        <v>119</v>
      </c>
      <c r="AS36" t="s">
        <v>118</v>
      </c>
      <c r="AT36" t="s">
        <v>119</v>
      </c>
      <c r="AU36" t="s">
        <v>209</v>
      </c>
      <c r="AV36" t="s">
        <v>267</v>
      </c>
      <c r="AW36" t="s">
        <v>66</v>
      </c>
      <c r="AX36">
        <v>2195</v>
      </c>
      <c r="AY36" t="s">
        <v>476</v>
      </c>
      <c r="AZ36">
        <v>14</v>
      </c>
      <c r="BA36" t="s">
        <v>658</v>
      </c>
      <c r="BB36">
        <v>12</v>
      </c>
      <c r="BC36">
        <v>1</v>
      </c>
      <c r="BE36" t="s">
        <v>68</v>
      </c>
      <c r="BF36">
        <v>1</v>
      </c>
      <c r="BG36" s="5" t="s">
        <v>376</v>
      </c>
      <c r="BI36" t="s">
        <v>118</v>
      </c>
      <c r="BJ36" t="s">
        <v>267</v>
      </c>
      <c r="BK36" t="s">
        <v>66</v>
      </c>
      <c r="BL36">
        <v>0.96546293327159549</v>
      </c>
      <c r="BM36">
        <v>2195</v>
      </c>
      <c r="BN36" t="s">
        <v>119</v>
      </c>
      <c r="BO36" t="s">
        <v>209</v>
      </c>
      <c r="BP36">
        <v>12</v>
      </c>
      <c r="BQ36">
        <v>2287.875</v>
      </c>
      <c r="BR36">
        <v>8.574709459259389E-3</v>
      </c>
      <c r="BS36">
        <v>0.35347261579304989</v>
      </c>
      <c r="BT36">
        <v>0.20541215228759793</v>
      </c>
      <c r="BU36">
        <v>13.004</v>
      </c>
      <c r="BV36">
        <v>0.43708681636890129</v>
      </c>
      <c r="BW36">
        <v>25.045074577938042</v>
      </c>
      <c r="BX36">
        <v>5</v>
      </c>
      <c r="BY36">
        <v>10</v>
      </c>
      <c r="BZ36">
        <v>574</v>
      </c>
    </row>
    <row r="37" spans="1:78" ht="16.5" x14ac:dyDescent="0.25">
      <c r="A37" s="125" t="str">
        <f t="shared" si="1"/>
        <v>해성운수</v>
      </c>
      <c r="B37" s="126" t="str">
        <f t="shared" si="2"/>
        <v>김태균</v>
      </c>
      <c r="C37" s="127" t="str">
        <f t="shared" si="3"/>
        <v>B</v>
      </c>
      <c r="D37" s="128">
        <f t="shared" si="4"/>
        <v>0.93195556941671065</v>
      </c>
      <c r="E37" s="129">
        <f t="shared" si="5"/>
        <v>8283</v>
      </c>
      <c r="F37" s="130" t="str">
        <f t="shared" si="6"/>
        <v>579</v>
      </c>
      <c r="G37" s="131" t="str">
        <f t="shared" si="7"/>
        <v>71바5777</v>
      </c>
      <c r="H37" s="132">
        <f t="shared" si="8"/>
        <v>3</v>
      </c>
      <c r="I37" s="133">
        <f t="shared" si="9"/>
        <v>2057.9560000000001</v>
      </c>
      <c r="J37" s="134">
        <f t="shared" si="10"/>
        <v>8.4411485239115014E-2</v>
      </c>
      <c r="K37" s="134">
        <f t="shared" si="11"/>
        <v>0.35598592071312191</v>
      </c>
      <c r="L37" s="134">
        <f t="shared" si="12"/>
        <v>0.54568707980151177</v>
      </c>
      <c r="M37" s="135">
        <f t="shared" si="13"/>
        <v>2.4380000000000002</v>
      </c>
      <c r="N37" s="136">
        <f t="shared" si="14"/>
        <v>4.8591903811354566E-2</v>
      </c>
      <c r="O37" s="136">
        <f t="shared" si="15"/>
        <v>2.0894518638882462</v>
      </c>
      <c r="P37" s="222">
        <f t="shared" si="16"/>
        <v>22</v>
      </c>
      <c r="Q37" s="223">
        <f t="shared" si="17"/>
        <v>1</v>
      </c>
      <c r="R37" s="223">
        <f t="shared" si="18"/>
        <v>43</v>
      </c>
      <c r="T37">
        <v>534</v>
      </c>
      <c r="U37">
        <v>8283</v>
      </c>
      <c r="V37" t="s">
        <v>382</v>
      </c>
      <c r="W37">
        <v>2057.9560000000001</v>
      </c>
      <c r="X37">
        <v>387.86700000000002</v>
      </c>
      <c r="Y37">
        <v>5.306</v>
      </c>
      <c r="Z37">
        <v>2.4380000000000002</v>
      </c>
      <c r="AA37">
        <v>196.35397900000001</v>
      </c>
      <c r="AB37">
        <v>16.574531</v>
      </c>
      <c r="AC37">
        <v>69.899252000000004</v>
      </c>
      <c r="AD37" s="1">
        <v>1123</v>
      </c>
      <c r="AE37">
        <v>1</v>
      </c>
      <c r="AF37">
        <v>43</v>
      </c>
      <c r="AG37">
        <v>76</v>
      </c>
      <c r="AH37">
        <v>10.480846</v>
      </c>
      <c r="AI37">
        <v>63.6</v>
      </c>
      <c r="AJ37">
        <v>0</v>
      </c>
      <c r="AK37">
        <v>22</v>
      </c>
      <c r="AL37">
        <v>15286</v>
      </c>
      <c r="AM37">
        <v>0.93195556941671065</v>
      </c>
      <c r="AN37" t="s">
        <v>68</v>
      </c>
      <c r="AO37">
        <v>1877.231</v>
      </c>
      <c r="AP37" t="s">
        <v>659</v>
      </c>
      <c r="AQ37" t="s">
        <v>118</v>
      </c>
      <c r="AR37" t="s">
        <v>127</v>
      </c>
      <c r="AS37" t="s">
        <v>118</v>
      </c>
      <c r="AT37" t="s">
        <v>127</v>
      </c>
      <c r="AU37" t="s">
        <v>236</v>
      </c>
      <c r="AV37" t="s">
        <v>382</v>
      </c>
      <c r="AW37" t="s">
        <v>68</v>
      </c>
      <c r="AX37">
        <v>8283</v>
      </c>
      <c r="AY37" t="s">
        <v>472</v>
      </c>
      <c r="AZ37">
        <v>1</v>
      </c>
      <c r="BA37" t="s">
        <v>501</v>
      </c>
      <c r="BB37">
        <v>3</v>
      </c>
      <c r="BC37">
        <v>1</v>
      </c>
      <c r="BE37" t="s">
        <v>66</v>
      </c>
      <c r="BF37">
        <v>-1</v>
      </c>
      <c r="BG37" t="s">
        <v>433</v>
      </c>
      <c r="BI37" t="s">
        <v>118</v>
      </c>
      <c r="BJ37" t="s">
        <v>382</v>
      </c>
      <c r="BK37" t="s">
        <v>68</v>
      </c>
      <c r="BL37">
        <v>0.93195556941671065</v>
      </c>
      <c r="BM37">
        <v>8283</v>
      </c>
      <c r="BN37" t="s">
        <v>127</v>
      </c>
      <c r="BO37" t="s">
        <v>236</v>
      </c>
      <c r="BP37">
        <v>3</v>
      </c>
      <c r="BQ37">
        <v>2057.9560000000001</v>
      </c>
      <c r="BR37">
        <v>8.4411485239115014E-2</v>
      </c>
      <c r="BS37">
        <v>0.35598592071312191</v>
      </c>
      <c r="BT37">
        <v>0.54568707980151177</v>
      </c>
      <c r="BU37">
        <v>2.4380000000000002</v>
      </c>
      <c r="BV37">
        <v>4.8591903811354566E-2</v>
      </c>
      <c r="BW37">
        <v>2.0894518638882462</v>
      </c>
      <c r="BX37">
        <v>22</v>
      </c>
      <c r="BY37">
        <v>1</v>
      </c>
      <c r="BZ37">
        <v>43</v>
      </c>
    </row>
    <row r="38" spans="1:78" ht="16.5" x14ac:dyDescent="0.25">
      <c r="A38" s="108" t="str">
        <f t="shared" si="1"/>
        <v>해성운수</v>
      </c>
      <c r="B38" s="109" t="str">
        <f t="shared" si="2"/>
        <v>김학상</v>
      </c>
      <c r="C38" s="110" t="str">
        <f t="shared" si="3"/>
        <v>S</v>
      </c>
      <c r="D38" s="111">
        <f t="shared" si="4"/>
        <v>1.0170833333333333</v>
      </c>
      <c r="E38" s="112">
        <f t="shared" si="5"/>
        <v>3231</v>
      </c>
      <c r="F38" s="113" t="str">
        <f t="shared" si="6"/>
        <v>24</v>
      </c>
      <c r="G38" s="114" t="str">
        <f t="shared" si="7"/>
        <v>70바3881</v>
      </c>
      <c r="H38" s="115">
        <f t="shared" si="8"/>
        <v>1</v>
      </c>
      <c r="I38" s="116">
        <f t="shared" si="9"/>
        <v>564.50800000000004</v>
      </c>
      <c r="J38" s="117">
        <f t="shared" si="10"/>
        <v>1.3813989212694893E-3</v>
      </c>
      <c r="K38" s="117">
        <f t="shared" si="11"/>
        <v>0.37253852392234088</v>
      </c>
      <c r="L38" s="117">
        <f t="shared" si="12"/>
        <v>0.26748956613546659</v>
      </c>
      <c r="M38" s="118">
        <f t="shared" si="13"/>
        <v>14.14</v>
      </c>
      <c r="N38" s="119">
        <f t="shared" si="14"/>
        <v>0.70858163214693148</v>
      </c>
      <c r="O38" s="119">
        <f t="shared" si="15"/>
        <v>4.7829260169917873</v>
      </c>
      <c r="P38" s="224">
        <f t="shared" si="16"/>
        <v>4</v>
      </c>
      <c r="Q38" s="225">
        <f t="shared" si="17"/>
        <v>4</v>
      </c>
      <c r="R38" s="225">
        <f t="shared" si="18"/>
        <v>27</v>
      </c>
      <c r="T38">
        <v>534</v>
      </c>
      <c r="U38">
        <v>3231</v>
      </c>
      <c r="V38" t="s">
        <v>268</v>
      </c>
      <c r="W38">
        <v>564.50800000000004</v>
      </c>
      <c r="X38">
        <v>231.25800000000001</v>
      </c>
      <c r="Y38">
        <v>2.4409999999999998</v>
      </c>
      <c r="Z38">
        <v>14.14</v>
      </c>
      <c r="AA38">
        <v>31.968318</v>
      </c>
      <c r="AB38">
        <v>4.4160999999999999E-2</v>
      </c>
      <c r="AC38">
        <v>11.90943</v>
      </c>
      <c r="AD38" s="1">
        <v>151</v>
      </c>
      <c r="AE38">
        <v>4</v>
      </c>
      <c r="AF38">
        <v>27</v>
      </c>
      <c r="AG38">
        <v>84</v>
      </c>
      <c r="AH38">
        <v>17.658356999999999</v>
      </c>
      <c r="AI38">
        <v>497.8</v>
      </c>
      <c r="AJ38">
        <v>0.9</v>
      </c>
      <c r="AK38">
        <v>4</v>
      </c>
      <c r="AL38">
        <v>3815</v>
      </c>
      <c r="AM38">
        <v>1.0170833333333333</v>
      </c>
      <c r="AN38" t="s">
        <v>71</v>
      </c>
      <c r="AO38">
        <v>564.50800000000004</v>
      </c>
      <c r="AP38" t="s">
        <v>660</v>
      </c>
      <c r="AQ38" t="s">
        <v>118</v>
      </c>
      <c r="AR38" t="s">
        <v>119</v>
      </c>
      <c r="AS38" t="s">
        <v>118</v>
      </c>
      <c r="AT38" t="s">
        <v>119</v>
      </c>
      <c r="AU38" t="s">
        <v>208</v>
      </c>
      <c r="AV38" t="s">
        <v>268</v>
      </c>
      <c r="AW38" t="s">
        <v>71</v>
      </c>
      <c r="AX38">
        <v>3231</v>
      </c>
      <c r="AY38" t="s">
        <v>473</v>
      </c>
      <c r="AZ38">
        <v>15</v>
      </c>
      <c r="BA38" t="s">
        <v>661</v>
      </c>
      <c r="BB38">
        <v>1</v>
      </c>
      <c r="BC38">
        <v>1</v>
      </c>
      <c r="BE38" t="s">
        <v>66</v>
      </c>
      <c r="BF38">
        <v>1</v>
      </c>
      <c r="BG38" s="5" t="s">
        <v>376</v>
      </c>
      <c r="BI38" t="s">
        <v>118</v>
      </c>
      <c r="BJ38" t="s">
        <v>268</v>
      </c>
      <c r="BK38" t="s">
        <v>71</v>
      </c>
      <c r="BL38">
        <v>1.0170833333333333</v>
      </c>
      <c r="BM38">
        <v>3231</v>
      </c>
      <c r="BN38" t="s">
        <v>119</v>
      </c>
      <c r="BO38" t="s">
        <v>208</v>
      </c>
      <c r="BP38">
        <v>1</v>
      </c>
      <c r="BQ38">
        <v>564.50800000000004</v>
      </c>
      <c r="BR38">
        <v>1.3813989212694893E-3</v>
      </c>
      <c r="BS38">
        <v>0.37253852392234088</v>
      </c>
      <c r="BT38">
        <v>0.26748956613546659</v>
      </c>
      <c r="BU38">
        <v>14.14</v>
      </c>
      <c r="BV38">
        <v>0.70858163214693148</v>
      </c>
      <c r="BW38">
        <v>4.7829260169917873</v>
      </c>
      <c r="BX38">
        <v>4</v>
      </c>
      <c r="BY38">
        <v>4</v>
      </c>
      <c r="BZ38">
        <v>27</v>
      </c>
    </row>
    <row r="39" spans="1:78" ht="16.5" x14ac:dyDescent="0.25">
      <c r="A39" s="125" t="str">
        <f t="shared" si="1"/>
        <v>해성운수</v>
      </c>
      <c r="B39" s="126" t="str">
        <f t="shared" si="2"/>
        <v>김형재</v>
      </c>
      <c r="C39" s="127" t="str">
        <f t="shared" si="3"/>
        <v>F</v>
      </c>
      <c r="D39" s="128">
        <f t="shared" si="4"/>
        <v>0.76791982693699867</v>
      </c>
      <c r="E39" s="129">
        <f t="shared" si="5"/>
        <v>6521</v>
      </c>
      <c r="F39" s="130" t="str">
        <f t="shared" si="6"/>
        <v>579</v>
      </c>
      <c r="G39" s="131" t="str">
        <f t="shared" si="7"/>
        <v>71바5798</v>
      </c>
      <c r="H39" s="132">
        <f t="shared" si="8"/>
        <v>3</v>
      </c>
      <c r="I39" s="133">
        <f t="shared" si="9"/>
        <v>1834.1479999999999</v>
      </c>
      <c r="J39" s="134">
        <f t="shared" si="10"/>
        <v>1.0816908820311328E-2</v>
      </c>
      <c r="K39" s="134">
        <f t="shared" si="11"/>
        <v>0.52557401987371088</v>
      </c>
      <c r="L39" s="134">
        <f t="shared" si="12"/>
        <v>0.44543842699716713</v>
      </c>
      <c r="M39" s="135">
        <f t="shared" si="13"/>
        <v>5.0759999999999996</v>
      </c>
      <c r="N39" s="136">
        <f t="shared" si="14"/>
        <v>3.3803160922673636</v>
      </c>
      <c r="O39" s="136">
        <f t="shared" si="15"/>
        <v>2.180849091785396</v>
      </c>
      <c r="P39" s="222">
        <f t="shared" si="16"/>
        <v>198</v>
      </c>
      <c r="Q39" s="223">
        <f t="shared" si="17"/>
        <v>62</v>
      </c>
      <c r="R39" s="223">
        <f t="shared" si="18"/>
        <v>40</v>
      </c>
      <c r="T39">
        <v>534</v>
      </c>
      <c r="U39">
        <v>6521</v>
      </c>
      <c r="V39" t="s">
        <v>418</v>
      </c>
      <c r="W39">
        <v>1834.1479999999999</v>
      </c>
      <c r="X39">
        <v>419.22699999999998</v>
      </c>
      <c r="Y39">
        <v>4.375</v>
      </c>
      <c r="Z39">
        <v>5.0759999999999996</v>
      </c>
      <c r="AA39">
        <v>202.689977</v>
      </c>
      <c r="AB39">
        <v>2.1924790000000001</v>
      </c>
      <c r="AC39">
        <v>106.528586</v>
      </c>
      <c r="AD39" s="1">
        <v>817</v>
      </c>
      <c r="AE39">
        <v>62</v>
      </c>
      <c r="AF39">
        <v>40</v>
      </c>
      <c r="AG39">
        <v>87</v>
      </c>
      <c r="AH39">
        <v>9.0490309999999994</v>
      </c>
      <c r="AI39">
        <v>531.29999999999995</v>
      </c>
      <c r="AJ39">
        <v>9.9</v>
      </c>
      <c r="AK39">
        <v>198</v>
      </c>
      <c r="AL39">
        <v>68957</v>
      </c>
      <c r="AM39">
        <v>0.76791982693699867</v>
      </c>
      <c r="AN39" t="s">
        <v>70</v>
      </c>
      <c r="AO39">
        <v>1639.338</v>
      </c>
      <c r="AP39" t="s">
        <v>662</v>
      </c>
      <c r="AQ39" t="s">
        <v>118</v>
      </c>
      <c r="AR39" t="s">
        <v>127</v>
      </c>
      <c r="AS39" t="s">
        <v>118</v>
      </c>
      <c r="AT39" t="s">
        <v>127</v>
      </c>
      <c r="AU39" t="s">
        <v>237</v>
      </c>
      <c r="AV39" t="s">
        <v>418</v>
      </c>
      <c r="AW39" t="s">
        <v>70</v>
      </c>
      <c r="AX39">
        <v>6521</v>
      </c>
      <c r="AY39" t="s">
        <v>479</v>
      </c>
      <c r="AZ39">
        <v>3</v>
      </c>
      <c r="BA39" t="s">
        <v>380</v>
      </c>
      <c r="BB39">
        <v>3</v>
      </c>
      <c r="BC39">
        <v>1</v>
      </c>
      <c r="BE39" t="s">
        <v>70</v>
      </c>
      <c r="BF39">
        <v>0</v>
      </c>
      <c r="BG39" t="s">
        <v>342</v>
      </c>
      <c r="BI39" t="s">
        <v>118</v>
      </c>
      <c r="BJ39" t="s">
        <v>418</v>
      </c>
      <c r="BK39" t="s">
        <v>70</v>
      </c>
      <c r="BL39">
        <v>0.76791982693699867</v>
      </c>
      <c r="BM39">
        <v>6521</v>
      </c>
      <c r="BN39" t="s">
        <v>127</v>
      </c>
      <c r="BO39" t="s">
        <v>237</v>
      </c>
      <c r="BP39">
        <v>3</v>
      </c>
      <c r="BQ39">
        <v>1834.1479999999999</v>
      </c>
      <c r="BR39">
        <v>1.0816908820311328E-2</v>
      </c>
      <c r="BS39">
        <v>0.52557401987371088</v>
      </c>
      <c r="BT39">
        <v>0.44543842699716713</v>
      </c>
      <c r="BU39">
        <v>5.0759999999999996</v>
      </c>
      <c r="BV39">
        <v>3.3803160922673636</v>
      </c>
      <c r="BW39">
        <v>2.180849091785396</v>
      </c>
      <c r="BX39">
        <v>198</v>
      </c>
      <c r="BY39">
        <v>62</v>
      </c>
      <c r="BZ39">
        <v>40</v>
      </c>
    </row>
    <row r="40" spans="1:78" ht="16.5" x14ac:dyDescent="0.25">
      <c r="A40" s="108" t="str">
        <f t="shared" si="1"/>
        <v>해성운수</v>
      </c>
      <c r="B40" s="109" t="str">
        <f t="shared" si="2"/>
        <v>김환선</v>
      </c>
      <c r="C40" s="110" t="str">
        <f t="shared" si="3"/>
        <v>F</v>
      </c>
      <c r="D40" s="111">
        <f t="shared" si="4"/>
        <v>0.76225057639541316</v>
      </c>
      <c r="E40" s="112">
        <f t="shared" si="5"/>
        <v>5288</v>
      </c>
      <c r="F40" s="113" t="str">
        <f t="shared" si="6"/>
        <v>593</v>
      </c>
      <c r="G40" s="114" t="str">
        <f t="shared" si="7"/>
        <v>71바5782</v>
      </c>
      <c r="H40" s="115">
        <f t="shared" si="8"/>
        <v>2</v>
      </c>
      <c r="I40" s="116">
        <f t="shared" si="9"/>
        <v>1715.836</v>
      </c>
      <c r="J40" s="117">
        <f t="shared" si="10"/>
        <v>3.0914870110817882E-3</v>
      </c>
      <c r="K40" s="117">
        <f t="shared" si="11"/>
        <v>0.5150741855470784</v>
      </c>
      <c r="L40" s="117">
        <f t="shared" si="12"/>
        <v>0.35318060700439902</v>
      </c>
      <c r="M40" s="118">
        <f t="shared" si="13"/>
        <v>14.866</v>
      </c>
      <c r="N40" s="119">
        <f t="shared" si="14"/>
        <v>0.46624502574838156</v>
      </c>
      <c r="O40" s="119">
        <f t="shared" si="15"/>
        <v>1.923260731212074</v>
      </c>
      <c r="P40" s="224">
        <f t="shared" si="16"/>
        <v>158</v>
      </c>
      <c r="Q40" s="225">
        <f t="shared" si="17"/>
        <v>8</v>
      </c>
      <c r="R40" s="225">
        <f t="shared" si="18"/>
        <v>33</v>
      </c>
      <c r="T40">
        <v>534</v>
      </c>
      <c r="U40">
        <v>5288</v>
      </c>
      <c r="V40" t="s">
        <v>269</v>
      </c>
      <c r="W40">
        <v>1715.836</v>
      </c>
      <c r="X40">
        <v>976.55899999999997</v>
      </c>
      <c r="Y40">
        <v>1.7569999999999999</v>
      </c>
      <c r="Z40">
        <v>14.866</v>
      </c>
      <c r="AA40">
        <v>173.94412399999999</v>
      </c>
      <c r="AB40">
        <v>0.53774599999999995</v>
      </c>
      <c r="AC40">
        <v>89.594127999999998</v>
      </c>
      <c r="AD40" s="1">
        <v>606</v>
      </c>
      <c r="AE40">
        <v>8</v>
      </c>
      <c r="AF40">
        <v>33</v>
      </c>
      <c r="AG40">
        <v>64</v>
      </c>
      <c r="AH40">
        <v>9.8642939999999992</v>
      </c>
      <c r="AI40">
        <v>0</v>
      </c>
      <c r="AJ40">
        <v>0</v>
      </c>
      <c r="AK40">
        <v>158</v>
      </c>
      <c r="AL40">
        <v>47939</v>
      </c>
      <c r="AM40">
        <v>0.76225057639541316</v>
      </c>
      <c r="AN40" t="s">
        <v>70</v>
      </c>
      <c r="AO40">
        <v>1628.308</v>
      </c>
      <c r="AP40" t="s">
        <v>663</v>
      </c>
      <c r="AQ40" t="s">
        <v>118</v>
      </c>
      <c r="AR40" t="s">
        <v>128</v>
      </c>
      <c r="AS40" t="s">
        <v>118</v>
      </c>
      <c r="AT40" t="s">
        <v>128</v>
      </c>
      <c r="AU40" t="s">
        <v>244</v>
      </c>
      <c r="AV40" t="s">
        <v>269</v>
      </c>
      <c r="AW40" t="s">
        <v>70</v>
      </c>
      <c r="AX40">
        <v>5288</v>
      </c>
      <c r="AY40" t="s">
        <v>461</v>
      </c>
      <c r="AZ40">
        <v>7</v>
      </c>
      <c r="BA40" t="s">
        <v>664</v>
      </c>
      <c r="BB40">
        <v>2</v>
      </c>
      <c r="BC40">
        <v>1</v>
      </c>
      <c r="BE40" t="s">
        <v>70</v>
      </c>
      <c r="BF40">
        <v>0</v>
      </c>
      <c r="BG40" t="s">
        <v>342</v>
      </c>
      <c r="BI40" t="s">
        <v>118</v>
      </c>
      <c r="BJ40" t="s">
        <v>269</v>
      </c>
      <c r="BK40" t="s">
        <v>70</v>
      </c>
      <c r="BL40">
        <v>0.76225057639541316</v>
      </c>
      <c r="BM40">
        <v>5288</v>
      </c>
      <c r="BN40" t="s">
        <v>128</v>
      </c>
      <c r="BO40" t="s">
        <v>244</v>
      </c>
      <c r="BP40">
        <v>2</v>
      </c>
      <c r="BQ40">
        <v>1715.836</v>
      </c>
      <c r="BR40">
        <v>3.0914870110817882E-3</v>
      </c>
      <c r="BS40">
        <v>0.5150741855470784</v>
      </c>
      <c r="BT40">
        <v>0.35318060700439902</v>
      </c>
      <c r="BU40">
        <v>14.866</v>
      </c>
      <c r="BV40">
        <v>0.46624502574838156</v>
      </c>
      <c r="BW40">
        <v>1.923260731212074</v>
      </c>
      <c r="BX40">
        <v>158</v>
      </c>
      <c r="BY40">
        <v>8</v>
      </c>
      <c r="BZ40">
        <v>33</v>
      </c>
    </row>
    <row r="41" spans="1:78" ht="16.5" x14ac:dyDescent="0.25">
      <c r="A41" s="125" t="str">
        <f t="shared" si="1"/>
        <v>해성운수</v>
      </c>
      <c r="B41" s="126" t="str">
        <f t="shared" si="2"/>
        <v>김효덕</v>
      </c>
      <c r="C41" s="127" t="str">
        <f t="shared" si="3"/>
        <v>B</v>
      </c>
      <c r="D41" s="128">
        <f t="shared" si="4"/>
        <v>0.91032461510209373</v>
      </c>
      <c r="E41" s="129">
        <f t="shared" si="5"/>
        <v>6158</v>
      </c>
      <c r="F41" s="130" t="str">
        <f t="shared" si="6"/>
        <v>24</v>
      </c>
      <c r="G41" s="131" t="str">
        <f t="shared" si="7"/>
        <v>70바3859</v>
      </c>
      <c r="H41" s="132">
        <f t="shared" si="8"/>
        <v>2</v>
      </c>
      <c r="I41" s="133">
        <f t="shared" si="9"/>
        <v>2724.547</v>
      </c>
      <c r="J41" s="134">
        <f t="shared" si="10"/>
        <v>6.1344572780326262E-2</v>
      </c>
      <c r="K41" s="134">
        <f t="shared" si="11"/>
        <v>0.36351540650693831</v>
      </c>
      <c r="L41" s="134">
        <f t="shared" si="12"/>
        <v>0.23380033451432478</v>
      </c>
      <c r="M41" s="135">
        <f t="shared" si="13"/>
        <v>14.169</v>
      </c>
      <c r="N41" s="136">
        <f t="shared" si="14"/>
        <v>0.33033014295587487</v>
      </c>
      <c r="O41" s="136">
        <f t="shared" si="15"/>
        <v>8.6252870660700651</v>
      </c>
      <c r="P41" s="222">
        <f t="shared" si="16"/>
        <v>17</v>
      </c>
      <c r="Q41" s="223">
        <f t="shared" si="17"/>
        <v>9</v>
      </c>
      <c r="R41" s="223">
        <f t="shared" si="18"/>
        <v>235</v>
      </c>
      <c r="T41">
        <v>534</v>
      </c>
      <c r="U41">
        <v>6158</v>
      </c>
      <c r="V41" t="s">
        <v>270</v>
      </c>
      <c r="W41">
        <v>2724.547</v>
      </c>
      <c r="X41">
        <v>1156.0509999999999</v>
      </c>
      <c r="Y41">
        <v>2.3570000000000002</v>
      </c>
      <c r="Z41">
        <v>14.169</v>
      </c>
      <c r="AA41">
        <v>181.74132599999999</v>
      </c>
      <c r="AB41">
        <v>11.148844</v>
      </c>
      <c r="AC41">
        <v>66.065771999999996</v>
      </c>
      <c r="AD41" s="1">
        <v>637</v>
      </c>
      <c r="AE41">
        <v>9</v>
      </c>
      <c r="AF41">
        <v>235</v>
      </c>
      <c r="AG41">
        <v>83</v>
      </c>
      <c r="AH41">
        <v>14.991345000000001</v>
      </c>
      <c r="AI41">
        <v>1487.9</v>
      </c>
      <c r="AJ41">
        <v>6</v>
      </c>
      <c r="AK41">
        <v>17</v>
      </c>
      <c r="AL41">
        <v>6861</v>
      </c>
      <c r="AM41">
        <v>0.91032461510209373</v>
      </c>
      <c r="AN41" t="s">
        <v>68</v>
      </c>
      <c r="AO41">
        <v>2587.241</v>
      </c>
      <c r="AP41" t="s">
        <v>665</v>
      </c>
      <c r="AQ41" t="s">
        <v>118</v>
      </c>
      <c r="AR41" t="s">
        <v>119</v>
      </c>
      <c r="AS41" t="s">
        <v>118</v>
      </c>
      <c r="AT41" t="s">
        <v>119</v>
      </c>
      <c r="AU41" t="s">
        <v>190</v>
      </c>
      <c r="AV41" t="s">
        <v>270</v>
      </c>
      <c r="AW41" t="s">
        <v>68</v>
      </c>
      <c r="AX41">
        <v>6158</v>
      </c>
      <c r="AY41" t="s">
        <v>471</v>
      </c>
      <c r="AZ41">
        <v>6</v>
      </c>
      <c r="BA41" t="s">
        <v>374</v>
      </c>
      <c r="BB41">
        <v>2</v>
      </c>
      <c r="BC41">
        <v>1</v>
      </c>
      <c r="BE41" t="s">
        <v>69</v>
      </c>
      <c r="BF41">
        <v>1</v>
      </c>
      <c r="BG41" t="s">
        <v>376</v>
      </c>
      <c r="BI41" t="s">
        <v>118</v>
      </c>
      <c r="BJ41" t="s">
        <v>270</v>
      </c>
      <c r="BK41" t="s">
        <v>68</v>
      </c>
      <c r="BL41">
        <v>0.91032461510209373</v>
      </c>
      <c r="BM41">
        <v>6158</v>
      </c>
      <c r="BN41" t="s">
        <v>119</v>
      </c>
      <c r="BO41" t="s">
        <v>190</v>
      </c>
      <c r="BP41">
        <v>2</v>
      </c>
      <c r="BQ41">
        <v>2724.547</v>
      </c>
      <c r="BR41">
        <v>6.1344572780326262E-2</v>
      </c>
      <c r="BS41">
        <v>0.36351540650693831</v>
      </c>
      <c r="BT41">
        <v>0.23380033451432478</v>
      </c>
      <c r="BU41">
        <v>14.169</v>
      </c>
      <c r="BV41">
        <v>0.33033014295587487</v>
      </c>
      <c r="BW41">
        <v>8.6252870660700651</v>
      </c>
      <c r="BX41">
        <v>17</v>
      </c>
      <c r="BY41">
        <v>9</v>
      </c>
      <c r="BZ41">
        <v>235</v>
      </c>
    </row>
    <row r="42" spans="1:78" ht="16.5" x14ac:dyDescent="0.25">
      <c r="A42" s="108" t="str">
        <f t="shared" si="1"/>
        <v>해성운수</v>
      </c>
      <c r="B42" s="109" t="str">
        <f t="shared" si="2"/>
        <v>남형욱</v>
      </c>
      <c r="C42" s="110" t="str">
        <f t="shared" si="3"/>
        <v>D</v>
      </c>
      <c r="D42" s="111">
        <f t="shared" si="4"/>
        <v>0.84298245614035083</v>
      </c>
      <c r="E42" s="112">
        <f t="shared" si="5"/>
        <v>8610</v>
      </c>
      <c r="F42" s="113" t="str">
        <f t="shared" si="6"/>
        <v>568</v>
      </c>
      <c r="G42" s="114" t="str">
        <f t="shared" si="7"/>
        <v>71바7075</v>
      </c>
      <c r="H42" s="115">
        <f t="shared" si="8"/>
        <v>1</v>
      </c>
      <c r="I42" s="116">
        <f t="shared" si="9"/>
        <v>1669.3630000000001</v>
      </c>
      <c r="J42" s="117">
        <f t="shared" si="10"/>
        <v>1.9881800868227207E-2</v>
      </c>
      <c r="K42" s="117">
        <f t="shared" si="11"/>
        <v>0.41868876909480601</v>
      </c>
      <c r="L42" s="117">
        <f t="shared" si="12"/>
        <v>0.41752452881727942</v>
      </c>
      <c r="M42" s="118">
        <f t="shared" si="13"/>
        <v>4.2050000000000001</v>
      </c>
      <c r="N42" s="119">
        <f t="shared" si="14"/>
        <v>0</v>
      </c>
      <c r="O42" s="119">
        <f t="shared" si="15"/>
        <v>0.23961235513186765</v>
      </c>
      <c r="P42" s="224">
        <f t="shared" si="16"/>
        <v>108</v>
      </c>
      <c r="Q42" s="225">
        <f t="shared" si="17"/>
        <v>0</v>
      </c>
      <c r="R42" s="225">
        <f t="shared" si="18"/>
        <v>4</v>
      </c>
      <c r="T42">
        <v>534</v>
      </c>
      <c r="U42">
        <v>8610</v>
      </c>
      <c r="V42" t="s">
        <v>419</v>
      </c>
      <c r="W42">
        <v>1669.3630000000001</v>
      </c>
      <c r="X42">
        <v>347.42599999999999</v>
      </c>
      <c r="Y42">
        <v>4.8049999999999997</v>
      </c>
      <c r="Z42">
        <v>4.2050000000000001</v>
      </c>
      <c r="AA42">
        <v>152.43935999999999</v>
      </c>
      <c r="AB42">
        <v>3.0307689999999998</v>
      </c>
      <c r="AC42">
        <v>63.824648000000003</v>
      </c>
      <c r="AD42" s="1">
        <v>697</v>
      </c>
      <c r="AE42">
        <v>0</v>
      </c>
      <c r="AF42">
        <v>4</v>
      </c>
      <c r="AG42">
        <v>64</v>
      </c>
      <c r="AH42">
        <v>10.950996999999999</v>
      </c>
      <c r="AI42">
        <v>10.6</v>
      </c>
      <c r="AJ42">
        <v>0</v>
      </c>
      <c r="AK42">
        <v>108</v>
      </c>
      <c r="AL42">
        <v>56977</v>
      </c>
      <c r="AM42">
        <v>0.84298245614035083</v>
      </c>
      <c r="AN42" t="s">
        <v>67</v>
      </c>
      <c r="AO42">
        <v>1669.3630000000001</v>
      </c>
      <c r="AP42" t="s">
        <v>666</v>
      </c>
      <c r="AQ42" t="s">
        <v>118</v>
      </c>
      <c r="AR42" t="s">
        <v>126</v>
      </c>
      <c r="AS42" t="s">
        <v>118</v>
      </c>
      <c r="AT42" t="s">
        <v>126</v>
      </c>
      <c r="AU42" t="s">
        <v>405</v>
      </c>
      <c r="AV42" t="s">
        <v>419</v>
      </c>
      <c r="AW42" t="s">
        <v>67</v>
      </c>
      <c r="AX42">
        <v>8610</v>
      </c>
      <c r="AY42" t="s">
        <v>555</v>
      </c>
      <c r="AZ42">
        <v>1</v>
      </c>
      <c r="BA42" t="s">
        <v>556</v>
      </c>
      <c r="BB42">
        <v>1</v>
      </c>
      <c r="BC42">
        <v>1</v>
      </c>
      <c r="BE42" t="s">
        <v>67</v>
      </c>
      <c r="BF42">
        <v>0</v>
      </c>
      <c r="BG42" t="s">
        <v>342</v>
      </c>
      <c r="BI42" t="s">
        <v>118</v>
      </c>
      <c r="BJ42" t="s">
        <v>419</v>
      </c>
      <c r="BK42" t="s">
        <v>67</v>
      </c>
      <c r="BL42">
        <v>0.84298245614035083</v>
      </c>
      <c r="BM42">
        <v>8610</v>
      </c>
      <c r="BN42" t="s">
        <v>126</v>
      </c>
      <c r="BO42" t="s">
        <v>405</v>
      </c>
      <c r="BP42">
        <v>1</v>
      </c>
      <c r="BQ42">
        <v>1669.3630000000001</v>
      </c>
      <c r="BR42">
        <v>1.9881800868227207E-2</v>
      </c>
      <c r="BS42">
        <v>0.41868876909480601</v>
      </c>
      <c r="BT42">
        <v>0.41752452881727942</v>
      </c>
      <c r="BU42">
        <v>4.2050000000000001</v>
      </c>
      <c r="BV42">
        <v>0</v>
      </c>
      <c r="BW42">
        <v>0.23961235513186765</v>
      </c>
      <c r="BX42">
        <v>108</v>
      </c>
      <c r="BY42">
        <v>0</v>
      </c>
      <c r="BZ42">
        <v>4</v>
      </c>
    </row>
    <row r="43" spans="1:78" ht="16.5" x14ac:dyDescent="0.25">
      <c r="A43" s="125" t="str">
        <f t="shared" si="1"/>
        <v>해성운수</v>
      </c>
      <c r="B43" s="126" t="str">
        <f t="shared" si="2"/>
        <v>노동수</v>
      </c>
      <c r="C43" s="127" t="str">
        <f t="shared" si="3"/>
        <v>B</v>
      </c>
      <c r="D43" s="128">
        <f t="shared" si="4"/>
        <v>0.92333333333333323</v>
      </c>
      <c r="E43" s="129">
        <f t="shared" si="5"/>
        <v>2400</v>
      </c>
      <c r="F43" s="130" t="str">
        <f t="shared" si="6"/>
        <v>514-1</v>
      </c>
      <c r="G43" s="131" t="str">
        <f t="shared" si="7"/>
        <v>71바5760</v>
      </c>
      <c r="H43" s="132">
        <f t="shared" si="8"/>
        <v>1</v>
      </c>
      <c r="I43" s="133">
        <f t="shared" si="9"/>
        <v>1889.499</v>
      </c>
      <c r="J43" s="134">
        <f t="shared" si="10"/>
        <v>3.2436367218496312E-2</v>
      </c>
      <c r="K43" s="134">
        <f t="shared" si="11"/>
        <v>0.39303876174575386</v>
      </c>
      <c r="L43" s="134">
        <f t="shared" si="12"/>
        <v>5.7687249371394217E-2</v>
      </c>
      <c r="M43" s="135">
        <f t="shared" si="13"/>
        <v>9.8930000000000007</v>
      </c>
      <c r="N43" s="136">
        <f t="shared" si="14"/>
        <v>0</v>
      </c>
      <c r="O43" s="136">
        <f t="shared" si="15"/>
        <v>4.7102432972973256</v>
      </c>
      <c r="P43" s="222">
        <f t="shared" si="16"/>
        <v>28</v>
      </c>
      <c r="Q43" s="223">
        <f t="shared" si="17"/>
        <v>0</v>
      </c>
      <c r="R43" s="223">
        <f t="shared" si="18"/>
        <v>89</v>
      </c>
      <c r="T43">
        <v>534</v>
      </c>
      <c r="U43">
        <v>2400</v>
      </c>
      <c r="V43" t="s">
        <v>271</v>
      </c>
      <c r="W43">
        <v>1889.499</v>
      </c>
      <c r="X43">
        <v>757.79100000000005</v>
      </c>
      <c r="Y43">
        <v>2.4929999999999999</v>
      </c>
      <c r="Z43">
        <v>9.8930000000000007</v>
      </c>
      <c r="AA43">
        <v>149.91577100000001</v>
      </c>
      <c r="AB43">
        <v>4.8627229999999999</v>
      </c>
      <c r="AC43">
        <v>58.922708999999998</v>
      </c>
      <c r="AD43" s="1">
        <v>109</v>
      </c>
      <c r="AE43">
        <v>0</v>
      </c>
      <c r="AF43">
        <v>89</v>
      </c>
      <c r="AG43">
        <v>82</v>
      </c>
      <c r="AH43">
        <v>12.603737000000001</v>
      </c>
      <c r="AI43">
        <v>175.8</v>
      </c>
      <c r="AJ43">
        <v>0</v>
      </c>
      <c r="AK43">
        <v>28</v>
      </c>
      <c r="AL43">
        <v>16052</v>
      </c>
      <c r="AM43">
        <v>0.92333333333333323</v>
      </c>
      <c r="AN43" t="s">
        <v>68</v>
      </c>
      <c r="AO43">
        <v>1889.499</v>
      </c>
      <c r="AP43" t="s">
        <v>667</v>
      </c>
      <c r="AQ43" t="s">
        <v>118</v>
      </c>
      <c r="AR43" t="s">
        <v>120</v>
      </c>
      <c r="AS43" t="s">
        <v>118</v>
      </c>
      <c r="AT43" t="s">
        <v>120</v>
      </c>
      <c r="AU43" t="s">
        <v>215</v>
      </c>
      <c r="AV43" t="s">
        <v>271</v>
      </c>
      <c r="AW43" t="s">
        <v>68</v>
      </c>
      <c r="AX43">
        <v>2400</v>
      </c>
      <c r="AY43" t="s">
        <v>477</v>
      </c>
      <c r="AZ43">
        <v>2</v>
      </c>
      <c r="BA43" t="s">
        <v>478</v>
      </c>
      <c r="BB43">
        <v>1</v>
      </c>
      <c r="BC43">
        <v>1</v>
      </c>
      <c r="BE43" t="s">
        <v>68</v>
      </c>
      <c r="BF43">
        <v>0</v>
      </c>
      <c r="BG43" s="5" t="s">
        <v>342</v>
      </c>
      <c r="BI43" t="s">
        <v>118</v>
      </c>
      <c r="BJ43" t="s">
        <v>271</v>
      </c>
      <c r="BK43" t="s">
        <v>68</v>
      </c>
      <c r="BL43">
        <v>0.92333333333333323</v>
      </c>
      <c r="BM43">
        <v>2400</v>
      </c>
      <c r="BN43" t="s">
        <v>120</v>
      </c>
      <c r="BO43" t="s">
        <v>215</v>
      </c>
      <c r="BP43">
        <v>1</v>
      </c>
      <c r="BQ43">
        <v>1889.499</v>
      </c>
      <c r="BR43">
        <v>3.2436367218496312E-2</v>
      </c>
      <c r="BS43">
        <v>0.39303876174575386</v>
      </c>
      <c r="BT43">
        <v>5.7687249371394217E-2</v>
      </c>
      <c r="BU43">
        <v>9.8930000000000007</v>
      </c>
      <c r="BV43">
        <v>0</v>
      </c>
      <c r="BW43">
        <v>4.7102432972973256</v>
      </c>
      <c r="BX43">
        <v>28</v>
      </c>
      <c r="BY43">
        <v>0</v>
      </c>
      <c r="BZ43">
        <v>89</v>
      </c>
    </row>
    <row r="44" spans="1:78" ht="16.5" x14ac:dyDescent="0.25">
      <c r="A44" s="108" t="str">
        <f t="shared" si="1"/>
        <v>해성운수</v>
      </c>
      <c r="B44" s="109" t="str">
        <f t="shared" si="2"/>
        <v>노희국</v>
      </c>
      <c r="C44" s="110" t="str">
        <f t="shared" si="3"/>
        <v>D</v>
      </c>
      <c r="D44" s="111">
        <f t="shared" si="4"/>
        <v>0.8298644294780031</v>
      </c>
      <c r="E44" s="112">
        <f t="shared" si="5"/>
        <v>711</v>
      </c>
      <c r="F44" s="113" t="str">
        <f t="shared" si="6"/>
        <v>24</v>
      </c>
      <c r="G44" s="114" t="str">
        <f t="shared" si="7"/>
        <v>70바3866</v>
      </c>
      <c r="H44" s="115">
        <f t="shared" si="8"/>
        <v>3</v>
      </c>
      <c r="I44" s="116">
        <f t="shared" si="9"/>
        <v>1972.232</v>
      </c>
      <c r="J44" s="117">
        <f t="shared" si="10"/>
        <v>4.8195538519259194E-3</v>
      </c>
      <c r="K44" s="117">
        <f t="shared" si="11"/>
        <v>0.42634818418855358</v>
      </c>
      <c r="L44" s="117">
        <f t="shared" si="12"/>
        <v>0.18912582292549762</v>
      </c>
      <c r="M44" s="118">
        <f t="shared" si="13"/>
        <v>14.071</v>
      </c>
      <c r="N44" s="119">
        <f t="shared" si="14"/>
        <v>3.3464622823278396</v>
      </c>
      <c r="O44" s="119">
        <f t="shared" si="15"/>
        <v>30.980128098519849</v>
      </c>
      <c r="P44" s="224">
        <f t="shared" si="16"/>
        <v>33</v>
      </c>
      <c r="Q44" s="225">
        <f t="shared" si="17"/>
        <v>66</v>
      </c>
      <c r="R44" s="225">
        <f t="shared" si="18"/>
        <v>611</v>
      </c>
      <c r="T44">
        <v>534</v>
      </c>
      <c r="U44">
        <v>711</v>
      </c>
      <c r="V44" t="s">
        <v>272</v>
      </c>
      <c r="W44">
        <v>1974.922</v>
      </c>
      <c r="X44">
        <v>1034.885</v>
      </c>
      <c r="Y44">
        <v>1.9079999999999999</v>
      </c>
      <c r="Z44">
        <v>14.071</v>
      </c>
      <c r="AA44">
        <v>129.736075</v>
      </c>
      <c r="AB44">
        <v>0.62526999999999999</v>
      </c>
      <c r="AC44">
        <v>55.312739999999998</v>
      </c>
      <c r="AD44" s="1">
        <v>373</v>
      </c>
      <c r="AE44">
        <v>66</v>
      </c>
      <c r="AF44">
        <v>611</v>
      </c>
      <c r="AG44">
        <v>82</v>
      </c>
      <c r="AH44">
        <v>15.222612</v>
      </c>
      <c r="AI44">
        <v>1077.3</v>
      </c>
      <c r="AJ44">
        <v>0</v>
      </c>
      <c r="AK44">
        <v>33</v>
      </c>
      <c r="AL44">
        <v>21405</v>
      </c>
      <c r="AM44">
        <v>0.8298644294780031</v>
      </c>
      <c r="AN44" t="s">
        <v>67</v>
      </c>
      <c r="AO44">
        <v>1736.5840000000001</v>
      </c>
      <c r="AP44" t="s">
        <v>668</v>
      </c>
      <c r="AQ44" t="s">
        <v>118</v>
      </c>
      <c r="AR44" t="s">
        <v>119</v>
      </c>
      <c r="AS44" t="s">
        <v>118</v>
      </c>
      <c r="AT44" t="s">
        <v>119</v>
      </c>
      <c r="AU44" t="s">
        <v>198</v>
      </c>
      <c r="AV44" t="s">
        <v>272</v>
      </c>
      <c r="AW44" t="s">
        <v>67</v>
      </c>
      <c r="AX44">
        <v>711</v>
      </c>
      <c r="AY44" t="s">
        <v>475</v>
      </c>
      <c r="AZ44">
        <v>3</v>
      </c>
      <c r="BA44" t="s">
        <v>495</v>
      </c>
      <c r="BB44">
        <v>3</v>
      </c>
      <c r="BC44">
        <v>1</v>
      </c>
      <c r="BE44" t="s">
        <v>67</v>
      </c>
      <c r="BF44">
        <v>0</v>
      </c>
      <c r="BG44" s="5" t="s">
        <v>342</v>
      </c>
      <c r="BI44" t="s">
        <v>118</v>
      </c>
      <c r="BJ44" t="s">
        <v>272</v>
      </c>
      <c r="BK44" t="s">
        <v>67</v>
      </c>
      <c r="BL44">
        <v>0.8298644294780031</v>
      </c>
      <c r="BM44">
        <v>711</v>
      </c>
      <c r="BN44" t="s">
        <v>119</v>
      </c>
      <c r="BO44" t="s">
        <v>198</v>
      </c>
      <c r="BP44">
        <v>3</v>
      </c>
      <c r="BQ44">
        <v>1972.232</v>
      </c>
      <c r="BR44">
        <v>4.8195538519259194E-3</v>
      </c>
      <c r="BS44">
        <v>0.42634818418855358</v>
      </c>
      <c r="BT44">
        <v>0.18886821859293684</v>
      </c>
      <c r="BU44">
        <v>14.071</v>
      </c>
      <c r="BV44">
        <v>3.3464622823278396</v>
      </c>
      <c r="BW44">
        <v>30.980128098519849</v>
      </c>
      <c r="BX44">
        <v>33</v>
      </c>
      <c r="BY44">
        <v>66</v>
      </c>
      <c r="BZ44">
        <v>611</v>
      </c>
    </row>
    <row r="45" spans="1:78" ht="16.5" x14ac:dyDescent="0.25">
      <c r="A45" s="125" t="str">
        <f t="shared" si="1"/>
        <v>해성운수</v>
      </c>
      <c r="B45" s="126" t="str">
        <f t="shared" si="2"/>
        <v>문순례</v>
      </c>
      <c r="C45" s="127" t="str">
        <f t="shared" si="3"/>
        <v>A</v>
      </c>
      <c r="D45" s="128">
        <f t="shared" si="4"/>
        <v>0.98013889115028607</v>
      </c>
      <c r="E45" s="129">
        <f t="shared" si="5"/>
        <v>3674</v>
      </c>
      <c r="F45" s="130" t="str">
        <f t="shared" si="6"/>
        <v>560</v>
      </c>
      <c r="G45" s="131" t="str">
        <f t="shared" si="7"/>
        <v>71바5817</v>
      </c>
      <c r="H45" s="132">
        <f t="shared" si="8"/>
        <v>3</v>
      </c>
      <c r="I45" s="133">
        <f t="shared" si="9"/>
        <v>1705.5109999999997</v>
      </c>
      <c r="J45" s="134">
        <f t="shared" si="10"/>
        <v>2.7339405965122857E-2</v>
      </c>
      <c r="K45" s="134">
        <f t="shared" si="11"/>
        <v>0.33746994839779176</v>
      </c>
      <c r="L45" s="134">
        <f t="shared" si="12"/>
        <v>0.24684683945163652</v>
      </c>
      <c r="M45" s="135">
        <f t="shared" si="13"/>
        <v>4.2939999999999996</v>
      </c>
      <c r="N45" s="136">
        <f t="shared" si="14"/>
        <v>0</v>
      </c>
      <c r="O45" s="136">
        <f t="shared" si="15"/>
        <v>1.055402163926237</v>
      </c>
      <c r="P45" s="222">
        <f t="shared" si="16"/>
        <v>41</v>
      </c>
      <c r="Q45" s="223">
        <f t="shared" si="17"/>
        <v>0</v>
      </c>
      <c r="R45" s="223">
        <f t="shared" si="18"/>
        <v>18</v>
      </c>
      <c r="T45">
        <v>534</v>
      </c>
      <c r="U45">
        <v>3674</v>
      </c>
      <c r="V45" t="s">
        <v>273</v>
      </c>
      <c r="W45">
        <v>1705.511</v>
      </c>
      <c r="X45">
        <v>669.279</v>
      </c>
      <c r="Y45">
        <v>2.548</v>
      </c>
      <c r="Z45">
        <v>4.2939999999999996</v>
      </c>
      <c r="AA45">
        <v>162.62152900000001</v>
      </c>
      <c r="AB45">
        <v>4.4459759999999999</v>
      </c>
      <c r="AC45">
        <v>54.879879000000003</v>
      </c>
      <c r="AD45" s="1">
        <v>421</v>
      </c>
      <c r="AE45">
        <v>0</v>
      </c>
      <c r="AF45">
        <v>18</v>
      </c>
      <c r="AG45">
        <v>62</v>
      </c>
      <c r="AH45">
        <v>10.487608</v>
      </c>
      <c r="AI45">
        <v>0</v>
      </c>
      <c r="AJ45">
        <v>0</v>
      </c>
      <c r="AK45">
        <v>41</v>
      </c>
      <c r="AL45">
        <v>10454</v>
      </c>
      <c r="AM45">
        <v>0.98013889115028607</v>
      </c>
      <c r="AN45" t="s">
        <v>66</v>
      </c>
      <c r="AO45">
        <v>1537.7919999999999</v>
      </c>
      <c r="AP45" t="s">
        <v>669</v>
      </c>
      <c r="AQ45" t="s">
        <v>118</v>
      </c>
      <c r="AR45" t="s">
        <v>123</v>
      </c>
      <c r="AS45" t="s">
        <v>118</v>
      </c>
      <c r="AT45" t="s">
        <v>123</v>
      </c>
      <c r="AU45" t="s">
        <v>226</v>
      </c>
      <c r="AV45" t="s">
        <v>273</v>
      </c>
      <c r="AW45" t="s">
        <v>66</v>
      </c>
      <c r="AX45">
        <v>3674</v>
      </c>
      <c r="AY45" t="s">
        <v>670</v>
      </c>
      <c r="AZ45">
        <v>1</v>
      </c>
      <c r="BA45" t="s">
        <v>671</v>
      </c>
      <c r="BB45">
        <v>3</v>
      </c>
      <c r="BC45">
        <v>1</v>
      </c>
      <c r="BE45" t="s">
        <v>68</v>
      </c>
      <c r="BF45">
        <v>1</v>
      </c>
      <c r="BG45" t="s">
        <v>376</v>
      </c>
      <c r="BI45" t="s">
        <v>118</v>
      </c>
      <c r="BJ45" t="s">
        <v>273</v>
      </c>
      <c r="BK45" t="s">
        <v>66</v>
      </c>
      <c r="BL45">
        <v>0.98013889115028607</v>
      </c>
      <c r="BM45">
        <v>3674</v>
      </c>
      <c r="BN45" t="s">
        <v>123</v>
      </c>
      <c r="BO45" t="s">
        <v>226</v>
      </c>
      <c r="BP45">
        <v>3</v>
      </c>
      <c r="BQ45">
        <v>1705.5109999999997</v>
      </c>
      <c r="BR45">
        <v>2.7339405965122857E-2</v>
      </c>
      <c r="BS45">
        <v>0.33746994839779176</v>
      </c>
      <c r="BT45">
        <v>0.24684683945163649</v>
      </c>
      <c r="BU45">
        <v>4.2939999999999996</v>
      </c>
      <c r="BV45">
        <v>0</v>
      </c>
      <c r="BW45">
        <v>1.055402163926237</v>
      </c>
      <c r="BX45">
        <v>41</v>
      </c>
      <c r="BY45">
        <v>0</v>
      </c>
      <c r="BZ45">
        <v>18</v>
      </c>
    </row>
    <row r="46" spans="1:78" ht="16.5" x14ac:dyDescent="0.25">
      <c r="A46" s="108" t="str">
        <f t="shared" si="1"/>
        <v>해성운수</v>
      </c>
      <c r="B46" s="109" t="str">
        <f t="shared" si="2"/>
        <v>문연균</v>
      </c>
      <c r="C46" s="110" t="str">
        <f t="shared" si="3"/>
        <v>C</v>
      </c>
      <c r="D46" s="111">
        <f t="shared" si="4"/>
        <v>0.88039144247555334</v>
      </c>
      <c r="E46" s="112">
        <f t="shared" si="5"/>
        <v>9118</v>
      </c>
      <c r="F46" s="113" t="str">
        <f t="shared" si="6"/>
        <v>514-1</v>
      </c>
      <c r="G46" s="114" t="str">
        <f t="shared" si="7"/>
        <v>71바5788</v>
      </c>
      <c r="H46" s="115">
        <f t="shared" si="8"/>
        <v>2</v>
      </c>
      <c r="I46" s="116">
        <f t="shared" si="9"/>
        <v>844.78599999999994</v>
      </c>
      <c r="J46" s="117">
        <f t="shared" si="10"/>
        <v>4.2983734865333169E-2</v>
      </c>
      <c r="K46" s="117">
        <f t="shared" si="11"/>
        <v>0.36413102425623189</v>
      </c>
      <c r="L46" s="117">
        <f t="shared" si="12"/>
        <v>0.21188798109817161</v>
      </c>
      <c r="M46" s="118">
        <f t="shared" si="13"/>
        <v>7.468</v>
      </c>
      <c r="N46" s="119">
        <f t="shared" si="14"/>
        <v>0</v>
      </c>
      <c r="O46" s="119">
        <f t="shared" si="15"/>
        <v>7.4575099492652583</v>
      </c>
      <c r="P46" s="224">
        <f t="shared" si="16"/>
        <v>13</v>
      </c>
      <c r="Q46" s="225">
        <f t="shared" si="17"/>
        <v>0</v>
      </c>
      <c r="R46" s="225">
        <f t="shared" si="18"/>
        <v>63</v>
      </c>
      <c r="T46">
        <v>534</v>
      </c>
      <c r="U46">
        <v>9118</v>
      </c>
      <c r="V46" t="s">
        <v>345</v>
      </c>
      <c r="W46">
        <v>844.78599999999994</v>
      </c>
      <c r="X46">
        <v>332.46499999999997</v>
      </c>
      <c r="Y46">
        <v>2.5409999999999999</v>
      </c>
      <c r="Z46">
        <v>7.468</v>
      </c>
      <c r="AA46">
        <v>67.091913000000005</v>
      </c>
      <c r="AB46">
        <v>2.883861</v>
      </c>
      <c r="AC46">
        <v>24.430247000000001</v>
      </c>
      <c r="AD46" s="1">
        <v>179</v>
      </c>
      <c r="AE46">
        <v>0</v>
      </c>
      <c r="AF46">
        <v>63</v>
      </c>
      <c r="AG46">
        <v>64</v>
      </c>
      <c r="AH46">
        <v>12.591472</v>
      </c>
      <c r="AI46">
        <v>2.1</v>
      </c>
      <c r="AJ46">
        <v>0</v>
      </c>
      <c r="AK46">
        <v>13</v>
      </c>
      <c r="AL46">
        <v>2734</v>
      </c>
      <c r="AM46">
        <v>0.88039144247555334</v>
      </c>
      <c r="AN46" t="s">
        <v>69</v>
      </c>
      <c r="AO46">
        <v>755.62599999999998</v>
      </c>
      <c r="AP46" t="s">
        <v>672</v>
      </c>
      <c r="AQ46" t="s">
        <v>118</v>
      </c>
      <c r="AR46" t="s">
        <v>120</v>
      </c>
      <c r="AS46" t="s">
        <v>118</v>
      </c>
      <c r="AT46" t="s">
        <v>120</v>
      </c>
      <c r="AU46" t="s">
        <v>344</v>
      </c>
      <c r="AV46" t="s">
        <v>345</v>
      </c>
      <c r="AW46" t="s">
        <v>69</v>
      </c>
      <c r="AX46">
        <v>9118</v>
      </c>
      <c r="AY46" t="s">
        <v>494</v>
      </c>
      <c r="AZ46">
        <v>2</v>
      </c>
      <c r="BA46" t="s">
        <v>496</v>
      </c>
      <c r="BB46">
        <v>2</v>
      </c>
      <c r="BC46">
        <v>1</v>
      </c>
      <c r="BE46" t="s">
        <v>69</v>
      </c>
      <c r="BF46">
        <v>0</v>
      </c>
      <c r="BG46" s="5" t="s">
        <v>342</v>
      </c>
      <c r="BI46" t="s">
        <v>118</v>
      </c>
      <c r="BJ46" t="s">
        <v>345</v>
      </c>
      <c r="BK46" t="s">
        <v>69</v>
      </c>
      <c r="BL46">
        <v>0.88039144247555334</v>
      </c>
      <c r="BM46">
        <v>9118</v>
      </c>
      <c r="BN46" t="s">
        <v>120</v>
      </c>
      <c r="BO46" t="s">
        <v>344</v>
      </c>
      <c r="BP46">
        <v>2</v>
      </c>
      <c r="BQ46">
        <v>844.78599999999994</v>
      </c>
      <c r="BR46">
        <v>4.2983734865333169E-2</v>
      </c>
      <c r="BS46">
        <v>0.36413102425623189</v>
      </c>
      <c r="BT46">
        <v>0.21188798109817161</v>
      </c>
      <c r="BU46">
        <v>7.468</v>
      </c>
      <c r="BV46">
        <v>0</v>
      </c>
      <c r="BW46">
        <v>7.4575099492652583</v>
      </c>
      <c r="BX46">
        <v>13</v>
      </c>
      <c r="BY46">
        <v>0</v>
      </c>
      <c r="BZ46">
        <v>63</v>
      </c>
    </row>
    <row r="47" spans="1:78" ht="16.5" x14ac:dyDescent="0.25">
      <c r="A47" s="125" t="str">
        <f t="shared" si="1"/>
        <v>해성운수</v>
      </c>
      <c r="B47" s="126" t="str">
        <f t="shared" si="2"/>
        <v>문희선</v>
      </c>
      <c r="C47" s="127" t="str">
        <f t="shared" si="3"/>
        <v>S</v>
      </c>
      <c r="D47" s="128">
        <f t="shared" si="4"/>
        <v>1.0481395348837208</v>
      </c>
      <c r="E47" s="129">
        <f t="shared" si="5"/>
        <v>3137</v>
      </c>
      <c r="F47" s="130" t="str">
        <f t="shared" si="6"/>
        <v>564</v>
      </c>
      <c r="G47" s="131" t="str">
        <f t="shared" si="7"/>
        <v>71바7080</v>
      </c>
      <c r="H47" s="132">
        <f t="shared" si="8"/>
        <v>1</v>
      </c>
      <c r="I47" s="133">
        <f t="shared" si="9"/>
        <v>755.34699999999998</v>
      </c>
      <c r="J47" s="134">
        <f t="shared" si="10"/>
        <v>5.3503283936846315E-3</v>
      </c>
      <c r="K47" s="134">
        <f t="shared" si="11"/>
        <v>0.39722030897869948</v>
      </c>
      <c r="L47" s="134">
        <f t="shared" si="12"/>
        <v>0.56265530941408393</v>
      </c>
      <c r="M47" s="135">
        <f t="shared" si="13"/>
        <v>0.56499999999999995</v>
      </c>
      <c r="N47" s="136">
        <f t="shared" si="14"/>
        <v>0.13238948456801974</v>
      </c>
      <c r="O47" s="136">
        <f t="shared" si="15"/>
        <v>0.39716845370405923</v>
      </c>
      <c r="P47" s="222">
        <f t="shared" si="16"/>
        <v>14</v>
      </c>
      <c r="Q47" s="223">
        <f t="shared" si="17"/>
        <v>1</v>
      </c>
      <c r="R47" s="223">
        <f t="shared" si="18"/>
        <v>3</v>
      </c>
      <c r="T47">
        <v>534</v>
      </c>
      <c r="U47">
        <v>3137</v>
      </c>
      <c r="V47" t="s">
        <v>444</v>
      </c>
      <c r="W47">
        <v>755.34699999999998</v>
      </c>
      <c r="X47">
        <v>167.58500000000001</v>
      </c>
      <c r="Y47">
        <v>4.5069999999999997</v>
      </c>
      <c r="Z47">
        <v>0.56499999999999995</v>
      </c>
      <c r="AA47">
        <v>73.410820999999999</v>
      </c>
      <c r="AB47">
        <v>0.39277200000000001</v>
      </c>
      <c r="AC47">
        <v>29.160269</v>
      </c>
      <c r="AD47" s="1">
        <v>425</v>
      </c>
      <c r="AE47">
        <v>1</v>
      </c>
      <c r="AF47">
        <v>3</v>
      </c>
      <c r="AG47">
        <v>65</v>
      </c>
      <c r="AH47">
        <v>10.289313999999999</v>
      </c>
      <c r="AI47">
        <v>21.7</v>
      </c>
      <c r="AJ47">
        <v>0</v>
      </c>
      <c r="AK47">
        <v>14</v>
      </c>
      <c r="AL47">
        <v>4072</v>
      </c>
      <c r="AM47">
        <v>1.0481395348837208</v>
      </c>
      <c r="AN47" t="s">
        <v>71</v>
      </c>
      <c r="AO47">
        <v>755.34699999999998</v>
      </c>
      <c r="AP47" t="s">
        <v>673</v>
      </c>
      <c r="AQ47" t="s">
        <v>118</v>
      </c>
      <c r="AR47" t="s">
        <v>124</v>
      </c>
      <c r="AS47" t="s">
        <v>118</v>
      </c>
      <c r="AT47" t="s">
        <v>124</v>
      </c>
      <c r="AU47" t="s">
        <v>403</v>
      </c>
      <c r="AV47" t="s">
        <v>444</v>
      </c>
      <c r="AW47" t="s">
        <v>71</v>
      </c>
      <c r="AX47">
        <v>3137</v>
      </c>
      <c r="AY47" t="s">
        <v>519</v>
      </c>
      <c r="AZ47">
        <v>2</v>
      </c>
      <c r="BA47" t="s">
        <v>524</v>
      </c>
      <c r="BB47">
        <v>1</v>
      </c>
      <c r="BC47">
        <v>1</v>
      </c>
      <c r="BE47" t="s">
        <v>66</v>
      </c>
      <c r="BF47">
        <v>1</v>
      </c>
      <c r="BG47" s="5" t="s">
        <v>376</v>
      </c>
      <c r="BI47" t="s">
        <v>118</v>
      </c>
      <c r="BJ47" t="s">
        <v>444</v>
      </c>
      <c r="BK47" t="s">
        <v>71</v>
      </c>
      <c r="BL47">
        <v>1.0481395348837208</v>
      </c>
      <c r="BM47">
        <v>3137</v>
      </c>
      <c r="BN47" t="s">
        <v>124</v>
      </c>
      <c r="BO47" t="s">
        <v>403</v>
      </c>
      <c r="BP47">
        <v>1</v>
      </c>
      <c r="BQ47">
        <v>755.34699999999998</v>
      </c>
      <c r="BR47">
        <v>5.3503283936846315E-3</v>
      </c>
      <c r="BS47">
        <v>0.39722030897869948</v>
      </c>
      <c r="BT47">
        <v>0.56265530941408393</v>
      </c>
      <c r="BU47">
        <v>0.56499999999999995</v>
      </c>
      <c r="BV47">
        <v>0.13238948456801974</v>
      </c>
      <c r="BW47">
        <v>0.39716845370405923</v>
      </c>
      <c r="BX47">
        <v>14</v>
      </c>
      <c r="BY47">
        <v>1</v>
      </c>
      <c r="BZ47">
        <v>3</v>
      </c>
    </row>
    <row r="48" spans="1:78" ht="16.5" x14ac:dyDescent="0.25">
      <c r="A48" s="108" t="str">
        <f t="shared" si="1"/>
        <v>해성운수</v>
      </c>
      <c r="B48" s="109" t="str">
        <f t="shared" si="2"/>
        <v>박근우</v>
      </c>
      <c r="C48" s="110" t="str">
        <f t="shared" si="3"/>
        <v>C</v>
      </c>
      <c r="D48" s="111">
        <f t="shared" si="4"/>
        <v>0.87923076923076926</v>
      </c>
      <c r="E48" s="112">
        <f t="shared" si="5"/>
        <v>899</v>
      </c>
      <c r="F48" s="113" t="str">
        <f t="shared" si="6"/>
        <v>순환51</v>
      </c>
      <c r="G48" s="114" t="str">
        <f t="shared" si="7"/>
        <v>71바5769</v>
      </c>
      <c r="H48" s="115">
        <f t="shared" si="8"/>
        <v>1</v>
      </c>
      <c r="I48" s="116">
        <f t="shared" si="9"/>
        <v>883.928</v>
      </c>
      <c r="J48" s="117">
        <f t="shared" si="10"/>
        <v>4.4572739953608206E-2</v>
      </c>
      <c r="K48" s="117">
        <f t="shared" si="11"/>
        <v>0.36431887487435011</v>
      </c>
      <c r="L48" s="117">
        <f t="shared" si="12"/>
        <v>0.23870722502285255</v>
      </c>
      <c r="M48" s="118">
        <f t="shared" si="13"/>
        <v>9.2759999999999998</v>
      </c>
      <c r="N48" s="119">
        <f t="shared" si="14"/>
        <v>0</v>
      </c>
      <c r="O48" s="119">
        <f t="shared" si="15"/>
        <v>0.45252554506701903</v>
      </c>
      <c r="P48" s="224">
        <f t="shared" si="16"/>
        <v>13</v>
      </c>
      <c r="Q48" s="225">
        <f t="shared" si="17"/>
        <v>0</v>
      </c>
      <c r="R48" s="225">
        <f t="shared" si="18"/>
        <v>4</v>
      </c>
      <c r="T48">
        <v>534</v>
      </c>
      <c r="U48">
        <v>899</v>
      </c>
      <c r="V48" t="s">
        <v>558</v>
      </c>
      <c r="W48">
        <v>883.928</v>
      </c>
      <c r="X48">
        <v>386.71100000000001</v>
      </c>
      <c r="Y48">
        <v>2.286</v>
      </c>
      <c r="Z48">
        <v>9.2759999999999998</v>
      </c>
      <c r="AA48">
        <v>71.137157000000002</v>
      </c>
      <c r="AB48">
        <v>3.1707779999999999</v>
      </c>
      <c r="AC48">
        <v>25.916609000000001</v>
      </c>
      <c r="AD48" s="1">
        <v>211</v>
      </c>
      <c r="AE48">
        <v>0</v>
      </c>
      <c r="AF48">
        <v>4</v>
      </c>
      <c r="AG48">
        <v>62</v>
      </c>
      <c r="AH48">
        <v>12.425686000000001</v>
      </c>
      <c r="AI48">
        <v>0</v>
      </c>
      <c r="AJ48">
        <v>0</v>
      </c>
      <c r="AK48">
        <v>13</v>
      </c>
      <c r="AL48">
        <v>3131</v>
      </c>
      <c r="AM48">
        <v>0.87923076923076926</v>
      </c>
      <c r="AN48" t="s">
        <v>69</v>
      </c>
      <c r="AO48">
        <v>883.928</v>
      </c>
      <c r="AP48" t="s">
        <v>674</v>
      </c>
      <c r="AQ48" t="s">
        <v>118</v>
      </c>
      <c r="AR48" t="s">
        <v>529</v>
      </c>
      <c r="AS48" t="s">
        <v>118</v>
      </c>
      <c r="AT48" t="s">
        <v>529</v>
      </c>
      <c r="AU48" t="s">
        <v>543</v>
      </c>
      <c r="AV48" t="s">
        <v>558</v>
      </c>
      <c r="AW48" t="s">
        <v>69</v>
      </c>
      <c r="AX48">
        <v>899</v>
      </c>
      <c r="AY48" t="s">
        <v>559</v>
      </c>
      <c r="AZ48">
        <v>1</v>
      </c>
      <c r="BA48" t="s">
        <v>560</v>
      </c>
      <c r="BB48">
        <v>1</v>
      </c>
      <c r="BC48">
        <v>1</v>
      </c>
      <c r="BE48" t="s">
        <v>69</v>
      </c>
      <c r="BF48">
        <v>0</v>
      </c>
      <c r="BG48" s="5" t="s">
        <v>342</v>
      </c>
      <c r="BI48" t="s">
        <v>118</v>
      </c>
      <c r="BJ48" t="s">
        <v>558</v>
      </c>
      <c r="BK48" t="s">
        <v>69</v>
      </c>
      <c r="BL48">
        <v>0.87923076923076926</v>
      </c>
      <c r="BM48">
        <v>899</v>
      </c>
      <c r="BN48" t="s">
        <v>529</v>
      </c>
      <c r="BO48" t="s">
        <v>543</v>
      </c>
      <c r="BP48">
        <v>1</v>
      </c>
      <c r="BQ48">
        <v>883.928</v>
      </c>
      <c r="BR48">
        <v>4.4572739953608206E-2</v>
      </c>
      <c r="BS48">
        <v>0.36431887487435011</v>
      </c>
      <c r="BT48">
        <v>0.23870722502285255</v>
      </c>
      <c r="BU48">
        <v>9.2759999999999998</v>
      </c>
      <c r="BV48">
        <v>0</v>
      </c>
      <c r="BW48">
        <v>0.45252554506701903</v>
      </c>
      <c r="BX48">
        <v>13</v>
      </c>
      <c r="BY48">
        <v>0</v>
      </c>
      <c r="BZ48">
        <v>4</v>
      </c>
    </row>
    <row r="49" spans="1:78" ht="16.5" x14ac:dyDescent="0.25">
      <c r="A49" s="125" t="str">
        <f t="shared" si="1"/>
        <v>해성운수</v>
      </c>
      <c r="B49" s="126" t="str">
        <f t="shared" si="2"/>
        <v>박금수</v>
      </c>
      <c r="C49" s="127" t="str">
        <f t="shared" si="3"/>
        <v>F</v>
      </c>
      <c r="D49" s="128">
        <f t="shared" si="4"/>
        <v>0.78506614442282174</v>
      </c>
      <c r="E49" s="129">
        <f t="shared" si="5"/>
        <v>7991</v>
      </c>
      <c r="F49" s="130" t="str">
        <f t="shared" si="6"/>
        <v>579</v>
      </c>
      <c r="G49" s="131" t="str">
        <f t="shared" si="7"/>
        <v>71바5776</v>
      </c>
      <c r="H49" s="132">
        <f t="shared" si="8"/>
        <v>4</v>
      </c>
      <c r="I49" s="133">
        <f t="shared" si="9"/>
        <v>4193.8949999999995</v>
      </c>
      <c r="J49" s="134">
        <f t="shared" si="10"/>
        <v>1.3805565012949573E-2</v>
      </c>
      <c r="K49" s="134">
        <f t="shared" si="11"/>
        <v>0.47613026182986906</v>
      </c>
      <c r="L49" s="134">
        <f t="shared" si="12"/>
        <v>0.36529288406123667</v>
      </c>
      <c r="M49" s="135">
        <f t="shared" si="13"/>
        <v>7.8490000000000002</v>
      </c>
      <c r="N49" s="136">
        <f t="shared" si="14"/>
        <v>1.3829626158976323</v>
      </c>
      <c r="O49" s="136">
        <f t="shared" si="15"/>
        <v>2.026755557781013</v>
      </c>
      <c r="P49" s="222">
        <f t="shared" si="16"/>
        <v>135</v>
      </c>
      <c r="Q49" s="223">
        <f t="shared" si="17"/>
        <v>58</v>
      </c>
      <c r="R49" s="223">
        <f t="shared" si="18"/>
        <v>85</v>
      </c>
      <c r="T49">
        <v>534</v>
      </c>
      <c r="U49">
        <v>7991</v>
      </c>
      <c r="V49" t="s">
        <v>383</v>
      </c>
      <c r="W49">
        <v>4193.8950000000004</v>
      </c>
      <c r="X49">
        <v>1157.17</v>
      </c>
      <c r="Y49">
        <v>3.6240000000000001</v>
      </c>
      <c r="Z49">
        <v>7.8490000000000002</v>
      </c>
      <c r="AA49">
        <v>413.25689999999997</v>
      </c>
      <c r="AB49">
        <v>5.7052449999999997</v>
      </c>
      <c r="AC49">
        <v>196.764116</v>
      </c>
      <c r="AD49" s="1">
        <v>1532</v>
      </c>
      <c r="AE49">
        <v>58</v>
      </c>
      <c r="AF49">
        <v>85</v>
      </c>
      <c r="AG49">
        <v>78</v>
      </c>
      <c r="AH49">
        <v>10.148396</v>
      </c>
      <c r="AI49">
        <v>119.9</v>
      </c>
      <c r="AJ49">
        <v>0</v>
      </c>
      <c r="AK49">
        <v>135</v>
      </c>
      <c r="AL49">
        <v>110237</v>
      </c>
      <c r="AM49">
        <v>0.78506614442282174</v>
      </c>
      <c r="AN49" t="s">
        <v>70</v>
      </c>
      <c r="AO49">
        <v>2190.634</v>
      </c>
      <c r="AP49" t="s">
        <v>675</v>
      </c>
      <c r="AQ49" t="s">
        <v>118</v>
      </c>
      <c r="AR49" t="s">
        <v>127</v>
      </c>
      <c r="AS49" t="s">
        <v>118</v>
      </c>
      <c r="AT49" t="s">
        <v>127</v>
      </c>
      <c r="AU49" t="s">
        <v>540</v>
      </c>
      <c r="AV49" t="s">
        <v>383</v>
      </c>
      <c r="AW49" t="s">
        <v>70</v>
      </c>
      <c r="AX49">
        <v>7991</v>
      </c>
      <c r="AY49" t="s">
        <v>479</v>
      </c>
      <c r="AZ49">
        <v>2</v>
      </c>
      <c r="BA49" t="s">
        <v>364</v>
      </c>
      <c r="BB49">
        <v>4</v>
      </c>
      <c r="BC49">
        <v>1</v>
      </c>
      <c r="BE49" t="s">
        <v>67</v>
      </c>
      <c r="BF49">
        <v>-1</v>
      </c>
      <c r="BG49" t="s">
        <v>433</v>
      </c>
      <c r="BI49" t="s">
        <v>118</v>
      </c>
      <c r="BJ49" t="s">
        <v>383</v>
      </c>
      <c r="BK49" t="s">
        <v>70</v>
      </c>
      <c r="BL49">
        <v>0.78506614442282174</v>
      </c>
      <c r="BM49">
        <v>7991</v>
      </c>
      <c r="BN49" t="s">
        <v>127</v>
      </c>
      <c r="BO49" t="s">
        <v>540</v>
      </c>
      <c r="BP49">
        <v>4</v>
      </c>
      <c r="BQ49">
        <v>4193.8949999999995</v>
      </c>
      <c r="BR49">
        <v>1.3805565012949573E-2</v>
      </c>
      <c r="BS49">
        <v>0.47613026182986906</v>
      </c>
      <c r="BT49">
        <v>0.36529288406123661</v>
      </c>
      <c r="BU49">
        <v>7.8490000000000002</v>
      </c>
      <c r="BV49">
        <v>1.3829626158976323</v>
      </c>
      <c r="BW49">
        <v>2.026755557781013</v>
      </c>
      <c r="BX49">
        <v>135</v>
      </c>
      <c r="BY49">
        <v>58</v>
      </c>
      <c r="BZ49">
        <v>85</v>
      </c>
    </row>
    <row r="50" spans="1:78" ht="16.5" x14ac:dyDescent="0.25">
      <c r="A50" s="108" t="str">
        <f t="shared" si="1"/>
        <v>해성운수</v>
      </c>
      <c r="B50" s="109" t="str">
        <f t="shared" si="2"/>
        <v>박성원</v>
      </c>
      <c r="C50" s="110" t="str">
        <f t="shared" si="3"/>
        <v>S</v>
      </c>
      <c r="D50" s="111">
        <f t="shared" si="4"/>
        <v>1.0834297668735993</v>
      </c>
      <c r="E50" s="112">
        <f t="shared" si="5"/>
        <v>15</v>
      </c>
      <c r="F50" s="113" t="str">
        <f t="shared" si="6"/>
        <v>579</v>
      </c>
      <c r="G50" s="114" t="str">
        <f t="shared" si="7"/>
        <v>71바5797</v>
      </c>
      <c r="H50" s="115">
        <f t="shared" si="8"/>
        <v>2</v>
      </c>
      <c r="I50" s="116">
        <f t="shared" si="9"/>
        <v>1135.8890000000001</v>
      </c>
      <c r="J50" s="117">
        <f t="shared" si="10"/>
        <v>3.0857165652442099E-2</v>
      </c>
      <c r="K50" s="117">
        <f t="shared" si="11"/>
        <v>0.41213235448003938</v>
      </c>
      <c r="L50" s="117">
        <f t="shared" si="12"/>
        <v>0.41201208920942095</v>
      </c>
      <c r="M50" s="118">
        <f t="shared" si="13"/>
        <v>2.1320000000000001</v>
      </c>
      <c r="N50" s="119">
        <f t="shared" si="14"/>
        <v>0.26411031359578263</v>
      </c>
      <c r="O50" s="119">
        <f t="shared" si="15"/>
        <v>0.52822062719156526</v>
      </c>
      <c r="P50" s="224">
        <f t="shared" si="16"/>
        <v>20</v>
      </c>
      <c r="Q50" s="225">
        <f t="shared" si="17"/>
        <v>3</v>
      </c>
      <c r="R50" s="225">
        <f t="shared" si="18"/>
        <v>6</v>
      </c>
      <c r="T50">
        <v>534</v>
      </c>
      <c r="U50">
        <v>15</v>
      </c>
      <c r="V50" t="s">
        <v>561</v>
      </c>
      <c r="W50">
        <v>1135.8889999999999</v>
      </c>
      <c r="X50">
        <v>187.27199999999999</v>
      </c>
      <c r="Y50">
        <v>6.0650000000000004</v>
      </c>
      <c r="Z50">
        <v>2.1320000000000001</v>
      </c>
      <c r="AA50">
        <v>105.83635700000001</v>
      </c>
      <c r="AB50">
        <v>3.2658100000000001</v>
      </c>
      <c r="AC50">
        <v>43.618586999999998</v>
      </c>
      <c r="AD50" s="1">
        <v>468</v>
      </c>
      <c r="AE50">
        <v>3</v>
      </c>
      <c r="AF50">
        <v>6</v>
      </c>
      <c r="AG50">
        <v>70</v>
      </c>
      <c r="AH50">
        <v>10.732502</v>
      </c>
      <c r="AI50">
        <v>7.1</v>
      </c>
      <c r="AJ50">
        <v>0</v>
      </c>
      <c r="AK50">
        <v>20</v>
      </c>
      <c r="AL50">
        <v>8523</v>
      </c>
      <c r="AM50">
        <v>1.0834297668735993</v>
      </c>
      <c r="AN50" t="s">
        <v>71</v>
      </c>
      <c r="AO50">
        <v>856.54100000000005</v>
      </c>
      <c r="AP50" t="s">
        <v>676</v>
      </c>
      <c r="AQ50" t="s">
        <v>118</v>
      </c>
      <c r="AR50" t="s">
        <v>127</v>
      </c>
      <c r="AS50" t="s">
        <v>118</v>
      </c>
      <c r="AT50" t="s">
        <v>127</v>
      </c>
      <c r="AU50" t="s">
        <v>542</v>
      </c>
      <c r="AV50" t="s">
        <v>561</v>
      </c>
      <c r="AW50" t="s">
        <v>71</v>
      </c>
      <c r="AX50">
        <v>15</v>
      </c>
      <c r="AY50" t="s">
        <v>490</v>
      </c>
      <c r="AZ50">
        <v>2</v>
      </c>
      <c r="BA50" t="s">
        <v>570</v>
      </c>
      <c r="BB50">
        <v>2</v>
      </c>
      <c r="BC50">
        <v>1</v>
      </c>
      <c r="BE50" t="s">
        <v>71</v>
      </c>
      <c r="BF50">
        <v>0</v>
      </c>
      <c r="BG50" s="5" t="s">
        <v>342</v>
      </c>
      <c r="BI50" t="s">
        <v>118</v>
      </c>
      <c r="BJ50" t="s">
        <v>561</v>
      </c>
      <c r="BK50" t="s">
        <v>71</v>
      </c>
      <c r="BL50">
        <v>1.0834297668735993</v>
      </c>
      <c r="BM50">
        <v>15</v>
      </c>
      <c r="BN50" t="s">
        <v>127</v>
      </c>
      <c r="BO50" t="s">
        <v>542</v>
      </c>
      <c r="BP50">
        <v>2</v>
      </c>
      <c r="BQ50">
        <v>1135.8890000000001</v>
      </c>
      <c r="BR50">
        <v>3.0857165652442099E-2</v>
      </c>
      <c r="BS50">
        <v>0.41213235448003938</v>
      </c>
      <c r="BT50">
        <v>0.41201208920942101</v>
      </c>
      <c r="BU50">
        <v>2.1320000000000001</v>
      </c>
      <c r="BV50">
        <v>0.26411031359578263</v>
      </c>
      <c r="BW50">
        <v>0.52822062719156526</v>
      </c>
      <c r="BX50">
        <v>20</v>
      </c>
      <c r="BY50">
        <v>3</v>
      </c>
      <c r="BZ50">
        <v>6</v>
      </c>
    </row>
    <row r="51" spans="1:78" ht="16.5" x14ac:dyDescent="0.25">
      <c r="A51" s="125" t="str">
        <f t="shared" si="1"/>
        <v>해성운수</v>
      </c>
      <c r="B51" s="126" t="str">
        <f t="shared" si="2"/>
        <v>박승욱</v>
      </c>
      <c r="C51" s="127" t="str">
        <f t="shared" si="3"/>
        <v>A</v>
      </c>
      <c r="D51" s="128">
        <f t="shared" si="4"/>
        <v>0.96466641488801264</v>
      </c>
      <c r="E51" s="129">
        <f t="shared" si="5"/>
        <v>6667</v>
      </c>
      <c r="F51" s="130" t="str">
        <f t="shared" si="6"/>
        <v>24</v>
      </c>
      <c r="G51" s="131" t="str">
        <f t="shared" si="7"/>
        <v>70바3879</v>
      </c>
      <c r="H51" s="132">
        <f t="shared" si="8"/>
        <v>4</v>
      </c>
      <c r="I51" s="133">
        <f t="shared" si="9"/>
        <v>2006.7649999999999</v>
      </c>
      <c r="J51" s="134">
        <f t="shared" si="10"/>
        <v>2.3393139078624624E-2</v>
      </c>
      <c r="K51" s="134">
        <f t="shared" si="11"/>
        <v>0.45892610717457716</v>
      </c>
      <c r="L51" s="134">
        <f t="shared" si="12"/>
        <v>0.24367576671907276</v>
      </c>
      <c r="M51" s="135">
        <f t="shared" si="13"/>
        <v>13.067</v>
      </c>
      <c r="N51" s="136">
        <f t="shared" si="14"/>
        <v>0.44848300623142223</v>
      </c>
      <c r="O51" s="136">
        <f t="shared" si="15"/>
        <v>3.7871898303986766</v>
      </c>
      <c r="P51" s="222">
        <f t="shared" si="16"/>
        <v>76</v>
      </c>
      <c r="Q51" s="223">
        <f t="shared" si="17"/>
        <v>9</v>
      </c>
      <c r="R51" s="223">
        <f t="shared" si="18"/>
        <v>76</v>
      </c>
      <c r="T51">
        <v>534</v>
      </c>
      <c r="U51">
        <v>6667</v>
      </c>
      <c r="V51" t="s">
        <v>274</v>
      </c>
      <c r="W51">
        <v>2006.7650000000001</v>
      </c>
      <c r="X51">
        <v>868.37300000000005</v>
      </c>
      <c r="Y51">
        <v>2.3109999999999999</v>
      </c>
      <c r="Z51">
        <v>13.067</v>
      </c>
      <c r="AA51">
        <v>151.444703</v>
      </c>
      <c r="AB51">
        <v>3.542767</v>
      </c>
      <c r="AC51">
        <v>69.501928000000007</v>
      </c>
      <c r="AD51" s="1">
        <v>489</v>
      </c>
      <c r="AE51">
        <v>9</v>
      </c>
      <c r="AF51">
        <v>76</v>
      </c>
      <c r="AG51">
        <v>83</v>
      </c>
      <c r="AH51">
        <v>13.25081</v>
      </c>
      <c r="AI51">
        <v>2040.2</v>
      </c>
      <c r="AJ51">
        <v>0</v>
      </c>
      <c r="AK51">
        <v>76</v>
      </c>
      <c r="AL51">
        <v>76655</v>
      </c>
      <c r="AM51">
        <v>0.96466641488801264</v>
      </c>
      <c r="AN51" t="s">
        <v>66</v>
      </c>
      <c r="AO51">
        <v>1646.9559999999999</v>
      </c>
      <c r="AP51" t="s">
        <v>677</v>
      </c>
      <c r="AQ51" t="s">
        <v>118</v>
      </c>
      <c r="AR51" t="s">
        <v>119</v>
      </c>
      <c r="AS51" t="s">
        <v>118</v>
      </c>
      <c r="AT51" t="s">
        <v>119</v>
      </c>
      <c r="AU51" t="s">
        <v>206</v>
      </c>
      <c r="AV51" t="s">
        <v>274</v>
      </c>
      <c r="AW51" t="s">
        <v>66</v>
      </c>
      <c r="AX51">
        <v>6667</v>
      </c>
      <c r="AY51" t="s">
        <v>476</v>
      </c>
      <c r="AZ51">
        <v>15</v>
      </c>
      <c r="BA51" t="s">
        <v>678</v>
      </c>
      <c r="BB51">
        <v>4</v>
      </c>
      <c r="BC51">
        <v>1</v>
      </c>
      <c r="BE51" t="s">
        <v>66</v>
      </c>
      <c r="BF51">
        <v>0</v>
      </c>
      <c r="BG51" t="s">
        <v>342</v>
      </c>
      <c r="BI51" t="s">
        <v>118</v>
      </c>
      <c r="BJ51" t="s">
        <v>274</v>
      </c>
      <c r="BK51" t="s">
        <v>66</v>
      </c>
      <c r="BL51">
        <v>0.96466641488801264</v>
      </c>
      <c r="BM51">
        <v>6667</v>
      </c>
      <c r="BN51" t="s">
        <v>119</v>
      </c>
      <c r="BO51" t="s">
        <v>206</v>
      </c>
      <c r="BP51">
        <v>4</v>
      </c>
      <c r="BQ51">
        <v>2006.7649999999999</v>
      </c>
      <c r="BR51">
        <v>2.3393139078624624E-2</v>
      </c>
      <c r="BS51">
        <v>0.45892610717457716</v>
      </c>
      <c r="BT51">
        <v>0.24367576671907273</v>
      </c>
      <c r="BU51">
        <v>13.067</v>
      </c>
      <c r="BV51">
        <v>0.44848300623142223</v>
      </c>
      <c r="BW51">
        <v>3.7871898303986766</v>
      </c>
      <c r="BX51">
        <v>76</v>
      </c>
      <c r="BY51">
        <v>9</v>
      </c>
      <c r="BZ51">
        <v>76</v>
      </c>
    </row>
    <row r="52" spans="1:78" ht="16.5" x14ac:dyDescent="0.25">
      <c r="A52" s="108" t="str">
        <f t="shared" si="1"/>
        <v>해성운수</v>
      </c>
      <c r="B52" s="109" t="str">
        <f t="shared" si="2"/>
        <v>박연태</v>
      </c>
      <c r="C52" s="110" t="str">
        <f t="shared" si="3"/>
        <v>B</v>
      </c>
      <c r="D52" s="111">
        <f t="shared" si="4"/>
        <v>0.9205873177751811</v>
      </c>
      <c r="E52" s="112">
        <f t="shared" si="5"/>
        <v>7788</v>
      </c>
      <c r="F52" s="113" t="str">
        <f t="shared" si="6"/>
        <v>24</v>
      </c>
      <c r="G52" s="114" t="str">
        <f t="shared" si="7"/>
        <v>71바5764</v>
      </c>
      <c r="H52" s="115">
        <f t="shared" si="8"/>
        <v>8</v>
      </c>
      <c r="I52" s="116">
        <f t="shared" si="9"/>
        <v>2571.6720000000005</v>
      </c>
      <c r="J52" s="117">
        <f t="shared" si="10"/>
        <v>6.1543242308122886E-3</v>
      </c>
      <c r="K52" s="117">
        <f t="shared" si="11"/>
        <v>0.50446676668465174</v>
      </c>
      <c r="L52" s="117">
        <f t="shared" si="12"/>
        <v>0.22708961329438587</v>
      </c>
      <c r="M52" s="118">
        <f t="shared" si="13"/>
        <v>14.257</v>
      </c>
      <c r="N52" s="119">
        <f t="shared" si="14"/>
        <v>0.58327811633831983</v>
      </c>
      <c r="O52" s="119">
        <f t="shared" si="15"/>
        <v>11.743332742278174</v>
      </c>
      <c r="P52" s="224">
        <f t="shared" si="16"/>
        <v>122</v>
      </c>
      <c r="Q52" s="225">
        <f t="shared" si="17"/>
        <v>15</v>
      </c>
      <c r="R52" s="225">
        <f t="shared" si="18"/>
        <v>302</v>
      </c>
      <c r="T52">
        <v>534</v>
      </c>
      <c r="U52">
        <v>7788</v>
      </c>
      <c r="V52" t="s">
        <v>275</v>
      </c>
      <c r="W52">
        <v>2571.672</v>
      </c>
      <c r="X52">
        <v>1125.251</v>
      </c>
      <c r="Y52">
        <v>2.2850000000000001</v>
      </c>
      <c r="Z52">
        <v>14.257</v>
      </c>
      <c r="AA52">
        <v>197.19386800000001</v>
      </c>
      <c r="AB52">
        <v>1.213595</v>
      </c>
      <c r="AC52">
        <v>99.477753000000007</v>
      </c>
      <c r="AD52" s="1">
        <v>584</v>
      </c>
      <c r="AE52">
        <v>15</v>
      </c>
      <c r="AF52">
        <v>302</v>
      </c>
      <c r="AG52">
        <v>86</v>
      </c>
      <c r="AH52">
        <v>13.041338</v>
      </c>
      <c r="AI52">
        <v>2276.1999999999998</v>
      </c>
      <c r="AJ52">
        <v>21.6</v>
      </c>
      <c r="AK52">
        <v>122</v>
      </c>
      <c r="AL52">
        <v>116834</v>
      </c>
      <c r="AM52">
        <v>0.9205873177751811</v>
      </c>
      <c r="AN52" t="s">
        <v>68</v>
      </c>
      <c r="AO52">
        <v>1449.318</v>
      </c>
      <c r="AP52" t="s">
        <v>679</v>
      </c>
      <c r="AQ52" t="s">
        <v>118</v>
      </c>
      <c r="AR52" t="s">
        <v>119</v>
      </c>
      <c r="AS52" t="s">
        <v>118</v>
      </c>
      <c r="AT52" t="s">
        <v>119</v>
      </c>
      <c r="AU52" t="s">
        <v>211</v>
      </c>
      <c r="AV52" t="s">
        <v>275</v>
      </c>
      <c r="AW52" t="s">
        <v>68</v>
      </c>
      <c r="AX52">
        <v>7788</v>
      </c>
      <c r="AY52" t="s">
        <v>471</v>
      </c>
      <c r="AZ52">
        <v>4</v>
      </c>
      <c r="BA52" t="s">
        <v>196</v>
      </c>
      <c r="BB52">
        <v>8</v>
      </c>
      <c r="BC52">
        <v>1</v>
      </c>
      <c r="BE52" t="s">
        <v>67</v>
      </c>
      <c r="BF52">
        <v>2</v>
      </c>
      <c r="BG52" t="s">
        <v>376</v>
      </c>
      <c r="BI52" t="s">
        <v>118</v>
      </c>
      <c r="BJ52" t="s">
        <v>275</v>
      </c>
      <c r="BK52" t="s">
        <v>68</v>
      </c>
      <c r="BL52">
        <v>0.9205873177751811</v>
      </c>
      <c r="BM52">
        <v>7788</v>
      </c>
      <c r="BN52" t="s">
        <v>119</v>
      </c>
      <c r="BO52" t="s">
        <v>211</v>
      </c>
      <c r="BP52">
        <v>8</v>
      </c>
      <c r="BQ52">
        <v>2571.6720000000005</v>
      </c>
      <c r="BR52">
        <v>6.1543242308122886E-3</v>
      </c>
      <c r="BS52">
        <v>0.50446676668465174</v>
      </c>
      <c r="BT52">
        <v>0.2270896132943859</v>
      </c>
      <c r="BU52">
        <v>14.257</v>
      </c>
      <c r="BV52">
        <v>0.58327811633831983</v>
      </c>
      <c r="BW52">
        <v>11.743332742278174</v>
      </c>
      <c r="BX52">
        <v>122</v>
      </c>
      <c r="BY52">
        <v>15</v>
      </c>
      <c r="BZ52">
        <v>302</v>
      </c>
    </row>
    <row r="53" spans="1:78" ht="16.5" x14ac:dyDescent="0.25">
      <c r="A53" s="125" t="str">
        <f t="shared" si="1"/>
        <v>해성운수</v>
      </c>
      <c r="B53" s="126" t="str">
        <f t="shared" si="2"/>
        <v>박용출</v>
      </c>
      <c r="C53" s="127" t="str">
        <f t="shared" si="3"/>
        <v>F</v>
      </c>
      <c r="D53" s="128">
        <f t="shared" si="4"/>
        <v>0.75851851851851848</v>
      </c>
      <c r="E53" s="129">
        <f t="shared" si="5"/>
        <v>5447</v>
      </c>
      <c r="F53" s="130" t="str">
        <f t="shared" si="6"/>
        <v>514-1</v>
      </c>
      <c r="G53" s="131" t="str">
        <f t="shared" si="7"/>
        <v>71바5763</v>
      </c>
      <c r="H53" s="132">
        <f t="shared" si="8"/>
        <v>1</v>
      </c>
      <c r="I53" s="133">
        <f t="shared" si="9"/>
        <v>2623.6129999999998</v>
      </c>
      <c r="J53" s="134">
        <f t="shared" si="10"/>
        <v>3.3416946991504298E-2</v>
      </c>
      <c r="K53" s="134">
        <f t="shared" si="11"/>
        <v>0.38919251997370824</v>
      </c>
      <c r="L53" s="134">
        <f t="shared" si="12"/>
        <v>7.356267864201009E-2</v>
      </c>
      <c r="M53" s="135">
        <f t="shared" si="13"/>
        <v>11.08</v>
      </c>
      <c r="N53" s="136">
        <f t="shared" si="14"/>
        <v>3.8115377534720253E-2</v>
      </c>
      <c r="O53" s="136">
        <f t="shared" si="15"/>
        <v>3.1254609578470607</v>
      </c>
      <c r="P53" s="222">
        <f t="shared" si="16"/>
        <v>39</v>
      </c>
      <c r="Q53" s="223">
        <f t="shared" si="17"/>
        <v>1</v>
      </c>
      <c r="R53" s="223">
        <f t="shared" si="18"/>
        <v>82</v>
      </c>
      <c r="T53">
        <v>534</v>
      </c>
      <c r="U53">
        <v>5447</v>
      </c>
      <c r="V53" t="s">
        <v>276</v>
      </c>
      <c r="W53">
        <v>2623.6129999999998</v>
      </c>
      <c r="X53">
        <v>1280.981</v>
      </c>
      <c r="Y53">
        <v>2.048</v>
      </c>
      <c r="Z53">
        <v>11.08</v>
      </c>
      <c r="AA53">
        <v>213.503795</v>
      </c>
      <c r="AB53">
        <v>7.1346449999999999</v>
      </c>
      <c r="AC53">
        <v>83.094080000000005</v>
      </c>
      <c r="AD53" s="1">
        <v>193</v>
      </c>
      <c r="AE53">
        <v>1</v>
      </c>
      <c r="AF53">
        <v>82</v>
      </c>
      <c r="AG53">
        <v>64</v>
      </c>
      <c r="AH53">
        <v>12.288366999999999</v>
      </c>
      <c r="AI53">
        <v>53.3</v>
      </c>
      <c r="AJ53">
        <v>0</v>
      </c>
      <c r="AK53">
        <v>39</v>
      </c>
      <c r="AL53">
        <v>10996</v>
      </c>
      <c r="AM53">
        <v>0.75851851851851848</v>
      </c>
      <c r="AN53" t="s">
        <v>70</v>
      </c>
      <c r="AO53">
        <v>2623.6129999999998</v>
      </c>
      <c r="AP53" t="s">
        <v>680</v>
      </c>
      <c r="AQ53" t="s">
        <v>118</v>
      </c>
      <c r="AR53" t="s">
        <v>120</v>
      </c>
      <c r="AS53" t="s">
        <v>118</v>
      </c>
      <c r="AT53" t="s">
        <v>120</v>
      </c>
      <c r="AU53" t="s">
        <v>216</v>
      </c>
      <c r="AV53" t="s">
        <v>276</v>
      </c>
      <c r="AW53" t="s">
        <v>70</v>
      </c>
      <c r="AX53">
        <v>5447</v>
      </c>
      <c r="AY53" t="s">
        <v>464</v>
      </c>
      <c r="AZ53">
        <v>3</v>
      </c>
      <c r="BA53" t="s">
        <v>522</v>
      </c>
      <c r="BB53">
        <v>1</v>
      </c>
      <c r="BC53">
        <v>1</v>
      </c>
      <c r="BE53" t="s">
        <v>70</v>
      </c>
      <c r="BF53">
        <v>0</v>
      </c>
      <c r="BG53" t="s">
        <v>342</v>
      </c>
      <c r="BI53" t="s">
        <v>118</v>
      </c>
      <c r="BJ53" t="s">
        <v>276</v>
      </c>
      <c r="BK53" t="s">
        <v>70</v>
      </c>
      <c r="BL53">
        <v>0.75851851851851848</v>
      </c>
      <c r="BM53">
        <v>5447</v>
      </c>
      <c r="BN53" t="s">
        <v>120</v>
      </c>
      <c r="BO53" t="s">
        <v>216</v>
      </c>
      <c r="BP53">
        <v>1</v>
      </c>
      <c r="BQ53">
        <v>2623.6129999999998</v>
      </c>
      <c r="BR53">
        <v>3.3416946991504298E-2</v>
      </c>
      <c r="BS53">
        <v>0.38919251997370824</v>
      </c>
      <c r="BT53">
        <v>7.356267864201009E-2</v>
      </c>
      <c r="BU53">
        <v>11.08</v>
      </c>
      <c r="BV53">
        <v>3.8115377534720253E-2</v>
      </c>
      <c r="BW53">
        <v>3.1254609578470607</v>
      </c>
      <c r="BX53">
        <v>39</v>
      </c>
      <c r="BY53">
        <v>1</v>
      </c>
      <c r="BZ53">
        <v>82</v>
      </c>
    </row>
    <row r="54" spans="1:78" ht="16.5" x14ac:dyDescent="0.25">
      <c r="A54" s="108" t="str">
        <f t="shared" si="1"/>
        <v>해성운수</v>
      </c>
      <c r="B54" s="109" t="str">
        <f t="shared" si="2"/>
        <v>박용호</v>
      </c>
      <c r="C54" s="110" t="str">
        <f t="shared" si="3"/>
        <v>C</v>
      </c>
      <c r="D54" s="111">
        <f t="shared" si="4"/>
        <v>0.87266296007341548</v>
      </c>
      <c r="E54" s="112">
        <f t="shared" si="5"/>
        <v>4475</v>
      </c>
      <c r="F54" s="113" t="str">
        <f t="shared" si="6"/>
        <v>593</v>
      </c>
      <c r="G54" s="114" t="str">
        <f t="shared" si="7"/>
        <v>70바3808</v>
      </c>
      <c r="H54" s="115">
        <f t="shared" si="8"/>
        <v>2</v>
      </c>
      <c r="I54" s="116">
        <f t="shared" si="9"/>
        <v>1539.114</v>
      </c>
      <c r="J54" s="117">
        <f t="shared" si="10"/>
        <v>6.0145802109442424E-3</v>
      </c>
      <c r="K54" s="117">
        <f t="shared" si="11"/>
        <v>0.42199794377215749</v>
      </c>
      <c r="L54" s="117">
        <f t="shared" si="12"/>
        <v>7.6017760867616038E-2</v>
      </c>
      <c r="M54" s="118">
        <f t="shared" si="13"/>
        <v>6.8040000000000003</v>
      </c>
      <c r="N54" s="119">
        <f t="shared" si="14"/>
        <v>6.4972445185996611E-2</v>
      </c>
      <c r="O54" s="119">
        <f t="shared" si="15"/>
        <v>1.0395591229759458</v>
      </c>
      <c r="P54" s="224">
        <f t="shared" si="16"/>
        <v>16</v>
      </c>
      <c r="Q54" s="225">
        <f t="shared" si="17"/>
        <v>1</v>
      </c>
      <c r="R54" s="225">
        <f t="shared" si="18"/>
        <v>16</v>
      </c>
      <c r="T54">
        <v>534</v>
      </c>
      <c r="U54">
        <v>4475</v>
      </c>
      <c r="V54" t="s">
        <v>277</v>
      </c>
      <c r="W54">
        <v>1539.114</v>
      </c>
      <c r="X54">
        <v>767.35699999999997</v>
      </c>
      <c r="Y54">
        <v>2.0059999999999998</v>
      </c>
      <c r="Z54">
        <v>6.8040000000000003</v>
      </c>
      <c r="AA54">
        <v>130.96408600000001</v>
      </c>
      <c r="AB54">
        <v>0.78769400000000001</v>
      </c>
      <c r="AC54">
        <v>55.266575000000003</v>
      </c>
      <c r="AD54" s="1">
        <v>117</v>
      </c>
      <c r="AE54">
        <v>1</v>
      </c>
      <c r="AF54">
        <v>16</v>
      </c>
      <c r="AG54">
        <v>62</v>
      </c>
      <c r="AH54">
        <v>11.752183</v>
      </c>
      <c r="AI54">
        <v>0</v>
      </c>
      <c r="AJ54">
        <v>0</v>
      </c>
      <c r="AK54">
        <v>16</v>
      </c>
      <c r="AL54">
        <v>2556</v>
      </c>
      <c r="AM54">
        <v>0.87266296007341548</v>
      </c>
      <c r="AN54" t="s">
        <v>69</v>
      </c>
      <c r="AO54">
        <v>1449.385</v>
      </c>
      <c r="AP54" t="s">
        <v>681</v>
      </c>
      <c r="AQ54" t="s">
        <v>118</v>
      </c>
      <c r="AR54" t="s">
        <v>128</v>
      </c>
      <c r="AS54" t="s">
        <v>118</v>
      </c>
      <c r="AT54" t="s">
        <v>128</v>
      </c>
      <c r="AU54" t="s">
        <v>241</v>
      </c>
      <c r="AV54" t="s">
        <v>277</v>
      </c>
      <c r="AW54" t="s">
        <v>69</v>
      </c>
      <c r="AX54">
        <v>4475</v>
      </c>
      <c r="AY54" t="s">
        <v>470</v>
      </c>
      <c r="AZ54">
        <v>3</v>
      </c>
      <c r="BA54" t="s">
        <v>410</v>
      </c>
      <c r="BB54">
        <v>2</v>
      </c>
      <c r="BC54">
        <v>1</v>
      </c>
      <c r="BE54" t="s">
        <v>69</v>
      </c>
      <c r="BF54">
        <v>0</v>
      </c>
      <c r="BG54" t="s">
        <v>342</v>
      </c>
      <c r="BI54" t="s">
        <v>118</v>
      </c>
      <c r="BJ54" t="s">
        <v>277</v>
      </c>
      <c r="BK54" t="s">
        <v>69</v>
      </c>
      <c r="BL54">
        <v>0.87266296007341548</v>
      </c>
      <c r="BM54">
        <v>4475</v>
      </c>
      <c r="BN54" t="s">
        <v>128</v>
      </c>
      <c r="BO54" t="s">
        <v>241</v>
      </c>
      <c r="BP54">
        <v>2</v>
      </c>
      <c r="BQ54">
        <v>1539.114</v>
      </c>
      <c r="BR54">
        <v>6.0145802109442424E-3</v>
      </c>
      <c r="BS54">
        <v>0.42199794377215749</v>
      </c>
      <c r="BT54">
        <v>7.6017760867616038E-2</v>
      </c>
      <c r="BU54">
        <v>6.8040000000000003</v>
      </c>
      <c r="BV54">
        <v>6.4972445185996611E-2</v>
      </c>
      <c r="BW54">
        <v>1.0395591229759458</v>
      </c>
      <c r="BX54">
        <v>16</v>
      </c>
      <c r="BY54">
        <v>1</v>
      </c>
      <c r="BZ54">
        <v>16</v>
      </c>
    </row>
    <row r="55" spans="1:78" ht="16.5" x14ac:dyDescent="0.25">
      <c r="A55" s="125" t="str">
        <f t="shared" si="1"/>
        <v>해성운수</v>
      </c>
      <c r="B55" s="126" t="str">
        <f t="shared" si="2"/>
        <v>박일우</v>
      </c>
      <c r="C55" s="127" t="str">
        <f t="shared" si="3"/>
        <v>A</v>
      </c>
      <c r="D55" s="128">
        <f t="shared" si="4"/>
        <v>0.99314263938740643</v>
      </c>
      <c r="E55" s="129">
        <f t="shared" si="5"/>
        <v>2770</v>
      </c>
      <c r="F55" s="130" t="str">
        <f t="shared" si="6"/>
        <v>24</v>
      </c>
      <c r="G55" s="131" t="str">
        <f t="shared" si="7"/>
        <v>70바3873</v>
      </c>
      <c r="H55" s="132">
        <f t="shared" si="8"/>
        <v>5</v>
      </c>
      <c r="I55" s="133">
        <f t="shared" si="9"/>
        <v>1813.973</v>
      </c>
      <c r="J55" s="134">
        <f t="shared" si="10"/>
        <v>1.2839807321656471E-2</v>
      </c>
      <c r="K55" s="134">
        <f t="shared" si="11"/>
        <v>0.44407794867920442</v>
      </c>
      <c r="L55" s="134">
        <f t="shared" si="12"/>
        <v>0.22216427697655919</v>
      </c>
      <c r="M55" s="135">
        <f t="shared" si="13"/>
        <v>13.756</v>
      </c>
      <c r="N55" s="136">
        <f t="shared" si="14"/>
        <v>0.60640373368291589</v>
      </c>
      <c r="O55" s="136">
        <f t="shared" si="15"/>
        <v>11.135777654904455</v>
      </c>
      <c r="P55" s="222">
        <f t="shared" si="16"/>
        <v>81</v>
      </c>
      <c r="Q55" s="223">
        <f t="shared" si="17"/>
        <v>11</v>
      </c>
      <c r="R55" s="223">
        <f t="shared" si="18"/>
        <v>202</v>
      </c>
      <c r="T55">
        <v>534</v>
      </c>
      <c r="U55">
        <v>2770</v>
      </c>
      <c r="V55" t="s">
        <v>278</v>
      </c>
      <c r="W55">
        <v>1813.973</v>
      </c>
      <c r="X55">
        <v>762.05200000000002</v>
      </c>
      <c r="Y55">
        <v>2.38</v>
      </c>
      <c r="Z55">
        <v>13.756</v>
      </c>
      <c r="AA55">
        <v>112.453323</v>
      </c>
      <c r="AB55">
        <v>1.4438789999999999</v>
      </c>
      <c r="AC55">
        <v>49.938040999999998</v>
      </c>
      <c r="AD55" s="1">
        <v>403</v>
      </c>
      <c r="AE55">
        <v>11</v>
      </c>
      <c r="AF55">
        <v>202</v>
      </c>
      <c r="AG55">
        <v>83</v>
      </c>
      <c r="AH55">
        <v>16.130897000000001</v>
      </c>
      <c r="AI55">
        <v>1203.4000000000001</v>
      </c>
      <c r="AJ55">
        <v>0</v>
      </c>
      <c r="AK55">
        <v>81</v>
      </c>
      <c r="AL55">
        <v>49242</v>
      </c>
      <c r="AM55">
        <v>0.99314263938740643</v>
      </c>
      <c r="AN55" t="s">
        <v>66</v>
      </c>
      <c r="AO55">
        <v>1347.771</v>
      </c>
      <c r="AP55" t="s">
        <v>682</v>
      </c>
      <c r="AQ55" t="s">
        <v>118</v>
      </c>
      <c r="AR55" t="s">
        <v>119</v>
      </c>
      <c r="AS55" t="s">
        <v>118</v>
      </c>
      <c r="AT55" t="s">
        <v>119</v>
      </c>
      <c r="AU55" t="s">
        <v>199</v>
      </c>
      <c r="AV55" t="s">
        <v>278</v>
      </c>
      <c r="AW55" t="s">
        <v>66</v>
      </c>
      <c r="AX55">
        <v>2770</v>
      </c>
      <c r="AY55" t="s">
        <v>476</v>
      </c>
      <c r="AZ55">
        <v>2</v>
      </c>
      <c r="BA55" t="s">
        <v>377</v>
      </c>
      <c r="BB55">
        <v>5</v>
      </c>
      <c r="BC55">
        <v>1</v>
      </c>
      <c r="BE55" t="s">
        <v>68</v>
      </c>
      <c r="BF55">
        <v>1</v>
      </c>
      <c r="BG55" t="s">
        <v>376</v>
      </c>
      <c r="BI55" t="s">
        <v>118</v>
      </c>
      <c r="BJ55" t="s">
        <v>278</v>
      </c>
      <c r="BK55" t="s">
        <v>66</v>
      </c>
      <c r="BL55">
        <v>0.99314263938740643</v>
      </c>
      <c r="BM55">
        <v>2770</v>
      </c>
      <c r="BN55" t="s">
        <v>119</v>
      </c>
      <c r="BO55" t="s">
        <v>199</v>
      </c>
      <c r="BP55">
        <v>5</v>
      </c>
      <c r="BQ55">
        <v>1813.973</v>
      </c>
      <c r="BR55">
        <v>1.2839807321656471E-2</v>
      </c>
      <c r="BS55">
        <v>0.44407794867920442</v>
      </c>
      <c r="BT55">
        <v>0.22216427697655919</v>
      </c>
      <c r="BU55">
        <v>13.756</v>
      </c>
      <c r="BV55">
        <v>0.60640373368291589</v>
      </c>
      <c r="BW55">
        <v>11.135777654904455</v>
      </c>
      <c r="BX55">
        <v>81</v>
      </c>
      <c r="BY55">
        <v>11</v>
      </c>
      <c r="BZ55">
        <v>202</v>
      </c>
    </row>
    <row r="56" spans="1:78" ht="16.5" x14ac:dyDescent="0.25">
      <c r="A56" s="108" t="str">
        <f t="shared" si="1"/>
        <v>해성운수</v>
      </c>
      <c r="B56" s="109" t="str">
        <f t="shared" si="2"/>
        <v>박재용</v>
      </c>
      <c r="C56" s="110" t="str">
        <f t="shared" si="3"/>
        <v>A</v>
      </c>
      <c r="D56" s="111">
        <f t="shared" si="4"/>
        <v>0.99777746448345095</v>
      </c>
      <c r="E56" s="112">
        <f t="shared" si="5"/>
        <v>4359</v>
      </c>
      <c r="F56" s="113" t="str">
        <f t="shared" si="6"/>
        <v>24</v>
      </c>
      <c r="G56" s="114" t="str">
        <f t="shared" si="7"/>
        <v>71바5764</v>
      </c>
      <c r="H56" s="115">
        <f t="shared" si="8"/>
        <v>8</v>
      </c>
      <c r="I56" s="116">
        <f t="shared" si="9"/>
        <v>2411.9250000000002</v>
      </c>
      <c r="J56" s="117">
        <f t="shared" si="10"/>
        <v>5.5540862077978984E-3</v>
      </c>
      <c r="K56" s="117">
        <f t="shared" si="11"/>
        <v>0.36574317297309511</v>
      </c>
      <c r="L56" s="117">
        <f t="shared" si="12"/>
        <v>0.26368979134923348</v>
      </c>
      <c r="M56" s="118">
        <f t="shared" si="13"/>
        <v>12.69</v>
      </c>
      <c r="N56" s="119">
        <f t="shared" si="14"/>
        <v>0.87067383936067655</v>
      </c>
      <c r="O56" s="119">
        <f t="shared" si="15"/>
        <v>10.489546731345294</v>
      </c>
      <c r="P56" s="224">
        <f t="shared" si="16"/>
        <v>5</v>
      </c>
      <c r="Q56" s="225">
        <f t="shared" si="17"/>
        <v>21</v>
      </c>
      <c r="R56" s="225">
        <f t="shared" si="18"/>
        <v>253</v>
      </c>
      <c r="T56">
        <v>534</v>
      </c>
      <c r="U56">
        <v>4359</v>
      </c>
      <c r="V56" t="s">
        <v>279</v>
      </c>
      <c r="W56">
        <v>2411.9250000000002</v>
      </c>
      <c r="X56">
        <v>985.05100000000004</v>
      </c>
      <c r="Y56">
        <v>2.4489999999999998</v>
      </c>
      <c r="Z56">
        <v>12.69</v>
      </c>
      <c r="AA56">
        <v>144.879098</v>
      </c>
      <c r="AB56">
        <v>0.80467100000000003</v>
      </c>
      <c r="AC56">
        <v>52.988540999999998</v>
      </c>
      <c r="AD56" s="1">
        <v>636</v>
      </c>
      <c r="AE56">
        <v>21</v>
      </c>
      <c r="AF56">
        <v>253</v>
      </c>
      <c r="AG56">
        <v>88</v>
      </c>
      <c r="AH56">
        <v>16.647846000000001</v>
      </c>
      <c r="AI56">
        <v>698.8</v>
      </c>
      <c r="AJ56">
        <v>0</v>
      </c>
      <c r="AK56">
        <v>5</v>
      </c>
      <c r="AL56">
        <v>1779</v>
      </c>
      <c r="AM56">
        <v>0.99777746448345095</v>
      </c>
      <c r="AN56" t="s">
        <v>66</v>
      </c>
      <c r="AO56">
        <v>1208.0129999999999</v>
      </c>
      <c r="AP56" t="s">
        <v>683</v>
      </c>
      <c r="AQ56" t="s">
        <v>118</v>
      </c>
      <c r="AR56" t="s">
        <v>119</v>
      </c>
      <c r="AS56" t="s">
        <v>118</v>
      </c>
      <c r="AT56" t="s">
        <v>119</v>
      </c>
      <c r="AU56" t="s">
        <v>211</v>
      </c>
      <c r="AV56" t="s">
        <v>279</v>
      </c>
      <c r="AW56" t="s">
        <v>66</v>
      </c>
      <c r="AX56">
        <v>4359</v>
      </c>
      <c r="AY56" t="s">
        <v>476</v>
      </c>
      <c r="AZ56">
        <v>1</v>
      </c>
      <c r="BA56" t="s">
        <v>375</v>
      </c>
      <c r="BB56">
        <v>8</v>
      </c>
      <c r="BC56">
        <v>1</v>
      </c>
      <c r="BE56" t="s">
        <v>66</v>
      </c>
      <c r="BF56">
        <v>0</v>
      </c>
      <c r="BG56" s="5" t="s">
        <v>342</v>
      </c>
      <c r="BI56" t="s">
        <v>118</v>
      </c>
      <c r="BJ56" t="s">
        <v>279</v>
      </c>
      <c r="BK56" t="s">
        <v>66</v>
      </c>
      <c r="BL56">
        <v>0.99777746448345095</v>
      </c>
      <c r="BM56">
        <v>4359</v>
      </c>
      <c r="BN56" t="s">
        <v>119</v>
      </c>
      <c r="BO56" t="s">
        <v>211</v>
      </c>
      <c r="BP56">
        <v>8</v>
      </c>
      <c r="BQ56">
        <v>2411.9250000000002</v>
      </c>
      <c r="BR56">
        <v>5.5540862077978984E-3</v>
      </c>
      <c r="BS56">
        <v>0.36574317297309511</v>
      </c>
      <c r="BT56">
        <v>0.26368979134923348</v>
      </c>
      <c r="BU56">
        <v>12.69</v>
      </c>
      <c r="BV56">
        <v>0.87067383936067655</v>
      </c>
      <c r="BW56">
        <v>10.489546731345294</v>
      </c>
      <c r="BX56">
        <v>5</v>
      </c>
      <c r="BY56">
        <v>21</v>
      </c>
      <c r="BZ56">
        <v>253</v>
      </c>
    </row>
    <row r="57" spans="1:78" ht="16.5" x14ac:dyDescent="0.25">
      <c r="A57" s="125" t="str">
        <f t="shared" si="1"/>
        <v>해성운수</v>
      </c>
      <c r="B57" s="126" t="str">
        <f t="shared" si="2"/>
        <v>박종길</v>
      </c>
      <c r="C57" s="127" t="str">
        <f t="shared" si="3"/>
        <v>C</v>
      </c>
      <c r="D57" s="128">
        <f t="shared" si="4"/>
        <v>0.86315789473684201</v>
      </c>
      <c r="E57" s="129">
        <f t="shared" si="5"/>
        <v>7987</v>
      </c>
      <c r="F57" s="130" t="str">
        <f t="shared" si="6"/>
        <v>579</v>
      </c>
      <c r="G57" s="131" t="str">
        <f t="shared" si="7"/>
        <v>71바5814</v>
      </c>
      <c r="H57" s="132">
        <f t="shared" si="8"/>
        <v>1</v>
      </c>
      <c r="I57" s="133">
        <f t="shared" si="9"/>
        <v>2101.8879999999999</v>
      </c>
      <c r="J57" s="134">
        <f t="shared" si="10"/>
        <v>1.4784538774022618E-2</v>
      </c>
      <c r="K57" s="134">
        <f t="shared" si="11"/>
        <v>0.44833028534185287</v>
      </c>
      <c r="L57" s="134">
        <f t="shared" si="12"/>
        <v>0.44721697825954571</v>
      </c>
      <c r="M57" s="135">
        <f t="shared" si="13"/>
        <v>3.863</v>
      </c>
      <c r="N57" s="136">
        <f t="shared" si="14"/>
        <v>4.7576274282930396E-2</v>
      </c>
      <c r="O57" s="136">
        <f t="shared" si="15"/>
        <v>1.7127458741854942</v>
      </c>
      <c r="P57" s="222">
        <f t="shared" si="16"/>
        <v>107</v>
      </c>
      <c r="Q57" s="223">
        <f t="shared" si="17"/>
        <v>1</v>
      </c>
      <c r="R57" s="223">
        <f t="shared" si="18"/>
        <v>36</v>
      </c>
      <c r="T57">
        <v>534</v>
      </c>
      <c r="U57">
        <v>7987</v>
      </c>
      <c r="V57" t="s">
        <v>280</v>
      </c>
      <c r="W57">
        <v>2101.9270000000001</v>
      </c>
      <c r="X57">
        <v>427.30799999999999</v>
      </c>
      <c r="Y57">
        <v>4.9189999999999996</v>
      </c>
      <c r="Z57">
        <v>3.863</v>
      </c>
      <c r="AA57">
        <v>216.04664500000001</v>
      </c>
      <c r="AB57">
        <v>3.19415</v>
      </c>
      <c r="AC57">
        <v>96.860253999999998</v>
      </c>
      <c r="AD57" s="1">
        <v>940</v>
      </c>
      <c r="AE57">
        <v>1</v>
      </c>
      <c r="AF57">
        <v>36</v>
      </c>
      <c r="AG57">
        <v>70</v>
      </c>
      <c r="AH57">
        <v>9.7290419999999997</v>
      </c>
      <c r="AI57">
        <v>133.69999999999999</v>
      </c>
      <c r="AJ57">
        <v>0</v>
      </c>
      <c r="AK57">
        <v>107</v>
      </c>
      <c r="AL57">
        <v>77276</v>
      </c>
      <c r="AM57">
        <v>0.86315789473684201</v>
      </c>
      <c r="AN57" t="s">
        <v>69</v>
      </c>
      <c r="AO57">
        <v>2101.8879999999999</v>
      </c>
      <c r="AP57" t="s">
        <v>684</v>
      </c>
      <c r="AQ57" t="s">
        <v>118</v>
      </c>
      <c r="AR57" t="s">
        <v>127</v>
      </c>
      <c r="AS57" t="s">
        <v>118</v>
      </c>
      <c r="AT57" t="s">
        <v>127</v>
      </c>
      <c r="AU57" t="s">
        <v>239</v>
      </c>
      <c r="AV57" t="s">
        <v>280</v>
      </c>
      <c r="AW57" t="s">
        <v>69</v>
      </c>
      <c r="AX57">
        <v>7987</v>
      </c>
      <c r="AY57" t="s">
        <v>513</v>
      </c>
      <c r="AZ57">
        <v>2</v>
      </c>
      <c r="BA57" t="s">
        <v>440</v>
      </c>
      <c r="BB57">
        <v>1</v>
      </c>
      <c r="BC57">
        <v>1</v>
      </c>
      <c r="BE57" t="s">
        <v>68</v>
      </c>
      <c r="BF57">
        <v>-1</v>
      </c>
      <c r="BG57" t="s">
        <v>433</v>
      </c>
      <c r="BI57" t="s">
        <v>118</v>
      </c>
      <c r="BJ57" t="s">
        <v>280</v>
      </c>
      <c r="BK57" t="s">
        <v>69</v>
      </c>
      <c r="BL57">
        <v>0.86315789473684201</v>
      </c>
      <c r="BM57">
        <v>7987</v>
      </c>
      <c r="BN57" t="s">
        <v>127</v>
      </c>
      <c r="BO57" t="s">
        <v>239</v>
      </c>
      <c r="BP57">
        <v>1</v>
      </c>
      <c r="BQ57">
        <v>2101.8879999999999</v>
      </c>
      <c r="BR57">
        <v>1.4784538774022618E-2</v>
      </c>
      <c r="BS57">
        <v>0.44833028534185287</v>
      </c>
      <c r="BT57">
        <v>0.4472086804156376</v>
      </c>
      <c r="BU57">
        <v>3.863</v>
      </c>
      <c r="BV57">
        <v>4.7576274282930396E-2</v>
      </c>
      <c r="BW57">
        <v>1.7127458741854942</v>
      </c>
      <c r="BX57">
        <v>107</v>
      </c>
      <c r="BY57">
        <v>1</v>
      </c>
      <c r="BZ57">
        <v>36</v>
      </c>
    </row>
    <row r="58" spans="1:78" ht="16.5" x14ac:dyDescent="0.25">
      <c r="A58" s="108" t="str">
        <f t="shared" si="1"/>
        <v>해성운수</v>
      </c>
      <c r="B58" s="109" t="str">
        <f t="shared" si="2"/>
        <v>박주철</v>
      </c>
      <c r="C58" s="110" t="str">
        <f t="shared" si="3"/>
        <v>A</v>
      </c>
      <c r="D58" s="111">
        <f t="shared" si="4"/>
        <v>0.99008695688928283</v>
      </c>
      <c r="E58" s="112">
        <f t="shared" si="5"/>
        <v>2781</v>
      </c>
      <c r="F58" s="113" t="str">
        <f t="shared" si="6"/>
        <v>24</v>
      </c>
      <c r="G58" s="114" t="str">
        <f t="shared" si="7"/>
        <v>70바3889</v>
      </c>
      <c r="H58" s="115">
        <f t="shared" si="8"/>
        <v>2</v>
      </c>
      <c r="I58" s="116">
        <f t="shared" si="9"/>
        <v>2306.7340000000004</v>
      </c>
      <c r="J58" s="117">
        <f t="shared" si="10"/>
        <v>4.0511957214549666E-3</v>
      </c>
      <c r="K58" s="117">
        <f t="shared" si="11"/>
        <v>0.45127191666546573</v>
      </c>
      <c r="L58" s="117">
        <f t="shared" si="12"/>
        <v>0.228028025771502</v>
      </c>
      <c r="M58" s="118">
        <f t="shared" si="13"/>
        <v>12.465</v>
      </c>
      <c r="N58" s="119">
        <f t="shared" si="14"/>
        <v>0.65027003547006279</v>
      </c>
      <c r="O58" s="119">
        <f t="shared" si="15"/>
        <v>9.1471318322788822</v>
      </c>
      <c r="P58" s="224">
        <f t="shared" si="16"/>
        <v>91</v>
      </c>
      <c r="Q58" s="225">
        <f t="shared" si="17"/>
        <v>15</v>
      </c>
      <c r="R58" s="225">
        <f t="shared" si="18"/>
        <v>211</v>
      </c>
      <c r="T58">
        <v>534</v>
      </c>
      <c r="U58">
        <v>2781</v>
      </c>
      <c r="V58" t="s">
        <v>281</v>
      </c>
      <c r="W58">
        <v>2306.7339999999999</v>
      </c>
      <c r="X58">
        <v>973.05700000000002</v>
      </c>
      <c r="Y58">
        <v>2.371</v>
      </c>
      <c r="Z58">
        <v>12.465</v>
      </c>
      <c r="AA58">
        <v>161.60858300000001</v>
      </c>
      <c r="AB58">
        <v>0.65470799999999996</v>
      </c>
      <c r="AC58">
        <v>72.929415000000006</v>
      </c>
      <c r="AD58" s="1">
        <v>526</v>
      </c>
      <c r="AE58">
        <v>15</v>
      </c>
      <c r="AF58">
        <v>211</v>
      </c>
      <c r="AG58">
        <v>77</v>
      </c>
      <c r="AH58">
        <v>14.273585000000001</v>
      </c>
      <c r="AI58">
        <v>3072.4</v>
      </c>
      <c r="AJ58">
        <v>0</v>
      </c>
      <c r="AK58">
        <v>91</v>
      </c>
      <c r="AL58">
        <v>53872</v>
      </c>
      <c r="AM58">
        <v>0.99008695688928283</v>
      </c>
      <c r="AN58" t="s">
        <v>66</v>
      </c>
      <c r="AO58">
        <v>2171.7420000000002</v>
      </c>
      <c r="AP58" t="s">
        <v>685</v>
      </c>
      <c r="AQ58" t="s">
        <v>118</v>
      </c>
      <c r="AR58" t="s">
        <v>119</v>
      </c>
      <c r="AS58" t="s">
        <v>118</v>
      </c>
      <c r="AT58" t="s">
        <v>119</v>
      </c>
      <c r="AU58" t="s">
        <v>209</v>
      </c>
      <c r="AV58" t="s">
        <v>281</v>
      </c>
      <c r="AW58" t="s">
        <v>66</v>
      </c>
      <c r="AX58">
        <v>2781</v>
      </c>
      <c r="AY58" t="s">
        <v>476</v>
      </c>
      <c r="AZ58">
        <v>4</v>
      </c>
      <c r="BA58" t="s">
        <v>390</v>
      </c>
      <c r="BB58">
        <v>2</v>
      </c>
      <c r="BC58">
        <v>1</v>
      </c>
      <c r="BE58" t="s">
        <v>66</v>
      </c>
      <c r="BF58">
        <v>0</v>
      </c>
      <c r="BG58" t="s">
        <v>342</v>
      </c>
      <c r="BI58" t="s">
        <v>118</v>
      </c>
      <c r="BJ58" t="s">
        <v>281</v>
      </c>
      <c r="BK58" t="s">
        <v>66</v>
      </c>
      <c r="BL58">
        <v>0.99008695688928283</v>
      </c>
      <c r="BM58">
        <v>2781</v>
      </c>
      <c r="BN58" t="s">
        <v>119</v>
      </c>
      <c r="BO58" t="s">
        <v>209</v>
      </c>
      <c r="BP58">
        <v>2</v>
      </c>
      <c r="BQ58">
        <v>2306.7340000000004</v>
      </c>
      <c r="BR58">
        <v>4.0511957214549666E-3</v>
      </c>
      <c r="BS58">
        <v>0.45127191666546573</v>
      </c>
      <c r="BT58">
        <v>0.22802802577150205</v>
      </c>
      <c r="BU58">
        <v>12.465</v>
      </c>
      <c r="BV58">
        <v>0.65027003547006279</v>
      </c>
      <c r="BW58">
        <v>9.1471318322788822</v>
      </c>
      <c r="BX58">
        <v>91</v>
      </c>
      <c r="BY58">
        <v>15</v>
      </c>
      <c r="BZ58">
        <v>211</v>
      </c>
    </row>
    <row r="59" spans="1:78" ht="16.5" x14ac:dyDescent="0.25">
      <c r="A59" s="125" t="str">
        <f t="shared" si="1"/>
        <v>해성운수</v>
      </c>
      <c r="B59" s="126" t="str">
        <f t="shared" si="2"/>
        <v>박진택</v>
      </c>
      <c r="C59" s="127" t="str">
        <f t="shared" si="3"/>
        <v>B</v>
      </c>
      <c r="D59" s="128">
        <f t="shared" si="4"/>
        <v>0.93071428571428572</v>
      </c>
      <c r="E59" s="129">
        <f t="shared" si="5"/>
        <v>973</v>
      </c>
      <c r="F59" s="130" t="str">
        <f t="shared" si="6"/>
        <v>514-1</v>
      </c>
      <c r="G59" s="131" t="str">
        <f t="shared" si="7"/>
        <v>71바5765</v>
      </c>
      <c r="H59" s="132">
        <f t="shared" si="8"/>
        <v>1</v>
      </c>
      <c r="I59" s="133">
        <f t="shared" si="9"/>
        <v>595.34699999999998</v>
      </c>
      <c r="J59" s="134">
        <f t="shared" si="10"/>
        <v>2.0762206859180083E-2</v>
      </c>
      <c r="K59" s="134">
        <f t="shared" si="11"/>
        <v>0.32127545784028172</v>
      </c>
      <c r="L59" s="134">
        <f t="shared" si="12"/>
        <v>5.542985855307913E-2</v>
      </c>
      <c r="M59" s="135">
        <f t="shared" si="13"/>
        <v>9.7469999999999999</v>
      </c>
      <c r="N59" s="136">
        <f t="shared" si="14"/>
        <v>0.33593853668532808</v>
      </c>
      <c r="O59" s="136">
        <f t="shared" si="15"/>
        <v>0.16796926834266404</v>
      </c>
      <c r="P59" s="222">
        <f t="shared" si="16"/>
        <v>4</v>
      </c>
      <c r="Q59" s="223">
        <f t="shared" si="17"/>
        <v>2</v>
      </c>
      <c r="R59" s="223">
        <f t="shared" si="18"/>
        <v>1</v>
      </c>
      <c r="T59">
        <v>534</v>
      </c>
      <c r="U59">
        <v>973</v>
      </c>
      <c r="V59" t="s">
        <v>562</v>
      </c>
      <c r="W59">
        <v>595.34699999999998</v>
      </c>
      <c r="X59">
        <v>228.47499999999999</v>
      </c>
      <c r="Y59">
        <v>2.6059999999999999</v>
      </c>
      <c r="Z59">
        <v>9.7469999999999999</v>
      </c>
      <c r="AA59">
        <v>46.65164</v>
      </c>
      <c r="AB59">
        <v>0.96859099999999998</v>
      </c>
      <c r="AC59">
        <v>14.988027000000001</v>
      </c>
      <c r="AD59" s="1">
        <v>33</v>
      </c>
      <c r="AE59">
        <v>2</v>
      </c>
      <c r="AF59">
        <v>1</v>
      </c>
      <c r="AG59">
        <v>66</v>
      </c>
      <c r="AH59">
        <v>12.761544000000001</v>
      </c>
      <c r="AI59">
        <v>12</v>
      </c>
      <c r="AJ59">
        <v>0</v>
      </c>
      <c r="AK59">
        <v>4</v>
      </c>
      <c r="AL59">
        <v>527</v>
      </c>
      <c r="AM59">
        <v>0.93071428571428572</v>
      </c>
      <c r="AN59" t="s">
        <v>68</v>
      </c>
      <c r="AO59">
        <v>595.34699999999998</v>
      </c>
      <c r="AP59" t="s">
        <v>686</v>
      </c>
      <c r="AQ59" t="s">
        <v>118</v>
      </c>
      <c r="AR59" t="s">
        <v>120</v>
      </c>
      <c r="AS59" t="s">
        <v>118</v>
      </c>
      <c r="AT59" t="s">
        <v>120</v>
      </c>
      <c r="AU59" t="s">
        <v>534</v>
      </c>
      <c r="AV59" t="s">
        <v>562</v>
      </c>
      <c r="AW59" t="s">
        <v>68</v>
      </c>
      <c r="AX59">
        <v>973</v>
      </c>
      <c r="AY59" t="s">
        <v>477</v>
      </c>
      <c r="AZ59">
        <v>1</v>
      </c>
      <c r="BA59" t="s">
        <v>379</v>
      </c>
      <c r="BB59">
        <v>1</v>
      </c>
      <c r="BC59">
        <v>1</v>
      </c>
      <c r="BE59" t="s">
        <v>68</v>
      </c>
      <c r="BF59">
        <v>0</v>
      </c>
      <c r="BG59" t="s">
        <v>342</v>
      </c>
      <c r="BI59" t="s">
        <v>118</v>
      </c>
      <c r="BJ59" t="s">
        <v>562</v>
      </c>
      <c r="BK59" t="s">
        <v>68</v>
      </c>
      <c r="BL59">
        <v>0.93071428571428572</v>
      </c>
      <c r="BM59">
        <v>973</v>
      </c>
      <c r="BN59" t="s">
        <v>120</v>
      </c>
      <c r="BO59" t="s">
        <v>534</v>
      </c>
      <c r="BP59">
        <v>1</v>
      </c>
      <c r="BQ59">
        <v>595.34699999999998</v>
      </c>
      <c r="BR59">
        <v>2.0762206859180083E-2</v>
      </c>
      <c r="BS59">
        <v>0.32127545784028172</v>
      </c>
      <c r="BT59">
        <v>5.542985855307913E-2</v>
      </c>
      <c r="BU59">
        <v>9.7469999999999999</v>
      </c>
      <c r="BV59">
        <v>0.33593853668532808</v>
      </c>
      <c r="BW59">
        <v>0.16796926834266404</v>
      </c>
      <c r="BX59">
        <v>4</v>
      </c>
      <c r="BY59">
        <v>2</v>
      </c>
      <c r="BZ59">
        <v>1</v>
      </c>
    </row>
    <row r="60" spans="1:78" ht="16.5" x14ac:dyDescent="0.25">
      <c r="A60" s="108" t="str">
        <f t="shared" si="1"/>
        <v>해성운수</v>
      </c>
      <c r="B60" s="109" t="str">
        <f t="shared" si="2"/>
        <v>박진혁</v>
      </c>
      <c r="C60" s="110" t="str">
        <f t="shared" si="3"/>
        <v>D</v>
      </c>
      <c r="D60" s="111">
        <f t="shared" si="4"/>
        <v>0.82406935148135529</v>
      </c>
      <c r="E60" s="112">
        <f t="shared" si="5"/>
        <v>1891</v>
      </c>
      <c r="F60" s="113" t="str">
        <f t="shared" si="6"/>
        <v>24</v>
      </c>
      <c r="G60" s="114" t="str">
        <f t="shared" si="7"/>
        <v>70바3866</v>
      </c>
      <c r="H60" s="115">
        <f t="shared" si="8"/>
        <v>3</v>
      </c>
      <c r="I60" s="116">
        <f t="shared" si="9"/>
        <v>2233.8810000000003</v>
      </c>
      <c r="J60" s="117">
        <f t="shared" si="10"/>
        <v>3.3229061256686551E-2</v>
      </c>
      <c r="K60" s="117">
        <f t="shared" si="11"/>
        <v>0.42328241257024884</v>
      </c>
      <c r="L60" s="117">
        <f t="shared" si="12"/>
        <v>0.21800624115608661</v>
      </c>
      <c r="M60" s="118">
        <f t="shared" si="13"/>
        <v>13.416</v>
      </c>
      <c r="N60" s="119">
        <f t="shared" si="14"/>
        <v>2.2830222379795519</v>
      </c>
      <c r="O60" s="119">
        <f t="shared" si="15"/>
        <v>14.145784847088988</v>
      </c>
      <c r="P60" s="224">
        <f t="shared" si="16"/>
        <v>56</v>
      </c>
      <c r="Q60" s="225">
        <f t="shared" si="17"/>
        <v>51</v>
      </c>
      <c r="R60" s="225">
        <f t="shared" si="18"/>
        <v>316</v>
      </c>
      <c r="T60">
        <v>534</v>
      </c>
      <c r="U60">
        <v>1891</v>
      </c>
      <c r="V60" t="s">
        <v>282</v>
      </c>
      <c r="W60">
        <v>2233.8809999999999</v>
      </c>
      <c r="X60">
        <v>1179.0440000000001</v>
      </c>
      <c r="Y60">
        <v>1.895</v>
      </c>
      <c r="Z60">
        <v>13.416</v>
      </c>
      <c r="AA60">
        <v>158.77884599999999</v>
      </c>
      <c r="AB60">
        <v>5.2760720000000001</v>
      </c>
      <c r="AC60">
        <v>67.208292999999998</v>
      </c>
      <c r="AD60" s="1">
        <v>487</v>
      </c>
      <c r="AE60">
        <v>51</v>
      </c>
      <c r="AF60">
        <v>316</v>
      </c>
      <c r="AG60">
        <v>88</v>
      </c>
      <c r="AH60">
        <v>14.069134</v>
      </c>
      <c r="AI60">
        <v>2310.3000000000002</v>
      </c>
      <c r="AJ60">
        <v>11.9</v>
      </c>
      <c r="AK60">
        <v>56</v>
      </c>
      <c r="AL60">
        <v>40340</v>
      </c>
      <c r="AM60">
        <v>0.82406935148135529</v>
      </c>
      <c r="AN60" t="s">
        <v>67</v>
      </c>
      <c r="AO60">
        <v>2032.6210000000001</v>
      </c>
      <c r="AP60" t="s">
        <v>687</v>
      </c>
      <c r="AQ60" t="s">
        <v>118</v>
      </c>
      <c r="AR60" t="s">
        <v>119</v>
      </c>
      <c r="AS60" t="s">
        <v>118</v>
      </c>
      <c r="AT60" t="s">
        <v>119</v>
      </c>
      <c r="AU60" t="s">
        <v>198</v>
      </c>
      <c r="AV60" t="s">
        <v>282</v>
      </c>
      <c r="AW60" t="s">
        <v>67</v>
      </c>
      <c r="AX60">
        <v>1891</v>
      </c>
      <c r="AY60" t="s">
        <v>475</v>
      </c>
      <c r="AZ60">
        <v>4</v>
      </c>
      <c r="BA60" t="s">
        <v>557</v>
      </c>
      <c r="BB60">
        <v>3</v>
      </c>
      <c r="BC60">
        <v>1</v>
      </c>
      <c r="BE60" t="s">
        <v>67</v>
      </c>
      <c r="BF60">
        <v>0</v>
      </c>
      <c r="BG60" t="s">
        <v>342</v>
      </c>
      <c r="BI60" t="s">
        <v>118</v>
      </c>
      <c r="BJ60" t="s">
        <v>282</v>
      </c>
      <c r="BK60" t="s">
        <v>67</v>
      </c>
      <c r="BL60">
        <v>0.82406935148135529</v>
      </c>
      <c r="BM60">
        <v>1891</v>
      </c>
      <c r="BN60" t="s">
        <v>119</v>
      </c>
      <c r="BO60" t="s">
        <v>198</v>
      </c>
      <c r="BP60">
        <v>3</v>
      </c>
      <c r="BQ60">
        <v>2233.8810000000003</v>
      </c>
      <c r="BR60">
        <v>3.3229061256686551E-2</v>
      </c>
      <c r="BS60">
        <v>0.42328241257024884</v>
      </c>
      <c r="BT60">
        <v>0.21800624115608666</v>
      </c>
      <c r="BU60">
        <v>13.416</v>
      </c>
      <c r="BV60">
        <v>2.2830222379795519</v>
      </c>
      <c r="BW60">
        <v>14.145784847088988</v>
      </c>
      <c r="BX60">
        <v>56</v>
      </c>
      <c r="BY60">
        <v>51</v>
      </c>
      <c r="BZ60">
        <v>316</v>
      </c>
    </row>
    <row r="61" spans="1:78" ht="16.5" x14ac:dyDescent="0.25">
      <c r="A61" s="125" t="str">
        <f t="shared" si="1"/>
        <v>해성운수</v>
      </c>
      <c r="B61" s="126" t="str">
        <f t="shared" si="2"/>
        <v>박찬극</v>
      </c>
      <c r="C61" s="127" t="str">
        <f t="shared" si="3"/>
        <v>B</v>
      </c>
      <c r="D61" s="128">
        <f t="shared" si="4"/>
        <v>0.94875000000000009</v>
      </c>
      <c r="E61" s="129">
        <f t="shared" si="5"/>
        <v>5490</v>
      </c>
      <c r="F61" s="130" t="str">
        <f t="shared" si="6"/>
        <v>568</v>
      </c>
      <c r="G61" s="131" t="str">
        <f t="shared" si="7"/>
        <v>71바5774</v>
      </c>
      <c r="H61" s="132">
        <f t="shared" si="8"/>
        <v>1</v>
      </c>
      <c r="I61" s="133">
        <f t="shared" si="9"/>
        <v>1771.325</v>
      </c>
      <c r="J61" s="134">
        <f t="shared" si="10"/>
        <v>1.9727255819483293E-2</v>
      </c>
      <c r="K61" s="134">
        <f t="shared" si="11"/>
        <v>0.33792656149325839</v>
      </c>
      <c r="L61" s="134">
        <f t="shared" si="12"/>
        <v>0.32235755719588444</v>
      </c>
      <c r="M61" s="135">
        <f t="shared" si="13"/>
        <v>4.0789999999999997</v>
      </c>
      <c r="N61" s="136">
        <f t="shared" si="14"/>
        <v>0</v>
      </c>
      <c r="O61" s="136">
        <f t="shared" si="15"/>
        <v>0.50809422325095621</v>
      </c>
      <c r="P61" s="222">
        <f t="shared" si="16"/>
        <v>56</v>
      </c>
      <c r="Q61" s="223">
        <f t="shared" si="17"/>
        <v>0</v>
      </c>
      <c r="R61" s="223">
        <f t="shared" si="18"/>
        <v>9</v>
      </c>
      <c r="T61">
        <v>534</v>
      </c>
      <c r="U61">
        <v>5490</v>
      </c>
      <c r="V61" t="s">
        <v>283</v>
      </c>
      <c r="W61">
        <v>1771.325</v>
      </c>
      <c r="X61">
        <v>388.94499999999999</v>
      </c>
      <c r="Y61">
        <v>4.5540000000000003</v>
      </c>
      <c r="Z61">
        <v>4.0789999999999997</v>
      </c>
      <c r="AA61">
        <v>150.861074</v>
      </c>
      <c r="AB61">
        <v>2.9760749999999998</v>
      </c>
      <c r="AC61">
        <v>50.979964000000002</v>
      </c>
      <c r="AD61" s="1">
        <v>571</v>
      </c>
      <c r="AE61">
        <v>0</v>
      </c>
      <c r="AF61">
        <v>9</v>
      </c>
      <c r="AG61">
        <v>66</v>
      </c>
      <c r="AH61">
        <v>11.741431</v>
      </c>
      <c r="AI61">
        <v>3.2</v>
      </c>
      <c r="AJ61">
        <v>0</v>
      </c>
      <c r="AK61">
        <v>56</v>
      </c>
      <c r="AL61">
        <v>13576</v>
      </c>
      <c r="AM61">
        <v>0.94875000000000009</v>
      </c>
      <c r="AN61" t="s">
        <v>68</v>
      </c>
      <c r="AO61">
        <v>1771.325</v>
      </c>
      <c r="AP61" t="s">
        <v>688</v>
      </c>
      <c r="AQ61" t="s">
        <v>118</v>
      </c>
      <c r="AR61" t="s">
        <v>126</v>
      </c>
      <c r="AS61" t="s">
        <v>118</v>
      </c>
      <c r="AT61" t="s">
        <v>126</v>
      </c>
      <c r="AU61" t="s">
        <v>234</v>
      </c>
      <c r="AV61" t="s">
        <v>283</v>
      </c>
      <c r="AW61" t="s">
        <v>68</v>
      </c>
      <c r="AX61">
        <v>5490</v>
      </c>
      <c r="AY61" t="s">
        <v>528</v>
      </c>
      <c r="AZ61">
        <v>1</v>
      </c>
      <c r="BA61" t="s">
        <v>406</v>
      </c>
      <c r="BB61">
        <v>1</v>
      </c>
      <c r="BC61">
        <v>1</v>
      </c>
      <c r="BE61" t="s">
        <v>68</v>
      </c>
      <c r="BF61">
        <v>0</v>
      </c>
      <c r="BG61" s="5" t="s">
        <v>342</v>
      </c>
      <c r="BI61" t="s">
        <v>118</v>
      </c>
      <c r="BJ61" t="s">
        <v>283</v>
      </c>
      <c r="BK61" t="s">
        <v>68</v>
      </c>
      <c r="BL61">
        <v>0.94875000000000009</v>
      </c>
      <c r="BM61">
        <v>5490</v>
      </c>
      <c r="BN61" t="s">
        <v>126</v>
      </c>
      <c r="BO61" t="s">
        <v>234</v>
      </c>
      <c r="BP61">
        <v>1</v>
      </c>
      <c r="BQ61">
        <v>1771.325</v>
      </c>
      <c r="BR61">
        <v>1.9727255819483293E-2</v>
      </c>
      <c r="BS61">
        <v>0.33792656149325839</v>
      </c>
      <c r="BT61">
        <v>0.32235755719588444</v>
      </c>
      <c r="BU61">
        <v>4.0789999999999997</v>
      </c>
      <c r="BV61">
        <v>0</v>
      </c>
      <c r="BW61">
        <v>0.50809422325095621</v>
      </c>
      <c r="BX61">
        <v>56</v>
      </c>
      <c r="BY61">
        <v>0</v>
      </c>
      <c r="BZ61">
        <v>9</v>
      </c>
    </row>
    <row r="62" spans="1:78" ht="16.5" x14ac:dyDescent="0.25">
      <c r="A62" s="108" t="str">
        <f t="shared" si="1"/>
        <v>해성운수</v>
      </c>
      <c r="B62" s="109" t="str">
        <f t="shared" si="2"/>
        <v>박철희</v>
      </c>
      <c r="C62" s="110" t="str">
        <f t="shared" si="3"/>
        <v>C</v>
      </c>
      <c r="D62" s="111">
        <f t="shared" si="4"/>
        <v>0.86714357509950657</v>
      </c>
      <c r="E62" s="112">
        <f t="shared" si="5"/>
        <v>3804</v>
      </c>
      <c r="F62" s="113" t="str">
        <f t="shared" si="6"/>
        <v>593</v>
      </c>
      <c r="G62" s="114" t="str">
        <f t="shared" si="7"/>
        <v>71바6506</v>
      </c>
      <c r="H62" s="115">
        <f t="shared" si="8"/>
        <v>2</v>
      </c>
      <c r="I62" s="116">
        <f t="shared" si="9"/>
        <v>2620.2429999999999</v>
      </c>
      <c r="J62" s="117">
        <f t="shared" si="10"/>
        <v>1.8370694794805711E-2</v>
      </c>
      <c r="K62" s="117">
        <f t="shared" si="11"/>
        <v>0.55807779370655064</v>
      </c>
      <c r="L62" s="117">
        <f t="shared" si="12"/>
        <v>0.52628706574161255</v>
      </c>
      <c r="M62" s="118">
        <f t="shared" si="13"/>
        <v>13.813000000000001</v>
      </c>
      <c r="N62" s="119">
        <f t="shared" si="14"/>
        <v>0.38164399256099529</v>
      </c>
      <c r="O62" s="119">
        <f t="shared" si="15"/>
        <v>9.0067982244394891</v>
      </c>
      <c r="P62" s="224">
        <f t="shared" si="16"/>
        <v>353</v>
      </c>
      <c r="Q62" s="225">
        <f t="shared" si="17"/>
        <v>10</v>
      </c>
      <c r="R62" s="225">
        <f t="shared" si="18"/>
        <v>236</v>
      </c>
      <c r="T62">
        <v>534</v>
      </c>
      <c r="U62">
        <v>3804</v>
      </c>
      <c r="V62" t="s">
        <v>284</v>
      </c>
      <c r="W62">
        <v>2620.2429999999999</v>
      </c>
      <c r="X62">
        <v>970.875</v>
      </c>
      <c r="Y62">
        <v>2.6989999999999998</v>
      </c>
      <c r="Z62">
        <v>13.813000000000001</v>
      </c>
      <c r="AA62">
        <v>300.62858599999998</v>
      </c>
      <c r="AB62">
        <v>5.5227560000000002</v>
      </c>
      <c r="AC62">
        <v>167.77413799999999</v>
      </c>
      <c r="AD62" s="1">
        <v>1379</v>
      </c>
      <c r="AE62">
        <v>10</v>
      </c>
      <c r="AF62">
        <v>236</v>
      </c>
      <c r="AG62">
        <v>72</v>
      </c>
      <c r="AH62">
        <v>8.7158809999999995</v>
      </c>
      <c r="AI62">
        <v>222.3</v>
      </c>
      <c r="AJ62">
        <v>0</v>
      </c>
      <c r="AK62">
        <v>353</v>
      </c>
      <c r="AL62">
        <v>173619</v>
      </c>
      <c r="AM62">
        <v>0.86714357509950657</v>
      </c>
      <c r="AN62" t="s">
        <v>69</v>
      </c>
      <c r="AO62">
        <v>2426.0430000000001</v>
      </c>
      <c r="AP62" t="s">
        <v>689</v>
      </c>
      <c r="AQ62" t="s">
        <v>118</v>
      </c>
      <c r="AR62" t="s">
        <v>128</v>
      </c>
      <c r="AS62" t="s">
        <v>118</v>
      </c>
      <c r="AT62" t="s">
        <v>128</v>
      </c>
      <c r="AU62" t="s">
        <v>247</v>
      </c>
      <c r="AV62" t="s">
        <v>284</v>
      </c>
      <c r="AW62" t="s">
        <v>69</v>
      </c>
      <c r="AX62">
        <v>3804</v>
      </c>
      <c r="AY62" t="s">
        <v>470</v>
      </c>
      <c r="AZ62">
        <v>4</v>
      </c>
      <c r="BA62" t="s">
        <v>412</v>
      </c>
      <c r="BB62">
        <v>2</v>
      </c>
      <c r="BC62">
        <v>1</v>
      </c>
      <c r="BE62" t="s">
        <v>69</v>
      </c>
      <c r="BF62">
        <v>0</v>
      </c>
      <c r="BG62" t="s">
        <v>342</v>
      </c>
      <c r="BI62" t="s">
        <v>118</v>
      </c>
      <c r="BJ62" t="s">
        <v>284</v>
      </c>
      <c r="BK62" t="s">
        <v>69</v>
      </c>
      <c r="BL62">
        <v>0.86714357509950657</v>
      </c>
      <c r="BM62">
        <v>3804</v>
      </c>
      <c r="BN62" t="s">
        <v>128</v>
      </c>
      <c r="BO62" t="s">
        <v>247</v>
      </c>
      <c r="BP62">
        <v>2</v>
      </c>
      <c r="BQ62">
        <v>2620.2429999999999</v>
      </c>
      <c r="BR62">
        <v>1.8370694794805711E-2</v>
      </c>
      <c r="BS62">
        <v>0.55807779370655064</v>
      </c>
      <c r="BT62">
        <v>0.52628706574161255</v>
      </c>
      <c r="BU62">
        <v>13.813000000000001</v>
      </c>
      <c r="BV62">
        <v>0.38164399256099529</v>
      </c>
      <c r="BW62">
        <v>9.0067982244394891</v>
      </c>
      <c r="BX62">
        <v>353</v>
      </c>
      <c r="BY62">
        <v>10</v>
      </c>
      <c r="BZ62">
        <v>236</v>
      </c>
    </row>
    <row r="63" spans="1:78" ht="16.5" x14ac:dyDescent="0.25">
      <c r="A63" s="125" t="str">
        <f t="shared" si="1"/>
        <v>해성운수</v>
      </c>
      <c r="B63" s="126" t="str">
        <f t="shared" si="2"/>
        <v>배석용</v>
      </c>
      <c r="C63" s="127" t="str">
        <f t="shared" si="3"/>
        <v>A</v>
      </c>
      <c r="D63" s="128">
        <f t="shared" si="4"/>
        <v>0.98526315789473673</v>
      </c>
      <c r="E63" s="129">
        <f t="shared" si="5"/>
        <v>5398</v>
      </c>
      <c r="F63" s="130" t="str">
        <f t="shared" si="6"/>
        <v>579</v>
      </c>
      <c r="G63" s="131" t="str">
        <f t="shared" si="7"/>
        <v>71바5799</v>
      </c>
      <c r="H63" s="132">
        <f t="shared" si="8"/>
        <v>2</v>
      </c>
      <c r="I63" s="133">
        <f t="shared" si="9"/>
        <v>1626.713</v>
      </c>
      <c r="J63" s="134">
        <f t="shared" si="10"/>
        <v>9.3516427613671415E-3</v>
      </c>
      <c r="K63" s="134">
        <f t="shared" si="11"/>
        <v>0.42609640913817465</v>
      </c>
      <c r="L63" s="134">
        <f t="shared" si="12"/>
        <v>0.42047982649674531</v>
      </c>
      <c r="M63" s="135">
        <f t="shared" si="13"/>
        <v>2.891</v>
      </c>
      <c r="N63" s="136">
        <f t="shared" si="14"/>
        <v>0.30736829422276701</v>
      </c>
      <c r="O63" s="136">
        <f t="shared" si="15"/>
        <v>0.92210488266830104</v>
      </c>
      <c r="P63" s="222">
        <f t="shared" si="16"/>
        <v>18</v>
      </c>
      <c r="Q63" s="223">
        <f t="shared" si="17"/>
        <v>5</v>
      </c>
      <c r="R63" s="223">
        <f t="shared" si="18"/>
        <v>15</v>
      </c>
      <c r="T63">
        <v>534</v>
      </c>
      <c r="U63">
        <v>5398</v>
      </c>
      <c r="V63" t="s">
        <v>563</v>
      </c>
      <c r="W63">
        <v>1626.713</v>
      </c>
      <c r="X63">
        <v>305.43299999999999</v>
      </c>
      <c r="Y63">
        <v>5.3259999999999996</v>
      </c>
      <c r="Z63">
        <v>2.891</v>
      </c>
      <c r="AA63">
        <v>142.158018</v>
      </c>
      <c r="AB63">
        <v>1.3294109999999999</v>
      </c>
      <c r="AC63">
        <v>60.573020999999997</v>
      </c>
      <c r="AD63" s="1">
        <v>684</v>
      </c>
      <c r="AE63">
        <v>5</v>
      </c>
      <c r="AF63">
        <v>15</v>
      </c>
      <c r="AG63">
        <v>70</v>
      </c>
      <c r="AH63">
        <v>11.442990999999999</v>
      </c>
      <c r="AI63">
        <v>30.6</v>
      </c>
      <c r="AJ63">
        <v>0</v>
      </c>
      <c r="AK63">
        <v>18</v>
      </c>
      <c r="AL63">
        <v>12847</v>
      </c>
      <c r="AM63">
        <v>0.98526315789473673</v>
      </c>
      <c r="AN63" t="s">
        <v>66</v>
      </c>
      <c r="AO63">
        <v>1538.808</v>
      </c>
      <c r="AP63" t="s">
        <v>690</v>
      </c>
      <c r="AQ63" t="s">
        <v>118</v>
      </c>
      <c r="AR63" t="s">
        <v>127</v>
      </c>
      <c r="AS63" t="s">
        <v>118</v>
      </c>
      <c r="AT63" t="s">
        <v>127</v>
      </c>
      <c r="AU63" t="s">
        <v>365</v>
      </c>
      <c r="AV63" t="s">
        <v>563</v>
      </c>
      <c r="AW63" t="s">
        <v>66</v>
      </c>
      <c r="AX63">
        <v>5398</v>
      </c>
      <c r="AY63" t="s">
        <v>553</v>
      </c>
      <c r="AZ63">
        <v>1</v>
      </c>
      <c r="BA63" t="s">
        <v>554</v>
      </c>
      <c r="BB63">
        <v>2</v>
      </c>
      <c r="BC63">
        <v>1</v>
      </c>
      <c r="BE63" t="s">
        <v>66</v>
      </c>
      <c r="BF63">
        <v>0</v>
      </c>
      <c r="BG63" t="s">
        <v>342</v>
      </c>
      <c r="BI63" t="s">
        <v>118</v>
      </c>
      <c r="BJ63" t="s">
        <v>563</v>
      </c>
      <c r="BK63" t="s">
        <v>66</v>
      </c>
      <c r="BL63">
        <v>0.98526315789473673</v>
      </c>
      <c r="BM63">
        <v>5398</v>
      </c>
      <c r="BN63" t="s">
        <v>127</v>
      </c>
      <c r="BO63" t="s">
        <v>365</v>
      </c>
      <c r="BP63">
        <v>2</v>
      </c>
      <c r="BQ63">
        <v>1626.713</v>
      </c>
      <c r="BR63">
        <v>9.3516427613671415E-3</v>
      </c>
      <c r="BS63">
        <v>0.42609640913817465</v>
      </c>
      <c r="BT63">
        <v>0.42047982649674531</v>
      </c>
      <c r="BU63">
        <v>2.891</v>
      </c>
      <c r="BV63">
        <v>0.30736829422276701</v>
      </c>
      <c r="BW63">
        <v>0.92210488266830104</v>
      </c>
      <c r="BX63">
        <v>18</v>
      </c>
      <c r="BY63">
        <v>5</v>
      </c>
      <c r="BZ63">
        <v>15</v>
      </c>
    </row>
    <row r="64" spans="1:78" ht="16.5" x14ac:dyDescent="0.25">
      <c r="A64" s="108" t="str">
        <f t="shared" si="1"/>
        <v>해성운수</v>
      </c>
      <c r="B64" s="109" t="str">
        <f t="shared" si="2"/>
        <v>백경희</v>
      </c>
      <c r="C64" s="110" t="str">
        <f t="shared" si="3"/>
        <v>A</v>
      </c>
      <c r="D64" s="111">
        <f t="shared" si="4"/>
        <v>0.98616777544506529</v>
      </c>
      <c r="E64" s="112">
        <f t="shared" si="5"/>
        <v>9674</v>
      </c>
      <c r="F64" s="113" t="str">
        <f t="shared" si="6"/>
        <v>24</v>
      </c>
      <c r="G64" s="114" t="str">
        <f t="shared" si="7"/>
        <v>70바3874</v>
      </c>
      <c r="H64" s="115">
        <f t="shared" si="8"/>
        <v>6</v>
      </c>
      <c r="I64" s="116">
        <f t="shared" si="9"/>
        <v>2600.319</v>
      </c>
      <c r="J64" s="117">
        <f t="shared" si="10"/>
        <v>3.6558126949922595E-2</v>
      </c>
      <c r="K64" s="117">
        <f t="shared" si="11"/>
        <v>0.35828234493663247</v>
      </c>
      <c r="L64" s="117">
        <f t="shared" si="12"/>
        <v>0.25112303528913182</v>
      </c>
      <c r="M64" s="118">
        <f t="shared" si="13"/>
        <v>10.968999999999999</v>
      </c>
      <c r="N64" s="119">
        <f t="shared" si="14"/>
        <v>0.53839548147746485</v>
      </c>
      <c r="O64" s="119">
        <f t="shared" si="15"/>
        <v>13.575257497253222</v>
      </c>
      <c r="P64" s="224">
        <f t="shared" si="16"/>
        <v>30</v>
      </c>
      <c r="Q64" s="225">
        <f t="shared" si="17"/>
        <v>14</v>
      </c>
      <c r="R64" s="225">
        <f t="shared" si="18"/>
        <v>353</v>
      </c>
      <c r="T64">
        <v>534</v>
      </c>
      <c r="U64">
        <v>9674</v>
      </c>
      <c r="V64" t="s">
        <v>285</v>
      </c>
      <c r="W64">
        <v>2600.319</v>
      </c>
      <c r="X64">
        <v>1103.941</v>
      </c>
      <c r="Y64">
        <v>2.355</v>
      </c>
      <c r="Z64">
        <v>10.968999999999999</v>
      </c>
      <c r="AA64">
        <v>168.839394</v>
      </c>
      <c r="AB64">
        <v>6.1724519999999998</v>
      </c>
      <c r="AC64">
        <v>60.492173999999999</v>
      </c>
      <c r="AD64" s="1">
        <v>653</v>
      </c>
      <c r="AE64">
        <v>14</v>
      </c>
      <c r="AF64">
        <v>353</v>
      </c>
      <c r="AG64">
        <v>82</v>
      </c>
      <c r="AH64">
        <v>15.401139000000001</v>
      </c>
      <c r="AI64">
        <v>1331.2</v>
      </c>
      <c r="AJ64">
        <v>6.8</v>
      </c>
      <c r="AK64">
        <v>30</v>
      </c>
      <c r="AL64">
        <v>19061</v>
      </c>
      <c r="AM64">
        <v>0.98616777544506529</v>
      </c>
      <c r="AN64" t="s">
        <v>66</v>
      </c>
      <c r="AO64">
        <v>1915.173</v>
      </c>
      <c r="AP64" t="s">
        <v>691</v>
      </c>
      <c r="AQ64" t="s">
        <v>118</v>
      </c>
      <c r="AR64" t="s">
        <v>119</v>
      </c>
      <c r="AS64" t="s">
        <v>118</v>
      </c>
      <c r="AT64" t="s">
        <v>119</v>
      </c>
      <c r="AU64" t="s">
        <v>200</v>
      </c>
      <c r="AV64" t="s">
        <v>285</v>
      </c>
      <c r="AW64" t="s">
        <v>66</v>
      </c>
      <c r="AX64">
        <v>9674</v>
      </c>
      <c r="AY64" t="s">
        <v>476</v>
      </c>
      <c r="AZ64">
        <v>10</v>
      </c>
      <c r="BA64" t="s">
        <v>569</v>
      </c>
      <c r="BB64">
        <v>6</v>
      </c>
      <c r="BC64">
        <v>1</v>
      </c>
      <c r="BE64" t="s">
        <v>66</v>
      </c>
      <c r="BF64">
        <v>0</v>
      </c>
      <c r="BG64" s="5" t="s">
        <v>342</v>
      </c>
      <c r="BI64" t="s">
        <v>118</v>
      </c>
      <c r="BJ64" t="s">
        <v>285</v>
      </c>
      <c r="BK64" t="s">
        <v>66</v>
      </c>
      <c r="BL64">
        <v>0.98616777544506529</v>
      </c>
      <c r="BM64">
        <v>9674</v>
      </c>
      <c r="BN64" t="s">
        <v>119</v>
      </c>
      <c r="BO64" t="s">
        <v>200</v>
      </c>
      <c r="BP64">
        <v>6</v>
      </c>
      <c r="BQ64">
        <v>2600.319</v>
      </c>
      <c r="BR64">
        <v>3.6558126949922595E-2</v>
      </c>
      <c r="BS64">
        <v>0.35828234493663247</v>
      </c>
      <c r="BT64">
        <v>0.25112303528913182</v>
      </c>
      <c r="BU64">
        <v>10.968999999999999</v>
      </c>
      <c r="BV64">
        <v>0.53839548147746485</v>
      </c>
      <c r="BW64">
        <v>13.575257497253222</v>
      </c>
      <c r="BX64">
        <v>30</v>
      </c>
      <c r="BY64">
        <v>14</v>
      </c>
      <c r="BZ64">
        <v>353</v>
      </c>
    </row>
    <row r="65" spans="1:78" ht="16.5" x14ac:dyDescent="0.25">
      <c r="A65" s="125" t="str">
        <f t="shared" si="1"/>
        <v>해성운수</v>
      </c>
      <c r="B65" s="126" t="str">
        <f t="shared" si="2"/>
        <v>서영석</v>
      </c>
      <c r="C65" s="127" t="str">
        <f t="shared" si="3"/>
        <v>C</v>
      </c>
      <c r="D65" s="128">
        <f t="shared" si="4"/>
        <v>0.87254087138776526</v>
      </c>
      <c r="E65" s="129">
        <f t="shared" si="5"/>
        <v>1245</v>
      </c>
      <c r="F65" s="130" t="str">
        <f t="shared" si="6"/>
        <v>514-1</v>
      </c>
      <c r="G65" s="131" t="str">
        <f t="shared" si="7"/>
        <v>71바5753</v>
      </c>
      <c r="H65" s="132">
        <f t="shared" si="8"/>
        <v>2</v>
      </c>
      <c r="I65" s="133">
        <f t="shared" si="9"/>
        <v>1795.5889999999999</v>
      </c>
      <c r="J65" s="134">
        <f t="shared" si="10"/>
        <v>1.5860078331345256E-2</v>
      </c>
      <c r="K65" s="134">
        <f t="shared" si="11"/>
        <v>0.35928480571091725</v>
      </c>
      <c r="L65" s="134">
        <f t="shared" si="12"/>
        <v>0.1397870002545126</v>
      </c>
      <c r="M65" s="135">
        <f t="shared" si="13"/>
        <v>5.6749999999999998</v>
      </c>
      <c r="N65" s="136">
        <f t="shared" si="14"/>
        <v>0.4455362557912752</v>
      </c>
      <c r="O65" s="136">
        <f t="shared" si="15"/>
        <v>5.123666941599665</v>
      </c>
      <c r="P65" s="222">
        <f t="shared" si="16"/>
        <v>18</v>
      </c>
      <c r="Q65" s="223">
        <f t="shared" si="17"/>
        <v>8</v>
      </c>
      <c r="R65" s="223">
        <f t="shared" si="18"/>
        <v>92</v>
      </c>
      <c r="T65">
        <v>534</v>
      </c>
      <c r="U65">
        <v>1245</v>
      </c>
      <c r="V65" t="s">
        <v>286</v>
      </c>
      <c r="W65">
        <v>1795.5889999999999</v>
      </c>
      <c r="X65">
        <v>740.55799999999999</v>
      </c>
      <c r="Y65">
        <v>2.4249999999999998</v>
      </c>
      <c r="Z65">
        <v>5.6749999999999998</v>
      </c>
      <c r="AA65">
        <v>140.88076699999999</v>
      </c>
      <c r="AB65">
        <v>2.2343799999999998</v>
      </c>
      <c r="AC65">
        <v>50.616318999999997</v>
      </c>
      <c r="AD65" s="1">
        <v>251</v>
      </c>
      <c r="AE65">
        <v>8</v>
      </c>
      <c r="AF65">
        <v>92</v>
      </c>
      <c r="AG65">
        <v>72</v>
      </c>
      <c r="AH65">
        <v>12.745450999999999</v>
      </c>
      <c r="AI65">
        <v>69.400000000000006</v>
      </c>
      <c r="AJ65">
        <v>0</v>
      </c>
      <c r="AK65">
        <v>18</v>
      </c>
      <c r="AL65">
        <v>12051</v>
      </c>
      <c r="AM65">
        <v>0.87254087138776526</v>
      </c>
      <c r="AN65" t="s">
        <v>69</v>
      </c>
      <c r="AO65">
        <v>1604.95</v>
      </c>
      <c r="AP65" t="s">
        <v>692</v>
      </c>
      <c r="AQ65" t="s">
        <v>118</v>
      </c>
      <c r="AR65" t="s">
        <v>120</v>
      </c>
      <c r="AS65" t="s">
        <v>118</v>
      </c>
      <c r="AT65" t="s">
        <v>120</v>
      </c>
      <c r="AU65" t="s">
        <v>213</v>
      </c>
      <c r="AV65" t="s">
        <v>286</v>
      </c>
      <c r="AW65" t="s">
        <v>69</v>
      </c>
      <c r="AX65">
        <v>1245</v>
      </c>
      <c r="AY65" t="s">
        <v>494</v>
      </c>
      <c r="AZ65">
        <v>4</v>
      </c>
      <c r="BA65" t="s">
        <v>693</v>
      </c>
      <c r="BB65">
        <v>2</v>
      </c>
      <c r="BC65">
        <v>1</v>
      </c>
      <c r="BE65" t="s">
        <v>67</v>
      </c>
      <c r="BF65">
        <v>1</v>
      </c>
      <c r="BG65" s="5" t="s">
        <v>376</v>
      </c>
      <c r="BI65" t="s">
        <v>118</v>
      </c>
      <c r="BJ65" t="s">
        <v>286</v>
      </c>
      <c r="BK65" t="s">
        <v>69</v>
      </c>
      <c r="BL65">
        <v>0.87254087138776526</v>
      </c>
      <c r="BM65">
        <v>1245</v>
      </c>
      <c r="BN65" t="s">
        <v>120</v>
      </c>
      <c r="BO65" t="s">
        <v>213</v>
      </c>
      <c r="BP65">
        <v>2</v>
      </c>
      <c r="BQ65">
        <v>1795.5889999999999</v>
      </c>
      <c r="BR65">
        <v>1.5860078331345256E-2</v>
      </c>
      <c r="BS65">
        <v>0.35928480571091725</v>
      </c>
      <c r="BT65">
        <v>0.1397870002545126</v>
      </c>
      <c r="BU65">
        <v>5.6749999999999998</v>
      </c>
      <c r="BV65">
        <v>0.4455362557912752</v>
      </c>
      <c r="BW65">
        <v>5.123666941599665</v>
      </c>
      <c r="BX65">
        <v>18</v>
      </c>
      <c r="BY65">
        <v>8</v>
      </c>
      <c r="BZ65">
        <v>92</v>
      </c>
    </row>
    <row r="66" spans="1:78" ht="16.5" x14ac:dyDescent="0.25">
      <c r="A66" s="108" t="str">
        <f t="shared" si="1"/>
        <v>해성운수</v>
      </c>
      <c r="B66" s="109" t="str">
        <f t="shared" si="2"/>
        <v>서원일</v>
      </c>
      <c r="C66" s="110" t="str">
        <f t="shared" si="3"/>
        <v>B</v>
      </c>
      <c r="D66" s="111">
        <f t="shared" si="4"/>
        <v>0.91417551220815518</v>
      </c>
      <c r="E66" s="112">
        <f t="shared" si="5"/>
        <v>8580</v>
      </c>
      <c r="F66" s="113" t="str">
        <f t="shared" si="6"/>
        <v>24</v>
      </c>
      <c r="G66" s="114" t="str">
        <f t="shared" si="7"/>
        <v>70바3889</v>
      </c>
      <c r="H66" s="115">
        <f t="shared" si="8"/>
        <v>3</v>
      </c>
      <c r="I66" s="116">
        <f t="shared" si="9"/>
        <v>438.197</v>
      </c>
      <c r="J66" s="117">
        <f t="shared" si="10"/>
        <v>4.3716259966204108E-3</v>
      </c>
      <c r="K66" s="117">
        <f t="shared" si="11"/>
        <v>0.39163364457174366</v>
      </c>
      <c r="L66" s="117">
        <f t="shared" si="12"/>
        <v>0.22592578223949503</v>
      </c>
      <c r="M66" s="118">
        <f t="shared" si="13"/>
        <v>15.647</v>
      </c>
      <c r="N66" s="119">
        <f t="shared" si="14"/>
        <v>0</v>
      </c>
      <c r="O66" s="119">
        <f t="shared" si="15"/>
        <v>13.236055929182536</v>
      </c>
      <c r="P66" s="224">
        <f t="shared" si="16"/>
        <v>5</v>
      </c>
      <c r="Q66" s="225">
        <f t="shared" si="17"/>
        <v>0</v>
      </c>
      <c r="R66" s="225">
        <f t="shared" si="18"/>
        <v>58</v>
      </c>
      <c r="T66">
        <v>534</v>
      </c>
      <c r="U66">
        <v>8580</v>
      </c>
      <c r="V66" t="s">
        <v>287</v>
      </c>
      <c r="W66">
        <v>438.197</v>
      </c>
      <c r="X66">
        <v>199.17099999999999</v>
      </c>
      <c r="Y66">
        <v>2.2000000000000002</v>
      </c>
      <c r="Z66">
        <v>15.647</v>
      </c>
      <c r="AA66">
        <v>26.940548</v>
      </c>
      <c r="AB66">
        <v>0.117774</v>
      </c>
      <c r="AC66">
        <v>10.550825</v>
      </c>
      <c r="AD66" s="1">
        <v>99</v>
      </c>
      <c r="AE66">
        <v>0</v>
      </c>
      <c r="AF66">
        <v>58</v>
      </c>
      <c r="AG66">
        <v>83</v>
      </c>
      <c r="AH66">
        <v>16.265332999999998</v>
      </c>
      <c r="AI66">
        <v>173.1</v>
      </c>
      <c r="AJ66">
        <v>0</v>
      </c>
      <c r="AK66">
        <v>5</v>
      </c>
      <c r="AL66">
        <v>2200</v>
      </c>
      <c r="AM66">
        <v>0.91417551220815518</v>
      </c>
      <c r="AN66" t="s">
        <v>68</v>
      </c>
      <c r="AO66">
        <v>161.44800000000001</v>
      </c>
      <c r="AP66" t="s">
        <v>694</v>
      </c>
      <c r="AQ66" t="s">
        <v>118</v>
      </c>
      <c r="AR66" t="s">
        <v>119</v>
      </c>
      <c r="AS66" t="s">
        <v>118</v>
      </c>
      <c r="AT66" t="s">
        <v>119</v>
      </c>
      <c r="AU66" t="s">
        <v>209</v>
      </c>
      <c r="AV66" t="s">
        <v>287</v>
      </c>
      <c r="AW66" t="s">
        <v>68</v>
      </c>
      <c r="AX66">
        <v>8580</v>
      </c>
      <c r="AY66" t="s">
        <v>471</v>
      </c>
      <c r="AZ66">
        <v>5</v>
      </c>
      <c r="BA66" t="s">
        <v>192</v>
      </c>
      <c r="BB66">
        <v>3</v>
      </c>
      <c r="BC66">
        <v>1</v>
      </c>
      <c r="BE66" t="s">
        <v>68</v>
      </c>
      <c r="BF66">
        <v>0</v>
      </c>
      <c r="BG66" s="5" t="s">
        <v>342</v>
      </c>
      <c r="BI66" t="s">
        <v>118</v>
      </c>
      <c r="BJ66" t="s">
        <v>287</v>
      </c>
      <c r="BK66" t="s">
        <v>68</v>
      </c>
      <c r="BL66">
        <v>0.91417551220815518</v>
      </c>
      <c r="BM66">
        <v>8580</v>
      </c>
      <c r="BN66" t="s">
        <v>119</v>
      </c>
      <c r="BO66" t="s">
        <v>209</v>
      </c>
      <c r="BP66">
        <v>3</v>
      </c>
      <c r="BQ66">
        <v>438.197</v>
      </c>
      <c r="BR66">
        <v>4.3716259966204108E-3</v>
      </c>
      <c r="BS66">
        <v>0.39163364457174366</v>
      </c>
      <c r="BT66">
        <v>0.22592578223949503</v>
      </c>
      <c r="BU66">
        <v>15.647</v>
      </c>
      <c r="BV66">
        <v>0</v>
      </c>
      <c r="BW66">
        <v>13.236055929182536</v>
      </c>
      <c r="BX66">
        <v>5</v>
      </c>
      <c r="BY66">
        <v>0</v>
      </c>
      <c r="BZ66">
        <v>58</v>
      </c>
    </row>
    <row r="67" spans="1:78" ht="16.5" x14ac:dyDescent="0.25">
      <c r="A67" s="125" t="str">
        <f t="shared" si="1"/>
        <v>해성운수</v>
      </c>
      <c r="B67" s="126" t="str">
        <f t="shared" si="2"/>
        <v>서정근</v>
      </c>
      <c r="C67" s="127" t="str">
        <f t="shared" si="3"/>
        <v>B</v>
      </c>
      <c r="D67" s="128">
        <f t="shared" si="4"/>
        <v>0.90625343543920334</v>
      </c>
      <c r="E67" s="129">
        <f t="shared" si="5"/>
        <v>3097</v>
      </c>
      <c r="F67" s="130" t="str">
        <f t="shared" si="6"/>
        <v>24</v>
      </c>
      <c r="G67" s="131" t="str">
        <f t="shared" si="7"/>
        <v>70바3881</v>
      </c>
      <c r="H67" s="132">
        <f t="shared" si="8"/>
        <v>3</v>
      </c>
      <c r="I67" s="133">
        <f t="shared" si="9"/>
        <v>2406.4589999999998</v>
      </c>
      <c r="J67" s="134">
        <f t="shared" si="10"/>
        <v>6.9230867720416721E-3</v>
      </c>
      <c r="K67" s="134">
        <f t="shared" si="11"/>
        <v>0.43925944906727177</v>
      </c>
      <c r="L67" s="134">
        <f t="shared" si="12"/>
        <v>0.17369919869817022</v>
      </c>
      <c r="M67" s="135">
        <f t="shared" si="13"/>
        <v>15.747</v>
      </c>
      <c r="N67" s="136">
        <f t="shared" si="14"/>
        <v>1.038870805611066</v>
      </c>
      <c r="O67" s="136">
        <f t="shared" si="15"/>
        <v>10.928920875028414</v>
      </c>
      <c r="P67" s="222">
        <f t="shared" si="16"/>
        <v>56</v>
      </c>
      <c r="Q67" s="223">
        <f t="shared" si="17"/>
        <v>25</v>
      </c>
      <c r="R67" s="223">
        <f t="shared" si="18"/>
        <v>263</v>
      </c>
      <c r="T67">
        <v>534</v>
      </c>
      <c r="U67">
        <v>3097</v>
      </c>
      <c r="V67" t="s">
        <v>288</v>
      </c>
      <c r="W67">
        <v>2406.4589999999998</v>
      </c>
      <c r="X67">
        <v>1104.8109999999999</v>
      </c>
      <c r="Y67">
        <v>2.1779999999999999</v>
      </c>
      <c r="Z67">
        <v>15.747</v>
      </c>
      <c r="AA67">
        <v>160.96967100000001</v>
      </c>
      <c r="AB67">
        <v>1.1144069999999999</v>
      </c>
      <c r="AC67">
        <v>70.707448999999997</v>
      </c>
      <c r="AD67" s="1">
        <v>418</v>
      </c>
      <c r="AE67">
        <v>25</v>
      </c>
      <c r="AF67">
        <v>263</v>
      </c>
      <c r="AG67">
        <v>76</v>
      </c>
      <c r="AH67">
        <v>14.949766</v>
      </c>
      <c r="AI67">
        <v>412.6</v>
      </c>
      <c r="AJ67">
        <v>0</v>
      </c>
      <c r="AK67">
        <v>56</v>
      </c>
      <c r="AL67">
        <v>36890</v>
      </c>
      <c r="AM67">
        <v>0.90625343543920334</v>
      </c>
      <c r="AN67" t="s">
        <v>68</v>
      </c>
      <c r="AO67">
        <v>2135.0569999999998</v>
      </c>
      <c r="AP67" t="s">
        <v>695</v>
      </c>
      <c r="AQ67" t="s">
        <v>118</v>
      </c>
      <c r="AR67" t="s">
        <v>119</v>
      </c>
      <c r="AS67" t="s">
        <v>118</v>
      </c>
      <c r="AT67" t="s">
        <v>119</v>
      </c>
      <c r="AU67" t="s">
        <v>208</v>
      </c>
      <c r="AV67" t="s">
        <v>288</v>
      </c>
      <c r="AW67" t="s">
        <v>68</v>
      </c>
      <c r="AX67">
        <v>3097</v>
      </c>
      <c r="AY67" t="s">
        <v>471</v>
      </c>
      <c r="AZ67">
        <v>7</v>
      </c>
      <c r="BA67" t="s">
        <v>500</v>
      </c>
      <c r="BB67">
        <v>3</v>
      </c>
      <c r="BC67">
        <v>1</v>
      </c>
      <c r="BE67" t="s">
        <v>68</v>
      </c>
      <c r="BF67">
        <v>0</v>
      </c>
      <c r="BG67" s="5" t="s">
        <v>342</v>
      </c>
      <c r="BI67" t="s">
        <v>118</v>
      </c>
      <c r="BJ67" t="s">
        <v>288</v>
      </c>
      <c r="BK67" t="s">
        <v>68</v>
      </c>
      <c r="BL67">
        <v>0.90625343543920334</v>
      </c>
      <c r="BM67">
        <v>3097</v>
      </c>
      <c r="BN67" t="s">
        <v>119</v>
      </c>
      <c r="BO67" t="s">
        <v>208</v>
      </c>
      <c r="BP67">
        <v>3</v>
      </c>
      <c r="BQ67">
        <v>2406.4589999999998</v>
      </c>
      <c r="BR67">
        <v>6.9230867720416721E-3</v>
      </c>
      <c r="BS67">
        <v>0.43925944906727177</v>
      </c>
      <c r="BT67">
        <v>0.17369919869817022</v>
      </c>
      <c r="BU67">
        <v>15.747</v>
      </c>
      <c r="BV67">
        <v>1.038870805611066</v>
      </c>
      <c r="BW67">
        <v>10.928920875028414</v>
      </c>
      <c r="BX67">
        <v>56</v>
      </c>
      <c r="BY67">
        <v>25</v>
      </c>
      <c r="BZ67">
        <v>263</v>
      </c>
    </row>
    <row r="68" spans="1:78" ht="16.5" x14ac:dyDescent="0.25">
      <c r="A68" s="108" t="str">
        <f t="shared" si="1"/>
        <v>해성운수</v>
      </c>
      <c r="B68" s="109" t="str">
        <f t="shared" si="2"/>
        <v>석재혁</v>
      </c>
      <c r="C68" s="110" t="str">
        <f t="shared" si="3"/>
        <v>B</v>
      </c>
      <c r="D68" s="111">
        <f t="shared" si="4"/>
        <v>0.91449552221205543</v>
      </c>
      <c r="E68" s="112">
        <f t="shared" si="5"/>
        <v>1414</v>
      </c>
      <c r="F68" s="113" t="str">
        <f t="shared" si="6"/>
        <v>564-1</v>
      </c>
      <c r="G68" s="114" t="str">
        <f t="shared" si="7"/>
        <v>71바5800</v>
      </c>
      <c r="H68" s="115">
        <f t="shared" si="8"/>
        <v>2</v>
      </c>
      <c r="I68" s="116">
        <f t="shared" si="9"/>
        <v>1575.1090000000002</v>
      </c>
      <c r="J68" s="117">
        <f t="shared" si="10"/>
        <v>2.1056832873279007E-3</v>
      </c>
      <c r="K68" s="117">
        <f t="shared" si="11"/>
        <v>0.40965953728587906</v>
      </c>
      <c r="L68" s="117">
        <f t="shared" si="12"/>
        <v>0.4152093601141254</v>
      </c>
      <c r="M68" s="118">
        <f t="shared" si="13"/>
        <v>3.0459999999999998</v>
      </c>
      <c r="N68" s="119">
        <f t="shared" si="14"/>
        <v>0</v>
      </c>
      <c r="O68" s="119">
        <f t="shared" si="15"/>
        <v>6.3487669742221003E-2</v>
      </c>
      <c r="P68" s="224">
        <f t="shared" si="16"/>
        <v>61</v>
      </c>
      <c r="Q68" s="225">
        <f t="shared" si="17"/>
        <v>0</v>
      </c>
      <c r="R68" s="225">
        <f t="shared" si="18"/>
        <v>1</v>
      </c>
      <c r="T68">
        <v>534</v>
      </c>
      <c r="U68">
        <v>1414</v>
      </c>
      <c r="V68" t="s">
        <v>289</v>
      </c>
      <c r="W68">
        <v>1575.1089999999999</v>
      </c>
      <c r="X68">
        <v>429.72199999999998</v>
      </c>
      <c r="Y68">
        <v>3.665</v>
      </c>
      <c r="Z68">
        <v>3.0459999999999998</v>
      </c>
      <c r="AA68">
        <v>169.376374</v>
      </c>
      <c r="AB68">
        <v>0.356653</v>
      </c>
      <c r="AC68">
        <v>69.386646999999996</v>
      </c>
      <c r="AD68" s="1">
        <v>654</v>
      </c>
      <c r="AE68">
        <v>0</v>
      </c>
      <c r="AF68">
        <v>1</v>
      </c>
      <c r="AG68">
        <v>72</v>
      </c>
      <c r="AH68">
        <v>9.2994610000000009</v>
      </c>
      <c r="AI68">
        <v>139.80000000000001</v>
      </c>
      <c r="AJ68">
        <v>0</v>
      </c>
      <c r="AK68">
        <v>61</v>
      </c>
      <c r="AL68">
        <v>24321</v>
      </c>
      <c r="AM68">
        <v>0.91449552221205543</v>
      </c>
      <c r="AN68" t="s">
        <v>68</v>
      </c>
      <c r="AO68">
        <v>1335.1320000000001</v>
      </c>
      <c r="AP68" t="s">
        <v>696</v>
      </c>
      <c r="AQ68" t="s">
        <v>118</v>
      </c>
      <c r="AR68" t="s">
        <v>125</v>
      </c>
      <c r="AS68" t="s">
        <v>118</v>
      </c>
      <c r="AT68" t="s">
        <v>125</v>
      </c>
      <c r="AU68" t="s">
        <v>233</v>
      </c>
      <c r="AV68" t="s">
        <v>289</v>
      </c>
      <c r="AW68" t="s">
        <v>68</v>
      </c>
      <c r="AX68">
        <v>1414</v>
      </c>
      <c r="AY68" t="s">
        <v>504</v>
      </c>
      <c r="AZ68">
        <v>1</v>
      </c>
      <c r="BA68" t="s">
        <v>505</v>
      </c>
      <c r="BB68">
        <v>2</v>
      </c>
      <c r="BC68">
        <v>1</v>
      </c>
      <c r="BE68" t="s">
        <v>68</v>
      </c>
      <c r="BF68">
        <v>0</v>
      </c>
      <c r="BG68" t="s">
        <v>342</v>
      </c>
      <c r="BI68" t="s">
        <v>118</v>
      </c>
      <c r="BJ68" t="s">
        <v>289</v>
      </c>
      <c r="BK68" t="s">
        <v>68</v>
      </c>
      <c r="BL68">
        <v>0.91449552221205543</v>
      </c>
      <c r="BM68">
        <v>1414</v>
      </c>
      <c r="BN68" t="s">
        <v>125</v>
      </c>
      <c r="BO68" t="s">
        <v>233</v>
      </c>
      <c r="BP68">
        <v>2</v>
      </c>
      <c r="BQ68">
        <v>1575.1090000000002</v>
      </c>
      <c r="BR68">
        <v>2.1056832873279007E-3</v>
      </c>
      <c r="BS68">
        <v>0.40965953728587906</v>
      </c>
      <c r="BT68">
        <v>0.41520936011412546</v>
      </c>
      <c r="BU68">
        <v>3.0459999999999998</v>
      </c>
      <c r="BV68">
        <v>0</v>
      </c>
      <c r="BW68">
        <v>6.3487669742221003E-2</v>
      </c>
      <c r="BX68">
        <v>61</v>
      </c>
      <c r="BY68">
        <v>0</v>
      </c>
      <c r="BZ68">
        <v>1</v>
      </c>
    </row>
    <row r="69" spans="1:78" ht="16.5" x14ac:dyDescent="0.25">
      <c r="A69" s="125" t="str">
        <f t="shared" si="1"/>
        <v>해성운수</v>
      </c>
      <c r="B69" s="126" t="str">
        <f t="shared" si="2"/>
        <v>성종수</v>
      </c>
      <c r="C69" s="127" t="str">
        <f t="shared" si="3"/>
        <v>A</v>
      </c>
      <c r="D69" s="128">
        <f t="shared" si="4"/>
        <v>0.98982769150260008</v>
      </c>
      <c r="E69" s="129">
        <f t="shared" si="5"/>
        <v>2536</v>
      </c>
      <c r="F69" s="130" t="str">
        <f t="shared" si="6"/>
        <v>24</v>
      </c>
      <c r="G69" s="131" t="str">
        <f t="shared" si="7"/>
        <v>70바3863</v>
      </c>
      <c r="H69" s="132">
        <f t="shared" si="8"/>
        <v>2</v>
      </c>
      <c r="I69" s="133">
        <f t="shared" si="9"/>
        <v>2173.5389999999998</v>
      </c>
      <c r="J69" s="134">
        <f t="shared" si="10"/>
        <v>1.1343430226849503E-2</v>
      </c>
      <c r="K69" s="134">
        <f t="shared" si="11"/>
        <v>0.37531478070322849</v>
      </c>
      <c r="L69" s="134">
        <f t="shared" si="12"/>
        <v>0.16654865636181362</v>
      </c>
      <c r="M69" s="135">
        <f t="shared" si="13"/>
        <v>14.5</v>
      </c>
      <c r="N69" s="136">
        <f t="shared" si="14"/>
        <v>0.32205541285433575</v>
      </c>
      <c r="O69" s="136">
        <f t="shared" si="15"/>
        <v>17.068936881279797</v>
      </c>
      <c r="P69" s="222">
        <f t="shared" si="16"/>
        <v>4</v>
      </c>
      <c r="Q69" s="223">
        <f t="shared" si="17"/>
        <v>7</v>
      </c>
      <c r="R69" s="223">
        <f t="shared" si="18"/>
        <v>371</v>
      </c>
      <c r="T69">
        <v>534</v>
      </c>
      <c r="U69">
        <v>2536</v>
      </c>
      <c r="V69" t="s">
        <v>290</v>
      </c>
      <c r="W69">
        <v>2173.5390000000002</v>
      </c>
      <c r="X69">
        <v>950.97799999999995</v>
      </c>
      <c r="Y69">
        <v>2.286</v>
      </c>
      <c r="Z69">
        <v>14.5</v>
      </c>
      <c r="AA69">
        <v>135.58605900000001</v>
      </c>
      <c r="AB69">
        <v>1.538011</v>
      </c>
      <c r="AC69">
        <v>50.887452000000003</v>
      </c>
      <c r="AD69" s="1">
        <v>362</v>
      </c>
      <c r="AE69">
        <v>7</v>
      </c>
      <c r="AF69">
        <v>371</v>
      </c>
      <c r="AG69">
        <v>80</v>
      </c>
      <c r="AH69">
        <v>16.030695999999999</v>
      </c>
      <c r="AI69">
        <v>348.6</v>
      </c>
      <c r="AJ69">
        <v>0</v>
      </c>
      <c r="AK69">
        <v>4</v>
      </c>
      <c r="AL69">
        <v>1675</v>
      </c>
      <c r="AM69">
        <v>0.98982769150260008</v>
      </c>
      <c r="AN69" t="s">
        <v>66</v>
      </c>
      <c r="AO69">
        <v>1925.1679999999999</v>
      </c>
      <c r="AP69" t="s">
        <v>697</v>
      </c>
      <c r="AQ69" t="s">
        <v>118</v>
      </c>
      <c r="AR69" t="s">
        <v>119</v>
      </c>
      <c r="AS69" t="s">
        <v>118</v>
      </c>
      <c r="AT69" t="s">
        <v>119</v>
      </c>
      <c r="AU69" t="s">
        <v>195</v>
      </c>
      <c r="AV69" t="s">
        <v>290</v>
      </c>
      <c r="AW69" t="s">
        <v>66</v>
      </c>
      <c r="AX69">
        <v>2536</v>
      </c>
      <c r="AY69" t="s">
        <v>476</v>
      </c>
      <c r="AZ69">
        <v>6</v>
      </c>
      <c r="BA69" t="s">
        <v>393</v>
      </c>
      <c r="BB69">
        <v>2</v>
      </c>
      <c r="BC69">
        <v>1</v>
      </c>
      <c r="BE69" t="s">
        <v>66</v>
      </c>
      <c r="BF69">
        <v>0</v>
      </c>
      <c r="BG69" s="5" t="s">
        <v>342</v>
      </c>
      <c r="BI69" t="s">
        <v>118</v>
      </c>
      <c r="BJ69" t="s">
        <v>290</v>
      </c>
      <c r="BK69" t="s">
        <v>66</v>
      </c>
      <c r="BL69">
        <v>0.98982769150260008</v>
      </c>
      <c r="BM69">
        <v>2536</v>
      </c>
      <c r="BN69" t="s">
        <v>119</v>
      </c>
      <c r="BO69" t="s">
        <v>195</v>
      </c>
      <c r="BP69">
        <v>2</v>
      </c>
      <c r="BQ69">
        <v>2173.5389999999998</v>
      </c>
      <c r="BR69">
        <v>1.1343430226849503E-2</v>
      </c>
      <c r="BS69">
        <v>0.37531478070322849</v>
      </c>
      <c r="BT69">
        <v>0.1665486563618136</v>
      </c>
      <c r="BU69">
        <v>14.5</v>
      </c>
      <c r="BV69">
        <v>0.32205541285433575</v>
      </c>
      <c r="BW69">
        <v>17.068936881279797</v>
      </c>
      <c r="BX69">
        <v>4</v>
      </c>
      <c r="BY69">
        <v>7</v>
      </c>
      <c r="BZ69">
        <v>371</v>
      </c>
    </row>
    <row r="70" spans="1:78" ht="16.5" x14ac:dyDescent="0.25">
      <c r="A70" s="108" t="str">
        <f t="shared" si="1"/>
        <v>해성운수</v>
      </c>
      <c r="B70" s="109" t="str">
        <f t="shared" si="2"/>
        <v>신경호</v>
      </c>
      <c r="C70" s="110" t="str">
        <f t="shared" si="3"/>
        <v>A</v>
      </c>
      <c r="D70" s="111">
        <f t="shared" si="4"/>
        <v>0.95964285714285713</v>
      </c>
      <c r="E70" s="112">
        <f t="shared" si="5"/>
        <v>6897</v>
      </c>
      <c r="F70" s="113" t="str">
        <f t="shared" si="6"/>
        <v>514-1</v>
      </c>
      <c r="G70" s="114" t="str">
        <f t="shared" si="7"/>
        <v>74사1071</v>
      </c>
      <c r="H70" s="115">
        <f t="shared" si="8"/>
        <v>1</v>
      </c>
      <c r="I70" s="116">
        <f t="shared" si="9"/>
        <v>1567.0139999999999</v>
      </c>
      <c r="J70" s="117">
        <f t="shared" si="10"/>
        <v>1.7139094818898536E-2</v>
      </c>
      <c r="K70" s="117">
        <f t="shared" si="11"/>
        <v>0.38963581807955383</v>
      </c>
      <c r="L70" s="117">
        <f t="shared" si="12"/>
        <v>0.26483490255990055</v>
      </c>
      <c r="M70" s="118">
        <f t="shared" si="13"/>
        <v>11.169</v>
      </c>
      <c r="N70" s="119">
        <f t="shared" si="14"/>
        <v>6.3815639171060382E-2</v>
      </c>
      <c r="O70" s="119">
        <f t="shared" si="15"/>
        <v>3.892753989434683</v>
      </c>
      <c r="P70" s="224">
        <f t="shared" si="16"/>
        <v>14</v>
      </c>
      <c r="Q70" s="225">
        <f t="shared" si="17"/>
        <v>1</v>
      </c>
      <c r="R70" s="225">
        <f t="shared" si="18"/>
        <v>61</v>
      </c>
      <c r="T70">
        <v>534</v>
      </c>
      <c r="U70">
        <v>6897</v>
      </c>
      <c r="V70" t="s">
        <v>291</v>
      </c>
      <c r="W70">
        <v>1567.0139999999999</v>
      </c>
      <c r="X70">
        <v>583.26400000000001</v>
      </c>
      <c r="Y70">
        <v>2.6869999999999998</v>
      </c>
      <c r="Z70">
        <v>11.169</v>
      </c>
      <c r="AA70">
        <v>121.778835</v>
      </c>
      <c r="AB70">
        <v>2.0871789999999999</v>
      </c>
      <c r="AC70">
        <v>47.449396</v>
      </c>
      <c r="AD70" s="1">
        <v>415</v>
      </c>
      <c r="AE70">
        <v>1</v>
      </c>
      <c r="AF70">
        <v>61</v>
      </c>
      <c r="AG70">
        <v>83</v>
      </c>
      <c r="AH70">
        <v>12.867703000000001</v>
      </c>
      <c r="AI70">
        <v>108.4</v>
      </c>
      <c r="AJ70">
        <v>0</v>
      </c>
      <c r="AK70">
        <v>14</v>
      </c>
      <c r="AL70">
        <v>3323</v>
      </c>
      <c r="AM70">
        <v>0.95964285714285713</v>
      </c>
      <c r="AN70" t="s">
        <v>66</v>
      </c>
      <c r="AO70">
        <v>1567.0139999999999</v>
      </c>
      <c r="AP70" t="s">
        <v>698</v>
      </c>
      <c r="AQ70" t="s">
        <v>118</v>
      </c>
      <c r="AR70" t="s">
        <v>120</v>
      </c>
      <c r="AS70" t="s">
        <v>118</v>
      </c>
      <c r="AT70" t="s">
        <v>120</v>
      </c>
      <c r="AU70" t="s">
        <v>217</v>
      </c>
      <c r="AV70" t="s">
        <v>291</v>
      </c>
      <c r="AW70" t="s">
        <v>66</v>
      </c>
      <c r="AX70">
        <v>6897</v>
      </c>
      <c r="AY70" t="s">
        <v>465</v>
      </c>
      <c r="AZ70">
        <v>3</v>
      </c>
      <c r="BA70" t="s">
        <v>568</v>
      </c>
      <c r="BB70">
        <v>1</v>
      </c>
      <c r="BC70">
        <v>1</v>
      </c>
      <c r="BE70" t="s">
        <v>66</v>
      </c>
      <c r="BF70">
        <v>0</v>
      </c>
      <c r="BG70" t="s">
        <v>342</v>
      </c>
      <c r="BI70" t="s">
        <v>118</v>
      </c>
      <c r="BJ70" t="s">
        <v>291</v>
      </c>
      <c r="BK70" t="s">
        <v>66</v>
      </c>
      <c r="BL70">
        <v>0.95964285714285713</v>
      </c>
      <c r="BM70">
        <v>6897</v>
      </c>
      <c r="BN70" t="s">
        <v>120</v>
      </c>
      <c r="BO70" t="s">
        <v>217</v>
      </c>
      <c r="BP70">
        <v>1</v>
      </c>
      <c r="BQ70">
        <v>1567.0139999999999</v>
      </c>
      <c r="BR70">
        <v>1.7139094818898536E-2</v>
      </c>
      <c r="BS70">
        <v>0.38963581807955383</v>
      </c>
      <c r="BT70">
        <v>0.26483490255990055</v>
      </c>
      <c r="BU70">
        <v>11.169</v>
      </c>
      <c r="BV70">
        <v>6.3815639171060382E-2</v>
      </c>
      <c r="BW70">
        <v>3.892753989434683</v>
      </c>
      <c r="BX70">
        <v>14</v>
      </c>
      <c r="BY70">
        <v>1</v>
      </c>
      <c r="BZ70">
        <v>61</v>
      </c>
    </row>
    <row r="71" spans="1:78" ht="16.5" x14ac:dyDescent="0.25">
      <c r="A71" s="125" t="str">
        <f t="shared" ref="A71:A134" si="19">BI71</f>
        <v>해성운수</v>
      </c>
      <c r="B71" s="126" t="str">
        <f t="shared" ref="B71:B134" si="20">IF(BJ71="NULL", E71, BJ71)</f>
        <v>신년호</v>
      </c>
      <c r="C71" s="127" t="str">
        <f t="shared" ref="C71:C134" si="21">BK71</f>
        <v>F</v>
      </c>
      <c r="D71" s="128">
        <f t="shared" ref="D71:D134" si="22">BL71</f>
        <v>0.78500492479943107</v>
      </c>
      <c r="E71" s="129">
        <f t="shared" ref="E71:E134" si="23">U71</f>
        <v>4436</v>
      </c>
      <c r="F71" s="130" t="str">
        <f t="shared" ref="F71:F134" si="24">BN71</f>
        <v>568</v>
      </c>
      <c r="G71" s="131" t="str">
        <f t="shared" ref="G71:G134" si="25">BO71</f>
        <v>71바7075</v>
      </c>
      <c r="H71" s="132">
        <f t="shared" ref="H71:H134" si="26">BP71</f>
        <v>7</v>
      </c>
      <c r="I71" s="133">
        <f t="shared" ref="I71:I134" si="27">BQ71</f>
        <v>1278.124</v>
      </c>
      <c r="J71" s="134">
        <f t="shared" ref="J71:J134" si="28">AB71/AA71</f>
        <v>2.9770459946687654E-2</v>
      </c>
      <c r="K71" s="134">
        <f t="shared" ref="K71:K134" si="29">AC71/AA71</f>
        <v>0.46654095951960417</v>
      </c>
      <c r="L71" s="134">
        <f t="shared" ref="L71:L134" si="30">AD71/I71</f>
        <v>0.37633281277872882</v>
      </c>
      <c r="M71" s="135">
        <f t="shared" ref="M71:M134" si="31">Z71</f>
        <v>5.9130000000000003</v>
      </c>
      <c r="N71" s="136">
        <f t="shared" ref="N71:N134" si="32">BV71</f>
        <v>1.8777520803928256</v>
      </c>
      <c r="O71" s="136">
        <f t="shared" ref="O71:O134" si="33">BW71</f>
        <v>3.2078264706710771</v>
      </c>
      <c r="P71" s="222">
        <f t="shared" ref="P71:P134" si="34">AK71</f>
        <v>146</v>
      </c>
      <c r="Q71" s="223">
        <f t="shared" ref="Q71:Q134" si="35">AE71</f>
        <v>24</v>
      </c>
      <c r="R71" s="223">
        <f t="shared" ref="R71:R134" si="36">AF71</f>
        <v>41</v>
      </c>
      <c r="T71">
        <v>534</v>
      </c>
      <c r="U71">
        <v>4436</v>
      </c>
      <c r="V71" t="s">
        <v>566</v>
      </c>
      <c r="W71">
        <v>1278.1600000000001</v>
      </c>
      <c r="X71">
        <v>361.72899999999998</v>
      </c>
      <c r="Y71">
        <v>3.5329999999999999</v>
      </c>
      <c r="Z71">
        <v>5.9130000000000003</v>
      </c>
      <c r="AA71">
        <v>149.34552600000001</v>
      </c>
      <c r="AB71">
        <v>4.4460850000000001</v>
      </c>
      <c r="AC71">
        <v>69.675804999999997</v>
      </c>
      <c r="AD71" s="1">
        <v>481</v>
      </c>
      <c r="AE71">
        <v>24</v>
      </c>
      <c r="AF71">
        <v>41</v>
      </c>
      <c r="AG71">
        <v>75</v>
      </c>
      <c r="AH71">
        <v>8.558408</v>
      </c>
      <c r="AI71">
        <v>50.1</v>
      </c>
      <c r="AJ71">
        <v>0</v>
      </c>
      <c r="AK71">
        <v>146</v>
      </c>
      <c r="AL71">
        <v>59296</v>
      </c>
      <c r="AM71">
        <v>0.78500492479943107</v>
      </c>
      <c r="AN71" t="s">
        <v>70</v>
      </c>
      <c r="AO71">
        <v>447.24799999999999</v>
      </c>
      <c r="AP71" t="s">
        <v>699</v>
      </c>
      <c r="AQ71" t="s">
        <v>118</v>
      </c>
      <c r="AR71" t="s">
        <v>126</v>
      </c>
      <c r="AS71" t="s">
        <v>118</v>
      </c>
      <c r="AT71" t="s">
        <v>126</v>
      </c>
      <c r="AU71" t="s">
        <v>405</v>
      </c>
      <c r="AV71" t="s">
        <v>566</v>
      </c>
      <c r="AW71" t="s">
        <v>70</v>
      </c>
      <c r="AX71">
        <v>4436</v>
      </c>
      <c r="AY71" t="s">
        <v>580</v>
      </c>
      <c r="AZ71">
        <v>1</v>
      </c>
      <c r="BA71" t="s">
        <v>581</v>
      </c>
      <c r="BB71">
        <v>7</v>
      </c>
      <c r="BC71">
        <v>1</v>
      </c>
      <c r="BE71" t="s">
        <v>70</v>
      </c>
      <c r="BF71">
        <v>0</v>
      </c>
      <c r="BG71" s="5" t="s">
        <v>342</v>
      </c>
      <c r="BI71" t="s">
        <v>118</v>
      </c>
      <c r="BJ71" t="s">
        <v>566</v>
      </c>
      <c r="BK71" t="s">
        <v>70</v>
      </c>
      <c r="BL71">
        <v>0.78500492479943107</v>
      </c>
      <c r="BM71">
        <v>4436</v>
      </c>
      <c r="BN71" t="s">
        <v>126</v>
      </c>
      <c r="BO71" t="s">
        <v>405</v>
      </c>
      <c r="BP71">
        <v>7</v>
      </c>
      <c r="BQ71">
        <v>1278.124</v>
      </c>
      <c r="BR71">
        <v>2.9770459946687654E-2</v>
      </c>
      <c r="BS71">
        <v>0.46654095951960417</v>
      </c>
      <c r="BT71">
        <v>0.37632221318144832</v>
      </c>
      <c r="BU71">
        <v>5.9130000000000003</v>
      </c>
      <c r="BV71">
        <v>1.8777520803928256</v>
      </c>
      <c r="BW71">
        <v>3.2078264706710771</v>
      </c>
      <c r="BX71">
        <v>146</v>
      </c>
      <c r="BY71">
        <v>24</v>
      </c>
      <c r="BZ71">
        <v>41</v>
      </c>
    </row>
    <row r="72" spans="1:78" ht="16.5" x14ac:dyDescent="0.25">
      <c r="A72" s="108" t="str">
        <f t="shared" si="19"/>
        <v>해성운수</v>
      </c>
      <c r="B72" s="109" t="str">
        <f t="shared" si="20"/>
        <v>신대중</v>
      </c>
      <c r="C72" s="110" t="str">
        <f t="shared" si="21"/>
        <v>F</v>
      </c>
      <c r="D72" s="111">
        <f t="shared" si="22"/>
        <v>0.74279150364474589</v>
      </c>
      <c r="E72" s="112">
        <f t="shared" si="23"/>
        <v>6686</v>
      </c>
      <c r="F72" s="113" t="str">
        <f t="shared" si="24"/>
        <v>579</v>
      </c>
      <c r="G72" s="114" t="str">
        <f t="shared" si="25"/>
        <v>71바5798</v>
      </c>
      <c r="H72" s="115">
        <f t="shared" si="26"/>
        <v>2</v>
      </c>
      <c r="I72" s="116">
        <f t="shared" si="27"/>
        <v>2292.2060000000001</v>
      </c>
      <c r="J72" s="117">
        <f t="shared" si="28"/>
        <v>3.369780022285581E-2</v>
      </c>
      <c r="K72" s="117">
        <f t="shared" si="29"/>
        <v>0.42026688903539644</v>
      </c>
      <c r="L72" s="117">
        <f t="shared" si="30"/>
        <v>0.40266887007537716</v>
      </c>
      <c r="M72" s="118">
        <f t="shared" si="31"/>
        <v>5.3940000000000001</v>
      </c>
      <c r="N72" s="119">
        <f t="shared" si="32"/>
        <v>0.13087828929860579</v>
      </c>
      <c r="O72" s="119">
        <f t="shared" si="33"/>
        <v>3.8390964860924366</v>
      </c>
      <c r="P72" s="224">
        <f t="shared" si="34"/>
        <v>53</v>
      </c>
      <c r="Q72" s="225">
        <f t="shared" si="35"/>
        <v>3</v>
      </c>
      <c r="R72" s="225">
        <f t="shared" si="36"/>
        <v>88</v>
      </c>
      <c r="T72">
        <v>534</v>
      </c>
      <c r="U72">
        <v>6686</v>
      </c>
      <c r="V72" t="s">
        <v>420</v>
      </c>
      <c r="W72">
        <v>2292.2060000000001</v>
      </c>
      <c r="X72">
        <v>541.59100000000001</v>
      </c>
      <c r="Y72">
        <v>4.2320000000000002</v>
      </c>
      <c r="Z72">
        <v>5.3940000000000001</v>
      </c>
      <c r="AA72">
        <v>223.36953600000001</v>
      </c>
      <c r="AB72">
        <v>7.5270619999999999</v>
      </c>
      <c r="AC72">
        <v>93.87482</v>
      </c>
      <c r="AD72" s="1">
        <v>923</v>
      </c>
      <c r="AE72">
        <v>3</v>
      </c>
      <c r="AF72">
        <v>88</v>
      </c>
      <c r="AG72">
        <v>90</v>
      </c>
      <c r="AH72">
        <v>10.261945000000001</v>
      </c>
      <c r="AI72">
        <v>87.5</v>
      </c>
      <c r="AJ72">
        <v>2.1</v>
      </c>
      <c r="AK72">
        <v>53</v>
      </c>
      <c r="AL72">
        <v>59689</v>
      </c>
      <c r="AM72">
        <v>0.74279150364474589</v>
      </c>
      <c r="AN72" t="s">
        <v>70</v>
      </c>
      <c r="AO72">
        <v>2108.279</v>
      </c>
      <c r="AP72" t="s">
        <v>700</v>
      </c>
      <c r="AQ72" t="s">
        <v>118</v>
      </c>
      <c r="AR72" t="s">
        <v>127</v>
      </c>
      <c r="AS72" t="s">
        <v>118</v>
      </c>
      <c r="AT72" t="s">
        <v>127</v>
      </c>
      <c r="AU72" t="s">
        <v>237</v>
      </c>
      <c r="AV72" t="s">
        <v>420</v>
      </c>
      <c r="AW72" t="s">
        <v>70</v>
      </c>
      <c r="AX72">
        <v>6686</v>
      </c>
      <c r="AY72" t="s">
        <v>479</v>
      </c>
      <c r="AZ72">
        <v>5</v>
      </c>
      <c r="BA72" t="s">
        <v>480</v>
      </c>
      <c r="BB72">
        <v>2</v>
      </c>
      <c r="BC72">
        <v>1</v>
      </c>
      <c r="BE72" t="s">
        <v>70</v>
      </c>
      <c r="BF72">
        <v>0</v>
      </c>
      <c r="BG72" t="s">
        <v>342</v>
      </c>
      <c r="BI72" t="s">
        <v>118</v>
      </c>
      <c r="BJ72" t="s">
        <v>420</v>
      </c>
      <c r="BK72" t="s">
        <v>70</v>
      </c>
      <c r="BL72">
        <v>0.74279150364474589</v>
      </c>
      <c r="BM72">
        <v>6686</v>
      </c>
      <c r="BN72" t="s">
        <v>127</v>
      </c>
      <c r="BO72" t="s">
        <v>237</v>
      </c>
      <c r="BP72">
        <v>2</v>
      </c>
      <c r="BQ72">
        <v>2292.2060000000001</v>
      </c>
      <c r="BR72">
        <v>3.369780022285581E-2</v>
      </c>
      <c r="BS72">
        <v>0.42026688903539644</v>
      </c>
      <c r="BT72">
        <v>0.40266887007537716</v>
      </c>
      <c r="BU72">
        <v>5.3940000000000001</v>
      </c>
      <c r="BV72">
        <v>0.13087828929860579</v>
      </c>
      <c r="BW72">
        <v>3.8390964860924366</v>
      </c>
      <c r="BX72">
        <v>53</v>
      </c>
      <c r="BY72">
        <v>3</v>
      </c>
      <c r="BZ72">
        <v>88</v>
      </c>
    </row>
    <row r="73" spans="1:78" ht="16.5" x14ac:dyDescent="0.25">
      <c r="A73" s="125" t="str">
        <f t="shared" si="19"/>
        <v>해성운수</v>
      </c>
      <c r="B73" s="126" t="str">
        <f t="shared" si="20"/>
        <v>신유재</v>
      </c>
      <c r="C73" s="127" t="str">
        <f t="shared" si="21"/>
        <v>S</v>
      </c>
      <c r="D73" s="128">
        <f t="shared" si="22"/>
        <v>1.0396882029849288</v>
      </c>
      <c r="E73" s="129">
        <f t="shared" si="23"/>
        <v>8421</v>
      </c>
      <c r="F73" s="130" t="str">
        <f t="shared" si="24"/>
        <v>24</v>
      </c>
      <c r="G73" s="131" t="str">
        <f t="shared" si="25"/>
        <v>70바3858</v>
      </c>
      <c r="H73" s="132">
        <f t="shared" si="26"/>
        <v>2</v>
      </c>
      <c r="I73" s="133">
        <f t="shared" si="27"/>
        <v>2308.9499999999998</v>
      </c>
      <c r="J73" s="134">
        <f t="shared" si="28"/>
        <v>2.2366546071937009E-3</v>
      </c>
      <c r="K73" s="134">
        <f t="shared" si="29"/>
        <v>0.37416370507600843</v>
      </c>
      <c r="L73" s="134">
        <f t="shared" si="30"/>
        <v>0.26981961497650447</v>
      </c>
      <c r="M73" s="135">
        <f t="shared" si="31"/>
        <v>14.032999999999999</v>
      </c>
      <c r="N73" s="136">
        <f t="shared" si="32"/>
        <v>0.34647783624591266</v>
      </c>
      <c r="O73" s="136">
        <f t="shared" si="33"/>
        <v>7.3193442906949056</v>
      </c>
      <c r="P73" s="222">
        <f t="shared" si="34"/>
        <v>6</v>
      </c>
      <c r="Q73" s="223">
        <f t="shared" si="35"/>
        <v>8</v>
      </c>
      <c r="R73" s="223">
        <f t="shared" si="36"/>
        <v>169</v>
      </c>
      <c r="T73">
        <v>534</v>
      </c>
      <c r="U73">
        <v>8421</v>
      </c>
      <c r="V73" t="s">
        <v>292</v>
      </c>
      <c r="W73">
        <v>2308.9499999999998</v>
      </c>
      <c r="X73">
        <v>921.87800000000004</v>
      </c>
      <c r="Y73">
        <v>2.5049999999999999</v>
      </c>
      <c r="Z73">
        <v>14.032999999999999</v>
      </c>
      <c r="AA73">
        <v>139.45827800000001</v>
      </c>
      <c r="AB73">
        <v>0.31191999999999998</v>
      </c>
      <c r="AC73">
        <v>52.180225999999998</v>
      </c>
      <c r="AD73" s="1">
        <v>623</v>
      </c>
      <c r="AE73">
        <v>8</v>
      </c>
      <c r="AF73">
        <v>169</v>
      </c>
      <c r="AG73">
        <v>80</v>
      </c>
      <c r="AH73">
        <v>16.556564000000002</v>
      </c>
      <c r="AI73">
        <v>496.5</v>
      </c>
      <c r="AJ73">
        <v>0</v>
      </c>
      <c r="AK73">
        <v>6</v>
      </c>
      <c r="AL73">
        <v>1191</v>
      </c>
      <c r="AM73">
        <v>1.0396882029849288</v>
      </c>
      <c r="AN73" t="s">
        <v>71</v>
      </c>
      <c r="AO73">
        <v>2189.9209999999998</v>
      </c>
      <c r="AP73" t="s">
        <v>701</v>
      </c>
      <c r="AQ73" t="s">
        <v>118</v>
      </c>
      <c r="AR73" t="s">
        <v>119</v>
      </c>
      <c r="AS73" t="s">
        <v>118</v>
      </c>
      <c r="AT73" t="s">
        <v>119</v>
      </c>
      <c r="AU73" t="s">
        <v>389</v>
      </c>
      <c r="AV73" t="s">
        <v>292</v>
      </c>
      <c r="AW73" t="s">
        <v>71</v>
      </c>
      <c r="AX73">
        <v>8421</v>
      </c>
      <c r="AY73" t="s">
        <v>473</v>
      </c>
      <c r="AZ73">
        <v>8</v>
      </c>
      <c r="BA73" t="s">
        <v>521</v>
      </c>
      <c r="BB73">
        <v>2</v>
      </c>
      <c r="BC73">
        <v>1</v>
      </c>
      <c r="BE73" t="s">
        <v>71</v>
      </c>
      <c r="BF73">
        <v>0</v>
      </c>
      <c r="BG73" s="5" t="s">
        <v>342</v>
      </c>
      <c r="BI73" t="s">
        <v>118</v>
      </c>
      <c r="BJ73" t="s">
        <v>292</v>
      </c>
      <c r="BK73" t="s">
        <v>71</v>
      </c>
      <c r="BL73">
        <v>1.0396882029849288</v>
      </c>
      <c r="BM73">
        <v>8421</v>
      </c>
      <c r="BN73" t="s">
        <v>119</v>
      </c>
      <c r="BO73" t="s">
        <v>389</v>
      </c>
      <c r="BP73">
        <v>2</v>
      </c>
      <c r="BQ73">
        <v>2308.9499999999998</v>
      </c>
      <c r="BR73">
        <v>2.2366546071937009E-3</v>
      </c>
      <c r="BS73">
        <v>0.37416370507600843</v>
      </c>
      <c r="BT73">
        <v>0.26981961497650447</v>
      </c>
      <c r="BU73">
        <v>14.032999999999999</v>
      </c>
      <c r="BV73">
        <v>0.34647783624591266</v>
      </c>
      <c r="BW73">
        <v>7.3193442906949056</v>
      </c>
      <c r="BX73">
        <v>6</v>
      </c>
      <c r="BY73">
        <v>8</v>
      </c>
      <c r="BZ73">
        <v>169</v>
      </c>
    </row>
    <row r="74" spans="1:78" ht="16.5" x14ac:dyDescent="0.25">
      <c r="A74" s="108" t="str">
        <f t="shared" si="19"/>
        <v>해성운수</v>
      </c>
      <c r="B74" s="109" t="str">
        <f t="shared" si="20"/>
        <v>심길섭</v>
      </c>
      <c r="C74" s="110" t="str">
        <f t="shared" si="21"/>
        <v>S</v>
      </c>
      <c r="D74" s="111">
        <f t="shared" si="22"/>
        <v>1.0277999880357769</v>
      </c>
      <c r="E74" s="112">
        <f t="shared" si="23"/>
        <v>6165</v>
      </c>
      <c r="F74" s="113" t="str">
        <f t="shared" si="24"/>
        <v>24</v>
      </c>
      <c r="G74" s="114" t="str">
        <f t="shared" si="25"/>
        <v>70바3893</v>
      </c>
      <c r="H74" s="115">
        <f t="shared" si="26"/>
        <v>6</v>
      </c>
      <c r="I74" s="116">
        <f t="shared" si="27"/>
        <v>2368.1530000000002</v>
      </c>
      <c r="J74" s="117">
        <f t="shared" si="28"/>
        <v>1.7217181116072677E-2</v>
      </c>
      <c r="K74" s="117">
        <f t="shared" si="29"/>
        <v>0.41691024167359542</v>
      </c>
      <c r="L74" s="117">
        <f t="shared" si="30"/>
        <v>0.14188272463814625</v>
      </c>
      <c r="M74" s="118">
        <f t="shared" si="31"/>
        <v>9.5340000000000007</v>
      </c>
      <c r="N74" s="119">
        <f t="shared" si="32"/>
        <v>0.29558900966280471</v>
      </c>
      <c r="O74" s="119">
        <f t="shared" si="33"/>
        <v>3.7159761214752591</v>
      </c>
      <c r="P74" s="224">
        <f t="shared" si="34"/>
        <v>61</v>
      </c>
      <c r="Q74" s="225">
        <f t="shared" si="35"/>
        <v>7</v>
      </c>
      <c r="R74" s="225">
        <f t="shared" si="36"/>
        <v>88</v>
      </c>
      <c r="T74">
        <v>534</v>
      </c>
      <c r="U74">
        <v>6165</v>
      </c>
      <c r="V74" t="s">
        <v>293</v>
      </c>
      <c r="W74">
        <v>2368.1529999999998</v>
      </c>
      <c r="X74">
        <v>984.66200000000003</v>
      </c>
      <c r="Y74">
        <v>2.4049999999999998</v>
      </c>
      <c r="Z74">
        <v>9.5340000000000007</v>
      </c>
      <c r="AA74">
        <v>175.904405</v>
      </c>
      <c r="AB74">
        <v>3.028578</v>
      </c>
      <c r="AC74">
        <v>73.336348000000001</v>
      </c>
      <c r="AD74" s="1">
        <v>336</v>
      </c>
      <c r="AE74">
        <v>7</v>
      </c>
      <c r="AF74">
        <v>88</v>
      </c>
      <c r="AG74">
        <v>80</v>
      </c>
      <c r="AH74">
        <v>13.462726999999999</v>
      </c>
      <c r="AI74">
        <v>466.9</v>
      </c>
      <c r="AJ74">
        <v>0</v>
      </c>
      <c r="AK74">
        <v>61</v>
      </c>
      <c r="AL74">
        <v>50457</v>
      </c>
      <c r="AM74">
        <v>1.0277999880357769</v>
      </c>
      <c r="AN74" t="s">
        <v>71</v>
      </c>
      <c r="AO74">
        <v>1793.3430000000001</v>
      </c>
      <c r="AP74" t="s">
        <v>702</v>
      </c>
      <c r="AQ74" t="s">
        <v>118</v>
      </c>
      <c r="AR74" t="s">
        <v>119</v>
      </c>
      <c r="AS74" t="s">
        <v>118</v>
      </c>
      <c r="AT74" t="s">
        <v>119</v>
      </c>
      <c r="AU74" t="s">
        <v>210</v>
      </c>
      <c r="AV74" t="s">
        <v>293</v>
      </c>
      <c r="AW74" t="s">
        <v>71</v>
      </c>
      <c r="AX74">
        <v>6165</v>
      </c>
      <c r="AY74" t="s">
        <v>473</v>
      </c>
      <c r="AZ74">
        <v>12</v>
      </c>
      <c r="BA74" t="s">
        <v>703</v>
      </c>
      <c r="BB74">
        <v>6</v>
      </c>
      <c r="BC74">
        <v>1</v>
      </c>
      <c r="BE74" t="s">
        <v>71</v>
      </c>
      <c r="BF74">
        <v>0</v>
      </c>
      <c r="BG74" s="5" t="s">
        <v>342</v>
      </c>
      <c r="BI74" t="s">
        <v>118</v>
      </c>
      <c r="BJ74" t="s">
        <v>293</v>
      </c>
      <c r="BK74" t="s">
        <v>71</v>
      </c>
      <c r="BL74">
        <v>1.0277999880357769</v>
      </c>
      <c r="BM74">
        <v>6165</v>
      </c>
      <c r="BN74" t="s">
        <v>119</v>
      </c>
      <c r="BO74" t="s">
        <v>210</v>
      </c>
      <c r="BP74">
        <v>6</v>
      </c>
      <c r="BQ74">
        <v>2368.1530000000002</v>
      </c>
      <c r="BR74">
        <v>1.7217181116072677E-2</v>
      </c>
      <c r="BS74">
        <v>0.41691024167359542</v>
      </c>
      <c r="BT74">
        <v>0.14188272463814627</v>
      </c>
      <c r="BU74">
        <v>9.5340000000000007</v>
      </c>
      <c r="BV74">
        <v>0.29558900966280471</v>
      </c>
      <c r="BW74">
        <v>3.7159761214752591</v>
      </c>
      <c r="BX74">
        <v>61</v>
      </c>
      <c r="BY74">
        <v>7</v>
      </c>
      <c r="BZ74">
        <v>88</v>
      </c>
    </row>
    <row r="75" spans="1:78" ht="16.5" x14ac:dyDescent="0.25">
      <c r="A75" s="125" t="str">
        <f t="shared" si="19"/>
        <v>해성운수</v>
      </c>
      <c r="B75" s="126" t="str">
        <f t="shared" si="20"/>
        <v>심웅섭</v>
      </c>
      <c r="C75" s="127" t="str">
        <f t="shared" si="21"/>
        <v>F</v>
      </c>
      <c r="D75" s="128">
        <f t="shared" si="22"/>
        <v>0.793428843696798</v>
      </c>
      <c r="E75" s="129">
        <f t="shared" si="23"/>
        <v>288</v>
      </c>
      <c r="F75" s="130" t="str">
        <f t="shared" si="24"/>
        <v>579</v>
      </c>
      <c r="G75" s="131" t="str">
        <f t="shared" si="25"/>
        <v>71바5798</v>
      </c>
      <c r="H75" s="132">
        <f t="shared" si="26"/>
        <v>6</v>
      </c>
      <c r="I75" s="133">
        <f t="shared" si="27"/>
        <v>1317.3330000000001</v>
      </c>
      <c r="J75" s="134">
        <f t="shared" si="28"/>
        <v>1.4983544992837541E-2</v>
      </c>
      <c r="K75" s="134">
        <f t="shared" si="29"/>
        <v>0.4531017824007007</v>
      </c>
      <c r="L75" s="134">
        <f t="shared" si="30"/>
        <v>0.55718637580626917</v>
      </c>
      <c r="M75" s="135">
        <f t="shared" si="31"/>
        <v>4.5369999999999999</v>
      </c>
      <c r="N75" s="136">
        <f t="shared" si="32"/>
        <v>0</v>
      </c>
      <c r="O75" s="136">
        <f t="shared" si="33"/>
        <v>0.83502045420558046</v>
      </c>
      <c r="P75" s="222">
        <f t="shared" si="34"/>
        <v>54</v>
      </c>
      <c r="Q75" s="223">
        <f t="shared" si="35"/>
        <v>0</v>
      </c>
      <c r="R75" s="223">
        <f t="shared" si="36"/>
        <v>11</v>
      </c>
      <c r="T75">
        <v>534</v>
      </c>
      <c r="U75">
        <v>288</v>
      </c>
      <c r="V75" t="s">
        <v>384</v>
      </c>
      <c r="W75">
        <v>1317.3330000000001</v>
      </c>
      <c r="X75">
        <v>293.82499999999999</v>
      </c>
      <c r="Y75">
        <v>4.4829999999999997</v>
      </c>
      <c r="Z75">
        <v>4.5369999999999999</v>
      </c>
      <c r="AA75">
        <v>130.25275400000001</v>
      </c>
      <c r="AB75">
        <v>1.951648</v>
      </c>
      <c r="AC75">
        <v>59.017755000000001</v>
      </c>
      <c r="AD75" s="1">
        <v>734</v>
      </c>
      <c r="AE75">
        <v>0</v>
      </c>
      <c r="AF75">
        <v>11</v>
      </c>
      <c r="AG75">
        <v>67</v>
      </c>
      <c r="AH75">
        <v>10.113667</v>
      </c>
      <c r="AI75">
        <v>6.8</v>
      </c>
      <c r="AJ75">
        <v>0</v>
      </c>
      <c r="AK75">
        <v>54</v>
      </c>
      <c r="AL75">
        <v>18421</v>
      </c>
      <c r="AM75">
        <v>0.793428843696798</v>
      </c>
      <c r="AN75" t="s">
        <v>70</v>
      </c>
      <c r="AO75">
        <v>363.15100000000001</v>
      </c>
      <c r="AP75" t="s">
        <v>704</v>
      </c>
      <c r="AQ75" t="s">
        <v>118</v>
      </c>
      <c r="AR75" t="s">
        <v>127</v>
      </c>
      <c r="AS75" t="s">
        <v>118</v>
      </c>
      <c r="AT75" t="s">
        <v>127</v>
      </c>
      <c r="AU75" t="s">
        <v>237</v>
      </c>
      <c r="AV75" t="s">
        <v>384</v>
      </c>
      <c r="AW75" t="s">
        <v>70</v>
      </c>
      <c r="AX75">
        <v>288</v>
      </c>
      <c r="AY75" t="s">
        <v>479</v>
      </c>
      <c r="AZ75">
        <v>1</v>
      </c>
      <c r="BA75" t="s">
        <v>366</v>
      </c>
      <c r="BB75">
        <v>6</v>
      </c>
      <c r="BC75">
        <v>1</v>
      </c>
      <c r="BE75" t="s">
        <v>70</v>
      </c>
      <c r="BF75">
        <v>0</v>
      </c>
      <c r="BG75" t="s">
        <v>342</v>
      </c>
      <c r="BI75" t="s">
        <v>118</v>
      </c>
      <c r="BJ75" t="s">
        <v>384</v>
      </c>
      <c r="BK75" t="s">
        <v>70</v>
      </c>
      <c r="BL75">
        <v>0.793428843696798</v>
      </c>
      <c r="BM75">
        <v>288</v>
      </c>
      <c r="BN75" t="s">
        <v>127</v>
      </c>
      <c r="BO75" t="s">
        <v>237</v>
      </c>
      <c r="BP75">
        <v>6</v>
      </c>
      <c r="BQ75">
        <v>1317.3330000000001</v>
      </c>
      <c r="BR75">
        <v>1.4983544992837541E-2</v>
      </c>
      <c r="BS75">
        <v>0.4531017824007007</v>
      </c>
      <c r="BT75">
        <v>0.55718637580626917</v>
      </c>
      <c r="BU75">
        <v>4.5369999999999999</v>
      </c>
      <c r="BV75">
        <v>0</v>
      </c>
      <c r="BW75">
        <v>0.83502045420558046</v>
      </c>
      <c r="BX75">
        <v>54</v>
      </c>
      <c r="BY75">
        <v>0</v>
      </c>
      <c r="BZ75">
        <v>11</v>
      </c>
    </row>
    <row r="76" spans="1:78" ht="16.5" x14ac:dyDescent="0.25">
      <c r="A76" s="108" t="str">
        <f t="shared" si="19"/>
        <v>해성운수</v>
      </c>
      <c r="B76" s="109" t="str">
        <f t="shared" si="20"/>
        <v>오정일</v>
      </c>
      <c r="C76" s="110" t="str">
        <f t="shared" si="21"/>
        <v>A</v>
      </c>
      <c r="D76" s="111">
        <f t="shared" si="22"/>
        <v>0.98073170731707326</v>
      </c>
      <c r="E76" s="112">
        <f t="shared" si="23"/>
        <v>8165</v>
      </c>
      <c r="F76" s="113" t="str">
        <f t="shared" si="24"/>
        <v>564</v>
      </c>
      <c r="G76" s="114" t="str">
        <f t="shared" si="25"/>
        <v>71바5772</v>
      </c>
      <c r="H76" s="115">
        <f t="shared" si="26"/>
        <v>1</v>
      </c>
      <c r="I76" s="116">
        <f t="shared" si="27"/>
        <v>1224.9459999999999</v>
      </c>
      <c r="J76" s="117">
        <f t="shared" si="28"/>
        <v>3.3634308316595044E-3</v>
      </c>
      <c r="K76" s="117">
        <f t="shared" si="29"/>
        <v>0.47233785701358993</v>
      </c>
      <c r="L76" s="117">
        <f t="shared" si="30"/>
        <v>0.38532310812068454</v>
      </c>
      <c r="M76" s="118">
        <f t="shared" si="31"/>
        <v>5.3920000000000003</v>
      </c>
      <c r="N76" s="119">
        <f t="shared" si="32"/>
        <v>0.16327250344096803</v>
      </c>
      <c r="O76" s="119">
        <f t="shared" si="33"/>
        <v>0.48981751032290405</v>
      </c>
      <c r="P76" s="224">
        <f t="shared" si="34"/>
        <v>77</v>
      </c>
      <c r="Q76" s="225">
        <f t="shared" si="35"/>
        <v>2</v>
      </c>
      <c r="R76" s="225">
        <f t="shared" si="36"/>
        <v>6</v>
      </c>
      <c r="T76">
        <v>534</v>
      </c>
      <c r="U76">
        <v>8165</v>
      </c>
      <c r="V76" t="s">
        <v>294</v>
      </c>
      <c r="W76">
        <v>1224.9459999999999</v>
      </c>
      <c r="X76">
        <v>304.67099999999999</v>
      </c>
      <c r="Y76">
        <v>4.0209999999999999</v>
      </c>
      <c r="Z76">
        <v>5.3920000000000003</v>
      </c>
      <c r="AA76">
        <v>124.951581</v>
      </c>
      <c r="AB76">
        <v>0.42026599999999997</v>
      </c>
      <c r="AC76">
        <v>59.019362000000001</v>
      </c>
      <c r="AD76" s="1">
        <v>472</v>
      </c>
      <c r="AE76">
        <v>2</v>
      </c>
      <c r="AF76">
        <v>6</v>
      </c>
      <c r="AG76">
        <v>75</v>
      </c>
      <c r="AH76">
        <v>9.8033649999999994</v>
      </c>
      <c r="AI76">
        <v>29.4</v>
      </c>
      <c r="AJ76">
        <v>0</v>
      </c>
      <c r="AK76">
        <v>77</v>
      </c>
      <c r="AL76">
        <v>12808</v>
      </c>
      <c r="AM76">
        <v>0.98073170731707326</v>
      </c>
      <c r="AN76" t="s">
        <v>66</v>
      </c>
      <c r="AO76">
        <v>1224.9459999999999</v>
      </c>
      <c r="AP76" t="s">
        <v>705</v>
      </c>
      <c r="AQ76" t="s">
        <v>118</v>
      </c>
      <c r="AR76" t="s">
        <v>124</v>
      </c>
      <c r="AS76" t="s">
        <v>118</v>
      </c>
      <c r="AT76" t="s">
        <v>124</v>
      </c>
      <c r="AU76" t="s">
        <v>230</v>
      </c>
      <c r="AV76" t="s">
        <v>294</v>
      </c>
      <c r="AW76" t="s">
        <v>66</v>
      </c>
      <c r="AX76">
        <v>8165</v>
      </c>
      <c r="AY76" t="s">
        <v>485</v>
      </c>
      <c r="AZ76">
        <v>2</v>
      </c>
      <c r="BA76" t="s">
        <v>515</v>
      </c>
      <c r="BB76">
        <v>1</v>
      </c>
      <c r="BC76">
        <v>1</v>
      </c>
      <c r="BE76" t="s">
        <v>66</v>
      </c>
      <c r="BF76">
        <v>0</v>
      </c>
      <c r="BG76" s="5" t="s">
        <v>342</v>
      </c>
      <c r="BI76" t="s">
        <v>118</v>
      </c>
      <c r="BJ76" t="s">
        <v>294</v>
      </c>
      <c r="BK76" t="s">
        <v>66</v>
      </c>
      <c r="BL76">
        <v>0.98073170731707326</v>
      </c>
      <c r="BM76">
        <v>8165</v>
      </c>
      <c r="BN76" t="s">
        <v>124</v>
      </c>
      <c r="BO76" t="s">
        <v>230</v>
      </c>
      <c r="BP76">
        <v>1</v>
      </c>
      <c r="BQ76">
        <v>1224.9459999999999</v>
      </c>
      <c r="BR76">
        <v>3.3634308316595044E-3</v>
      </c>
      <c r="BS76">
        <v>0.47233785701358993</v>
      </c>
      <c r="BT76">
        <v>0.38532310812068454</v>
      </c>
      <c r="BU76">
        <v>5.3920000000000003</v>
      </c>
      <c r="BV76">
        <v>0.16327250344096803</v>
      </c>
      <c r="BW76">
        <v>0.48981751032290405</v>
      </c>
      <c r="BX76">
        <v>77</v>
      </c>
      <c r="BY76">
        <v>2</v>
      </c>
      <c r="BZ76">
        <v>6</v>
      </c>
    </row>
    <row r="77" spans="1:78" ht="16.5" x14ac:dyDescent="0.25">
      <c r="A77" s="125" t="str">
        <f t="shared" si="19"/>
        <v>해성운수</v>
      </c>
      <c r="B77" s="126" t="str">
        <f t="shared" si="20"/>
        <v>원상재</v>
      </c>
      <c r="C77" s="127" t="str">
        <f t="shared" si="21"/>
        <v>S</v>
      </c>
      <c r="D77" s="128">
        <f t="shared" si="22"/>
        <v>1.0097560975609756</v>
      </c>
      <c r="E77" s="129">
        <f t="shared" si="23"/>
        <v>555</v>
      </c>
      <c r="F77" s="130" t="str">
        <f t="shared" si="24"/>
        <v>564</v>
      </c>
      <c r="G77" s="131" t="str">
        <f t="shared" si="25"/>
        <v>71바5773</v>
      </c>
      <c r="H77" s="132">
        <f t="shared" si="26"/>
        <v>1</v>
      </c>
      <c r="I77" s="133">
        <f t="shared" si="27"/>
        <v>999.11400000000003</v>
      </c>
      <c r="J77" s="134">
        <f t="shared" si="28"/>
        <v>2.3759414285984558E-2</v>
      </c>
      <c r="K77" s="134">
        <f t="shared" si="29"/>
        <v>0.43175544720124237</v>
      </c>
      <c r="L77" s="134">
        <f t="shared" si="30"/>
        <v>0.30126692249332909</v>
      </c>
      <c r="M77" s="135">
        <f t="shared" si="31"/>
        <v>5.7770000000000001</v>
      </c>
      <c r="N77" s="136">
        <f t="shared" si="32"/>
        <v>1.0008867856921231</v>
      </c>
      <c r="O77" s="136">
        <f t="shared" si="33"/>
        <v>1.9016848928150341</v>
      </c>
      <c r="P77" s="222">
        <f t="shared" si="34"/>
        <v>34</v>
      </c>
      <c r="Q77" s="223">
        <f t="shared" si="35"/>
        <v>10</v>
      </c>
      <c r="R77" s="223">
        <f t="shared" si="36"/>
        <v>19</v>
      </c>
      <c r="T77">
        <v>534</v>
      </c>
      <c r="U77">
        <v>555</v>
      </c>
      <c r="V77" t="s">
        <v>295</v>
      </c>
      <c r="W77">
        <v>999.11400000000003</v>
      </c>
      <c r="X77">
        <v>241.357</v>
      </c>
      <c r="Y77">
        <v>4.1399999999999997</v>
      </c>
      <c r="Z77">
        <v>5.7770000000000001</v>
      </c>
      <c r="AA77">
        <v>104.074409</v>
      </c>
      <c r="AB77">
        <v>2.472747</v>
      </c>
      <c r="AC77">
        <v>44.934693000000003</v>
      </c>
      <c r="AD77" s="1">
        <v>301</v>
      </c>
      <c r="AE77">
        <v>10</v>
      </c>
      <c r="AF77">
        <v>19</v>
      </c>
      <c r="AG77">
        <v>86</v>
      </c>
      <c r="AH77">
        <v>9.5999960000000009</v>
      </c>
      <c r="AI77">
        <v>100.4</v>
      </c>
      <c r="AJ77">
        <v>0</v>
      </c>
      <c r="AK77">
        <v>34</v>
      </c>
      <c r="AL77">
        <v>5689</v>
      </c>
      <c r="AM77">
        <v>1.0097560975609756</v>
      </c>
      <c r="AN77" t="s">
        <v>71</v>
      </c>
      <c r="AO77">
        <v>999.11400000000003</v>
      </c>
      <c r="AP77" t="s">
        <v>706</v>
      </c>
      <c r="AQ77" t="s">
        <v>118</v>
      </c>
      <c r="AR77" t="s">
        <v>124</v>
      </c>
      <c r="AS77" t="s">
        <v>118</v>
      </c>
      <c r="AT77" t="s">
        <v>124</v>
      </c>
      <c r="AU77" t="s">
        <v>231</v>
      </c>
      <c r="AV77" t="s">
        <v>295</v>
      </c>
      <c r="AW77" t="s">
        <v>71</v>
      </c>
      <c r="AX77">
        <v>555</v>
      </c>
      <c r="AY77" t="s">
        <v>519</v>
      </c>
      <c r="AZ77">
        <v>5</v>
      </c>
      <c r="BA77" t="s">
        <v>707</v>
      </c>
      <c r="BB77">
        <v>1</v>
      </c>
      <c r="BC77">
        <v>1</v>
      </c>
      <c r="BE77" t="s">
        <v>68</v>
      </c>
      <c r="BF77">
        <v>2</v>
      </c>
      <c r="BG77" t="s">
        <v>376</v>
      </c>
      <c r="BI77" t="s">
        <v>118</v>
      </c>
      <c r="BJ77" t="s">
        <v>295</v>
      </c>
      <c r="BK77" t="s">
        <v>71</v>
      </c>
      <c r="BL77">
        <v>1.0097560975609756</v>
      </c>
      <c r="BM77">
        <v>555</v>
      </c>
      <c r="BN77" t="s">
        <v>124</v>
      </c>
      <c r="BO77" t="s">
        <v>231</v>
      </c>
      <c r="BP77">
        <v>1</v>
      </c>
      <c r="BQ77">
        <v>999.11400000000003</v>
      </c>
      <c r="BR77">
        <v>2.3759414285984558E-2</v>
      </c>
      <c r="BS77">
        <v>0.43175544720124237</v>
      </c>
      <c r="BT77">
        <v>0.30126692249332909</v>
      </c>
      <c r="BU77">
        <v>5.7770000000000001</v>
      </c>
      <c r="BV77">
        <v>1.0008867856921231</v>
      </c>
      <c r="BW77">
        <v>1.9016848928150341</v>
      </c>
      <c r="BX77">
        <v>34</v>
      </c>
      <c r="BY77">
        <v>10</v>
      </c>
      <c r="BZ77">
        <v>19</v>
      </c>
    </row>
    <row r="78" spans="1:78" ht="16.5" x14ac:dyDescent="0.25">
      <c r="A78" s="108" t="str">
        <f t="shared" si="19"/>
        <v>해성운수</v>
      </c>
      <c r="B78" s="109" t="str">
        <f t="shared" si="20"/>
        <v>유광식</v>
      </c>
      <c r="C78" s="110" t="str">
        <f t="shared" si="21"/>
        <v>F</v>
      </c>
      <c r="D78" s="111">
        <f t="shared" si="22"/>
        <v>0.79478260869565232</v>
      </c>
      <c r="E78" s="112">
        <f t="shared" si="23"/>
        <v>6627</v>
      </c>
      <c r="F78" s="113" t="str">
        <f t="shared" si="24"/>
        <v>593</v>
      </c>
      <c r="G78" s="114" t="str">
        <f t="shared" si="25"/>
        <v>71바5778</v>
      </c>
      <c r="H78" s="115">
        <f t="shared" si="26"/>
        <v>1</v>
      </c>
      <c r="I78" s="116">
        <f t="shared" si="27"/>
        <v>1360.9960000000001</v>
      </c>
      <c r="J78" s="117">
        <f t="shared" si="28"/>
        <v>1.2450651862398342E-2</v>
      </c>
      <c r="K78" s="117">
        <f t="shared" si="29"/>
        <v>0.47265214051206728</v>
      </c>
      <c r="L78" s="117">
        <f t="shared" si="30"/>
        <v>0.12196949880822573</v>
      </c>
      <c r="M78" s="118">
        <f t="shared" si="31"/>
        <v>11.644</v>
      </c>
      <c r="N78" s="119">
        <f t="shared" si="32"/>
        <v>7.3475601691702253E-2</v>
      </c>
      <c r="O78" s="119">
        <f t="shared" si="33"/>
        <v>5.7310969319527754</v>
      </c>
      <c r="P78" s="224">
        <f t="shared" si="34"/>
        <v>97</v>
      </c>
      <c r="Q78" s="225">
        <f t="shared" si="35"/>
        <v>1</v>
      </c>
      <c r="R78" s="225">
        <f t="shared" si="36"/>
        <v>78</v>
      </c>
      <c r="T78">
        <v>534</v>
      </c>
      <c r="U78">
        <v>6627</v>
      </c>
      <c r="V78" t="s">
        <v>708</v>
      </c>
      <c r="W78">
        <v>1360.9960000000001</v>
      </c>
      <c r="X78">
        <v>744.34799999999996</v>
      </c>
      <c r="Y78">
        <v>1.8280000000000001</v>
      </c>
      <c r="Z78">
        <v>11.644</v>
      </c>
      <c r="AA78">
        <v>134.90884</v>
      </c>
      <c r="AB78">
        <v>1.6797029999999999</v>
      </c>
      <c r="AC78">
        <v>63.764952000000001</v>
      </c>
      <c r="AD78" s="1">
        <v>166</v>
      </c>
      <c r="AE78">
        <v>1</v>
      </c>
      <c r="AF78">
        <v>78</v>
      </c>
      <c r="AG78">
        <v>69</v>
      </c>
      <c r="AH78">
        <v>10.088264000000001</v>
      </c>
      <c r="AI78">
        <v>59.4</v>
      </c>
      <c r="AJ78">
        <v>0</v>
      </c>
      <c r="AK78">
        <v>97</v>
      </c>
      <c r="AL78">
        <v>21933</v>
      </c>
      <c r="AM78">
        <v>0.79478260869565232</v>
      </c>
      <c r="AN78" t="s">
        <v>70</v>
      </c>
      <c r="AO78">
        <v>1360.9960000000001</v>
      </c>
      <c r="AP78" t="s">
        <v>709</v>
      </c>
      <c r="AQ78" t="s">
        <v>118</v>
      </c>
      <c r="AR78" t="s">
        <v>128</v>
      </c>
      <c r="AS78" t="s">
        <v>118</v>
      </c>
      <c r="AT78" t="s">
        <v>128</v>
      </c>
      <c r="AU78" t="s">
        <v>242</v>
      </c>
      <c r="AV78" t="s">
        <v>708</v>
      </c>
      <c r="AW78" t="s">
        <v>70</v>
      </c>
      <c r="AX78">
        <v>6627</v>
      </c>
      <c r="AY78" t="s">
        <v>461</v>
      </c>
      <c r="AZ78">
        <v>1</v>
      </c>
      <c r="BA78" t="s">
        <v>371</v>
      </c>
      <c r="BB78">
        <v>1</v>
      </c>
      <c r="BC78">
        <v>1</v>
      </c>
      <c r="BE78" t="s">
        <v>185</v>
      </c>
      <c r="BF78" t="s">
        <v>186</v>
      </c>
      <c r="BG78" t="s">
        <v>185</v>
      </c>
      <c r="BI78" t="s">
        <v>118</v>
      </c>
      <c r="BJ78" t="s">
        <v>708</v>
      </c>
      <c r="BK78" t="s">
        <v>70</v>
      </c>
      <c r="BL78">
        <v>0.79478260869565232</v>
      </c>
      <c r="BM78">
        <v>6627</v>
      </c>
      <c r="BN78" t="s">
        <v>128</v>
      </c>
      <c r="BO78" t="s">
        <v>242</v>
      </c>
      <c r="BP78">
        <v>1</v>
      </c>
      <c r="BQ78">
        <v>1360.9960000000001</v>
      </c>
      <c r="BR78">
        <v>1.2450651862398342E-2</v>
      </c>
      <c r="BS78">
        <v>0.47265214051206728</v>
      </c>
      <c r="BT78">
        <v>0.12196949880822573</v>
      </c>
      <c r="BU78">
        <v>11.644</v>
      </c>
      <c r="BV78">
        <v>7.3475601691702253E-2</v>
      </c>
      <c r="BW78">
        <v>5.7310969319527754</v>
      </c>
      <c r="BX78">
        <v>97</v>
      </c>
      <c r="BY78">
        <v>1</v>
      </c>
      <c r="BZ78">
        <v>78</v>
      </c>
    </row>
    <row r="79" spans="1:78" ht="16.5" x14ac:dyDescent="0.25">
      <c r="A79" s="125" t="str">
        <f t="shared" si="19"/>
        <v>해성운수</v>
      </c>
      <c r="B79" s="126" t="str">
        <f t="shared" si="20"/>
        <v>유영환</v>
      </c>
      <c r="C79" s="127" t="str">
        <f t="shared" si="21"/>
        <v>A</v>
      </c>
      <c r="D79" s="128">
        <f t="shared" si="22"/>
        <v>0.98370957956588589</v>
      </c>
      <c r="E79" s="129">
        <f t="shared" si="23"/>
        <v>3392</v>
      </c>
      <c r="F79" s="130" t="str">
        <f t="shared" si="24"/>
        <v>514-1</v>
      </c>
      <c r="G79" s="131" t="str">
        <f t="shared" si="25"/>
        <v>71바5765</v>
      </c>
      <c r="H79" s="132">
        <f t="shared" si="26"/>
        <v>3</v>
      </c>
      <c r="I79" s="133">
        <f t="shared" si="27"/>
        <v>691.10200000000009</v>
      </c>
      <c r="J79" s="134">
        <f t="shared" si="28"/>
        <v>1.3758230583643357E-2</v>
      </c>
      <c r="K79" s="134">
        <f t="shared" si="29"/>
        <v>0.31737016357175979</v>
      </c>
      <c r="L79" s="134">
        <f t="shared" si="30"/>
        <v>0.12877983278879238</v>
      </c>
      <c r="M79" s="135">
        <f t="shared" si="31"/>
        <v>7.2220000000000004</v>
      </c>
      <c r="N79" s="136">
        <f t="shared" si="32"/>
        <v>0</v>
      </c>
      <c r="O79" s="136">
        <f t="shared" si="33"/>
        <v>4.485589681407375</v>
      </c>
      <c r="P79" s="222">
        <f t="shared" si="34"/>
        <v>1</v>
      </c>
      <c r="Q79" s="223">
        <f t="shared" si="35"/>
        <v>0</v>
      </c>
      <c r="R79" s="223">
        <f t="shared" si="36"/>
        <v>31</v>
      </c>
      <c r="T79">
        <v>534</v>
      </c>
      <c r="U79">
        <v>3392</v>
      </c>
      <c r="V79" t="s">
        <v>567</v>
      </c>
      <c r="W79">
        <v>691.10199999999998</v>
      </c>
      <c r="X79">
        <v>252.79499999999999</v>
      </c>
      <c r="Y79">
        <v>2.734</v>
      </c>
      <c r="Z79">
        <v>7.2220000000000004</v>
      </c>
      <c r="AA79">
        <v>52.55247</v>
      </c>
      <c r="AB79">
        <v>0.72302900000000003</v>
      </c>
      <c r="AC79">
        <v>16.678585999999999</v>
      </c>
      <c r="AD79" s="1">
        <v>89</v>
      </c>
      <c r="AE79">
        <v>0</v>
      </c>
      <c r="AF79">
        <v>31</v>
      </c>
      <c r="AG79">
        <v>62</v>
      </c>
      <c r="AH79">
        <v>13.150703999999999</v>
      </c>
      <c r="AI79">
        <v>0</v>
      </c>
      <c r="AJ79">
        <v>0</v>
      </c>
      <c r="AK79">
        <v>1</v>
      </c>
      <c r="AL79">
        <v>158</v>
      </c>
      <c r="AM79">
        <v>0.98370957956588589</v>
      </c>
      <c r="AN79" t="s">
        <v>66</v>
      </c>
      <c r="AO79">
        <v>490.25700000000001</v>
      </c>
      <c r="AP79" t="s">
        <v>710</v>
      </c>
      <c r="AQ79" t="s">
        <v>118</v>
      </c>
      <c r="AR79" t="s">
        <v>120</v>
      </c>
      <c r="AS79" t="s">
        <v>118</v>
      </c>
      <c r="AT79" t="s">
        <v>120</v>
      </c>
      <c r="AU79" t="s">
        <v>534</v>
      </c>
      <c r="AV79" t="s">
        <v>567</v>
      </c>
      <c r="AW79" t="s">
        <v>66</v>
      </c>
      <c r="AX79">
        <v>3392</v>
      </c>
      <c r="AY79" t="s">
        <v>465</v>
      </c>
      <c r="AZ79">
        <v>1</v>
      </c>
      <c r="BA79" t="s">
        <v>466</v>
      </c>
      <c r="BB79">
        <v>3</v>
      </c>
      <c r="BC79">
        <v>1</v>
      </c>
      <c r="BE79" t="s">
        <v>66</v>
      </c>
      <c r="BF79">
        <v>0</v>
      </c>
      <c r="BG79" s="5" t="s">
        <v>342</v>
      </c>
      <c r="BI79" t="s">
        <v>118</v>
      </c>
      <c r="BJ79" t="s">
        <v>567</v>
      </c>
      <c r="BK79" t="s">
        <v>66</v>
      </c>
      <c r="BL79">
        <v>0.98370957956588589</v>
      </c>
      <c r="BM79">
        <v>3392</v>
      </c>
      <c r="BN79" t="s">
        <v>120</v>
      </c>
      <c r="BO79" t="s">
        <v>534</v>
      </c>
      <c r="BP79">
        <v>3</v>
      </c>
      <c r="BQ79">
        <v>691.10200000000009</v>
      </c>
      <c r="BR79">
        <v>1.3758230583643357E-2</v>
      </c>
      <c r="BS79">
        <v>0.31737016357175979</v>
      </c>
      <c r="BT79">
        <v>0.1287798327887924</v>
      </c>
      <c r="BU79">
        <v>7.2220000000000004</v>
      </c>
      <c r="BV79">
        <v>0</v>
      </c>
      <c r="BW79">
        <v>4.485589681407375</v>
      </c>
      <c r="BX79">
        <v>1</v>
      </c>
      <c r="BY79">
        <v>0</v>
      </c>
      <c r="BZ79">
        <v>31</v>
      </c>
    </row>
    <row r="80" spans="1:78" ht="16.5" x14ac:dyDescent="0.25">
      <c r="A80" s="108" t="str">
        <f t="shared" si="19"/>
        <v>해성운수</v>
      </c>
      <c r="B80" s="109" t="str">
        <f t="shared" si="20"/>
        <v>유인석</v>
      </c>
      <c r="C80" s="110" t="str">
        <f t="shared" si="21"/>
        <v>S</v>
      </c>
      <c r="D80" s="111">
        <f t="shared" si="22"/>
        <v>1.081759586092264</v>
      </c>
      <c r="E80" s="112">
        <f t="shared" si="23"/>
        <v>2335</v>
      </c>
      <c r="F80" s="113" t="str">
        <f t="shared" si="24"/>
        <v>24</v>
      </c>
      <c r="G80" s="114" t="str">
        <f t="shared" si="25"/>
        <v>70바3880</v>
      </c>
      <c r="H80" s="115">
        <f t="shared" si="26"/>
        <v>5</v>
      </c>
      <c r="I80" s="116">
        <f t="shared" si="27"/>
        <v>2436.7190000000001</v>
      </c>
      <c r="J80" s="117">
        <f t="shared" si="28"/>
        <v>2.095664998964054E-3</v>
      </c>
      <c r="K80" s="117">
        <f t="shared" si="29"/>
        <v>0.34318138722848418</v>
      </c>
      <c r="L80" s="117">
        <f t="shared" si="30"/>
        <v>0.18098106511255505</v>
      </c>
      <c r="M80" s="118">
        <f t="shared" si="31"/>
        <v>10.34</v>
      </c>
      <c r="N80" s="119">
        <f t="shared" si="32"/>
        <v>0.45142669302451371</v>
      </c>
      <c r="O80" s="119">
        <f t="shared" si="33"/>
        <v>15.30746877255851</v>
      </c>
      <c r="P80" s="224">
        <f t="shared" si="34"/>
        <v>2</v>
      </c>
      <c r="Q80" s="225">
        <f t="shared" si="35"/>
        <v>11</v>
      </c>
      <c r="R80" s="225">
        <f t="shared" si="36"/>
        <v>373</v>
      </c>
      <c r="T80">
        <v>534</v>
      </c>
      <c r="U80">
        <v>2335</v>
      </c>
      <c r="V80" t="s">
        <v>296</v>
      </c>
      <c r="W80">
        <v>2436.7190000000001</v>
      </c>
      <c r="X80">
        <v>938.69200000000001</v>
      </c>
      <c r="Y80">
        <v>2.5960000000000001</v>
      </c>
      <c r="Z80">
        <v>10.34</v>
      </c>
      <c r="AA80">
        <v>155.722408</v>
      </c>
      <c r="AB80">
        <v>0.32634200000000002</v>
      </c>
      <c r="AC80">
        <v>53.441032</v>
      </c>
      <c r="AD80" s="1">
        <v>441</v>
      </c>
      <c r="AE80">
        <v>11</v>
      </c>
      <c r="AF80">
        <v>373</v>
      </c>
      <c r="AG80">
        <v>80</v>
      </c>
      <c r="AH80">
        <v>15.647837000000001</v>
      </c>
      <c r="AI80">
        <v>743.8</v>
      </c>
      <c r="AJ80">
        <v>0</v>
      </c>
      <c r="AK80">
        <v>2</v>
      </c>
      <c r="AL80">
        <v>723</v>
      </c>
      <c r="AM80">
        <v>1.081759586092264</v>
      </c>
      <c r="AN80" t="s">
        <v>71</v>
      </c>
      <c r="AO80">
        <v>2057.5970000000002</v>
      </c>
      <c r="AP80" t="s">
        <v>711</v>
      </c>
      <c r="AQ80" t="s">
        <v>118</v>
      </c>
      <c r="AR80" t="s">
        <v>119</v>
      </c>
      <c r="AS80" t="s">
        <v>118</v>
      </c>
      <c r="AT80" t="s">
        <v>119</v>
      </c>
      <c r="AU80" t="s">
        <v>207</v>
      </c>
      <c r="AV80" t="s">
        <v>296</v>
      </c>
      <c r="AW80" t="s">
        <v>71</v>
      </c>
      <c r="AX80">
        <v>2335</v>
      </c>
      <c r="AY80" t="s">
        <v>473</v>
      </c>
      <c r="AZ80">
        <v>5</v>
      </c>
      <c r="BA80" t="s">
        <v>507</v>
      </c>
      <c r="BB80">
        <v>5</v>
      </c>
      <c r="BC80">
        <v>1</v>
      </c>
      <c r="BE80" t="s">
        <v>71</v>
      </c>
      <c r="BF80">
        <v>0</v>
      </c>
      <c r="BG80" s="5" t="s">
        <v>342</v>
      </c>
      <c r="BI80" t="s">
        <v>118</v>
      </c>
      <c r="BJ80" t="s">
        <v>296</v>
      </c>
      <c r="BK80" t="s">
        <v>71</v>
      </c>
      <c r="BL80">
        <v>1.081759586092264</v>
      </c>
      <c r="BM80">
        <v>2335</v>
      </c>
      <c r="BN80" t="s">
        <v>119</v>
      </c>
      <c r="BO80" t="s">
        <v>207</v>
      </c>
      <c r="BP80">
        <v>5</v>
      </c>
      <c r="BQ80">
        <v>2436.7190000000001</v>
      </c>
      <c r="BR80">
        <v>2.095664998964054E-3</v>
      </c>
      <c r="BS80">
        <v>0.34318138722848418</v>
      </c>
      <c r="BT80">
        <v>0.18098106511255505</v>
      </c>
      <c r="BU80">
        <v>10.34</v>
      </c>
      <c r="BV80">
        <v>0.45142669302451371</v>
      </c>
      <c r="BW80">
        <v>15.30746877255851</v>
      </c>
      <c r="BX80">
        <v>2</v>
      </c>
      <c r="BY80">
        <v>11</v>
      </c>
      <c r="BZ80">
        <v>373</v>
      </c>
    </row>
    <row r="81" spans="1:78" ht="16.5" x14ac:dyDescent="0.25">
      <c r="A81" s="125" t="str">
        <f t="shared" si="19"/>
        <v>해성운수</v>
      </c>
      <c r="B81" s="126" t="str">
        <f t="shared" si="20"/>
        <v>유정이</v>
      </c>
      <c r="C81" s="127" t="str">
        <f t="shared" si="21"/>
        <v>A</v>
      </c>
      <c r="D81" s="128">
        <f t="shared" si="22"/>
        <v>0.96292682926829276</v>
      </c>
      <c r="E81" s="129">
        <f t="shared" si="23"/>
        <v>9615</v>
      </c>
      <c r="F81" s="130" t="str">
        <f t="shared" si="24"/>
        <v>564</v>
      </c>
      <c r="G81" s="131" t="str">
        <f t="shared" si="25"/>
        <v>71바5773</v>
      </c>
      <c r="H81" s="132">
        <f t="shared" si="26"/>
        <v>1</v>
      </c>
      <c r="I81" s="133">
        <f t="shared" si="27"/>
        <v>1192.07</v>
      </c>
      <c r="J81" s="134">
        <f t="shared" si="28"/>
        <v>3.8711447473988268E-2</v>
      </c>
      <c r="K81" s="134">
        <f t="shared" si="29"/>
        <v>0.42967650428309739</v>
      </c>
      <c r="L81" s="134">
        <f t="shared" si="30"/>
        <v>0.31290108802335437</v>
      </c>
      <c r="M81" s="135">
        <f t="shared" si="31"/>
        <v>5.8250000000000002</v>
      </c>
      <c r="N81" s="136">
        <f t="shared" si="32"/>
        <v>0.67110152927260991</v>
      </c>
      <c r="O81" s="136">
        <f t="shared" si="33"/>
        <v>1.2583153673861436</v>
      </c>
      <c r="P81" s="222">
        <f t="shared" si="34"/>
        <v>59</v>
      </c>
      <c r="Q81" s="223">
        <f t="shared" si="35"/>
        <v>8</v>
      </c>
      <c r="R81" s="223">
        <f t="shared" si="36"/>
        <v>15</v>
      </c>
      <c r="T81">
        <v>534</v>
      </c>
      <c r="U81">
        <v>9615</v>
      </c>
      <c r="V81" t="s">
        <v>297</v>
      </c>
      <c r="W81">
        <v>1192.07</v>
      </c>
      <c r="X81">
        <v>301.94</v>
      </c>
      <c r="Y81">
        <v>3.948</v>
      </c>
      <c r="Z81">
        <v>5.8250000000000002</v>
      </c>
      <c r="AA81">
        <v>133.73744300000001</v>
      </c>
      <c r="AB81">
        <v>5.1771700000000003</v>
      </c>
      <c r="AC81">
        <v>57.463836999999998</v>
      </c>
      <c r="AD81" s="1">
        <v>373</v>
      </c>
      <c r="AE81">
        <v>8</v>
      </c>
      <c r="AF81">
        <v>15</v>
      </c>
      <c r="AG81">
        <v>73</v>
      </c>
      <c r="AH81">
        <v>8.9135089999999995</v>
      </c>
      <c r="AI81">
        <v>37.799999999999997</v>
      </c>
      <c r="AJ81">
        <v>0</v>
      </c>
      <c r="AK81">
        <v>59</v>
      </c>
      <c r="AL81">
        <v>16194</v>
      </c>
      <c r="AM81">
        <v>0.96292682926829276</v>
      </c>
      <c r="AN81" t="s">
        <v>66</v>
      </c>
      <c r="AO81">
        <v>1192.07</v>
      </c>
      <c r="AP81" t="s">
        <v>712</v>
      </c>
      <c r="AQ81" t="s">
        <v>118</v>
      </c>
      <c r="AR81" t="s">
        <v>124</v>
      </c>
      <c r="AS81" t="s">
        <v>118</v>
      </c>
      <c r="AT81" t="s">
        <v>124</v>
      </c>
      <c r="AU81" t="s">
        <v>231</v>
      </c>
      <c r="AV81" t="s">
        <v>297</v>
      </c>
      <c r="AW81" t="s">
        <v>66</v>
      </c>
      <c r="AX81">
        <v>9615</v>
      </c>
      <c r="AY81" t="s">
        <v>485</v>
      </c>
      <c r="AZ81">
        <v>3</v>
      </c>
      <c r="BA81" t="s">
        <v>713</v>
      </c>
      <c r="BB81">
        <v>1</v>
      </c>
      <c r="BC81">
        <v>1</v>
      </c>
      <c r="BE81" t="s">
        <v>69</v>
      </c>
      <c r="BF81">
        <v>2</v>
      </c>
      <c r="BG81" s="5" t="s">
        <v>376</v>
      </c>
      <c r="BI81" t="s">
        <v>118</v>
      </c>
      <c r="BJ81" t="s">
        <v>297</v>
      </c>
      <c r="BK81" t="s">
        <v>66</v>
      </c>
      <c r="BL81">
        <v>0.96292682926829276</v>
      </c>
      <c r="BM81">
        <v>9615</v>
      </c>
      <c r="BN81" t="s">
        <v>124</v>
      </c>
      <c r="BO81" t="s">
        <v>231</v>
      </c>
      <c r="BP81">
        <v>1</v>
      </c>
      <c r="BQ81">
        <v>1192.07</v>
      </c>
      <c r="BR81">
        <v>3.8711447473988268E-2</v>
      </c>
      <c r="BS81">
        <v>0.42967650428309739</v>
      </c>
      <c r="BT81">
        <v>0.31290108802335437</v>
      </c>
      <c r="BU81">
        <v>5.8250000000000002</v>
      </c>
      <c r="BV81">
        <v>0.67110152927260991</v>
      </c>
      <c r="BW81">
        <v>1.2583153673861436</v>
      </c>
      <c r="BX81">
        <v>59</v>
      </c>
      <c r="BY81">
        <v>8</v>
      </c>
      <c r="BZ81">
        <v>15</v>
      </c>
    </row>
    <row r="82" spans="1:78" ht="16.5" x14ac:dyDescent="0.25">
      <c r="A82" s="108" t="str">
        <f t="shared" si="19"/>
        <v>해성운수</v>
      </c>
      <c r="B82" s="109" t="str">
        <f t="shared" si="20"/>
        <v>유호승</v>
      </c>
      <c r="C82" s="110" t="str">
        <f t="shared" si="21"/>
        <v>S</v>
      </c>
      <c r="D82" s="111">
        <f t="shared" si="22"/>
        <v>1.045363489689928</v>
      </c>
      <c r="E82" s="112">
        <f t="shared" si="23"/>
        <v>7369</v>
      </c>
      <c r="F82" s="113" t="str">
        <f t="shared" si="24"/>
        <v>24</v>
      </c>
      <c r="G82" s="114" t="str">
        <f t="shared" si="25"/>
        <v>70바3860</v>
      </c>
      <c r="H82" s="115">
        <f t="shared" si="26"/>
        <v>2</v>
      </c>
      <c r="I82" s="116">
        <f t="shared" si="27"/>
        <v>2400.886</v>
      </c>
      <c r="J82" s="117">
        <f t="shared" si="28"/>
        <v>2.5047907695067125E-3</v>
      </c>
      <c r="K82" s="117">
        <f t="shared" si="29"/>
        <v>0.35077201754735476</v>
      </c>
      <c r="L82" s="117">
        <f t="shared" si="30"/>
        <v>0.22658301976853545</v>
      </c>
      <c r="M82" s="118">
        <f t="shared" si="31"/>
        <v>11.294</v>
      </c>
      <c r="N82" s="119">
        <f t="shared" si="32"/>
        <v>0.37486161358765058</v>
      </c>
      <c r="O82" s="119">
        <f t="shared" si="33"/>
        <v>7.9137451757392894</v>
      </c>
      <c r="P82" s="224">
        <f t="shared" si="34"/>
        <v>3</v>
      </c>
      <c r="Q82" s="225">
        <f t="shared" si="35"/>
        <v>9</v>
      </c>
      <c r="R82" s="225">
        <f t="shared" si="36"/>
        <v>190</v>
      </c>
      <c r="T82">
        <v>534</v>
      </c>
      <c r="U82">
        <v>7369</v>
      </c>
      <c r="V82" t="s">
        <v>298</v>
      </c>
      <c r="W82">
        <v>2400.886</v>
      </c>
      <c r="X82">
        <v>953.51800000000003</v>
      </c>
      <c r="Y82">
        <v>2.5179999999999998</v>
      </c>
      <c r="Z82">
        <v>11.294</v>
      </c>
      <c r="AA82">
        <v>145.59299899999999</v>
      </c>
      <c r="AB82">
        <v>0.36468</v>
      </c>
      <c r="AC82">
        <v>51.069949999999999</v>
      </c>
      <c r="AD82" s="1">
        <v>544</v>
      </c>
      <c r="AE82">
        <v>9</v>
      </c>
      <c r="AF82">
        <v>190</v>
      </c>
      <c r="AG82">
        <v>80</v>
      </c>
      <c r="AH82">
        <v>16.490393999999998</v>
      </c>
      <c r="AI82">
        <v>978.1</v>
      </c>
      <c r="AJ82">
        <v>0</v>
      </c>
      <c r="AK82">
        <v>3</v>
      </c>
      <c r="AL82">
        <v>1198</v>
      </c>
      <c r="AM82">
        <v>1.045363489689928</v>
      </c>
      <c r="AN82" t="s">
        <v>71</v>
      </c>
      <c r="AO82">
        <v>2280.5079999999998</v>
      </c>
      <c r="AP82" t="s">
        <v>714</v>
      </c>
      <c r="AQ82" t="s">
        <v>118</v>
      </c>
      <c r="AR82" t="s">
        <v>119</v>
      </c>
      <c r="AS82" t="s">
        <v>118</v>
      </c>
      <c r="AT82" t="s">
        <v>119</v>
      </c>
      <c r="AU82" t="s">
        <v>191</v>
      </c>
      <c r="AV82" t="s">
        <v>298</v>
      </c>
      <c r="AW82" t="s">
        <v>71</v>
      </c>
      <c r="AX82">
        <v>7369</v>
      </c>
      <c r="AY82" t="s">
        <v>473</v>
      </c>
      <c r="AZ82">
        <v>6</v>
      </c>
      <c r="BA82" t="s">
        <v>517</v>
      </c>
      <c r="BB82">
        <v>2</v>
      </c>
      <c r="BC82">
        <v>1</v>
      </c>
      <c r="BE82" t="s">
        <v>71</v>
      </c>
      <c r="BF82">
        <v>0</v>
      </c>
      <c r="BG82" t="s">
        <v>342</v>
      </c>
      <c r="BI82" t="s">
        <v>118</v>
      </c>
      <c r="BJ82" t="s">
        <v>298</v>
      </c>
      <c r="BK82" t="s">
        <v>71</v>
      </c>
      <c r="BL82">
        <v>1.045363489689928</v>
      </c>
      <c r="BM82">
        <v>7369</v>
      </c>
      <c r="BN82" t="s">
        <v>119</v>
      </c>
      <c r="BO82" t="s">
        <v>191</v>
      </c>
      <c r="BP82">
        <v>2</v>
      </c>
      <c r="BQ82">
        <v>2400.886</v>
      </c>
      <c r="BR82">
        <v>2.5047907695067125E-3</v>
      </c>
      <c r="BS82">
        <v>0.35077201754735476</v>
      </c>
      <c r="BT82">
        <v>0.22658301976853545</v>
      </c>
      <c r="BU82">
        <v>11.294</v>
      </c>
      <c r="BV82">
        <v>0.37486161358765058</v>
      </c>
      <c r="BW82">
        <v>7.9137451757392894</v>
      </c>
      <c r="BX82">
        <v>3</v>
      </c>
      <c r="BY82">
        <v>9</v>
      </c>
      <c r="BZ82">
        <v>190</v>
      </c>
    </row>
    <row r="83" spans="1:78" ht="16.5" x14ac:dyDescent="0.25">
      <c r="A83" s="125" t="str">
        <f t="shared" si="19"/>
        <v>해성운수</v>
      </c>
      <c r="B83" s="126" t="str">
        <f t="shared" si="20"/>
        <v>윤국진</v>
      </c>
      <c r="C83" s="127" t="str">
        <f t="shared" si="21"/>
        <v>B</v>
      </c>
      <c r="D83" s="128">
        <f t="shared" si="22"/>
        <v>0.90346153846153854</v>
      </c>
      <c r="E83" s="129">
        <f t="shared" si="23"/>
        <v>1958</v>
      </c>
      <c r="F83" s="130" t="str">
        <f t="shared" si="24"/>
        <v>24</v>
      </c>
      <c r="G83" s="131" t="str">
        <f t="shared" si="25"/>
        <v>70바3856</v>
      </c>
      <c r="H83" s="132">
        <f t="shared" si="26"/>
        <v>1</v>
      </c>
      <c r="I83" s="133">
        <f t="shared" si="27"/>
        <v>2419.096</v>
      </c>
      <c r="J83" s="134">
        <f t="shared" si="28"/>
        <v>3.8945275023090338E-3</v>
      </c>
      <c r="K83" s="134">
        <f t="shared" si="29"/>
        <v>0.52550948616625603</v>
      </c>
      <c r="L83" s="134">
        <f t="shared" si="30"/>
        <v>0.22239712686061239</v>
      </c>
      <c r="M83" s="135">
        <f t="shared" si="31"/>
        <v>14.601000000000001</v>
      </c>
      <c r="N83" s="136">
        <f t="shared" si="32"/>
        <v>0.20668877961023457</v>
      </c>
      <c r="O83" s="136">
        <f t="shared" si="33"/>
        <v>10.003736933135354</v>
      </c>
      <c r="P83" s="222">
        <f t="shared" si="34"/>
        <v>136</v>
      </c>
      <c r="Q83" s="223">
        <f t="shared" si="35"/>
        <v>5</v>
      </c>
      <c r="R83" s="223">
        <f t="shared" si="36"/>
        <v>242</v>
      </c>
      <c r="T83">
        <v>534</v>
      </c>
      <c r="U83">
        <v>1958</v>
      </c>
      <c r="V83" t="s">
        <v>299</v>
      </c>
      <c r="W83">
        <v>2419.096</v>
      </c>
      <c r="X83">
        <v>1029.778</v>
      </c>
      <c r="Y83">
        <v>2.3490000000000002</v>
      </c>
      <c r="Z83">
        <v>14.601000000000001</v>
      </c>
      <c r="AA83">
        <v>197.56748400000001</v>
      </c>
      <c r="AB83">
        <v>0.769432</v>
      </c>
      <c r="AC83">
        <v>103.823587</v>
      </c>
      <c r="AD83" s="1">
        <v>538</v>
      </c>
      <c r="AE83">
        <v>5</v>
      </c>
      <c r="AF83">
        <v>242</v>
      </c>
      <c r="AG83">
        <v>80</v>
      </c>
      <c r="AH83">
        <v>12.244403</v>
      </c>
      <c r="AI83">
        <v>1731.3</v>
      </c>
      <c r="AJ83">
        <v>0</v>
      </c>
      <c r="AK83">
        <v>136</v>
      </c>
      <c r="AL83">
        <v>129106</v>
      </c>
      <c r="AM83">
        <v>0.90346153846153854</v>
      </c>
      <c r="AN83" t="s">
        <v>68</v>
      </c>
      <c r="AO83">
        <v>2419.096</v>
      </c>
      <c r="AP83" t="s">
        <v>715</v>
      </c>
      <c r="AQ83" t="s">
        <v>118</v>
      </c>
      <c r="AR83" t="s">
        <v>119</v>
      </c>
      <c r="AS83" t="s">
        <v>118</v>
      </c>
      <c r="AT83" t="s">
        <v>119</v>
      </c>
      <c r="AU83" t="s">
        <v>187</v>
      </c>
      <c r="AV83" t="s">
        <v>299</v>
      </c>
      <c r="AW83" t="s">
        <v>68</v>
      </c>
      <c r="AX83">
        <v>1958</v>
      </c>
      <c r="AY83" t="s">
        <v>471</v>
      </c>
      <c r="AZ83">
        <v>9</v>
      </c>
      <c r="BA83" t="s">
        <v>499</v>
      </c>
      <c r="BB83">
        <v>1</v>
      </c>
      <c r="BC83">
        <v>1</v>
      </c>
      <c r="BE83" t="s">
        <v>69</v>
      </c>
      <c r="BF83">
        <v>1</v>
      </c>
      <c r="BG83" t="s">
        <v>376</v>
      </c>
      <c r="BI83" t="s">
        <v>118</v>
      </c>
      <c r="BJ83" t="s">
        <v>299</v>
      </c>
      <c r="BK83" t="s">
        <v>68</v>
      </c>
      <c r="BL83">
        <v>0.90346153846153854</v>
      </c>
      <c r="BM83">
        <v>1958</v>
      </c>
      <c r="BN83" t="s">
        <v>119</v>
      </c>
      <c r="BO83" t="s">
        <v>187</v>
      </c>
      <c r="BP83">
        <v>1</v>
      </c>
      <c r="BQ83">
        <v>2419.096</v>
      </c>
      <c r="BR83">
        <v>3.8945275023090338E-3</v>
      </c>
      <c r="BS83">
        <v>0.52550948616625603</v>
      </c>
      <c r="BT83">
        <v>0.22239712686061239</v>
      </c>
      <c r="BU83">
        <v>14.601000000000001</v>
      </c>
      <c r="BV83">
        <v>0.20668877961023457</v>
      </c>
      <c r="BW83">
        <v>10.003736933135354</v>
      </c>
      <c r="BX83">
        <v>136</v>
      </c>
      <c r="BY83">
        <v>5</v>
      </c>
      <c r="BZ83">
        <v>242</v>
      </c>
    </row>
    <row r="84" spans="1:78" ht="16.5" x14ac:dyDescent="0.25">
      <c r="A84" s="108" t="str">
        <f t="shared" si="19"/>
        <v>해성운수</v>
      </c>
      <c r="B84" s="109" t="str">
        <f t="shared" si="20"/>
        <v>윤국현</v>
      </c>
      <c r="C84" s="110" t="str">
        <f t="shared" si="21"/>
        <v>C</v>
      </c>
      <c r="D84" s="111">
        <f t="shared" si="22"/>
        <v>0.89912374965687569</v>
      </c>
      <c r="E84" s="112">
        <f t="shared" si="23"/>
        <v>4740</v>
      </c>
      <c r="F84" s="113" t="str">
        <f t="shared" si="24"/>
        <v>24</v>
      </c>
      <c r="G84" s="114" t="str">
        <f t="shared" si="25"/>
        <v>70바3856</v>
      </c>
      <c r="H84" s="115">
        <f t="shared" si="26"/>
        <v>3</v>
      </c>
      <c r="I84" s="116">
        <f t="shared" si="27"/>
        <v>1891.3679999999999</v>
      </c>
      <c r="J84" s="117">
        <f t="shared" si="28"/>
        <v>3.5685417191533343E-3</v>
      </c>
      <c r="K84" s="117">
        <f t="shared" si="29"/>
        <v>0.49328242654301119</v>
      </c>
      <c r="L84" s="117">
        <f t="shared" si="30"/>
        <v>0.26330148337076659</v>
      </c>
      <c r="M84" s="118">
        <f t="shared" si="31"/>
        <v>14.987</v>
      </c>
      <c r="N84" s="119">
        <f t="shared" si="32"/>
        <v>0.74020497333147228</v>
      </c>
      <c r="O84" s="119">
        <f t="shared" si="33"/>
        <v>11.367433519019038</v>
      </c>
      <c r="P84" s="224">
        <f t="shared" si="34"/>
        <v>91</v>
      </c>
      <c r="Q84" s="225">
        <f t="shared" si="35"/>
        <v>14</v>
      </c>
      <c r="R84" s="225">
        <f t="shared" si="36"/>
        <v>215</v>
      </c>
      <c r="T84">
        <v>534</v>
      </c>
      <c r="U84">
        <v>4740</v>
      </c>
      <c r="V84" t="s">
        <v>300</v>
      </c>
      <c r="W84">
        <v>1891.3679999999999</v>
      </c>
      <c r="X84">
        <v>817.17899999999997</v>
      </c>
      <c r="Y84">
        <v>2.3149999999999999</v>
      </c>
      <c r="Z84">
        <v>14.987</v>
      </c>
      <c r="AA84">
        <v>142.599706</v>
      </c>
      <c r="AB84">
        <v>0.50887300000000002</v>
      </c>
      <c r="AC84">
        <v>70.341928999999993</v>
      </c>
      <c r="AD84" s="1">
        <v>498</v>
      </c>
      <c r="AE84">
        <v>14</v>
      </c>
      <c r="AF84">
        <v>215</v>
      </c>
      <c r="AG84">
        <v>81</v>
      </c>
      <c r="AH84">
        <v>13.263477</v>
      </c>
      <c r="AI84">
        <v>1639.5</v>
      </c>
      <c r="AJ84">
        <v>0</v>
      </c>
      <c r="AK84">
        <v>91</v>
      </c>
      <c r="AL84">
        <v>67097</v>
      </c>
      <c r="AM84">
        <v>0.89912374965687569</v>
      </c>
      <c r="AN84" t="s">
        <v>69</v>
      </c>
      <c r="AO84">
        <v>1665.039</v>
      </c>
      <c r="AP84" t="s">
        <v>716</v>
      </c>
      <c r="AQ84" t="s">
        <v>118</v>
      </c>
      <c r="AR84" t="s">
        <v>119</v>
      </c>
      <c r="AS84" t="s">
        <v>118</v>
      </c>
      <c r="AT84" t="s">
        <v>119</v>
      </c>
      <c r="AU84" t="s">
        <v>187</v>
      </c>
      <c r="AV84" t="s">
        <v>300</v>
      </c>
      <c r="AW84" t="s">
        <v>69</v>
      </c>
      <c r="AX84">
        <v>4740</v>
      </c>
      <c r="AY84" t="s">
        <v>484</v>
      </c>
      <c r="AZ84">
        <v>1</v>
      </c>
      <c r="BA84" t="s">
        <v>212</v>
      </c>
      <c r="BB84">
        <v>3</v>
      </c>
      <c r="BC84">
        <v>1</v>
      </c>
      <c r="BE84" t="s">
        <v>68</v>
      </c>
      <c r="BF84">
        <v>-1</v>
      </c>
      <c r="BG84" t="s">
        <v>433</v>
      </c>
      <c r="BI84" t="s">
        <v>118</v>
      </c>
      <c r="BJ84" t="s">
        <v>300</v>
      </c>
      <c r="BK84" t="s">
        <v>69</v>
      </c>
      <c r="BL84">
        <v>0.89912374965687569</v>
      </c>
      <c r="BM84">
        <v>4740</v>
      </c>
      <c r="BN84" t="s">
        <v>119</v>
      </c>
      <c r="BO84" t="s">
        <v>187</v>
      </c>
      <c r="BP84">
        <v>3</v>
      </c>
      <c r="BQ84">
        <v>1891.3679999999999</v>
      </c>
      <c r="BR84">
        <v>3.5685417191533343E-3</v>
      </c>
      <c r="BS84">
        <v>0.49328242654301119</v>
      </c>
      <c r="BT84">
        <v>0.26330148337076659</v>
      </c>
      <c r="BU84">
        <v>14.987</v>
      </c>
      <c r="BV84">
        <v>0.74020497333147228</v>
      </c>
      <c r="BW84">
        <v>11.367433519019038</v>
      </c>
      <c r="BX84">
        <v>91</v>
      </c>
      <c r="BY84">
        <v>14</v>
      </c>
      <c r="BZ84">
        <v>215</v>
      </c>
    </row>
    <row r="85" spans="1:78" ht="16.5" x14ac:dyDescent="0.25">
      <c r="A85" s="125" t="str">
        <f t="shared" si="19"/>
        <v>해성운수</v>
      </c>
      <c r="B85" s="126" t="str">
        <f t="shared" si="20"/>
        <v>윤보의</v>
      </c>
      <c r="C85" s="127" t="str">
        <f t="shared" si="21"/>
        <v>A</v>
      </c>
      <c r="D85" s="128">
        <f t="shared" si="22"/>
        <v>0.95771866044860465</v>
      </c>
      <c r="E85" s="129">
        <f t="shared" si="23"/>
        <v>3511</v>
      </c>
      <c r="F85" s="130" t="str">
        <f t="shared" si="24"/>
        <v>514-1</v>
      </c>
      <c r="G85" s="131" t="str">
        <f t="shared" si="25"/>
        <v>71바5760</v>
      </c>
      <c r="H85" s="132">
        <f t="shared" si="26"/>
        <v>2</v>
      </c>
      <c r="I85" s="133">
        <f t="shared" si="27"/>
        <v>1833.847</v>
      </c>
      <c r="J85" s="134">
        <f t="shared" si="28"/>
        <v>1.1386963907777726E-2</v>
      </c>
      <c r="K85" s="134">
        <f t="shared" si="29"/>
        <v>0.37859266690548493</v>
      </c>
      <c r="L85" s="134">
        <f t="shared" si="30"/>
        <v>0.22957204172430962</v>
      </c>
      <c r="M85" s="135">
        <f t="shared" si="31"/>
        <v>9.06</v>
      </c>
      <c r="N85" s="136">
        <f t="shared" si="32"/>
        <v>0</v>
      </c>
      <c r="O85" s="136">
        <f t="shared" si="33"/>
        <v>4.0897632136159672</v>
      </c>
      <c r="P85" s="222">
        <f t="shared" si="34"/>
        <v>19</v>
      </c>
      <c r="Q85" s="223">
        <f t="shared" si="35"/>
        <v>0</v>
      </c>
      <c r="R85" s="223">
        <f t="shared" si="36"/>
        <v>75</v>
      </c>
      <c r="T85">
        <v>534</v>
      </c>
      <c r="U85">
        <v>3511</v>
      </c>
      <c r="V85" t="s">
        <v>301</v>
      </c>
      <c r="W85">
        <v>1833.847</v>
      </c>
      <c r="X85">
        <v>711.471</v>
      </c>
      <c r="Y85">
        <v>2.5779999999999998</v>
      </c>
      <c r="Z85">
        <v>9.06</v>
      </c>
      <c r="AA85">
        <v>138.82243</v>
      </c>
      <c r="AB85">
        <v>1.5807659999999999</v>
      </c>
      <c r="AC85">
        <v>52.557153999999997</v>
      </c>
      <c r="AD85" s="1">
        <v>421</v>
      </c>
      <c r="AE85">
        <v>0</v>
      </c>
      <c r="AF85">
        <v>75</v>
      </c>
      <c r="AG85">
        <v>80</v>
      </c>
      <c r="AH85">
        <v>13.210019000000001</v>
      </c>
      <c r="AI85">
        <v>203.3</v>
      </c>
      <c r="AJ85">
        <v>0</v>
      </c>
      <c r="AK85">
        <v>19</v>
      </c>
      <c r="AL85">
        <v>6650</v>
      </c>
      <c r="AM85">
        <v>0.95771866044860465</v>
      </c>
      <c r="AN85" t="s">
        <v>66</v>
      </c>
      <c r="AO85">
        <v>1747.0709999999999</v>
      </c>
      <c r="AP85" t="s">
        <v>717</v>
      </c>
      <c r="AQ85" t="s">
        <v>118</v>
      </c>
      <c r="AR85" t="s">
        <v>120</v>
      </c>
      <c r="AS85" t="s">
        <v>118</v>
      </c>
      <c r="AT85" t="s">
        <v>120</v>
      </c>
      <c r="AU85" t="s">
        <v>215</v>
      </c>
      <c r="AV85" t="s">
        <v>301</v>
      </c>
      <c r="AW85" t="s">
        <v>66</v>
      </c>
      <c r="AX85">
        <v>3511</v>
      </c>
      <c r="AY85" t="s">
        <v>465</v>
      </c>
      <c r="AZ85">
        <v>4</v>
      </c>
      <c r="BA85" t="s">
        <v>565</v>
      </c>
      <c r="BB85">
        <v>2</v>
      </c>
      <c r="BC85">
        <v>1</v>
      </c>
      <c r="BE85" t="s">
        <v>68</v>
      </c>
      <c r="BF85">
        <v>1</v>
      </c>
      <c r="BG85" t="s">
        <v>376</v>
      </c>
      <c r="BI85" t="s">
        <v>118</v>
      </c>
      <c r="BJ85" t="s">
        <v>301</v>
      </c>
      <c r="BK85" t="s">
        <v>66</v>
      </c>
      <c r="BL85">
        <v>0.95771866044860465</v>
      </c>
      <c r="BM85">
        <v>3511</v>
      </c>
      <c r="BN85" t="s">
        <v>120</v>
      </c>
      <c r="BO85" t="s">
        <v>215</v>
      </c>
      <c r="BP85">
        <v>2</v>
      </c>
      <c r="BQ85">
        <v>1833.847</v>
      </c>
      <c r="BR85">
        <v>1.1386963907777726E-2</v>
      </c>
      <c r="BS85">
        <v>0.37859266690548493</v>
      </c>
      <c r="BT85">
        <v>0.22957204172430962</v>
      </c>
      <c r="BU85">
        <v>9.06</v>
      </c>
      <c r="BV85">
        <v>0</v>
      </c>
      <c r="BW85">
        <v>4.0897632136159672</v>
      </c>
      <c r="BX85">
        <v>19</v>
      </c>
      <c r="BY85">
        <v>0</v>
      </c>
      <c r="BZ85">
        <v>75</v>
      </c>
    </row>
    <row r="86" spans="1:78" ht="16.5" x14ac:dyDescent="0.25">
      <c r="A86" s="108" t="str">
        <f t="shared" si="19"/>
        <v>해성운수</v>
      </c>
      <c r="B86" s="109" t="str">
        <f t="shared" si="20"/>
        <v>윤여웅</v>
      </c>
      <c r="C86" s="110" t="str">
        <f t="shared" si="21"/>
        <v>C</v>
      </c>
      <c r="D86" s="111">
        <f t="shared" si="22"/>
        <v>0.85107142857142859</v>
      </c>
      <c r="E86" s="112">
        <f t="shared" si="23"/>
        <v>1728</v>
      </c>
      <c r="F86" s="113" t="str">
        <f t="shared" si="24"/>
        <v>514-1</v>
      </c>
      <c r="G86" s="114" t="str">
        <f t="shared" si="25"/>
        <v>71바5780</v>
      </c>
      <c r="H86" s="115">
        <f t="shared" si="26"/>
        <v>1</v>
      </c>
      <c r="I86" s="116">
        <f t="shared" si="27"/>
        <v>635.04300000000001</v>
      </c>
      <c r="J86" s="117">
        <f t="shared" si="28"/>
        <v>3.0893511272482945E-3</v>
      </c>
      <c r="K86" s="117">
        <f t="shared" si="29"/>
        <v>0.34474157937630684</v>
      </c>
      <c r="L86" s="117">
        <f t="shared" si="30"/>
        <v>0.14959616907831438</v>
      </c>
      <c r="M86" s="118">
        <f t="shared" si="31"/>
        <v>7.38</v>
      </c>
      <c r="N86" s="119">
        <f t="shared" si="32"/>
        <v>0</v>
      </c>
      <c r="O86" s="119">
        <f t="shared" si="33"/>
        <v>0.15746965166138355</v>
      </c>
      <c r="P86" s="224">
        <f t="shared" si="34"/>
        <v>0</v>
      </c>
      <c r="Q86" s="225">
        <f t="shared" si="35"/>
        <v>0</v>
      </c>
      <c r="R86" s="225">
        <f t="shared" si="36"/>
        <v>1</v>
      </c>
      <c r="T86">
        <v>534</v>
      </c>
      <c r="U86">
        <v>1728</v>
      </c>
      <c r="V86" t="s">
        <v>718</v>
      </c>
      <c r="W86">
        <v>635.04300000000001</v>
      </c>
      <c r="X86">
        <v>266.52</v>
      </c>
      <c r="Y86">
        <v>2.383</v>
      </c>
      <c r="Z86">
        <v>7.38</v>
      </c>
      <c r="AA86">
        <v>49.442745000000002</v>
      </c>
      <c r="AB86">
        <v>0.15274599999999999</v>
      </c>
      <c r="AC86">
        <v>17.044969999999999</v>
      </c>
      <c r="AD86" s="1">
        <v>95</v>
      </c>
      <c r="AE86">
        <v>0</v>
      </c>
      <c r="AF86">
        <v>1</v>
      </c>
      <c r="AG86">
        <v>52</v>
      </c>
      <c r="AH86">
        <v>12.844007</v>
      </c>
      <c r="AI86">
        <v>0</v>
      </c>
      <c r="AJ86">
        <v>0</v>
      </c>
      <c r="AK86">
        <v>0</v>
      </c>
      <c r="AL86">
        <v>0</v>
      </c>
      <c r="AM86">
        <v>0.85107142857142859</v>
      </c>
      <c r="AN86" t="s">
        <v>69</v>
      </c>
      <c r="AO86">
        <v>635.04300000000001</v>
      </c>
      <c r="AP86" t="s">
        <v>719</v>
      </c>
      <c r="AQ86" t="s">
        <v>118</v>
      </c>
      <c r="AR86" t="s">
        <v>120</v>
      </c>
      <c r="AS86" t="s">
        <v>118</v>
      </c>
      <c r="AT86" t="s">
        <v>120</v>
      </c>
      <c r="AU86" t="s">
        <v>612</v>
      </c>
      <c r="AV86" t="s">
        <v>718</v>
      </c>
      <c r="AW86" t="s">
        <v>69</v>
      </c>
      <c r="AX86">
        <v>1728</v>
      </c>
      <c r="AY86" t="s">
        <v>494</v>
      </c>
      <c r="AZ86">
        <v>5</v>
      </c>
      <c r="BA86" t="s">
        <v>720</v>
      </c>
      <c r="BB86">
        <v>1</v>
      </c>
      <c r="BC86">
        <v>1</v>
      </c>
      <c r="BE86" t="s">
        <v>185</v>
      </c>
      <c r="BF86" t="s">
        <v>186</v>
      </c>
      <c r="BG86" s="5" t="s">
        <v>185</v>
      </c>
      <c r="BI86" t="s">
        <v>118</v>
      </c>
      <c r="BJ86" t="s">
        <v>718</v>
      </c>
      <c r="BK86" t="s">
        <v>69</v>
      </c>
      <c r="BL86">
        <v>0.85107142857142859</v>
      </c>
      <c r="BM86">
        <v>1728</v>
      </c>
      <c r="BN86" t="s">
        <v>120</v>
      </c>
      <c r="BO86" t="s">
        <v>612</v>
      </c>
      <c r="BP86">
        <v>1</v>
      </c>
      <c r="BQ86">
        <v>635.04300000000001</v>
      </c>
      <c r="BR86">
        <v>3.0893511272482945E-3</v>
      </c>
      <c r="BS86">
        <v>0.34474157937630684</v>
      </c>
      <c r="BT86">
        <v>0.14959616907831438</v>
      </c>
      <c r="BU86">
        <v>7.38</v>
      </c>
      <c r="BV86">
        <v>0</v>
      </c>
      <c r="BW86">
        <v>0.15746965166138355</v>
      </c>
      <c r="BX86">
        <v>0</v>
      </c>
      <c r="BY86">
        <v>0</v>
      </c>
      <c r="BZ86">
        <v>1</v>
      </c>
    </row>
    <row r="87" spans="1:78" ht="16.5" x14ac:dyDescent="0.25">
      <c r="A87" s="125" t="str">
        <f t="shared" si="19"/>
        <v>해성운수</v>
      </c>
      <c r="B87" s="126" t="str">
        <f t="shared" si="20"/>
        <v>이강석</v>
      </c>
      <c r="C87" s="127" t="str">
        <f t="shared" si="21"/>
        <v>S</v>
      </c>
      <c r="D87" s="128">
        <f t="shared" si="22"/>
        <v>1.0340350877192983</v>
      </c>
      <c r="E87" s="129">
        <f t="shared" si="23"/>
        <v>6690</v>
      </c>
      <c r="F87" s="130" t="str">
        <f t="shared" si="24"/>
        <v>568</v>
      </c>
      <c r="G87" s="131" t="str">
        <f t="shared" si="25"/>
        <v>71바7075</v>
      </c>
      <c r="H87" s="132">
        <f t="shared" si="26"/>
        <v>1</v>
      </c>
      <c r="I87" s="133">
        <f t="shared" si="27"/>
        <v>1749.672</v>
      </c>
      <c r="J87" s="134">
        <f t="shared" si="28"/>
        <v>4.3115103617609889E-2</v>
      </c>
      <c r="K87" s="134">
        <f t="shared" si="29"/>
        <v>0.32098619487455243</v>
      </c>
      <c r="L87" s="134">
        <f t="shared" si="30"/>
        <v>0.39950344978944624</v>
      </c>
      <c r="M87" s="135">
        <f t="shared" si="31"/>
        <v>1.538</v>
      </c>
      <c r="N87" s="136">
        <f t="shared" si="32"/>
        <v>0</v>
      </c>
      <c r="O87" s="136">
        <f t="shared" si="33"/>
        <v>0</v>
      </c>
      <c r="P87" s="222">
        <f t="shared" si="34"/>
        <v>38</v>
      </c>
      <c r="Q87" s="223">
        <f t="shared" si="35"/>
        <v>0</v>
      </c>
      <c r="R87" s="223">
        <f t="shared" si="36"/>
        <v>0</v>
      </c>
      <c r="T87">
        <v>534</v>
      </c>
      <c r="U87">
        <v>6690</v>
      </c>
      <c r="V87" t="s">
        <v>421</v>
      </c>
      <c r="W87">
        <v>1749.672</v>
      </c>
      <c r="X87">
        <v>296.84399999999999</v>
      </c>
      <c r="Y87">
        <v>5.8940000000000001</v>
      </c>
      <c r="Z87">
        <v>1.538</v>
      </c>
      <c r="AA87">
        <v>150.911269</v>
      </c>
      <c r="AB87">
        <v>6.5065549999999996</v>
      </c>
      <c r="AC87">
        <v>48.440434000000003</v>
      </c>
      <c r="AD87" s="1">
        <v>699</v>
      </c>
      <c r="AE87">
        <v>0</v>
      </c>
      <c r="AF87">
        <v>0</v>
      </c>
      <c r="AG87">
        <v>56</v>
      </c>
      <c r="AH87">
        <v>11.594044</v>
      </c>
      <c r="AI87">
        <v>0</v>
      </c>
      <c r="AJ87">
        <v>0</v>
      </c>
      <c r="AK87">
        <v>38</v>
      </c>
      <c r="AL87">
        <v>22361</v>
      </c>
      <c r="AM87">
        <v>1.0340350877192983</v>
      </c>
      <c r="AN87" t="s">
        <v>71</v>
      </c>
      <c r="AO87">
        <v>1749.672</v>
      </c>
      <c r="AP87" t="s">
        <v>721</v>
      </c>
      <c r="AQ87" t="s">
        <v>118</v>
      </c>
      <c r="AR87" t="s">
        <v>126</v>
      </c>
      <c r="AS87" t="s">
        <v>118</v>
      </c>
      <c r="AT87" t="s">
        <v>126</v>
      </c>
      <c r="AU87" t="s">
        <v>405</v>
      </c>
      <c r="AV87" t="s">
        <v>421</v>
      </c>
      <c r="AW87" t="s">
        <v>71</v>
      </c>
      <c r="AX87">
        <v>6690</v>
      </c>
      <c r="AY87" t="s">
        <v>511</v>
      </c>
      <c r="AZ87">
        <v>2</v>
      </c>
      <c r="BA87" t="s">
        <v>512</v>
      </c>
      <c r="BB87">
        <v>1</v>
      </c>
      <c r="BC87">
        <v>1</v>
      </c>
      <c r="BE87" t="s">
        <v>66</v>
      </c>
      <c r="BF87">
        <v>1</v>
      </c>
      <c r="BG87" t="s">
        <v>376</v>
      </c>
      <c r="BI87" t="s">
        <v>118</v>
      </c>
      <c r="BJ87" t="s">
        <v>421</v>
      </c>
      <c r="BK87" t="s">
        <v>71</v>
      </c>
      <c r="BL87">
        <v>1.0340350877192983</v>
      </c>
      <c r="BM87">
        <v>6690</v>
      </c>
      <c r="BN87" t="s">
        <v>126</v>
      </c>
      <c r="BO87" t="s">
        <v>405</v>
      </c>
      <c r="BP87">
        <v>1</v>
      </c>
      <c r="BQ87">
        <v>1749.672</v>
      </c>
      <c r="BR87">
        <v>4.3115103617609889E-2</v>
      </c>
      <c r="BS87">
        <v>0.32098619487455243</v>
      </c>
      <c r="BT87">
        <v>0.39950344978944624</v>
      </c>
      <c r="BU87">
        <v>1.538</v>
      </c>
      <c r="BV87">
        <v>0</v>
      </c>
      <c r="BW87">
        <v>0</v>
      </c>
      <c r="BX87">
        <v>38</v>
      </c>
      <c r="BY87">
        <v>0</v>
      </c>
      <c r="BZ87">
        <v>0</v>
      </c>
    </row>
    <row r="88" spans="1:78" ht="16.5" x14ac:dyDescent="0.25">
      <c r="A88" s="108" t="str">
        <f t="shared" si="19"/>
        <v>해성운수</v>
      </c>
      <c r="B88" s="109" t="str">
        <f t="shared" si="20"/>
        <v>이광노</v>
      </c>
      <c r="C88" s="110" t="str">
        <f t="shared" si="21"/>
        <v>B</v>
      </c>
      <c r="D88" s="111">
        <f t="shared" si="22"/>
        <v>0.92521739130434799</v>
      </c>
      <c r="E88" s="112">
        <f t="shared" si="23"/>
        <v>2656</v>
      </c>
      <c r="F88" s="113" t="str">
        <f t="shared" si="24"/>
        <v>24</v>
      </c>
      <c r="G88" s="114" t="str">
        <f t="shared" si="25"/>
        <v>70바3864</v>
      </c>
      <c r="H88" s="115">
        <f t="shared" si="26"/>
        <v>1</v>
      </c>
      <c r="I88" s="116">
        <f t="shared" si="27"/>
        <v>2354.3690000000001</v>
      </c>
      <c r="J88" s="117">
        <f t="shared" si="28"/>
        <v>1.0603642813990349E-2</v>
      </c>
      <c r="K88" s="117">
        <f t="shared" si="29"/>
        <v>0.46646205920896605</v>
      </c>
      <c r="L88" s="117">
        <f t="shared" si="30"/>
        <v>0.21152164337875667</v>
      </c>
      <c r="M88" s="118">
        <f t="shared" si="31"/>
        <v>16.645</v>
      </c>
      <c r="N88" s="119">
        <f t="shared" si="32"/>
        <v>0.80701028598320823</v>
      </c>
      <c r="O88" s="119">
        <f t="shared" si="33"/>
        <v>26.249071407243299</v>
      </c>
      <c r="P88" s="224">
        <f t="shared" si="34"/>
        <v>74</v>
      </c>
      <c r="Q88" s="225">
        <f t="shared" si="35"/>
        <v>19</v>
      </c>
      <c r="R88" s="225">
        <f t="shared" si="36"/>
        <v>618</v>
      </c>
      <c r="T88">
        <v>534</v>
      </c>
      <c r="U88">
        <v>2656</v>
      </c>
      <c r="V88" t="s">
        <v>302</v>
      </c>
      <c r="W88">
        <v>2354.3690000000001</v>
      </c>
      <c r="X88">
        <v>1106.2670000000001</v>
      </c>
      <c r="Y88">
        <v>2.1280000000000001</v>
      </c>
      <c r="Z88">
        <v>16.645</v>
      </c>
      <c r="AA88">
        <v>166.42469299999999</v>
      </c>
      <c r="AB88">
        <v>1.7647079999999999</v>
      </c>
      <c r="AC88">
        <v>77.630804999999995</v>
      </c>
      <c r="AD88" s="1">
        <v>498</v>
      </c>
      <c r="AE88">
        <v>19</v>
      </c>
      <c r="AF88">
        <v>618</v>
      </c>
      <c r="AG88">
        <v>87</v>
      </c>
      <c r="AH88">
        <v>14.146751999999999</v>
      </c>
      <c r="AI88">
        <v>2544.6999999999998</v>
      </c>
      <c r="AJ88">
        <v>0</v>
      </c>
      <c r="AK88">
        <v>74</v>
      </c>
      <c r="AL88">
        <v>55974</v>
      </c>
      <c r="AM88">
        <v>0.92521739130434799</v>
      </c>
      <c r="AN88" t="s">
        <v>68</v>
      </c>
      <c r="AO88">
        <v>2354.3690000000001</v>
      </c>
      <c r="AP88" t="s">
        <v>722</v>
      </c>
      <c r="AQ88" t="s">
        <v>118</v>
      </c>
      <c r="AR88" t="s">
        <v>119</v>
      </c>
      <c r="AS88" t="s">
        <v>118</v>
      </c>
      <c r="AT88" t="s">
        <v>119</v>
      </c>
      <c r="AU88" t="s">
        <v>197</v>
      </c>
      <c r="AV88" t="s">
        <v>302</v>
      </c>
      <c r="AW88" t="s">
        <v>68</v>
      </c>
      <c r="AX88">
        <v>2656</v>
      </c>
      <c r="AY88" t="s">
        <v>471</v>
      </c>
      <c r="AZ88">
        <v>2</v>
      </c>
      <c r="BA88" t="s">
        <v>202</v>
      </c>
      <c r="BB88">
        <v>1</v>
      </c>
      <c r="BC88">
        <v>1</v>
      </c>
      <c r="BE88" t="s">
        <v>68</v>
      </c>
      <c r="BF88">
        <v>0</v>
      </c>
      <c r="BG88" s="5" t="s">
        <v>342</v>
      </c>
      <c r="BI88" t="s">
        <v>118</v>
      </c>
      <c r="BJ88" t="s">
        <v>302</v>
      </c>
      <c r="BK88" t="s">
        <v>68</v>
      </c>
      <c r="BL88">
        <v>0.92521739130434799</v>
      </c>
      <c r="BM88">
        <v>2656</v>
      </c>
      <c r="BN88" t="s">
        <v>119</v>
      </c>
      <c r="BO88" t="s">
        <v>197</v>
      </c>
      <c r="BP88">
        <v>1</v>
      </c>
      <c r="BQ88">
        <v>2354.3690000000001</v>
      </c>
      <c r="BR88">
        <v>1.0603642813990349E-2</v>
      </c>
      <c r="BS88">
        <v>0.46646205920896605</v>
      </c>
      <c r="BT88">
        <v>0.21152164337875667</v>
      </c>
      <c r="BU88">
        <v>16.645</v>
      </c>
      <c r="BV88">
        <v>0.80701028598320823</v>
      </c>
      <c r="BW88">
        <v>26.249071407243299</v>
      </c>
      <c r="BX88">
        <v>74</v>
      </c>
      <c r="BY88">
        <v>19</v>
      </c>
      <c r="BZ88">
        <v>618</v>
      </c>
    </row>
    <row r="89" spans="1:78" ht="16.5" x14ac:dyDescent="0.25">
      <c r="A89" s="125" t="str">
        <f t="shared" si="19"/>
        <v>해성운수</v>
      </c>
      <c r="B89" s="126" t="str">
        <f t="shared" si="20"/>
        <v>이덕권</v>
      </c>
      <c r="C89" s="127" t="str">
        <f t="shared" si="21"/>
        <v>F</v>
      </c>
      <c r="D89" s="128">
        <f t="shared" si="22"/>
        <v>0.75</v>
      </c>
      <c r="E89" s="129">
        <f t="shared" si="23"/>
        <v>7114</v>
      </c>
      <c r="F89" s="130" t="str">
        <f t="shared" si="24"/>
        <v>560</v>
      </c>
      <c r="G89" s="131" t="str">
        <f t="shared" si="25"/>
        <v>71바5816</v>
      </c>
      <c r="H89" s="132">
        <f t="shared" si="26"/>
        <v>1</v>
      </c>
      <c r="I89" s="133">
        <f t="shared" si="27"/>
        <v>1326.598</v>
      </c>
      <c r="J89" s="134">
        <f t="shared" si="28"/>
        <v>2.4039142157973672E-2</v>
      </c>
      <c r="K89" s="134">
        <f t="shared" si="29"/>
        <v>0.46204306168769099</v>
      </c>
      <c r="L89" s="134">
        <f t="shared" si="30"/>
        <v>0.11985544980468839</v>
      </c>
      <c r="M89" s="135">
        <f t="shared" si="31"/>
        <v>8.6270000000000007</v>
      </c>
      <c r="N89" s="136">
        <f t="shared" si="32"/>
        <v>0.67842707436616068</v>
      </c>
      <c r="O89" s="136">
        <f t="shared" si="33"/>
        <v>0.37690393020342261</v>
      </c>
      <c r="P89" s="222">
        <f t="shared" si="34"/>
        <v>211</v>
      </c>
      <c r="Q89" s="223">
        <f t="shared" si="35"/>
        <v>9</v>
      </c>
      <c r="R89" s="223">
        <f t="shared" si="36"/>
        <v>5</v>
      </c>
      <c r="T89">
        <v>534</v>
      </c>
      <c r="U89">
        <v>7114</v>
      </c>
      <c r="V89" t="s">
        <v>303</v>
      </c>
      <c r="W89">
        <v>1326.598</v>
      </c>
      <c r="X89">
        <v>680.17499999999995</v>
      </c>
      <c r="Y89">
        <v>1.95</v>
      </c>
      <c r="Z89">
        <v>8.6270000000000007</v>
      </c>
      <c r="AA89">
        <v>149.870531</v>
      </c>
      <c r="AB89">
        <v>3.6027589999999998</v>
      </c>
      <c r="AC89">
        <v>69.246639000000002</v>
      </c>
      <c r="AD89" s="1">
        <v>159</v>
      </c>
      <c r="AE89">
        <v>9</v>
      </c>
      <c r="AF89">
        <v>5</v>
      </c>
      <c r="AG89">
        <v>62</v>
      </c>
      <c r="AH89">
        <v>8.8516259999999996</v>
      </c>
      <c r="AI89">
        <v>0</v>
      </c>
      <c r="AJ89">
        <v>0</v>
      </c>
      <c r="AK89">
        <v>211</v>
      </c>
      <c r="AL89">
        <v>47497</v>
      </c>
      <c r="AM89">
        <v>0.75</v>
      </c>
      <c r="AN89" t="s">
        <v>70</v>
      </c>
      <c r="AO89">
        <v>1326.598</v>
      </c>
      <c r="AP89" t="s">
        <v>723</v>
      </c>
      <c r="AQ89" t="s">
        <v>118</v>
      </c>
      <c r="AR89" t="s">
        <v>123</v>
      </c>
      <c r="AS89" t="s">
        <v>118</v>
      </c>
      <c r="AT89" t="s">
        <v>123</v>
      </c>
      <c r="AU89" t="s">
        <v>225</v>
      </c>
      <c r="AV89" t="s">
        <v>303</v>
      </c>
      <c r="AW89" t="s">
        <v>70</v>
      </c>
      <c r="AX89">
        <v>7114</v>
      </c>
      <c r="AY89" t="s">
        <v>467</v>
      </c>
      <c r="AZ89">
        <v>5</v>
      </c>
      <c r="BA89" t="s">
        <v>724</v>
      </c>
      <c r="BB89">
        <v>1</v>
      </c>
      <c r="BC89">
        <v>1</v>
      </c>
      <c r="BE89" t="s">
        <v>67</v>
      </c>
      <c r="BF89">
        <v>-1</v>
      </c>
      <c r="BG89" t="s">
        <v>433</v>
      </c>
      <c r="BI89" t="s">
        <v>118</v>
      </c>
      <c r="BJ89" t="s">
        <v>303</v>
      </c>
      <c r="BK89" t="s">
        <v>70</v>
      </c>
      <c r="BL89">
        <v>0.75</v>
      </c>
      <c r="BM89">
        <v>7114</v>
      </c>
      <c r="BN89" t="s">
        <v>123</v>
      </c>
      <c r="BO89" t="s">
        <v>225</v>
      </c>
      <c r="BP89">
        <v>1</v>
      </c>
      <c r="BQ89">
        <v>1326.598</v>
      </c>
      <c r="BR89">
        <v>2.4039142157973672E-2</v>
      </c>
      <c r="BS89">
        <v>0.46204306168769099</v>
      </c>
      <c r="BT89">
        <v>0.11985544980468839</v>
      </c>
      <c r="BU89">
        <v>8.6270000000000007</v>
      </c>
      <c r="BV89">
        <v>0.67842707436616068</v>
      </c>
      <c r="BW89">
        <v>0.37690393020342261</v>
      </c>
      <c r="BX89">
        <v>211</v>
      </c>
      <c r="BY89">
        <v>9</v>
      </c>
      <c r="BZ89">
        <v>5</v>
      </c>
    </row>
    <row r="90" spans="1:78" ht="16.5" x14ac:dyDescent="0.25">
      <c r="A90" s="108" t="str">
        <f t="shared" si="19"/>
        <v>해성운수</v>
      </c>
      <c r="B90" s="109" t="str">
        <f t="shared" si="20"/>
        <v>이명복</v>
      </c>
      <c r="C90" s="110" t="str">
        <f t="shared" si="21"/>
        <v>C</v>
      </c>
      <c r="D90" s="111">
        <f t="shared" si="22"/>
        <v>0.89229094842041368</v>
      </c>
      <c r="E90" s="112">
        <f t="shared" si="23"/>
        <v>6455</v>
      </c>
      <c r="F90" s="113" t="str">
        <f t="shared" si="24"/>
        <v>564</v>
      </c>
      <c r="G90" s="114" t="str">
        <f t="shared" si="25"/>
        <v>71바5775</v>
      </c>
      <c r="H90" s="115">
        <f t="shared" si="26"/>
        <v>7</v>
      </c>
      <c r="I90" s="116">
        <f t="shared" si="27"/>
        <v>1606.646</v>
      </c>
      <c r="J90" s="117">
        <f t="shared" si="28"/>
        <v>5.8652552303640526E-2</v>
      </c>
      <c r="K90" s="117">
        <f t="shared" si="29"/>
        <v>0.40620863411250752</v>
      </c>
      <c r="L90" s="117">
        <f t="shared" si="30"/>
        <v>0.25394517522839505</v>
      </c>
      <c r="M90" s="118">
        <f t="shared" si="31"/>
        <v>5.8129999999999997</v>
      </c>
      <c r="N90" s="119">
        <f t="shared" si="32"/>
        <v>1.24482929033527</v>
      </c>
      <c r="O90" s="119">
        <f t="shared" si="33"/>
        <v>2.0539683290531952</v>
      </c>
      <c r="P90" s="224">
        <f t="shared" si="34"/>
        <v>77</v>
      </c>
      <c r="Q90" s="225">
        <f t="shared" si="35"/>
        <v>20</v>
      </c>
      <c r="R90" s="225">
        <f t="shared" si="36"/>
        <v>33</v>
      </c>
      <c r="T90">
        <v>534</v>
      </c>
      <c r="U90">
        <v>6455</v>
      </c>
      <c r="V90" t="s">
        <v>304</v>
      </c>
      <c r="W90">
        <v>1606.646</v>
      </c>
      <c r="X90">
        <v>422.214</v>
      </c>
      <c r="Y90">
        <v>3.8050000000000002</v>
      </c>
      <c r="Z90">
        <v>5.8129999999999997</v>
      </c>
      <c r="AA90">
        <v>170.99158700000001</v>
      </c>
      <c r="AB90">
        <v>10.029093</v>
      </c>
      <c r="AC90">
        <v>69.458258999999998</v>
      </c>
      <c r="AD90" s="1">
        <v>408</v>
      </c>
      <c r="AE90">
        <v>20</v>
      </c>
      <c r="AF90">
        <v>33</v>
      </c>
      <c r="AG90">
        <v>96</v>
      </c>
      <c r="AH90">
        <v>9.3960519999999992</v>
      </c>
      <c r="AI90">
        <v>81.2</v>
      </c>
      <c r="AJ90">
        <v>5.2</v>
      </c>
      <c r="AK90">
        <v>77</v>
      </c>
      <c r="AL90">
        <v>32343</v>
      </c>
      <c r="AM90">
        <v>0.89229094842041368</v>
      </c>
      <c r="AN90" t="s">
        <v>69</v>
      </c>
      <c r="AO90">
        <v>572.44600000000003</v>
      </c>
      <c r="AP90" t="s">
        <v>725</v>
      </c>
      <c r="AQ90" t="s">
        <v>118</v>
      </c>
      <c r="AR90" t="s">
        <v>124</v>
      </c>
      <c r="AS90" t="s">
        <v>118</v>
      </c>
      <c r="AT90" t="s">
        <v>124</v>
      </c>
      <c r="AU90" t="s">
        <v>232</v>
      </c>
      <c r="AV90" t="s">
        <v>304</v>
      </c>
      <c r="AW90" t="s">
        <v>69</v>
      </c>
      <c r="AX90">
        <v>6455</v>
      </c>
      <c r="AY90" t="s">
        <v>482</v>
      </c>
      <c r="AZ90">
        <v>1</v>
      </c>
      <c r="BA90" t="s">
        <v>402</v>
      </c>
      <c r="BB90">
        <v>7</v>
      </c>
      <c r="BC90">
        <v>1</v>
      </c>
      <c r="BE90" t="s">
        <v>68</v>
      </c>
      <c r="BF90">
        <v>-1</v>
      </c>
      <c r="BG90" t="s">
        <v>433</v>
      </c>
      <c r="BI90" t="s">
        <v>118</v>
      </c>
      <c r="BJ90" t="s">
        <v>304</v>
      </c>
      <c r="BK90" t="s">
        <v>69</v>
      </c>
      <c r="BL90">
        <v>0.89229094842041368</v>
      </c>
      <c r="BM90">
        <v>6455</v>
      </c>
      <c r="BN90" t="s">
        <v>124</v>
      </c>
      <c r="BO90" t="s">
        <v>232</v>
      </c>
      <c r="BP90">
        <v>7</v>
      </c>
      <c r="BQ90">
        <v>1606.646</v>
      </c>
      <c r="BR90">
        <v>5.8652552303640526E-2</v>
      </c>
      <c r="BS90">
        <v>0.40620863411250752</v>
      </c>
      <c r="BT90">
        <v>0.25394517522839505</v>
      </c>
      <c r="BU90">
        <v>5.8129999999999997</v>
      </c>
      <c r="BV90">
        <v>1.24482929033527</v>
      </c>
      <c r="BW90">
        <v>2.0539683290531952</v>
      </c>
      <c r="BX90">
        <v>77</v>
      </c>
      <c r="BY90">
        <v>20</v>
      </c>
      <c r="BZ90">
        <v>33</v>
      </c>
    </row>
    <row r="91" spans="1:78" ht="16.5" x14ac:dyDescent="0.25">
      <c r="A91" s="125" t="str">
        <f t="shared" si="19"/>
        <v>해성운수</v>
      </c>
      <c r="B91" s="126" t="str">
        <f t="shared" si="20"/>
        <v>이병성</v>
      </c>
      <c r="C91" s="127" t="str">
        <f t="shared" si="21"/>
        <v>S</v>
      </c>
      <c r="D91" s="128">
        <f t="shared" si="22"/>
        <v>1.2241666666666668</v>
      </c>
      <c r="E91" s="129">
        <f t="shared" si="23"/>
        <v>9298</v>
      </c>
      <c r="F91" s="130" t="str">
        <f t="shared" si="24"/>
        <v>568</v>
      </c>
      <c r="G91" s="131" t="str">
        <f t="shared" si="25"/>
        <v>71바5774</v>
      </c>
      <c r="H91" s="132">
        <f t="shared" si="26"/>
        <v>1</v>
      </c>
      <c r="I91" s="133">
        <f t="shared" si="27"/>
        <v>1342.5039999999999</v>
      </c>
      <c r="J91" s="134">
        <f t="shared" si="28"/>
        <v>1.1884231918312628E-2</v>
      </c>
      <c r="K91" s="134">
        <f t="shared" si="29"/>
        <v>0.28119558106309733</v>
      </c>
      <c r="L91" s="134">
        <f t="shared" si="30"/>
        <v>0.4037231918862067</v>
      </c>
      <c r="M91" s="135">
        <f t="shared" si="31"/>
        <v>1.716</v>
      </c>
      <c r="N91" s="136">
        <f t="shared" si="32"/>
        <v>0</v>
      </c>
      <c r="O91" s="136">
        <f t="shared" si="33"/>
        <v>7.4487673779742927E-2</v>
      </c>
      <c r="P91" s="222">
        <f t="shared" si="34"/>
        <v>7</v>
      </c>
      <c r="Q91" s="223">
        <f t="shared" si="35"/>
        <v>0</v>
      </c>
      <c r="R91" s="223">
        <f t="shared" si="36"/>
        <v>1</v>
      </c>
      <c r="T91">
        <v>534</v>
      </c>
      <c r="U91">
        <v>9298</v>
      </c>
      <c r="V91" t="s">
        <v>305</v>
      </c>
      <c r="W91">
        <v>1342.5039999999999</v>
      </c>
      <c r="X91">
        <v>228.46100000000001</v>
      </c>
      <c r="Y91">
        <v>5.8760000000000003</v>
      </c>
      <c r="Z91">
        <v>1.716</v>
      </c>
      <c r="AA91">
        <v>102.32651199999999</v>
      </c>
      <c r="AB91">
        <v>1.216072</v>
      </c>
      <c r="AC91">
        <v>28.773762999999999</v>
      </c>
      <c r="AD91" s="1">
        <v>542</v>
      </c>
      <c r="AE91">
        <v>0</v>
      </c>
      <c r="AF91">
        <v>1</v>
      </c>
      <c r="AG91">
        <v>73</v>
      </c>
      <c r="AH91">
        <v>13.119806000000001</v>
      </c>
      <c r="AI91">
        <v>23.1</v>
      </c>
      <c r="AJ91">
        <v>0</v>
      </c>
      <c r="AK91">
        <v>7</v>
      </c>
      <c r="AL91">
        <v>1469</v>
      </c>
      <c r="AM91">
        <v>1.2241666666666668</v>
      </c>
      <c r="AN91" t="s">
        <v>71</v>
      </c>
      <c r="AO91">
        <v>1342.5039999999999</v>
      </c>
      <c r="AP91" t="s">
        <v>726</v>
      </c>
      <c r="AQ91" t="s">
        <v>118</v>
      </c>
      <c r="AR91" t="s">
        <v>126</v>
      </c>
      <c r="AS91" t="s">
        <v>118</v>
      </c>
      <c r="AT91" t="s">
        <v>126</v>
      </c>
      <c r="AU91" t="s">
        <v>234</v>
      </c>
      <c r="AV91" t="s">
        <v>305</v>
      </c>
      <c r="AW91" t="s">
        <v>71</v>
      </c>
      <c r="AX91">
        <v>9298</v>
      </c>
      <c r="AY91" t="s">
        <v>511</v>
      </c>
      <c r="AZ91">
        <v>1</v>
      </c>
      <c r="BA91" t="s">
        <v>516</v>
      </c>
      <c r="BB91">
        <v>1</v>
      </c>
      <c r="BC91">
        <v>1</v>
      </c>
      <c r="BE91" t="s">
        <v>71</v>
      </c>
      <c r="BF91">
        <v>0</v>
      </c>
      <c r="BG91" t="s">
        <v>342</v>
      </c>
      <c r="BI91" t="s">
        <v>118</v>
      </c>
      <c r="BJ91" t="s">
        <v>305</v>
      </c>
      <c r="BK91" t="s">
        <v>71</v>
      </c>
      <c r="BL91">
        <v>1.2241666666666668</v>
      </c>
      <c r="BM91">
        <v>9298</v>
      </c>
      <c r="BN91" t="s">
        <v>126</v>
      </c>
      <c r="BO91" t="s">
        <v>234</v>
      </c>
      <c r="BP91">
        <v>1</v>
      </c>
      <c r="BQ91">
        <v>1342.5039999999999</v>
      </c>
      <c r="BR91">
        <v>1.1884231918312628E-2</v>
      </c>
      <c r="BS91">
        <v>0.28119558106309733</v>
      </c>
      <c r="BT91">
        <v>0.4037231918862067</v>
      </c>
      <c r="BU91">
        <v>1.716</v>
      </c>
      <c r="BV91">
        <v>0</v>
      </c>
      <c r="BW91">
        <v>7.4487673779742927E-2</v>
      </c>
      <c r="BX91">
        <v>7</v>
      </c>
      <c r="BY91">
        <v>0</v>
      </c>
      <c r="BZ91">
        <v>1</v>
      </c>
    </row>
    <row r="92" spans="1:78" ht="16.5" x14ac:dyDescent="0.25">
      <c r="A92" s="108" t="str">
        <f t="shared" si="19"/>
        <v>해성운수</v>
      </c>
      <c r="B92" s="109" t="str">
        <f t="shared" si="20"/>
        <v>이복순</v>
      </c>
      <c r="C92" s="110" t="str">
        <f t="shared" si="21"/>
        <v>F</v>
      </c>
      <c r="D92" s="111">
        <f t="shared" si="22"/>
        <v>0.77</v>
      </c>
      <c r="E92" s="112">
        <f t="shared" si="23"/>
        <v>998</v>
      </c>
      <c r="F92" s="113" t="str">
        <f t="shared" si="24"/>
        <v>593</v>
      </c>
      <c r="G92" s="114" t="str">
        <f t="shared" si="25"/>
        <v>71바5778</v>
      </c>
      <c r="H92" s="115">
        <f t="shared" si="26"/>
        <v>1</v>
      </c>
      <c r="I92" s="116">
        <f t="shared" si="27"/>
        <v>2037.77</v>
      </c>
      <c r="J92" s="117">
        <f t="shared" si="28"/>
        <v>2.9518320577956125E-2</v>
      </c>
      <c r="K92" s="117">
        <f t="shared" si="29"/>
        <v>0.51513892540379302</v>
      </c>
      <c r="L92" s="117">
        <f t="shared" si="30"/>
        <v>0.1879505537916448</v>
      </c>
      <c r="M92" s="118">
        <f t="shared" si="31"/>
        <v>12.061</v>
      </c>
      <c r="N92" s="119">
        <f t="shared" si="32"/>
        <v>0</v>
      </c>
      <c r="O92" s="119">
        <f t="shared" si="33"/>
        <v>3.5823473699190784</v>
      </c>
      <c r="P92" s="224">
        <f t="shared" si="34"/>
        <v>203</v>
      </c>
      <c r="Q92" s="225">
        <f t="shared" si="35"/>
        <v>0</v>
      </c>
      <c r="R92" s="225">
        <f t="shared" si="36"/>
        <v>73</v>
      </c>
      <c r="T92">
        <v>534</v>
      </c>
      <c r="U92">
        <v>998</v>
      </c>
      <c r="V92" t="s">
        <v>306</v>
      </c>
      <c r="W92">
        <v>2037.77</v>
      </c>
      <c r="X92">
        <v>1150.7529999999999</v>
      </c>
      <c r="Y92">
        <v>1.7709999999999999</v>
      </c>
      <c r="Z92">
        <v>12.061</v>
      </c>
      <c r="AA92">
        <v>230.75052600000001</v>
      </c>
      <c r="AB92">
        <v>6.8113679999999999</v>
      </c>
      <c r="AC92">
        <v>118.868578</v>
      </c>
      <c r="AD92" s="1">
        <v>383</v>
      </c>
      <c r="AE92">
        <v>0</v>
      </c>
      <c r="AF92">
        <v>73</v>
      </c>
      <c r="AG92">
        <v>63</v>
      </c>
      <c r="AH92">
        <v>8.8310519999999997</v>
      </c>
      <c r="AI92">
        <v>16.899999999999999</v>
      </c>
      <c r="AJ92">
        <v>0</v>
      </c>
      <c r="AK92">
        <v>203</v>
      </c>
      <c r="AL92">
        <v>104519</v>
      </c>
      <c r="AM92">
        <v>0.77</v>
      </c>
      <c r="AN92" t="s">
        <v>70</v>
      </c>
      <c r="AO92">
        <v>2037.77</v>
      </c>
      <c r="AP92" t="s">
        <v>727</v>
      </c>
      <c r="AQ92" t="s">
        <v>118</v>
      </c>
      <c r="AR92" t="s">
        <v>128</v>
      </c>
      <c r="AS92" t="s">
        <v>118</v>
      </c>
      <c r="AT92" t="s">
        <v>128</v>
      </c>
      <c r="AU92" t="s">
        <v>242</v>
      </c>
      <c r="AV92" t="s">
        <v>306</v>
      </c>
      <c r="AW92" t="s">
        <v>70</v>
      </c>
      <c r="AX92">
        <v>998</v>
      </c>
      <c r="AY92" t="s">
        <v>461</v>
      </c>
      <c r="AZ92">
        <v>6</v>
      </c>
      <c r="BA92" t="s">
        <v>728</v>
      </c>
      <c r="BB92">
        <v>1</v>
      </c>
      <c r="BC92">
        <v>1</v>
      </c>
      <c r="BE92" t="s">
        <v>70</v>
      </c>
      <c r="BF92">
        <v>0</v>
      </c>
      <c r="BG92" s="5" t="s">
        <v>342</v>
      </c>
      <c r="BI92" t="s">
        <v>118</v>
      </c>
      <c r="BJ92" t="s">
        <v>306</v>
      </c>
      <c r="BK92" t="s">
        <v>70</v>
      </c>
      <c r="BL92">
        <v>0.77</v>
      </c>
      <c r="BM92">
        <v>998</v>
      </c>
      <c r="BN92" t="s">
        <v>128</v>
      </c>
      <c r="BO92" t="s">
        <v>242</v>
      </c>
      <c r="BP92">
        <v>1</v>
      </c>
      <c r="BQ92">
        <v>2037.77</v>
      </c>
      <c r="BR92">
        <v>2.9518320577956125E-2</v>
      </c>
      <c r="BS92">
        <v>0.51513892540379302</v>
      </c>
      <c r="BT92">
        <v>0.1879505537916448</v>
      </c>
      <c r="BU92">
        <v>12.061</v>
      </c>
      <c r="BV92">
        <v>0</v>
      </c>
      <c r="BW92">
        <v>3.5823473699190784</v>
      </c>
      <c r="BX92">
        <v>203</v>
      </c>
      <c r="BY92">
        <v>0</v>
      </c>
      <c r="BZ92">
        <v>73</v>
      </c>
    </row>
    <row r="93" spans="1:78" ht="16.5" x14ac:dyDescent="0.25">
      <c r="A93" s="125" t="str">
        <f t="shared" si="19"/>
        <v>해성운수</v>
      </c>
      <c r="B93" s="126" t="str">
        <f t="shared" si="20"/>
        <v>이서동</v>
      </c>
      <c r="C93" s="127" t="str">
        <f t="shared" si="21"/>
        <v>S</v>
      </c>
      <c r="D93" s="128">
        <f t="shared" si="22"/>
        <v>1.0083134240707989</v>
      </c>
      <c r="E93" s="129">
        <f t="shared" si="23"/>
        <v>9676</v>
      </c>
      <c r="F93" s="130" t="str">
        <f t="shared" si="24"/>
        <v>24</v>
      </c>
      <c r="G93" s="131" t="str">
        <f t="shared" si="25"/>
        <v>70바3878</v>
      </c>
      <c r="H93" s="132">
        <f t="shared" si="26"/>
        <v>13</v>
      </c>
      <c r="I93" s="133">
        <f t="shared" si="27"/>
        <v>2429.223</v>
      </c>
      <c r="J93" s="134">
        <f t="shared" si="28"/>
        <v>2.0747604887470877E-3</v>
      </c>
      <c r="K93" s="134">
        <f t="shared" si="29"/>
        <v>0.37319695853325907</v>
      </c>
      <c r="L93" s="134">
        <f t="shared" si="30"/>
        <v>0.25975383898472887</v>
      </c>
      <c r="M93" s="135">
        <f t="shared" si="31"/>
        <v>13.532</v>
      </c>
      <c r="N93" s="136">
        <f t="shared" si="32"/>
        <v>1.8112787504481886</v>
      </c>
      <c r="O93" s="136">
        <f t="shared" si="33"/>
        <v>18.071622078335338</v>
      </c>
      <c r="P93" s="222">
        <f t="shared" si="34"/>
        <v>1</v>
      </c>
      <c r="Q93" s="223">
        <f t="shared" si="35"/>
        <v>44</v>
      </c>
      <c r="R93" s="223">
        <f t="shared" si="36"/>
        <v>439</v>
      </c>
      <c r="T93">
        <v>534</v>
      </c>
      <c r="U93">
        <v>9676</v>
      </c>
      <c r="V93" t="s">
        <v>307</v>
      </c>
      <c r="W93">
        <v>2429.223</v>
      </c>
      <c r="X93">
        <v>1008.1609999999999</v>
      </c>
      <c r="Y93">
        <v>2.41</v>
      </c>
      <c r="Z93">
        <v>13.532</v>
      </c>
      <c r="AA93">
        <v>140.961331</v>
      </c>
      <c r="AB93">
        <v>0.29246100000000003</v>
      </c>
      <c r="AC93">
        <v>52.606340000000003</v>
      </c>
      <c r="AD93" s="1">
        <v>631</v>
      </c>
      <c r="AE93">
        <v>44</v>
      </c>
      <c r="AF93">
        <v>439</v>
      </c>
      <c r="AG93">
        <v>84</v>
      </c>
      <c r="AH93">
        <v>17.233257999999999</v>
      </c>
      <c r="AI93">
        <v>1404.9</v>
      </c>
      <c r="AJ93">
        <v>4.9000000000000004</v>
      </c>
      <c r="AK93">
        <v>1</v>
      </c>
      <c r="AL93">
        <v>140</v>
      </c>
      <c r="AM93">
        <v>1.0083134240707989</v>
      </c>
      <c r="AN93" t="s">
        <v>71</v>
      </c>
      <c r="AO93">
        <v>323.65800000000002</v>
      </c>
      <c r="AP93" t="s">
        <v>729</v>
      </c>
      <c r="AQ93" t="s">
        <v>118</v>
      </c>
      <c r="AR93" t="s">
        <v>119</v>
      </c>
      <c r="AS93" t="s">
        <v>118</v>
      </c>
      <c r="AT93" t="s">
        <v>119</v>
      </c>
      <c r="AU93" t="s">
        <v>205</v>
      </c>
      <c r="AV93" t="s">
        <v>307</v>
      </c>
      <c r="AW93" t="s">
        <v>71</v>
      </c>
      <c r="AX93">
        <v>9676</v>
      </c>
      <c r="AY93" t="s">
        <v>473</v>
      </c>
      <c r="AZ93">
        <v>19</v>
      </c>
      <c r="BA93" t="s">
        <v>730</v>
      </c>
      <c r="BB93">
        <v>13</v>
      </c>
      <c r="BC93">
        <v>1</v>
      </c>
      <c r="BE93" t="s">
        <v>71</v>
      </c>
      <c r="BF93">
        <v>0</v>
      </c>
      <c r="BG93" t="s">
        <v>342</v>
      </c>
      <c r="BI93" t="s">
        <v>118</v>
      </c>
      <c r="BJ93" t="s">
        <v>307</v>
      </c>
      <c r="BK93" t="s">
        <v>71</v>
      </c>
      <c r="BL93">
        <v>1.0083134240707989</v>
      </c>
      <c r="BM93">
        <v>9676</v>
      </c>
      <c r="BN93" t="s">
        <v>119</v>
      </c>
      <c r="BO93" t="s">
        <v>205</v>
      </c>
      <c r="BP93">
        <v>13</v>
      </c>
      <c r="BQ93">
        <v>2429.223</v>
      </c>
      <c r="BR93">
        <v>2.0747604887470877E-3</v>
      </c>
      <c r="BS93">
        <v>0.37319695853325907</v>
      </c>
      <c r="BT93">
        <v>0.25975383898472887</v>
      </c>
      <c r="BU93">
        <v>13.532</v>
      </c>
      <c r="BV93">
        <v>1.8112787504481886</v>
      </c>
      <c r="BW93">
        <v>18.071622078335338</v>
      </c>
      <c r="BX93">
        <v>1</v>
      </c>
      <c r="BY93">
        <v>44</v>
      </c>
      <c r="BZ93">
        <v>439</v>
      </c>
    </row>
    <row r="94" spans="1:78" ht="16.5" x14ac:dyDescent="0.25">
      <c r="A94" s="108" t="str">
        <f t="shared" si="19"/>
        <v>해성운수</v>
      </c>
      <c r="B94" s="109" t="str">
        <f t="shared" si="20"/>
        <v>이성준</v>
      </c>
      <c r="C94" s="110" t="str">
        <f t="shared" si="21"/>
        <v>B</v>
      </c>
      <c r="D94" s="111">
        <f t="shared" si="22"/>
        <v>0.90209964005812437</v>
      </c>
      <c r="E94" s="112">
        <f t="shared" si="23"/>
        <v>7758</v>
      </c>
      <c r="F94" s="113" t="str">
        <f t="shared" si="24"/>
        <v>24</v>
      </c>
      <c r="G94" s="114" t="str">
        <f t="shared" si="25"/>
        <v>70바3878</v>
      </c>
      <c r="H94" s="115">
        <f t="shared" si="26"/>
        <v>5</v>
      </c>
      <c r="I94" s="116">
        <f t="shared" si="27"/>
        <v>2370.8600000000006</v>
      </c>
      <c r="J94" s="117">
        <f t="shared" si="28"/>
        <v>6.6089314062389567E-3</v>
      </c>
      <c r="K94" s="117">
        <f t="shared" si="29"/>
        <v>0.50637357316681719</v>
      </c>
      <c r="L94" s="117">
        <f t="shared" si="30"/>
        <v>0.21258108871886147</v>
      </c>
      <c r="M94" s="118">
        <f t="shared" si="31"/>
        <v>14.122999999999999</v>
      </c>
      <c r="N94" s="119">
        <f t="shared" si="32"/>
        <v>0.33743029955374837</v>
      </c>
      <c r="O94" s="119">
        <f t="shared" si="33"/>
        <v>3.9648060197565429</v>
      </c>
      <c r="P94" s="224">
        <f t="shared" si="34"/>
        <v>100</v>
      </c>
      <c r="Q94" s="225">
        <f t="shared" si="35"/>
        <v>8</v>
      </c>
      <c r="R94" s="225">
        <f t="shared" si="36"/>
        <v>94</v>
      </c>
      <c r="T94">
        <v>534</v>
      </c>
      <c r="U94">
        <v>7758</v>
      </c>
      <c r="V94" t="s">
        <v>308</v>
      </c>
      <c r="W94">
        <v>2370.86</v>
      </c>
      <c r="X94">
        <v>1092.5709999999999</v>
      </c>
      <c r="Y94">
        <v>2.17</v>
      </c>
      <c r="Z94">
        <v>14.122999999999999</v>
      </c>
      <c r="AA94">
        <v>187.66498300000001</v>
      </c>
      <c r="AB94">
        <v>1.240265</v>
      </c>
      <c r="AC94">
        <v>95.028587999999999</v>
      </c>
      <c r="AD94" s="1">
        <v>504</v>
      </c>
      <c r="AE94">
        <v>8</v>
      </c>
      <c r="AF94">
        <v>94</v>
      </c>
      <c r="AG94">
        <v>72</v>
      </c>
      <c r="AH94">
        <v>12.633470000000001</v>
      </c>
      <c r="AI94">
        <v>1551.9</v>
      </c>
      <c r="AJ94">
        <v>0</v>
      </c>
      <c r="AK94">
        <v>100</v>
      </c>
      <c r="AL94">
        <v>108590</v>
      </c>
      <c r="AM94">
        <v>0.90209964005812437</v>
      </c>
      <c r="AN94" t="s">
        <v>68</v>
      </c>
      <c r="AO94">
        <v>1923.0450000000001</v>
      </c>
      <c r="AP94" t="s">
        <v>731</v>
      </c>
      <c r="AQ94" t="s">
        <v>118</v>
      </c>
      <c r="AR94" t="s">
        <v>119</v>
      </c>
      <c r="AS94" t="s">
        <v>118</v>
      </c>
      <c r="AT94" t="s">
        <v>119</v>
      </c>
      <c r="AU94" t="s">
        <v>205</v>
      </c>
      <c r="AV94" t="s">
        <v>308</v>
      </c>
      <c r="AW94" t="s">
        <v>68</v>
      </c>
      <c r="AX94">
        <v>7758</v>
      </c>
      <c r="AY94" t="s">
        <v>471</v>
      </c>
      <c r="AZ94">
        <v>10</v>
      </c>
      <c r="BA94" t="s">
        <v>732</v>
      </c>
      <c r="BB94">
        <v>5</v>
      </c>
      <c r="BC94">
        <v>1</v>
      </c>
      <c r="BE94" t="s">
        <v>69</v>
      </c>
      <c r="BF94">
        <v>1</v>
      </c>
      <c r="BG94" t="s">
        <v>376</v>
      </c>
      <c r="BI94" t="s">
        <v>118</v>
      </c>
      <c r="BJ94" t="s">
        <v>308</v>
      </c>
      <c r="BK94" t="s">
        <v>68</v>
      </c>
      <c r="BL94">
        <v>0.90209964005812437</v>
      </c>
      <c r="BM94">
        <v>7758</v>
      </c>
      <c r="BN94" t="s">
        <v>119</v>
      </c>
      <c r="BO94" t="s">
        <v>205</v>
      </c>
      <c r="BP94">
        <v>5</v>
      </c>
      <c r="BQ94">
        <v>2370.8600000000006</v>
      </c>
      <c r="BR94">
        <v>6.6089314062389567E-3</v>
      </c>
      <c r="BS94">
        <v>0.50637357316681719</v>
      </c>
      <c r="BT94">
        <v>0.2125810887188615</v>
      </c>
      <c r="BU94">
        <v>14.122999999999999</v>
      </c>
      <c r="BV94">
        <v>0.33743029955374837</v>
      </c>
      <c r="BW94">
        <v>3.9648060197565429</v>
      </c>
      <c r="BX94">
        <v>100</v>
      </c>
      <c r="BY94">
        <v>8</v>
      </c>
      <c r="BZ94">
        <v>94</v>
      </c>
    </row>
    <row r="95" spans="1:78" ht="16.5" x14ac:dyDescent="0.25">
      <c r="A95" s="125" t="str">
        <f t="shared" si="19"/>
        <v>해성운수</v>
      </c>
      <c r="B95" s="126" t="str">
        <f t="shared" si="20"/>
        <v>이승룡</v>
      </c>
      <c r="C95" s="127" t="str">
        <f t="shared" si="21"/>
        <v>A</v>
      </c>
      <c r="D95" s="128">
        <f t="shared" si="22"/>
        <v>0.95279069767441871</v>
      </c>
      <c r="E95" s="129">
        <f t="shared" si="23"/>
        <v>8108</v>
      </c>
      <c r="F95" s="130" t="str">
        <f t="shared" si="24"/>
        <v>564</v>
      </c>
      <c r="G95" s="131" t="str">
        <f t="shared" si="25"/>
        <v>71바7080</v>
      </c>
      <c r="H95" s="132">
        <f t="shared" si="26"/>
        <v>1</v>
      </c>
      <c r="I95" s="133">
        <f t="shared" si="27"/>
        <v>1592.6780000000001</v>
      </c>
      <c r="J95" s="134">
        <f t="shared" si="28"/>
        <v>1.9940392007646138E-2</v>
      </c>
      <c r="K95" s="134">
        <f t="shared" si="29"/>
        <v>0.41830471699216093</v>
      </c>
      <c r="L95" s="134">
        <f t="shared" si="30"/>
        <v>0.48597393823484719</v>
      </c>
      <c r="M95" s="135">
        <f t="shared" si="31"/>
        <v>1.3080000000000001</v>
      </c>
      <c r="N95" s="136">
        <f t="shared" si="32"/>
        <v>0.12557466104259618</v>
      </c>
      <c r="O95" s="136">
        <f t="shared" si="33"/>
        <v>0.18836199156389427</v>
      </c>
      <c r="P95" s="222">
        <f t="shared" si="34"/>
        <v>49</v>
      </c>
      <c r="Q95" s="223">
        <f t="shared" si="35"/>
        <v>2</v>
      </c>
      <c r="R95" s="223">
        <f t="shared" si="36"/>
        <v>3</v>
      </c>
      <c r="T95">
        <v>534</v>
      </c>
      <c r="U95">
        <v>8108</v>
      </c>
      <c r="V95" t="s">
        <v>422</v>
      </c>
      <c r="W95">
        <v>1592.6780000000001</v>
      </c>
      <c r="X95">
        <v>388.738</v>
      </c>
      <c r="Y95">
        <v>4.0970000000000004</v>
      </c>
      <c r="Z95">
        <v>1.3080000000000001</v>
      </c>
      <c r="AA95">
        <v>164.918824</v>
      </c>
      <c r="AB95">
        <v>3.2885460000000002</v>
      </c>
      <c r="AC95">
        <v>68.986322000000001</v>
      </c>
      <c r="AD95" s="1">
        <v>774</v>
      </c>
      <c r="AE95">
        <v>2</v>
      </c>
      <c r="AF95">
        <v>3</v>
      </c>
      <c r="AG95">
        <v>72</v>
      </c>
      <c r="AH95">
        <v>9.6573449999999994</v>
      </c>
      <c r="AI95">
        <v>19.7</v>
      </c>
      <c r="AJ95">
        <v>0</v>
      </c>
      <c r="AK95">
        <v>49</v>
      </c>
      <c r="AL95">
        <v>10237</v>
      </c>
      <c r="AM95">
        <v>0.95279069767441871</v>
      </c>
      <c r="AN95" t="s">
        <v>66</v>
      </c>
      <c r="AO95">
        <v>1592.6780000000001</v>
      </c>
      <c r="AP95" t="s">
        <v>733</v>
      </c>
      <c r="AQ95" t="s">
        <v>118</v>
      </c>
      <c r="AR95" t="s">
        <v>124</v>
      </c>
      <c r="AS95" t="s">
        <v>118</v>
      </c>
      <c r="AT95" t="s">
        <v>124</v>
      </c>
      <c r="AU95" t="s">
        <v>403</v>
      </c>
      <c r="AV95" t="s">
        <v>422</v>
      </c>
      <c r="AW95" t="s">
        <v>66</v>
      </c>
      <c r="AX95">
        <v>8108</v>
      </c>
      <c r="AY95" t="s">
        <v>485</v>
      </c>
      <c r="AZ95">
        <v>4</v>
      </c>
      <c r="BA95" t="s">
        <v>734</v>
      </c>
      <c r="BB95">
        <v>1</v>
      </c>
      <c r="BC95">
        <v>1</v>
      </c>
      <c r="BE95" t="s">
        <v>68</v>
      </c>
      <c r="BF95">
        <v>1</v>
      </c>
      <c r="BG95" s="5" t="s">
        <v>376</v>
      </c>
      <c r="BI95" t="s">
        <v>118</v>
      </c>
      <c r="BJ95" t="s">
        <v>422</v>
      </c>
      <c r="BK95" t="s">
        <v>66</v>
      </c>
      <c r="BL95">
        <v>0.95279069767441871</v>
      </c>
      <c r="BM95">
        <v>8108</v>
      </c>
      <c r="BN95" t="s">
        <v>124</v>
      </c>
      <c r="BO95" t="s">
        <v>403</v>
      </c>
      <c r="BP95">
        <v>1</v>
      </c>
      <c r="BQ95">
        <v>1592.6780000000001</v>
      </c>
      <c r="BR95">
        <v>1.9940392007646138E-2</v>
      </c>
      <c r="BS95">
        <v>0.41830471699216093</v>
      </c>
      <c r="BT95">
        <v>0.48597393823484719</v>
      </c>
      <c r="BU95">
        <v>1.3080000000000001</v>
      </c>
      <c r="BV95">
        <v>0.12557466104259618</v>
      </c>
      <c r="BW95">
        <v>0.18836199156389427</v>
      </c>
      <c r="BX95">
        <v>49</v>
      </c>
      <c r="BY95">
        <v>2</v>
      </c>
      <c r="BZ95">
        <v>3</v>
      </c>
    </row>
    <row r="96" spans="1:78" ht="16.5" x14ac:dyDescent="0.25">
      <c r="A96" s="108" t="str">
        <f t="shared" si="19"/>
        <v>해성운수</v>
      </c>
      <c r="B96" s="109" t="str">
        <f t="shared" si="20"/>
        <v>이용언</v>
      </c>
      <c r="C96" s="110" t="str">
        <f t="shared" si="21"/>
        <v>C</v>
      </c>
      <c r="D96" s="111">
        <f t="shared" si="22"/>
        <v>0.85479250576182397</v>
      </c>
      <c r="E96" s="112">
        <f t="shared" si="23"/>
        <v>8782</v>
      </c>
      <c r="F96" s="113" t="str">
        <f t="shared" si="24"/>
        <v>579</v>
      </c>
      <c r="G96" s="114" t="str">
        <f t="shared" si="25"/>
        <v>71바5814</v>
      </c>
      <c r="H96" s="115">
        <f t="shared" si="26"/>
        <v>3</v>
      </c>
      <c r="I96" s="116">
        <f t="shared" si="27"/>
        <v>1521.4969999999998</v>
      </c>
      <c r="J96" s="117">
        <f t="shared" si="28"/>
        <v>7.7882023576662839E-3</v>
      </c>
      <c r="K96" s="117">
        <f t="shared" si="29"/>
        <v>0.4588662356628217</v>
      </c>
      <c r="L96" s="117">
        <f t="shared" si="30"/>
        <v>0.54025739124033767</v>
      </c>
      <c r="M96" s="118">
        <f t="shared" si="31"/>
        <v>4.6550000000000002</v>
      </c>
      <c r="N96" s="119">
        <f t="shared" si="32"/>
        <v>0.39434846075937058</v>
      </c>
      <c r="O96" s="119">
        <f t="shared" si="33"/>
        <v>1.8402928168770627</v>
      </c>
      <c r="P96" s="224">
        <f t="shared" si="34"/>
        <v>49</v>
      </c>
      <c r="Q96" s="225">
        <f t="shared" si="35"/>
        <v>6</v>
      </c>
      <c r="R96" s="225">
        <f t="shared" si="36"/>
        <v>28</v>
      </c>
      <c r="T96">
        <v>534</v>
      </c>
      <c r="U96">
        <v>8782</v>
      </c>
      <c r="V96" t="s">
        <v>309</v>
      </c>
      <c r="W96">
        <v>1521.4970000000001</v>
      </c>
      <c r="X96">
        <v>314.18599999999998</v>
      </c>
      <c r="Y96">
        <v>4.843</v>
      </c>
      <c r="Z96">
        <v>4.6550000000000002</v>
      </c>
      <c r="AA96">
        <v>144.518587</v>
      </c>
      <c r="AB96">
        <v>1.12554</v>
      </c>
      <c r="AC96">
        <v>66.314700000000002</v>
      </c>
      <c r="AD96" s="1">
        <v>822</v>
      </c>
      <c r="AE96">
        <v>6</v>
      </c>
      <c r="AF96">
        <v>28</v>
      </c>
      <c r="AG96">
        <v>74</v>
      </c>
      <c r="AH96">
        <v>10.528036</v>
      </c>
      <c r="AI96">
        <v>278</v>
      </c>
      <c r="AJ96">
        <v>0</v>
      </c>
      <c r="AK96">
        <v>49</v>
      </c>
      <c r="AL96">
        <v>28786</v>
      </c>
      <c r="AM96">
        <v>0.85479250576182397</v>
      </c>
      <c r="AN96" t="s">
        <v>69</v>
      </c>
      <c r="AO96">
        <v>1074.3389999999999</v>
      </c>
      <c r="AP96" t="s">
        <v>735</v>
      </c>
      <c r="AQ96" t="s">
        <v>118</v>
      </c>
      <c r="AR96" t="s">
        <v>127</v>
      </c>
      <c r="AS96" t="s">
        <v>118</v>
      </c>
      <c r="AT96" t="s">
        <v>127</v>
      </c>
      <c r="AU96" t="s">
        <v>239</v>
      </c>
      <c r="AV96" t="s">
        <v>309</v>
      </c>
      <c r="AW96" t="s">
        <v>69</v>
      </c>
      <c r="AX96">
        <v>8782</v>
      </c>
      <c r="AY96" t="s">
        <v>513</v>
      </c>
      <c r="AZ96">
        <v>3</v>
      </c>
      <c r="BA96" t="s">
        <v>736</v>
      </c>
      <c r="BB96">
        <v>3</v>
      </c>
      <c r="BC96">
        <v>1</v>
      </c>
      <c r="BE96" t="s">
        <v>67</v>
      </c>
      <c r="BF96">
        <v>1</v>
      </c>
      <c r="BG96" t="s">
        <v>376</v>
      </c>
      <c r="BI96" t="s">
        <v>118</v>
      </c>
      <c r="BJ96" t="s">
        <v>309</v>
      </c>
      <c r="BK96" t="s">
        <v>69</v>
      </c>
      <c r="BL96">
        <v>0.85479250576182397</v>
      </c>
      <c r="BM96">
        <v>8782</v>
      </c>
      <c r="BN96" t="s">
        <v>127</v>
      </c>
      <c r="BO96" t="s">
        <v>239</v>
      </c>
      <c r="BP96">
        <v>3</v>
      </c>
      <c r="BQ96">
        <v>1521.4969999999998</v>
      </c>
      <c r="BR96">
        <v>7.7882023576662839E-3</v>
      </c>
      <c r="BS96">
        <v>0.4588662356628217</v>
      </c>
      <c r="BT96">
        <v>0.54025739124033767</v>
      </c>
      <c r="BU96">
        <v>4.6550000000000002</v>
      </c>
      <c r="BV96">
        <v>0.39434846075937058</v>
      </c>
      <c r="BW96">
        <v>1.8402928168770627</v>
      </c>
      <c r="BX96">
        <v>49</v>
      </c>
      <c r="BY96">
        <v>6</v>
      </c>
      <c r="BZ96">
        <v>28</v>
      </c>
    </row>
    <row r="97" spans="1:78" ht="16.5" x14ac:dyDescent="0.25">
      <c r="A97" s="125" t="str">
        <f t="shared" si="19"/>
        <v>해성운수</v>
      </c>
      <c r="B97" s="126" t="str">
        <f t="shared" si="20"/>
        <v>이원준</v>
      </c>
      <c r="C97" s="127" t="str">
        <f t="shared" si="21"/>
        <v>A</v>
      </c>
      <c r="D97" s="128">
        <f t="shared" si="22"/>
        <v>0.95826037249971718</v>
      </c>
      <c r="E97" s="129">
        <f t="shared" si="23"/>
        <v>1741</v>
      </c>
      <c r="F97" s="130" t="str">
        <f t="shared" si="24"/>
        <v>579</v>
      </c>
      <c r="G97" s="131" t="str">
        <f t="shared" si="25"/>
        <v>71바5777</v>
      </c>
      <c r="H97" s="132">
        <f t="shared" si="26"/>
        <v>7</v>
      </c>
      <c r="I97" s="133">
        <f t="shared" si="27"/>
        <v>1425.952</v>
      </c>
      <c r="J97" s="134">
        <f t="shared" si="28"/>
        <v>1.0262045198575515E-2</v>
      </c>
      <c r="K97" s="134">
        <f t="shared" si="29"/>
        <v>0.44259277061775315</v>
      </c>
      <c r="L97" s="134">
        <f t="shared" si="30"/>
        <v>0.49931554498328135</v>
      </c>
      <c r="M97" s="135">
        <f t="shared" si="31"/>
        <v>2.6520000000000001</v>
      </c>
      <c r="N97" s="136">
        <f t="shared" si="32"/>
        <v>0.42077152667130452</v>
      </c>
      <c r="O97" s="136">
        <f t="shared" si="33"/>
        <v>1.7532146944637688</v>
      </c>
      <c r="P97" s="222">
        <f t="shared" si="34"/>
        <v>45</v>
      </c>
      <c r="Q97" s="223">
        <f t="shared" si="35"/>
        <v>6</v>
      </c>
      <c r="R97" s="223">
        <f t="shared" si="36"/>
        <v>25</v>
      </c>
      <c r="T97">
        <v>534</v>
      </c>
      <c r="U97">
        <v>1741</v>
      </c>
      <c r="V97" t="s">
        <v>445</v>
      </c>
      <c r="W97">
        <v>1442.9760000000001</v>
      </c>
      <c r="X97">
        <v>268.58100000000002</v>
      </c>
      <c r="Y97">
        <v>5.3730000000000002</v>
      </c>
      <c r="Z97">
        <v>2.6520000000000001</v>
      </c>
      <c r="AA97">
        <v>134.77079599999999</v>
      </c>
      <c r="AB97">
        <v>1.383024</v>
      </c>
      <c r="AC97">
        <v>59.648580000000003</v>
      </c>
      <c r="AD97" s="1">
        <v>712</v>
      </c>
      <c r="AE97">
        <v>6</v>
      </c>
      <c r="AF97">
        <v>25</v>
      </c>
      <c r="AG97">
        <v>76</v>
      </c>
      <c r="AH97">
        <v>10.706889</v>
      </c>
      <c r="AI97">
        <v>33.799999999999997</v>
      </c>
      <c r="AJ97">
        <v>0</v>
      </c>
      <c r="AK97">
        <v>45</v>
      </c>
      <c r="AL97">
        <v>16361</v>
      </c>
      <c r="AM97">
        <v>0.95826037249971718</v>
      </c>
      <c r="AN97" t="s">
        <v>66</v>
      </c>
      <c r="AO97">
        <v>407.916</v>
      </c>
      <c r="AP97" t="s">
        <v>737</v>
      </c>
      <c r="AQ97" t="s">
        <v>118</v>
      </c>
      <c r="AR97" t="s">
        <v>127</v>
      </c>
      <c r="AS97" t="s">
        <v>118</v>
      </c>
      <c r="AT97" t="s">
        <v>127</v>
      </c>
      <c r="AU97" t="s">
        <v>236</v>
      </c>
      <c r="AV97" t="s">
        <v>445</v>
      </c>
      <c r="AW97" t="s">
        <v>66</v>
      </c>
      <c r="AX97">
        <v>1741</v>
      </c>
      <c r="AY97" t="s">
        <v>553</v>
      </c>
      <c r="AZ97">
        <v>2</v>
      </c>
      <c r="BA97" t="s">
        <v>564</v>
      </c>
      <c r="BB97">
        <v>7</v>
      </c>
      <c r="BC97">
        <v>1</v>
      </c>
      <c r="BE97" t="s">
        <v>66</v>
      </c>
      <c r="BF97">
        <v>0</v>
      </c>
      <c r="BG97" s="5" t="s">
        <v>342</v>
      </c>
      <c r="BI97" t="s">
        <v>118</v>
      </c>
      <c r="BJ97" t="s">
        <v>445</v>
      </c>
      <c r="BK97" t="s">
        <v>66</v>
      </c>
      <c r="BL97">
        <v>0.95826037249971718</v>
      </c>
      <c r="BM97">
        <v>1741</v>
      </c>
      <c r="BN97" t="s">
        <v>127</v>
      </c>
      <c r="BO97" t="s">
        <v>236</v>
      </c>
      <c r="BP97">
        <v>7</v>
      </c>
      <c r="BQ97">
        <v>1425.952</v>
      </c>
      <c r="BR97">
        <v>1.0262045198575515E-2</v>
      </c>
      <c r="BS97">
        <v>0.44259277061775315</v>
      </c>
      <c r="BT97">
        <v>0.49342470006431149</v>
      </c>
      <c r="BU97">
        <v>2.6520000000000001</v>
      </c>
      <c r="BV97">
        <v>0.42077152667130452</v>
      </c>
      <c r="BW97">
        <v>1.7532146944637688</v>
      </c>
      <c r="BX97">
        <v>45</v>
      </c>
      <c r="BY97">
        <v>6</v>
      </c>
      <c r="BZ97">
        <v>25</v>
      </c>
    </row>
    <row r="98" spans="1:78" ht="16.5" x14ac:dyDescent="0.25">
      <c r="A98" s="108" t="str">
        <f t="shared" si="19"/>
        <v>해성운수</v>
      </c>
      <c r="B98" s="109" t="str">
        <f t="shared" si="20"/>
        <v>이종열</v>
      </c>
      <c r="C98" s="110" t="str">
        <f t="shared" si="21"/>
        <v>C</v>
      </c>
      <c r="D98" s="111">
        <f t="shared" si="22"/>
        <v>0.89370370370370356</v>
      </c>
      <c r="E98" s="112">
        <f t="shared" si="23"/>
        <v>1844</v>
      </c>
      <c r="F98" s="113" t="str">
        <f t="shared" si="24"/>
        <v>514-1</v>
      </c>
      <c r="G98" s="114" t="str">
        <f t="shared" si="25"/>
        <v>71바5760</v>
      </c>
      <c r="H98" s="115">
        <f t="shared" si="26"/>
        <v>1</v>
      </c>
      <c r="I98" s="116">
        <f t="shared" si="27"/>
        <v>1905.2529999999999</v>
      </c>
      <c r="J98" s="117">
        <f t="shared" si="28"/>
        <v>1.7398736103784066E-2</v>
      </c>
      <c r="K98" s="117">
        <f t="shared" si="29"/>
        <v>0.39893938646980542</v>
      </c>
      <c r="L98" s="117">
        <f t="shared" si="30"/>
        <v>0.1432880567567667</v>
      </c>
      <c r="M98" s="118">
        <f t="shared" si="31"/>
        <v>9.4640000000000004</v>
      </c>
      <c r="N98" s="119">
        <f t="shared" si="32"/>
        <v>0</v>
      </c>
      <c r="O98" s="119">
        <f t="shared" si="33"/>
        <v>1.7320534333235533</v>
      </c>
      <c r="P98" s="224">
        <f t="shared" si="34"/>
        <v>45</v>
      </c>
      <c r="Q98" s="225">
        <f t="shared" si="35"/>
        <v>0</v>
      </c>
      <c r="R98" s="225">
        <f t="shared" si="36"/>
        <v>33</v>
      </c>
      <c r="T98">
        <v>534</v>
      </c>
      <c r="U98">
        <v>1844</v>
      </c>
      <c r="V98" t="s">
        <v>310</v>
      </c>
      <c r="W98">
        <v>1905.2529999999999</v>
      </c>
      <c r="X98">
        <v>789.53300000000002</v>
      </c>
      <c r="Y98">
        <v>2.4129999999999998</v>
      </c>
      <c r="Z98">
        <v>9.4640000000000004</v>
      </c>
      <c r="AA98">
        <v>157.75076899999999</v>
      </c>
      <c r="AB98">
        <v>2.7446640000000002</v>
      </c>
      <c r="AC98">
        <v>62.932994999999998</v>
      </c>
      <c r="AD98" s="1">
        <v>273</v>
      </c>
      <c r="AE98">
        <v>0</v>
      </c>
      <c r="AF98">
        <v>33</v>
      </c>
      <c r="AG98">
        <v>64</v>
      </c>
      <c r="AH98">
        <v>12.077614000000001</v>
      </c>
      <c r="AI98">
        <v>5.6</v>
      </c>
      <c r="AJ98">
        <v>0</v>
      </c>
      <c r="AK98">
        <v>45</v>
      </c>
      <c r="AL98">
        <v>9511</v>
      </c>
      <c r="AM98">
        <v>0.89370370370370356</v>
      </c>
      <c r="AN98" t="s">
        <v>69</v>
      </c>
      <c r="AO98">
        <v>1905.2529999999999</v>
      </c>
      <c r="AP98" t="s">
        <v>738</v>
      </c>
      <c r="AQ98" t="s">
        <v>118</v>
      </c>
      <c r="AR98" t="s">
        <v>120</v>
      </c>
      <c r="AS98" t="s">
        <v>118</v>
      </c>
      <c r="AT98" t="s">
        <v>120</v>
      </c>
      <c r="AU98" t="s">
        <v>215</v>
      </c>
      <c r="AV98" t="s">
        <v>310</v>
      </c>
      <c r="AW98" t="s">
        <v>69</v>
      </c>
      <c r="AX98">
        <v>1844</v>
      </c>
      <c r="AY98" t="s">
        <v>494</v>
      </c>
      <c r="AZ98">
        <v>1</v>
      </c>
      <c r="BA98" t="s">
        <v>396</v>
      </c>
      <c r="BB98">
        <v>1</v>
      </c>
      <c r="BC98">
        <v>1</v>
      </c>
      <c r="BE98" t="s">
        <v>69</v>
      </c>
      <c r="BF98">
        <v>0</v>
      </c>
      <c r="BG98" t="s">
        <v>342</v>
      </c>
      <c r="BI98" t="s">
        <v>118</v>
      </c>
      <c r="BJ98" t="s">
        <v>310</v>
      </c>
      <c r="BK98" t="s">
        <v>69</v>
      </c>
      <c r="BL98">
        <v>0.89370370370370356</v>
      </c>
      <c r="BM98">
        <v>1844</v>
      </c>
      <c r="BN98" t="s">
        <v>120</v>
      </c>
      <c r="BO98" t="s">
        <v>215</v>
      </c>
      <c r="BP98">
        <v>1</v>
      </c>
      <c r="BQ98">
        <v>1905.2529999999999</v>
      </c>
      <c r="BR98">
        <v>1.7398736103784066E-2</v>
      </c>
      <c r="BS98">
        <v>0.39893938646980542</v>
      </c>
      <c r="BT98">
        <v>0.1432880567567667</v>
      </c>
      <c r="BU98">
        <v>9.4640000000000004</v>
      </c>
      <c r="BV98">
        <v>0</v>
      </c>
      <c r="BW98">
        <v>1.7320534333235533</v>
      </c>
      <c r="BX98">
        <v>45</v>
      </c>
      <c r="BY98">
        <v>0</v>
      </c>
      <c r="BZ98">
        <v>33</v>
      </c>
    </row>
    <row r="99" spans="1:78" ht="16.5" x14ac:dyDescent="0.25">
      <c r="A99" s="125" t="str">
        <f t="shared" si="19"/>
        <v>해성운수</v>
      </c>
      <c r="B99" s="126" t="str">
        <f t="shared" si="20"/>
        <v>이종현</v>
      </c>
      <c r="C99" s="127" t="str">
        <f t="shared" si="21"/>
        <v>S</v>
      </c>
      <c r="D99" s="128">
        <f t="shared" si="22"/>
        <v>1.0256521739130435</v>
      </c>
      <c r="E99" s="129">
        <f t="shared" si="23"/>
        <v>5844</v>
      </c>
      <c r="F99" s="130" t="str">
        <f t="shared" si="24"/>
        <v>24</v>
      </c>
      <c r="G99" s="131" t="str">
        <f t="shared" si="25"/>
        <v>70바3893</v>
      </c>
      <c r="H99" s="132">
        <f t="shared" si="26"/>
        <v>1</v>
      </c>
      <c r="I99" s="133">
        <f t="shared" si="27"/>
        <v>721.17600000000004</v>
      </c>
      <c r="J99" s="134">
        <f t="shared" si="28"/>
        <v>6.3311525521538405E-3</v>
      </c>
      <c r="K99" s="134">
        <f t="shared" si="29"/>
        <v>0.42871788716918136</v>
      </c>
      <c r="L99" s="134">
        <f t="shared" si="30"/>
        <v>0.22879297147991612</v>
      </c>
      <c r="M99" s="135">
        <f t="shared" si="31"/>
        <v>13.308</v>
      </c>
      <c r="N99" s="136">
        <f t="shared" si="32"/>
        <v>0.41598722087257478</v>
      </c>
      <c r="O99" s="136">
        <f t="shared" si="33"/>
        <v>16.084839207072893</v>
      </c>
      <c r="P99" s="222">
        <f t="shared" si="34"/>
        <v>15</v>
      </c>
      <c r="Q99" s="223">
        <f t="shared" si="35"/>
        <v>3</v>
      </c>
      <c r="R99" s="223">
        <f t="shared" si="36"/>
        <v>116</v>
      </c>
      <c r="T99">
        <v>534</v>
      </c>
      <c r="U99">
        <v>5844</v>
      </c>
      <c r="V99" t="s">
        <v>311</v>
      </c>
      <c r="W99">
        <v>722.53099999999995</v>
      </c>
      <c r="X99">
        <v>306.32499999999999</v>
      </c>
      <c r="Y99">
        <v>2.359</v>
      </c>
      <c r="Z99">
        <v>13.308</v>
      </c>
      <c r="AA99">
        <v>43.259422000000001</v>
      </c>
      <c r="AB99">
        <v>0.27388200000000001</v>
      </c>
      <c r="AC99">
        <v>18.546088000000001</v>
      </c>
      <c r="AD99" s="1">
        <v>165</v>
      </c>
      <c r="AE99">
        <v>3</v>
      </c>
      <c r="AF99">
        <v>116</v>
      </c>
      <c r="AG99">
        <v>83</v>
      </c>
      <c r="AH99">
        <v>16.702279999999998</v>
      </c>
      <c r="AI99">
        <v>532.1</v>
      </c>
      <c r="AJ99">
        <v>0</v>
      </c>
      <c r="AK99">
        <v>15</v>
      </c>
      <c r="AL99">
        <v>16338</v>
      </c>
      <c r="AM99">
        <v>1.0256521739130435</v>
      </c>
      <c r="AN99" t="s">
        <v>71</v>
      </c>
      <c r="AO99">
        <v>721.17600000000004</v>
      </c>
      <c r="AP99" t="s">
        <v>739</v>
      </c>
      <c r="AQ99" t="s">
        <v>118</v>
      </c>
      <c r="AR99" t="s">
        <v>119</v>
      </c>
      <c r="AS99" t="s">
        <v>118</v>
      </c>
      <c r="AT99" t="s">
        <v>119</v>
      </c>
      <c r="AU99" t="s">
        <v>210</v>
      </c>
      <c r="AV99" t="s">
        <v>311</v>
      </c>
      <c r="AW99" t="s">
        <v>71</v>
      </c>
      <c r="AX99">
        <v>5844</v>
      </c>
      <c r="AY99" t="s">
        <v>473</v>
      </c>
      <c r="AZ99">
        <v>13</v>
      </c>
      <c r="BA99" t="s">
        <v>740</v>
      </c>
      <c r="BB99">
        <v>1</v>
      </c>
      <c r="BC99">
        <v>1</v>
      </c>
      <c r="BE99" t="s">
        <v>66</v>
      </c>
      <c r="BF99">
        <v>1</v>
      </c>
      <c r="BG99" s="5" t="s">
        <v>376</v>
      </c>
      <c r="BI99" t="s">
        <v>118</v>
      </c>
      <c r="BJ99" t="s">
        <v>311</v>
      </c>
      <c r="BK99" t="s">
        <v>71</v>
      </c>
      <c r="BL99">
        <v>1.0256521739130435</v>
      </c>
      <c r="BM99">
        <v>5844</v>
      </c>
      <c r="BN99" t="s">
        <v>119</v>
      </c>
      <c r="BO99" t="s">
        <v>210</v>
      </c>
      <c r="BP99">
        <v>1</v>
      </c>
      <c r="BQ99">
        <v>721.17600000000004</v>
      </c>
      <c r="BR99">
        <v>6.3311525521538405E-3</v>
      </c>
      <c r="BS99">
        <v>0.42871788716918136</v>
      </c>
      <c r="BT99">
        <v>0.22836390410930466</v>
      </c>
      <c r="BU99">
        <v>13.308</v>
      </c>
      <c r="BV99">
        <v>0.41598722087257478</v>
      </c>
      <c r="BW99">
        <v>16.084839207072893</v>
      </c>
      <c r="BX99">
        <v>15</v>
      </c>
      <c r="BY99">
        <v>3</v>
      </c>
      <c r="BZ99">
        <v>116</v>
      </c>
    </row>
    <row r="100" spans="1:78" ht="16.5" x14ac:dyDescent="0.25">
      <c r="A100" s="108" t="str">
        <f t="shared" si="19"/>
        <v>해성운수</v>
      </c>
      <c r="B100" s="109" t="str">
        <f t="shared" si="20"/>
        <v>이주희</v>
      </c>
      <c r="C100" s="110" t="str">
        <f t="shared" si="21"/>
        <v>S</v>
      </c>
      <c r="D100" s="111">
        <f t="shared" si="22"/>
        <v>1.0918790979083224</v>
      </c>
      <c r="E100" s="112">
        <f t="shared" si="23"/>
        <v>8534</v>
      </c>
      <c r="F100" s="113" t="str">
        <f t="shared" si="24"/>
        <v>579</v>
      </c>
      <c r="G100" s="114" t="str">
        <f t="shared" si="25"/>
        <v>71바5796</v>
      </c>
      <c r="H100" s="115">
        <f t="shared" si="26"/>
        <v>3</v>
      </c>
      <c r="I100" s="116">
        <f t="shared" si="27"/>
        <v>1901.2369999999999</v>
      </c>
      <c r="J100" s="117">
        <f t="shared" si="28"/>
        <v>1.2539896186630406E-2</v>
      </c>
      <c r="K100" s="117">
        <f t="shared" si="29"/>
        <v>0.40554003635015379</v>
      </c>
      <c r="L100" s="117">
        <f t="shared" si="30"/>
        <v>0.42866828280745645</v>
      </c>
      <c r="M100" s="118">
        <f t="shared" si="31"/>
        <v>1.569</v>
      </c>
      <c r="N100" s="119">
        <f t="shared" si="32"/>
        <v>5.2597335313798337E-2</v>
      </c>
      <c r="O100" s="119">
        <f t="shared" si="33"/>
        <v>0.36818134719658835</v>
      </c>
      <c r="P100" s="224">
        <f t="shared" si="34"/>
        <v>15</v>
      </c>
      <c r="Q100" s="225">
        <f t="shared" si="35"/>
        <v>1</v>
      </c>
      <c r="R100" s="225">
        <f t="shared" si="36"/>
        <v>7</v>
      </c>
      <c r="T100">
        <v>534</v>
      </c>
      <c r="U100">
        <v>8534</v>
      </c>
      <c r="V100" t="s">
        <v>385</v>
      </c>
      <c r="W100">
        <v>1901.2370000000001</v>
      </c>
      <c r="X100">
        <v>310.69099999999997</v>
      </c>
      <c r="Y100">
        <v>6.1189999999999998</v>
      </c>
      <c r="Z100">
        <v>1.569</v>
      </c>
      <c r="AA100">
        <v>161.10468299999999</v>
      </c>
      <c r="AB100">
        <v>2.0202360000000001</v>
      </c>
      <c r="AC100">
        <v>65.334399000000005</v>
      </c>
      <c r="AD100" s="1">
        <v>815</v>
      </c>
      <c r="AE100">
        <v>1</v>
      </c>
      <c r="AF100">
        <v>7</v>
      </c>
      <c r="AG100">
        <v>67</v>
      </c>
      <c r="AH100">
        <v>11.801252</v>
      </c>
      <c r="AI100">
        <v>6.9</v>
      </c>
      <c r="AJ100">
        <v>0</v>
      </c>
      <c r="AK100">
        <v>15</v>
      </c>
      <c r="AL100">
        <v>5970</v>
      </c>
      <c r="AM100">
        <v>1.0918790979083224</v>
      </c>
      <c r="AN100" t="s">
        <v>71</v>
      </c>
      <c r="AO100">
        <v>1703.9459999999999</v>
      </c>
      <c r="AP100" t="s">
        <v>741</v>
      </c>
      <c r="AQ100" t="s">
        <v>118</v>
      </c>
      <c r="AR100" t="s">
        <v>127</v>
      </c>
      <c r="AS100" t="s">
        <v>118</v>
      </c>
      <c r="AT100" t="s">
        <v>127</v>
      </c>
      <c r="AU100" t="s">
        <v>363</v>
      </c>
      <c r="AV100" t="s">
        <v>385</v>
      </c>
      <c r="AW100" t="s">
        <v>71</v>
      </c>
      <c r="AX100">
        <v>8534</v>
      </c>
      <c r="AY100" t="s">
        <v>490</v>
      </c>
      <c r="AZ100">
        <v>1</v>
      </c>
      <c r="BA100" t="s">
        <v>491</v>
      </c>
      <c r="BB100">
        <v>3</v>
      </c>
      <c r="BC100">
        <v>1</v>
      </c>
      <c r="BE100" t="s">
        <v>71</v>
      </c>
      <c r="BF100">
        <v>0</v>
      </c>
      <c r="BG100" s="5" t="s">
        <v>342</v>
      </c>
      <c r="BI100" t="s">
        <v>118</v>
      </c>
      <c r="BJ100" t="s">
        <v>385</v>
      </c>
      <c r="BK100" t="s">
        <v>71</v>
      </c>
      <c r="BL100">
        <v>1.0918790979083224</v>
      </c>
      <c r="BM100">
        <v>8534</v>
      </c>
      <c r="BN100" t="s">
        <v>127</v>
      </c>
      <c r="BO100" t="s">
        <v>363</v>
      </c>
      <c r="BP100">
        <v>3</v>
      </c>
      <c r="BQ100">
        <v>1901.2369999999999</v>
      </c>
      <c r="BR100">
        <v>1.2539896186630406E-2</v>
      </c>
      <c r="BS100">
        <v>0.40554003635015379</v>
      </c>
      <c r="BT100">
        <v>0.42866828280745639</v>
      </c>
      <c r="BU100">
        <v>1.569</v>
      </c>
      <c r="BV100">
        <v>5.2597335313798337E-2</v>
      </c>
      <c r="BW100">
        <v>0.36818134719658835</v>
      </c>
      <c r="BX100">
        <v>15</v>
      </c>
      <c r="BY100">
        <v>1</v>
      </c>
      <c r="BZ100">
        <v>7</v>
      </c>
    </row>
    <row r="101" spans="1:78" ht="16.5" x14ac:dyDescent="0.25">
      <c r="A101" s="125" t="str">
        <f t="shared" si="19"/>
        <v>해성운수</v>
      </c>
      <c r="B101" s="126" t="str">
        <f t="shared" si="20"/>
        <v>이준호</v>
      </c>
      <c r="C101" s="127" t="str">
        <f t="shared" si="21"/>
        <v>C</v>
      </c>
      <c r="D101" s="128">
        <f t="shared" si="22"/>
        <v>0.8517082931643386</v>
      </c>
      <c r="E101" s="129">
        <f t="shared" si="23"/>
        <v>6417</v>
      </c>
      <c r="F101" s="130" t="str">
        <f t="shared" si="24"/>
        <v>593</v>
      </c>
      <c r="G101" s="131" t="str">
        <f t="shared" si="25"/>
        <v>70바3804</v>
      </c>
      <c r="H101" s="132">
        <f t="shared" si="26"/>
        <v>3</v>
      </c>
      <c r="I101" s="133">
        <f t="shared" si="27"/>
        <v>1147.9580000000001</v>
      </c>
      <c r="J101" s="134">
        <f t="shared" si="28"/>
        <v>4.9439000813630502E-3</v>
      </c>
      <c r="K101" s="134">
        <f t="shared" si="29"/>
        <v>0.50239065146652262</v>
      </c>
      <c r="L101" s="134">
        <f t="shared" si="30"/>
        <v>0.24826692265744912</v>
      </c>
      <c r="M101" s="135">
        <f t="shared" si="31"/>
        <v>8.9420000000000002</v>
      </c>
      <c r="N101" s="136">
        <f t="shared" si="32"/>
        <v>0</v>
      </c>
      <c r="O101" s="136">
        <f t="shared" si="33"/>
        <v>10.366232910960157</v>
      </c>
      <c r="P101" s="222">
        <f t="shared" si="34"/>
        <v>109</v>
      </c>
      <c r="Q101" s="223">
        <f t="shared" si="35"/>
        <v>0</v>
      </c>
      <c r="R101" s="223">
        <f t="shared" si="36"/>
        <v>119</v>
      </c>
      <c r="T101">
        <v>534</v>
      </c>
      <c r="U101">
        <v>6417</v>
      </c>
      <c r="V101" t="s">
        <v>312</v>
      </c>
      <c r="W101">
        <v>1147.9580000000001</v>
      </c>
      <c r="X101">
        <v>572.53499999999997</v>
      </c>
      <c r="Y101">
        <v>2.0049999999999999</v>
      </c>
      <c r="Z101">
        <v>8.9420000000000002</v>
      </c>
      <c r="AA101">
        <v>117.874146</v>
      </c>
      <c r="AB101">
        <v>0.582758</v>
      </c>
      <c r="AC101">
        <v>59.218868999999998</v>
      </c>
      <c r="AD101" s="1">
        <v>285</v>
      </c>
      <c r="AE101">
        <v>0</v>
      </c>
      <c r="AF101">
        <v>119</v>
      </c>
      <c r="AG101">
        <v>61</v>
      </c>
      <c r="AH101">
        <v>9.7388440000000003</v>
      </c>
      <c r="AI101">
        <v>0</v>
      </c>
      <c r="AJ101">
        <v>0</v>
      </c>
      <c r="AK101">
        <v>109</v>
      </c>
      <c r="AL101">
        <v>37468</v>
      </c>
      <c r="AM101">
        <v>0.8517082931643386</v>
      </c>
      <c r="AN101" t="s">
        <v>69</v>
      </c>
      <c r="AO101">
        <v>884.36699999999996</v>
      </c>
      <c r="AP101" t="s">
        <v>742</v>
      </c>
      <c r="AQ101" t="s">
        <v>118</v>
      </c>
      <c r="AR101" t="s">
        <v>128</v>
      </c>
      <c r="AS101" t="s">
        <v>118</v>
      </c>
      <c r="AT101" t="s">
        <v>128</v>
      </c>
      <c r="AU101" t="s">
        <v>240</v>
      </c>
      <c r="AV101" t="s">
        <v>312</v>
      </c>
      <c r="AW101" t="s">
        <v>69</v>
      </c>
      <c r="AX101">
        <v>6417</v>
      </c>
      <c r="AY101" t="s">
        <v>470</v>
      </c>
      <c r="AZ101">
        <v>6</v>
      </c>
      <c r="BA101" t="s">
        <v>579</v>
      </c>
      <c r="BB101">
        <v>3</v>
      </c>
      <c r="BC101">
        <v>1</v>
      </c>
      <c r="BE101" t="s">
        <v>69</v>
      </c>
      <c r="BF101">
        <v>0</v>
      </c>
      <c r="BG101" s="5" t="s">
        <v>342</v>
      </c>
      <c r="BI101" t="s">
        <v>118</v>
      </c>
      <c r="BJ101" t="s">
        <v>312</v>
      </c>
      <c r="BK101" t="s">
        <v>69</v>
      </c>
      <c r="BL101">
        <v>0.8517082931643386</v>
      </c>
      <c r="BM101">
        <v>6417</v>
      </c>
      <c r="BN101" t="s">
        <v>128</v>
      </c>
      <c r="BO101" t="s">
        <v>240</v>
      </c>
      <c r="BP101">
        <v>3</v>
      </c>
      <c r="BQ101">
        <v>1147.9580000000001</v>
      </c>
      <c r="BR101">
        <v>4.9439000813630502E-3</v>
      </c>
      <c r="BS101">
        <v>0.50239065146652262</v>
      </c>
      <c r="BT101">
        <v>0.24826692265744912</v>
      </c>
      <c r="BU101">
        <v>8.9420000000000002</v>
      </c>
      <c r="BV101">
        <v>0</v>
      </c>
      <c r="BW101">
        <v>10.366232910960157</v>
      </c>
      <c r="BX101">
        <v>109</v>
      </c>
      <c r="BY101">
        <v>0</v>
      </c>
      <c r="BZ101">
        <v>119</v>
      </c>
    </row>
    <row r="102" spans="1:78" ht="16.5" x14ac:dyDescent="0.25">
      <c r="A102" s="108" t="str">
        <f t="shared" si="19"/>
        <v>해성운수</v>
      </c>
      <c r="B102" s="109" t="str">
        <f t="shared" si="20"/>
        <v>이진수</v>
      </c>
      <c r="C102" s="110" t="str">
        <f t="shared" si="21"/>
        <v>S</v>
      </c>
      <c r="D102" s="111">
        <f t="shared" si="22"/>
        <v>1.0440246515454794</v>
      </c>
      <c r="E102" s="112">
        <f t="shared" si="23"/>
        <v>937</v>
      </c>
      <c r="F102" s="113" t="str">
        <f t="shared" si="24"/>
        <v>24</v>
      </c>
      <c r="G102" s="114" t="str">
        <f t="shared" si="25"/>
        <v>70바3879</v>
      </c>
      <c r="H102" s="115">
        <f t="shared" si="26"/>
        <v>11</v>
      </c>
      <c r="I102" s="116">
        <f t="shared" si="27"/>
        <v>1666.6659999999999</v>
      </c>
      <c r="J102" s="117">
        <f t="shared" si="28"/>
        <v>6.8997881375866509E-3</v>
      </c>
      <c r="K102" s="117">
        <f t="shared" si="29"/>
        <v>0.35690680486606863</v>
      </c>
      <c r="L102" s="117">
        <f t="shared" si="30"/>
        <v>0.20040008016003208</v>
      </c>
      <c r="M102" s="118">
        <f t="shared" si="31"/>
        <v>12.377000000000001</v>
      </c>
      <c r="N102" s="119">
        <f t="shared" si="32"/>
        <v>0.48000019200007682</v>
      </c>
      <c r="O102" s="119">
        <f t="shared" si="33"/>
        <v>14.160005664002266</v>
      </c>
      <c r="P102" s="224">
        <f t="shared" si="34"/>
        <v>1</v>
      </c>
      <c r="Q102" s="225">
        <f t="shared" si="35"/>
        <v>8</v>
      </c>
      <c r="R102" s="225">
        <f t="shared" si="36"/>
        <v>236</v>
      </c>
      <c r="T102">
        <v>534</v>
      </c>
      <c r="U102">
        <v>937</v>
      </c>
      <c r="V102" t="s">
        <v>313</v>
      </c>
      <c r="W102">
        <v>1666.6659999999999</v>
      </c>
      <c r="X102">
        <v>672.02200000000005</v>
      </c>
      <c r="Y102">
        <v>2.48</v>
      </c>
      <c r="Z102">
        <v>12.377000000000001</v>
      </c>
      <c r="AA102">
        <v>97.459948999999995</v>
      </c>
      <c r="AB102">
        <v>0.67245299999999997</v>
      </c>
      <c r="AC102">
        <v>34.784118999999997</v>
      </c>
      <c r="AD102" s="1">
        <v>334</v>
      </c>
      <c r="AE102">
        <v>8</v>
      </c>
      <c r="AF102">
        <v>236</v>
      </c>
      <c r="AG102">
        <v>83</v>
      </c>
      <c r="AH102">
        <v>17.101035</v>
      </c>
      <c r="AI102">
        <v>333.2</v>
      </c>
      <c r="AJ102">
        <v>0</v>
      </c>
      <c r="AK102">
        <v>1</v>
      </c>
      <c r="AL102">
        <v>2418</v>
      </c>
      <c r="AM102">
        <v>1.0440246515454794</v>
      </c>
      <c r="AN102" t="s">
        <v>71</v>
      </c>
      <c r="AO102">
        <v>388.68599999999998</v>
      </c>
      <c r="AP102" t="s">
        <v>743</v>
      </c>
      <c r="AQ102" t="s">
        <v>118</v>
      </c>
      <c r="AR102" t="s">
        <v>119</v>
      </c>
      <c r="AS102" t="s">
        <v>118</v>
      </c>
      <c r="AT102" t="s">
        <v>119</v>
      </c>
      <c r="AU102" t="s">
        <v>206</v>
      </c>
      <c r="AV102" t="s">
        <v>313</v>
      </c>
      <c r="AW102" t="s">
        <v>71</v>
      </c>
      <c r="AX102">
        <v>937</v>
      </c>
      <c r="AY102" t="s">
        <v>473</v>
      </c>
      <c r="AZ102">
        <v>7</v>
      </c>
      <c r="BA102" t="s">
        <v>523</v>
      </c>
      <c r="BB102">
        <v>11</v>
      </c>
      <c r="BC102">
        <v>1</v>
      </c>
      <c r="BE102" t="s">
        <v>71</v>
      </c>
      <c r="BF102">
        <v>0</v>
      </c>
      <c r="BG102" s="5" t="s">
        <v>342</v>
      </c>
      <c r="BI102" t="s">
        <v>118</v>
      </c>
      <c r="BJ102" t="s">
        <v>313</v>
      </c>
      <c r="BK102" t="s">
        <v>71</v>
      </c>
      <c r="BL102">
        <v>1.0440246515454794</v>
      </c>
      <c r="BM102">
        <v>937</v>
      </c>
      <c r="BN102" t="s">
        <v>119</v>
      </c>
      <c r="BO102" t="s">
        <v>206</v>
      </c>
      <c r="BP102">
        <v>11</v>
      </c>
      <c r="BQ102">
        <v>1666.6659999999999</v>
      </c>
      <c r="BR102">
        <v>6.8997881375866509E-3</v>
      </c>
      <c r="BS102">
        <v>0.35690680486606863</v>
      </c>
      <c r="BT102">
        <v>0.20040008016003208</v>
      </c>
      <c r="BU102">
        <v>12.377000000000001</v>
      </c>
      <c r="BV102">
        <v>0.48000019200007682</v>
      </c>
      <c r="BW102">
        <v>14.160005664002266</v>
      </c>
      <c r="BX102">
        <v>1</v>
      </c>
      <c r="BY102">
        <v>8</v>
      </c>
      <c r="BZ102">
        <v>236</v>
      </c>
    </row>
    <row r="103" spans="1:78" ht="16.5" x14ac:dyDescent="0.25">
      <c r="A103" s="125" t="str">
        <f t="shared" si="19"/>
        <v>해성운수</v>
      </c>
      <c r="B103" s="126" t="str">
        <f t="shared" si="20"/>
        <v>이태경</v>
      </c>
      <c r="C103" s="127" t="str">
        <f t="shared" si="21"/>
        <v>A</v>
      </c>
      <c r="D103" s="128">
        <f t="shared" si="22"/>
        <v>0.98688547084539258</v>
      </c>
      <c r="E103" s="129">
        <f t="shared" si="23"/>
        <v>6490</v>
      </c>
      <c r="F103" s="130" t="str">
        <f t="shared" si="24"/>
        <v>24</v>
      </c>
      <c r="G103" s="131" t="str">
        <f t="shared" si="25"/>
        <v>70바3874</v>
      </c>
      <c r="H103" s="132">
        <f t="shared" si="26"/>
        <v>16</v>
      </c>
      <c r="I103" s="133">
        <f t="shared" si="27"/>
        <v>2504.9259999999995</v>
      </c>
      <c r="J103" s="134">
        <f t="shared" si="28"/>
        <v>1.2582575071829298E-2</v>
      </c>
      <c r="K103" s="134">
        <f t="shared" si="29"/>
        <v>0.48051590053791304</v>
      </c>
      <c r="L103" s="134">
        <f t="shared" si="30"/>
        <v>0.16806883716325355</v>
      </c>
      <c r="M103" s="135">
        <f t="shared" si="31"/>
        <v>13.754</v>
      </c>
      <c r="N103" s="136">
        <f t="shared" si="32"/>
        <v>0.51897740691741001</v>
      </c>
      <c r="O103" s="136">
        <f t="shared" si="33"/>
        <v>9.5811213584752615</v>
      </c>
      <c r="P103" s="222">
        <f t="shared" si="34"/>
        <v>75</v>
      </c>
      <c r="Q103" s="223">
        <f t="shared" si="35"/>
        <v>13</v>
      </c>
      <c r="R103" s="223">
        <f t="shared" si="36"/>
        <v>240</v>
      </c>
      <c r="T103">
        <v>534</v>
      </c>
      <c r="U103">
        <v>6490</v>
      </c>
      <c r="V103" t="s">
        <v>314</v>
      </c>
      <c r="W103">
        <v>2504.9259999999999</v>
      </c>
      <c r="X103">
        <v>1060.7360000000001</v>
      </c>
      <c r="Y103">
        <v>2.3610000000000002</v>
      </c>
      <c r="Z103">
        <v>13.754</v>
      </c>
      <c r="AA103">
        <v>177.13941600000001</v>
      </c>
      <c r="AB103">
        <v>2.2288700000000001</v>
      </c>
      <c r="AC103">
        <v>85.118306000000004</v>
      </c>
      <c r="AD103" s="1">
        <v>421</v>
      </c>
      <c r="AE103">
        <v>13</v>
      </c>
      <c r="AF103">
        <v>240</v>
      </c>
      <c r="AG103">
        <v>81</v>
      </c>
      <c r="AH103">
        <v>14.140985000000001</v>
      </c>
      <c r="AI103">
        <v>1374.5</v>
      </c>
      <c r="AJ103">
        <v>0</v>
      </c>
      <c r="AK103">
        <v>75</v>
      </c>
      <c r="AL103">
        <v>96046</v>
      </c>
      <c r="AM103">
        <v>0.98688547084539258</v>
      </c>
      <c r="AN103" t="s">
        <v>66</v>
      </c>
      <c r="AO103">
        <v>279.90300000000002</v>
      </c>
      <c r="AP103" t="s">
        <v>744</v>
      </c>
      <c r="AQ103" t="s">
        <v>118</v>
      </c>
      <c r="AR103" t="s">
        <v>119</v>
      </c>
      <c r="AS103" t="s">
        <v>118</v>
      </c>
      <c r="AT103" t="s">
        <v>119</v>
      </c>
      <c r="AU103" t="s">
        <v>200</v>
      </c>
      <c r="AV103" t="s">
        <v>314</v>
      </c>
      <c r="AW103" t="s">
        <v>66</v>
      </c>
      <c r="AX103">
        <v>6490</v>
      </c>
      <c r="AY103" t="s">
        <v>476</v>
      </c>
      <c r="AZ103">
        <v>8</v>
      </c>
      <c r="BA103" t="s">
        <v>434</v>
      </c>
      <c r="BB103">
        <v>16</v>
      </c>
      <c r="BC103">
        <v>1</v>
      </c>
      <c r="BE103" t="s">
        <v>68</v>
      </c>
      <c r="BF103">
        <v>1</v>
      </c>
      <c r="BG103" s="5" t="s">
        <v>376</v>
      </c>
      <c r="BI103" t="s">
        <v>118</v>
      </c>
      <c r="BJ103" t="s">
        <v>314</v>
      </c>
      <c r="BK103" t="s">
        <v>66</v>
      </c>
      <c r="BL103">
        <v>0.98688547084539258</v>
      </c>
      <c r="BM103">
        <v>6490</v>
      </c>
      <c r="BN103" t="s">
        <v>119</v>
      </c>
      <c r="BO103" t="s">
        <v>200</v>
      </c>
      <c r="BP103">
        <v>16</v>
      </c>
      <c r="BQ103">
        <v>2504.9259999999995</v>
      </c>
      <c r="BR103">
        <v>1.2582575071829298E-2</v>
      </c>
      <c r="BS103">
        <v>0.48051590053791304</v>
      </c>
      <c r="BT103">
        <v>0.16806883716325352</v>
      </c>
      <c r="BU103">
        <v>13.754</v>
      </c>
      <c r="BV103">
        <v>0.51897740691741001</v>
      </c>
      <c r="BW103">
        <v>9.5811213584752615</v>
      </c>
      <c r="BX103">
        <v>75</v>
      </c>
      <c r="BY103">
        <v>13</v>
      </c>
      <c r="BZ103">
        <v>240</v>
      </c>
    </row>
    <row r="104" spans="1:78" ht="16.5" x14ac:dyDescent="0.25">
      <c r="A104" s="108" t="str">
        <f t="shared" si="19"/>
        <v>해성운수</v>
      </c>
      <c r="B104" s="109" t="str">
        <f t="shared" si="20"/>
        <v>이태민</v>
      </c>
      <c r="C104" s="110" t="str">
        <f t="shared" si="21"/>
        <v>F</v>
      </c>
      <c r="D104" s="111">
        <f t="shared" si="22"/>
        <v>0.75137714842716996</v>
      </c>
      <c r="E104" s="112">
        <f t="shared" si="23"/>
        <v>802</v>
      </c>
      <c r="F104" s="113" t="str">
        <f t="shared" si="24"/>
        <v>514-1</v>
      </c>
      <c r="G104" s="114" t="str">
        <f t="shared" si="25"/>
        <v>71바5754</v>
      </c>
      <c r="H104" s="115">
        <f t="shared" si="26"/>
        <v>2</v>
      </c>
      <c r="I104" s="116">
        <f t="shared" si="27"/>
        <v>1077.7069999999999</v>
      </c>
      <c r="J104" s="117">
        <f t="shared" si="28"/>
        <v>2.9674820135108991E-2</v>
      </c>
      <c r="K104" s="117">
        <f t="shared" si="29"/>
        <v>0.36787376143397166</v>
      </c>
      <c r="L104" s="117">
        <f t="shared" si="30"/>
        <v>0.10763593444229277</v>
      </c>
      <c r="M104" s="118">
        <f t="shared" si="31"/>
        <v>7.0979999999999999</v>
      </c>
      <c r="N104" s="119">
        <f t="shared" si="32"/>
        <v>0</v>
      </c>
      <c r="O104" s="119">
        <f t="shared" si="33"/>
        <v>1.1134751838857873</v>
      </c>
      <c r="P104" s="224">
        <f t="shared" si="34"/>
        <v>15</v>
      </c>
      <c r="Q104" s="225">
        <f t="shared" si="35"/>
        <v>0</v>
      </c>
      <c r="R104" s="225">
        <f t="shared" si="36"/>
        <v>12</v>
      </c>
      <c r="T104">
        <v>534</v>
      </c>
      <c r="U104">
        <v>802</v>
      </c>
      <c r="V104" t="s">
        <v>315</v>
      </c>
      <c r="W104">
        <v>1077.7070000000001</v>
      </c>
      <c r="X104">
        <v>512.38099999999997</v>
      </c>
      <c r="Y104">
        <v>2.1030000000000002</v>
      </c>
      <c r="Z104">
        <v>7.0979999999999999</v>
      </c>
      <c r="AA104">
        <v>85.256354999999999</v>
      </c>
      <c r="AB104">
        <v>2.5299670000000001</v>
      </c>
      <c r="AC104">
        <v>31.363575999999998</v>
      </c>
      <c r="AD104" s="1">
        <v>116</v>
      </c>
      <c r="AE104">
        <v>0</v>
      </c>
      <c r="AF104">
        <v>12</v>
      </c>
      <c r="AG104">
        <v>67</v>
      </c>
      <c r="AH104">
        <v>12.640782</v>
      </c>
      <c r="AI104">
        <v>0</v>
      </c>
      <c r="AJ104">
        <v>0</v>
      </c>
      <c r="AK104">
        <v>15</v>
      </c>
      <c r="AL104">
        <v>6226</v>
      </c>
      <c r="AM104">
        <v>0.75137714842716996</v>
      </c>
      <c r="AN104" t="s">
        <v>70</v>
      </c>
      <c r="AO104">
        <v>963.005</v>
      </c>
      <c r="AP104" t="s">
        <v>745</v>
      </c>
      <c r="AQ104" t="s">
        <v>118</v>
      </c>
      <c r="AR104" t="s">
        <v>120</v>
      </c>
      <c r="AS104" t="s">
        <v>118</v>
      </c>
      <c r="AT104" t="s">
        <v>120</v>
      </c>
      <c r="AU104" t="s">
        <v>214</v>
      </c>
      <c r="AV104" t="s">
        <v>315</v>
      </c>
      <c r="AW104" t="s">
        <v>70</v>
      </c>
      <c r="AX104">
        <v>802</v>
      </c>
      <c r="AY104" t="s">
        <v>464</v>
      </c>
      <c r="AZ104">
        <v>5</v>
      </c>
      <c r="BA104" t="s">
        <v>582</v>
      </c>
      <c r="BB104">
        <v>2</v>
      </c>
      <c r="BC104">
        <v>1</v>
      </c>
      <c r="BE104" t="s">
        <v>70</v>
      </c>
      <c r="BF104">
        <v>0</v>
      </c>
      <c r="BG104" t="s">
        <v>342</v>
      </c>
      <c r="BI104" t="s">
        <v>118</v>
      </c>
      <c r="BJ104" t="s">
        <v>315</v>
      </c>
      <c r="BK104" t="s">
        <v>70</v>
      </c>
      <c r="BL104">
        <v>0.75137714842716996</v>
      </c>
      <c r="BM104">
        <v>802</v>
      </c>
      <c r="BN104" t="s">
        <v>120</v>
      </c>
      <c r="BO104" t="s">
        <v>214</v>
      </c>
      <c r="BP104">
        <v>2</v>
      </c>
      <c r="BQ104">
        <v>1077.7069999999999</v>
      </c>
      <c r="BR104">
        <v>2.9674820135108991E-2</v>
      </c>
      <c r="BS104">
        <v>0.36787376143397166</v>
      </c>
      <c r="BT104">
        <v>0.10763593444229275</v>
      </c>
      <c r="BU104">
        <v>7.0979999999999999</v>
      </c>
      <c r="BV104">
        <v>0</v>
      </c>
      <c r="BW104">
        <v>1.1134751838857873</v>
      </c>
      <c r="BX104">
        <v>15</v>
      </c>
      <c r="BY104">
        <v>0</v>
      </c>
      <c r="BZ104">
        <v>12</v>
      </c>
    </row>
    <row r="105" spans="1:78" ht="16.5" x14ac:dyDescent="0.25">
      <c r="A105" s="125" t="str">
        <f t="shared" si="19"/>
        <v>해성운수</v>
      </c>
      <c r="B105" s="126" t="str">
        <f t="shared" si="20"/>
        <v>이현</v>
      </c>
      <c r="C105" s="127" t="str">
        <f t="shared" si="21"/>
        <v>D</v>
      </c>
      <c r="D105" s="128">
        <f t="shared" si="22"/>
        <v>0.81236152118336713</v>
      </c>
      <c r="E105" s="129">
        <f t="shared" si="23"/>
        <v>3382</v>
      </c>
      <c r="F105" s="130" t="str">
        <f t="shared" si="24"/>
        <v>579</v>
      </c>
      <c r="G105" s="131" t="str">
        <f t="shared" si="25"/>
        <v>71바5770</v>
      </c>
      <c r="H105" s="132">
        <f t="shared" si="26"/>
        <v>3</v>
      </c>
      <c r="I105" s="133">
        <f t="shared" si="27"/>
        <v>2066.8029999999999</v>
      </c>
      <c r="J105" s="134">
        <f t="shared" si="28"/>
        <v>4.4393721782032637E-2</v>
      </c>
      <c r="K105" s="134">
        <f t="shared" si="29"/>
        <v>0.53632310796880966</v>
      </c>
      <c r="L105" s="134">
        <f t="shared" si="30"/>
        <v>0.32368832443150125</v>
      </c>
      <c r="M105" s="135">
        <f t="shared" si="31"/>
        <v>6.5060000000000002</v>
      </c>
      <c r="N105" s="136">
        <f t="shared" si="32"/>
        <v>0.80554010205186166</v>
      </c>
      <c r="O105" s="136">
        <f t="shared" si="33"/>
        <v>4.2290855357722732</v>
      </c>
      <c r="P105" s="222">
        <f t="shared" si="34"/>
        <v>257</v>
      </c>
      <c r="Q105" s="223">
        <f t="shared" si="35"/>
        <v>45</v>
      </c>
      <c r="R105" s="223">
        <f t="shared" si="36"/>
        <v>88</v>
      </c>
      <c r="T105">
        <v>534</v>
      </c>
      <c r="U105">
        <v>3382</v>
      </c>
      <c r="V105" t="s">
        <v>316</v>
      </c>
      <c r="W105">
        <v>2066.8040000000001</v>
      </c>
      <c r="X105">
        <v>464.88400000000001</v>
      </c>
      <c r="Y105">
        <v>4.4459999999999997</v>
      </c>
      <c r="Z105">
        <v>6.5060000000000002</v>
      </c>
      <c r="AA105">
        <v>229.104693</v>
      </c>
      <c r="AB105">
        <v>10.170809999999999</v>
      </c>
      <c r="AC105">
        <v>122.87414099999999</v>
      </c>
      <c r="AD105" s="1">
        <v>669</v>
      </c>
      <c r="AE105">
        <v>45</v>
      </c>
      <c r="AF105">
        <v>88</v>
      </c>
      <c r="AG105">
        <v>79</v>
      </c>
      <c r="AH105">
        <v>9.0212199999999996</v>
      </c>
      <c r="AI105">
        <v>739.6</v>
      </c>
      <c r="AJ105">
        <v>0</v>
      </c>
      <c r="AK105">
        <v>257</v>
      </c>
      <c r="AL105">
        <v>89622</v>
      </c>
      <c r="AM105">
        <v>0.81236152118336713</v>
      </c>
      <c r="AN105" t="s">
        <v>67</v>
      </c>
      <c r="AO105">
        <v>1800.768</v>
      </c>
      <c r="AP105" t="s">
        <v>746</v>
      </c>
      <c r="AQ105" t="s">
        <v>118</v>
      </c>
      <c r="AR105" t="s">
        <v>127</v>
      </c>
      <c r="AS105" t="s">
        <v>118</v>
      </c>
      <c r="AT105" t="s">
        <v>127</v>
      </c>
      <c r="AU105" t="s">
        <v>235</v>
      </c>
      <c r="AV105" t="s">
        <v>316</v>
      </c>
      <c r="AW105" t="s">
        <v>67</v>
      </c>
      <c r="AX105">
        <v>3382</v>
      </c>
      <c r="AY105" t="s">
        <v>497</v>
      </c>
      <c r="AZ105">
        <v>3</v>
      </c>
      <c r="BA105" t="s">
        <v>498</v>
      </c>
      <c r="BB105">
        <v>3</v>
      </c>
      <c r="BC105">
        <v>1</v>
      </c>
      <c r="BE105" t="s">
        <v>69</v>
      </c>
      <c r="BF105">
        <v>-1</v>
      </c>
      <c r="BG105" t="s">
        <v>433</v>
      </c>
      <c r="BI105" t="s">
        <v>118</v>
      </c>
      <c r="BJ105" t="s">
        <v>316</v>
      </c>
      <c r="BK105" t="s">
        <v>67</v>
      </c>
      <c r="BL105">
        <v>0.81236152118336713</v>
      </c>
      <c r="BM105">
        <v>3382</v>
      </c>
      <c r="BN105" t="s">
        <v>127</v>
      </c>
      <c r="BO105" t="s">
        <v>235</v>
      </c>
      <c r="BP105">
        <v>3</v>
      </c>
      <c r="BQ105">
        <v>2066.8029999999999</v>
      </c>
      <c r="BR105">
        <v>4.4393721782032637E-2</v>
      </c>
      <c r="BS105">
        <v>0.53632310796880966</v>
      </c>
      <c r="BT105">
        <v>0.32368816781852561</v>
      </c>
      <c r="BU105">
        <v>6.5060000000000002</v>
      </c>
      <c r="BV105">
        <v>0.80554010205186166</v>
      </c>
      <c r="BW105">
        <v>4.2290855357722732</v>
      </c>
      <c r="BX105">
        <v>257</v>
      </c>
      <c r="BY105">
        <v>45</v>
      </c>
      <c r="BZ105">
        <v>88</v>
      </c>
    </row>
    <row r="106" spans="1:78" ht="16.5" x14ac:dyDescent="0.25">
      <c r="A106" s="108" t="str">
        <f t="shared" si="19"/>
        <v>해성운수</v>
      </c>
      <c r="B106" s="109" t="str">
        <f t="shared" si="20"/>
        <v>이호철</v>
      </c>
      <c r="C106" s="110" t="str">
        <f t="shared" si="21"/>
        <v>C</v>
      </c>
      <c r="D106" s="111">
        <f t="shared" si="22"/>
        <v>0.87608695652173929</v>
      </c>
      <c r="E106" s="112">
        <f t="shared" si="23"/>
        <v>7176</v>
      </c>
      <c r="F106" s="113" t="str">
        <f t="shared" si="24"/>
        <v>24</v>
      </c>
      <c r="G106" s="114" t="str">
        <f t="shared" si="25"/>
        <v>70바3862</v>
      </c>
      <c r="H106" s="115">
        <f t="shared" si="26"/>
        <v>1</v>
      </c>
      <c r="I106" s="116">
        <f t="shared" si="27"/>
        <v>2195.3429999999998</v>
      </c>
      <c r="J106" s="117">
        <f t="shared" si="28"/>
        <v>2.0907071390877448E-2</v>
      </c>
      <c r="K106" s="117">
        <f t="shared" si="29"/>
        <v>0.38255666947404332</v>
      </c>
      <c r="L106" s="117">
        <f t="shared" si="30"/>
        <v>0.1598838996913011</v>
      </c>
      <c r="M106" s="118">
        <f t="shared" si="31"/>
        <v>14.180999999999999</v>
      </c>
      <c r="N106" s="119">
        <f t="shared" si="32"/>
        <v>0.4099587171571823</v>
      </c>
      <c r="O106" s="119">
        <f t="shared" si="33"/>
        <v>26.374010803778727</v>
      </c>
      <c r="P106" s="224">
        <f t="shared" si="34"/>
        <v>50</v>
      </c>
      <c r="Q106" s="225">
        <f t="shared" si="35"/>
        <v>9</v>
      </c>
      <c r="R106" s="225">
        <f t="shared" si="36"/>
        <v>579</v>
      </c>
      <c r="T106">
        <v>534</v>
      </c>
      <c r="U106">
        <v>7176</v>
      </c>
      <c r="V106" t="s">
        <v>571</v>
      </c>
      <c r="W106">
        <v>2195.3429999999998</v>
      </c>
      <c r="X106">
        <v>1089.751</v>
      </c>
      <c r="Y106">
        <v>2.0150000000000001</v>
      </c>
      <c r="Z106">
        <v>14.180999999999999</v>
      </c>
      <c r="AA106">
        <v>150.08080000000001</v>
      </c>
      <c r="AB106">
        <v>3.13775</v>
      </c>
      <c r="AC106">
        <v>57.414411000000001</v>
      </c>
      <c r="AD106" s="1">
        <v>351</v>
      </c>
      <c r="AE106">
        <v>9</v>
      </c>
      <c r="AF106">
        <v>579</v>
      </c>
      <c r="AG106">
        <v>86</v>
      </c>
      <c r="AH106">
        <v>14.627739999999999</v>
      </c>
      <c r="AI106">
        <v>1348</v>
      </c>
      <c r="AJ106">
        <v>25.9</v>
      </c>
      <c r="AK106">
        <v>50</v>
      </c>
      <c r="AL106">
        <v>23129</v>
      </c>
      <c r="AM106">
        <v>0.87608695652173929</v>
      </c>
      <c r="AN106" t="s">
        <v>69</v>
      </c>
      <c r="AO106">
        <v>2195.3429999999998</v>
      </c>
      <c r="AP106" t="s">
        <v>747</v>
      </c>
      <c r="AQ106" t="s">
        <v>118</v>
      </c>
      <c r="AR106" t="s">
        <v>119</v>
      </c>
      <c r="AS106" t="s">
        <v>118</v>
      </c>
      <c r="AT106" t="s">
        <v>119</v>
      </c>
      <c r="AU106" t="s">
        <v>194</v>
      </c>
      <c r="AV106" t="s">
        <v>571</v>
      </c>
      <c r="AW106" t="s">
        <v>69</v>
      </c>
      <c r="AX106">
        <v>7176</v>
      </c>
      <c r="AY106" t="s">
        <v>484</v>
      </c>
      <c r="AZ106">
        <v>2</v>
      </c>
      <c r="BA106" t="s">
        <v>350</v>
      </c>
      <c r="BB106">
        <v>1</v>
      </c>
      <c r="BC106">
        <v>1</v>
      </c>
      <c r="BE106" t="s">
        <v>69</v>
      </c>
      <c r="BF106">
        <v>0</v>
      </c>
      <c r="BG106" t="s">
        <v>342</v>
      </c>
      <c r="BI106" t="s">
        <v>118</v>
      </c>
      <c r="BJ106" t="s">
        <v>571</v>
      </c>
      <c r="BK106" t="s">
        <v>69</v>
      </c>
      <c r="BL106">
        <v>0.87608695652173929</v>
      </c>
      <c r="BM106">
        <v>7176</v>
      </c>
      <c r="BN106" t="s">
        <v>119</v>
      </c>
      <c r="BO106" t="s">
        <v>194</v>
      </c>
      <c r="BP106">
        <v>1</v>
      </c>
      <c r="BQ106">
        <v>2195.3429999999998</v>
      </c>
      <c r="BR106">
        <v>2.0907071390877448E-2</v>
      </c>
      <c r="BS106">
        <v>0.38255666947404332</v>
      </c>
      <c r="BT106">
        <v>0.1598838996913011</v>
      </c>
      <c r="BU106">
        <v>14.180999999999999</v>
      </c>
      <c r="BV106">
        <v>0.4099587171571823</v>
      </c>
      <c r="BW106">
        <v>26.374010803778727</v>
      </c>
      <c r="BX106">
        <v>50</v>
      </c>
      <c r="BY106">
        <v>9</v>
      </c>
      <c r="BZ106">
        <v>579</v>
      </c>
    </row>
    <row r="107" spans="1:78" ht="16.5" x14ac:dyDescent="0.25">
      <c r="A107" s="125" t="str">
        <f t="shared" si="19"/>
        <v>해성운수</v>
      </c>
      <c r="B107" s="126" t="str">
        <f t="shared" si="20"/>
        <v>임상균</v>
      </c>
      <c r="C107" s="127" t="str">
        <f t="shared" si="21"/>
        <v>D</v>
      </c>
      <c r="D107" s="128">
        <f t="shared" si="22"/>
        <v>0.81986209662956333</v>
      </c>
      <c r="E107" s="129">
        <f t="shared" si="23"/>
        <v>8493</v>
      </c>
      <c r="F107" s="130" t="str">
        <f t="shared" si="24"/>
        <v>560</v>
      </c>
      <c r="G107" s="131" t="str">
        <f t="shared" si="25"/>
        <v>71바5818</v>
      </c>
      <c r="H107" s="132">
        <f t="shared" si="26"/>
        <v>2</v>
      </c>
      <c r="I107" s="133">
        <f t="shared" si="27"/>
        <v>1215.1289999999999</v>
      </c>
      <c r="J107" s="134">
        <f t="shared" si="28"/>
        <v>1.8773629381302784E-2</v>
      </c>
      <c r="K107" s="134">
        <f t="shared" si="29"/>
        <v>0.42711326294282642</v>
      </c>
      <c r="L107" s="134">
        <f t="shared" si="30"/>
        <v>0.23125116757150888</v>
      </c>
      <c r="M107" s="135">
        <f t="shared" si="31"/>
        <v>5.9690000000000003</v>
      </c>
      <c r="N107" s="136">
        <f t="shared" si="32"/>
        <v>0</v>
      </c>
      <c r="O107" s="136">
        <f t="shared" si="33"/>
        <v>8.229578917135548E-2</v>
      </c>
      <c r="P107" s="222">
        <f t="shared" si="34"/>
        <v>199</v>
      </c>
      <c r="Q107" s="223">
        <f t="shared" si="35"/>
        <v>0</v>
      </c>
      <c r="R107" s="223">
        <f t="shared" si="36"/>
        <v>1</v>
      </c>
      <c r="T107">
        <v>534</v>
      </c>
      <c r="U107">
        <v>8493</v>
      </c>
      <c r="V107" t="s">
        <v>748</v>
      </c>
      <c r="W107">
        <v>1215.1289999999999</v>
      </c>
      <c r="X107">
        <v>570.15899999999999</v>
      </c>
      <c r="Y107">
        <v>2.1309999999999998</v>
      </c>
      <c r="Z107">
        <v>5.9690000000000003</v>
      </c>
      <c r="AA107">
        <v>141.82025999999999</v>
      </c>
      <c r="AB107">
        <v>2.6624810000000001</v>
      </c>
      <c r="AC107">
        <v>60.573314000000003</v>
      </c>
      <c r="AD107" s="1">
        <v>281</v>
      </c>
      <c r="AE107">
        <v>0</v>
      </c>
      <c r="AF107">
        <v>1</v>
      </c>
      <c r="AG107">
        <v>58</v>
      </c>
      <c r="AH107">
        <v>8.5680910000000008</v>
      </c>
      <c r="AI107">
        <v>0</v>
      </c>
      <c r="AJ107">
        <v>0</v>
      </c>
      <c r="AK107">
        <v>199</v>
      </c>
      <c r="AL107">
        <v>42921</v>
      </c>
      <c r="AM107">
        <v>0.81986209662956333</v>
      </c>
      <c r="AN107" t="s">
        <v>67</v>
      </c>
      <c r="AO107">
        <v>967.91499999999996</v>
      </c>
      <c r="AP107" t="s">
        <v>749</v>
      </c>
      <c r="AQ107" t="s">
        <v>118</v>
      </c>
      <c r="AR107" t="s">
        <v>123</v>
      </c>
      <c r="AS107" t="s">
        <v>118</v>
      </c>
      <c r="AT107" t="s">
        <v>123</v>
      </c>
      <c r="AU107" t="s">
        <v>227</v>
      </c>
      <c r="AV107" t="s">
        <v>748</v>
      </c>
      <c r="AW107" t="s">
        <v>67</v>
      </c>
      <c r="AX107">
        <v>8493</v>
      </c>
      <c r="AY107" t="s">
        <v>483</v>
      </c>
      <c r="AZ107">
        <v>2</v>
      </c>
      <c r="BA107" t="s">
        <v>400</v>
      </c>
      <c r="BB107">
        <v>2</v>
      </c>
      <c r="BC107">
        <v>1</v>
      </c>
      <c r="BE107" t="s">
        <v>185</v>
      </c>
      <c r="BF107" t="s">
        <v>186</v>
      </c>
      <c r="BG107" s="5" t="s">
        <v>185</v>
      </c>
      <c r="BI107" t="s">
        <v>118</v>
      </c>
      <c r="BJ107" t="s">
        <v>748</v>
      </c>
      <c r="BK107" t="s">
        <v>67</v>
      </c>
      <c r="BL107">
        <v>0.81986209662956333</v>
      </c>
      <c r="BM107">
        <v>8493</v>
      </c>
      <c r="BN107" t="s">
        <v>123</v>
      </c>
      <c r="BO107" t="s">
        <v>227</v>
      </c>
      <c r="BP107">
        <v>2</v>
      </c>
      <c r="BQ107">
        <v>1215.1289999999999</v>
      </c>
      <c r="BR107">
        <v>1.8773629381302784E-2</v>
      </c>
      <c r="BS107">
        <v>0.42711326294282642</v>
      </c>
      <c r="BT107">
        <v>0.23125116757150888</v>
      </c>
      <c r="BU107">
        <v>5.9690000000000003</v>
      </c>
      <c r="BV107">
        <v>0</v>
      </c>
      <c r="BW107">
        <v>8.229578917135548E-2</v>
      </c>
      <c r="BX107">
        <v>199</v>
      </c>
      <c r="BY107">
        <v>0</v>
      </c>
      <c r="BZ107">
        <v>1</v>
      </c>
    </row>
    <row r="108" spans="1:78" ht="16.5" x14ac:dyDescent="0.25">
      <c r="A108" s="108" t="str">
        <f t="shared" si="19"/>
        <v>해성운수</v>
      </c>
      <c r="B108" s="109" t="str">
        <f t="shared" si="20"/>
        <v>임성택</v>
      </c>
      <c r="C108" s="110" t="str">
        <f t="shared" si="21"/>
        <v>S</v>
      </c>
      <c r="D108" s="111">
        <f t="shared" si="22"/>
        <v>1.1196153846153847</v>
      </c>
      <c r="E108" s="112">
        <f t="shared" si="23"/>
        <v>6737</v>
      </c>
      <c r="F108" s="113" t="str">
        <f t="shared" si="24"/>
        <v>24</v>
      </c>
      <c r="G108" s="114" t="str">
        <f t="shared" si="25"/>
        <v>70바3859</v>
      </c>
      <c r="H108" s="115">
        <f t="shared" si="26"/>
        <v>1</v>
      </c>
      <c r="I108" s="116">
        <f t="shared" si="27"/>
        <v>2343.779</v>
      </c>
      <c r="J108" s="117">
        <f t="shared" si="28"/>
        <v>1.42178803167742E-3</v>
      </c>
      <c r="K108" s="117">
        <f t="shared" si="29"/>
        <v>0.33654522284850791</v>
      </c>
      <c r="L108" s="117">
        <f t="shared" si="30"/>
        <v>2.3039714921927367E-2</v>
      </c>
      <c r="M108" s="118">
        <f t="shared" si="31"/>
        <v>9.3070000000000004</v>
      </c>
      <c r="N108" s="119">
        <f t="shared" si="32"/>
        <v>0.38399524869878943</v>
      </c>
      <c r="O108" s="119">
        <f t="shared" si="33"/>
        <v>4.6079429843854731</v>
      </c>
      <c r="P108" s="224">
        <f t="shared" si="34"/>
        <v>0</v>
      </c>
      <c r="Q108" s="225">
        <f t="shared" si="35"/>
        <v>9</v>
      </c>
      <c r="R108" s="225">
        <f t="shared" si="36"/>
        <v>108</v>
      </c>
      <c r="T108">
        <v>534</v>
      </c>
      <c r="U108">
        <v>6737</v>
      </c>
      <c r="V108" t="s">
        <v>423</v>
      </c>
      <c r="W108">
        <v>2343.779</v>
      </c>
      <c r="X108">
        <v>805.06399999999996</v>
      </c>
      <c r="Y108">
        <v>2.911</v>
      </c>
      <c r="Z108">
        <v>9.3070000000000004</v>
      </c>
      <c r="AA108">
        <v>143.17605399999999</v>
      </c>
      <c r="AB108">
        <v>0.203566</v>
      </c>
      <c r="AC108">
        <v>48.185217000000002</v>
      </c>
      <c r="AD108" s="1">
        <v>54</v>
      </c>
      <c r="AE108">
        <v>9</v>
      </c>
      <c r="AF108">
        <v>108</v>
      </c>
      <c r="AG108">
        <v>77</v>
      </c>
      <c r="AH108">
        <v>16.369909</v>
      </c>
      <c r="AI108">
        <v>98.9</v>
      </c>
      <c r="AJ108">
        <v>0</v>
      </c>
      <c r="AK108">
        <v>0</v>
      </c>
      <c r="AL108">
        <v>0</v>
      </c>
      <c r="AM108">
        <v>1.1196153846153847</v>
      </c>
      <c r="AN108" t="s">
        <v>71</v>
      </c>
      <c r="AO108">
        <v>2343.779</v>
      </c>
      <c r="AP108" t="s">
        <v>750</v>
      </c>
      <c r="AQ108" t="s">
        <v>118</v>
      </c>
      <c r="AR108" t="s">
        <v>119</v>
      </c>
      <c r="AS108" t="s">
        <v>118</v>
      </c>
      <c r="AT108" t="s">
        <v>119</v>
      </c>
      <c r="AU108" t="s">
        <v>190</v>
      </c>
      <c r="AV108" t="s">
        <v>423</v>
      </c>
      <c r="AW108" t="s">
        <v>71</v>
      </c>
      <c r="AX108">
        <v>6737</v>
      </c>
      <c r="AY108" t="s">
        <v>473</v>
      </c>
      <c r="AZ108">
        <v>3</v>
      </c>
      <c r="BA108" t="s">
        <v>432</v>
      </c>
      <c r="BB108">
        <v>1</v>
      </c>
      <c r="BC108">
        <v>1</v>
      </c>
      <c r="BE108" t="s">
        <v>71</v>
      </c>
      <c r="BF108">
        <v>0</v>
      </c>
      <c r="BG108" t="s">
        <v>342</v>
      </c>
      <c r="BI108" t="s">
        <v>118</v>
      </c>
      <c r="BJ108" t="s">
        <v>423</v>
      </c>
      <c r="BK108" t="s">
        <v>71</v>
      </c>
      <c r="BL108">
        <v>1.1196153846153847</v>
      </c>
      <c r="BM108">
        <v>6737</v>
      </c>
      <c r="BN108" t="s">
        <v>119</v>
      </c>
      <c r="BO108" t="s">
        <v>190</v>
      </c>
      <c r="BP108">
        <v>1</v>
      </c>
      <c r="BQ108">
        <v>2343.779</v>
      </c>
      <c r="BR108">
        <v>1.42178803167742E-3</v>
      </c>
      <c r="BS108">
        <v>0.33654522284850791</v>
      </c>
      <c r="BT108">
        <v>2.3039714921927367E-2</v>
      </c>
      <c r="BU108">
        <v>9.3070000000000004</v>
      </c>
      <c r="BV108">
        <v>0.38399524869878943</v>
      </c>
      <c r="BW108">
        <v>4.6079429843854731</v>
      </c>
      <c r="BX108">
        <v>0</v>
      </c>
      <c r="BY108">
        <v>9</v>
      </c>
      <c r="BZ108">
        <v>108</v>
      </c>
    </row>
    <row r="109" spans="1:78" ht="16.5" x14ac:dyDescent="0.25">
      <c r="A109" s="125" t="str">
        <f t="shared" si="19"/>
        <v>해성운수</v>
      </c>
      <c r="B109" s="126" t="str">
        <f t="shared" si="20"/>
        <v>임종산</v>
      </c>
      <c r="C109" s="127" t="str">
        <f t="shared" si="21"/>
        <v>A</v>
      </c>
      <c r="D109" s="128">
        <f t="shared" si="22"/>
        <v>0.98984681272646435</v>
      </c>
      <c r="E109" s="129">
        <f t="shared" si="23"/>
        <v>877</v>
      </c>
      <c r="F109" s="130" t="str">
        <f t="shared" si="24"/>
        <v>24</v>
      </c>
      <c r="G109" s="131" t="str">
        <f t="shared" si="25"/>
        <v>70바3862</v>
      </c>
      <c r="H109" s="132">
        <f t="shared" si="26"/>
        <v>3</v>
      </c>
      <c r="I109" s="133">
        <f t="shared" si="27"/>
        <v>2631.7730000000001</v>
      </c>
      <c r="J109" s="134">
        <f t="shared" si="28"/>
        <v>4.8277976502159601E-3</v>
      </c>
      <c r="K109" s="134">
        <f t="shared" si="29"/>
        <v>0.35423339463408182</v>
      </c>
      <c r="L109" s="134">
        <f t="shared" si="30"/>
        <v>0.20062520589731711</v>
      </c>
      <c r="M109" s="135">
        <f t="shared" si="31"/>
        <v>11.504</v>
      </c>
      <c r="N109" s="136">
        <f t="shared" si="32"/>
        <v>0.49396357512597017</v>
      </c>
      <c r="O109" s="136">
        <f t="shared" si="33"/>
        <v>27.547968612794492</v>
      </c>
      <c r="P109" s="222">
        <f t="shared" si="34"/>
        <v>20</v>
      </c>
      <c r="Q109" s="223">
        <f t="shared" si="35"/>
        <v>13</v>
      </c>
      <c r="R109" s="223">
        <f t="shared" si="36"/>
        <v>725</v>
      </c>
      <c r="T109">
        <v>534</v>
      </c>
      <c r="U109">
        <v>877</v>
      </c>
      <c r="V109" t="s">
        <v>446</v>
      </c>
      <c r="W109">
        <v>2631.7739999999999</v>
      </c>
      <c r="X109">
        <v>1154.0730000000001</v>
      </c>
      <c r="Y109">
        <v>2.2799999999999998</v>
      </c>
      <c r="Z109">
        <v>11.504</v>
      </c>
      <c r="AA109">
        <v>168.40577400000001</v>
      </c>
      <c r="AB109">
        <v>0.813029</v>
      </c>
      <c r="AC109">
        <v>59.654949000000002</v>
      </c>
      <c r="AD109" s="1">
        <v>528</v>
      </c>
      <c r="AE109">
        <v>13</v>
      </c>
      <c r="AF109">
        <v>725</v>
      </c>
      <c r="AG109">
        <v>82</v>
      </c>
      <c r="AH109">
        <v>15.627575</v>
      </c>
      <c r="AI109">
        <v>961</v>
      </c>
      <c r="AJ109">
        <v>0</v>
      </c>
      <c r="AK109">
        <v>20</v>
      </c>
      <c r="AL109">
        <v>11005</v>
      </c>
      <c r="AM109">
        <v>0.98984681272646435</v>
      </c>
      <c r="AN109" t="s">
        <v>66</v>
      </c>
      <c r="AO109">
        <v>2390.2660000000001</v>
      </c>
      <c r="AP109" t="s">
        <v>751</v>
      </c>
      <c r="AQ109" t="s">
        <v>118</v>
      </c>
      <c r="AR109" t="s">
        <v>119</v>
      </c>
      <c r="AS109" t="s">
        <v>118</v>
      </c>
      <c r="AT109" t="s">
        <v>119</v>
      </c>
      <c r="AU109" t="s">
        <v>194</v>
      </c>
      <c r="AV109" t="s">
        <v>446</v>
      </c>
      <c r="AW109" t="s">
        <v>66</v>
      </c>
      <c r="AX109">
        <v>877</v>
      </c>
      <c r="AY109" t="s">
        <v>476</v>
      </c>
      <c r="AZ109">
        <v>5</v>
      </c>
      <c r="BA109" t="s">
        <v>392</v>
      </c>
      <c r="BB109">
        <v>3</v>
      </c>
      <c r="BC109">
        <v>1</v>
      </c>
      <c r="BE109" t="s">
        <v>69</v>
      </c>
      <c r="BF109">
        <v>2</v>
      </c>
      <c r="BG109" t="s">
        <v>376</v>
      </c>
      <c r="BI109" t="s">
        <v>118</v>
      </c>
      <c r="BJ109" t="s">
        <v>446</v>
      </c>
      <c r="BK109" t="s">
        <v>66</v>
      </c>
      <c r="BL109">
        <v>0.98984681272646435</v>
      </c>
      <c r="BM109">
        <v>877</v>
      </c>
      <c r="BN109" t="s">
        <v>119</v>
      </c>
      <c r="BO109" t="s">
        <v>194</v>
      </c>
      <c r="BP109">
        <v>3</v>
      </c>
      <c r="BQ109">
        <v>2631.7730000000001</v>
      </c>
      <c r="BR109">
        <v>4.8277976502159601E-3</v>
      </c>
      <c r="BS109">
        <v>0.35423339463408182</v>
      </c>
      <c r="BT109">
        <v>0.2006251296653892</v>
      </c>
      <c r="BU109">
        <v>11.504</v>
      </c>
      <c r="BV109">
        <v>0.49396357512597017</v>
      </c>
      <c r="BW109">
        <v>27.547968612794492</v>
      </c>
      <c r="BX109">
        <v>20</v>
      </c>
      <c r="BY109">
        <v>13</v>
      </c>
      <c r="BZ109">
        <v>725</v>
      </c>
    </row>
    <row r="110" spans="1:78" ht="16.5" x14ac:dyDescent="0.25">
      <c r="A110" s="108" t="str">
        <f t="shared" si="19"/>
        <v>해성운수</v>
      </c>
      <c r="B110" s="109" t="str">
        <f t="shared" si="20"/>
        <v>장동훈</v>
      </c>
      <c r="C110" s="110" t="str">
        <f t="shared" si="21"/>
        <v>S</v>
      </c>
      <c r="D110" s="111">
        <f t="shared" si="22"/>
        <v>1.0145617973469527</v>
      </c>
      <c r="E110" s="112">
        <f t="shared" si="23"/>
        <v>7607</v>
      </c>
      <c r="F110" s="113" t="str">
        <f t="shared" si="24"/>
        <v>24</v>
      </c>
      <c r="G110" s="114" t="str">
        <f t="shared" si="25"/>
        <v>70바3876</v>
      </c>
      <c r="H110" s="115">
        <f t="shared" si="26"/>
        <v>5</v>
      </c>
      <c r="I110" s="116">
        <f t="shared" si="27"/>
        <v>2453.9949999999999</v>
      </c>
      <c r="J110" s="117">
        <f t="shared" si="28"/>
        <v>1.7635446294601608E-3</v>
      </c>
      <c r="K110" s="117">
        <f t="shared" si="29"/>
        <v>0.36255480159558057</v>
      </c>
      <c r="L110" s="117">
        <f t="shared" si="30"/>
        <v>0.11369216318696657</v>
      </c>
      <c r="M110" s="118">
        <f t="shared" si="31"/>
        <v>12.62</v>
      </c>
      <c r="N110" s="119">
        <f t="shared" si="32"/>
        <v>0.69274794773420489</v>
      </c>
      <c r="O110" s="119">
        <f t="shared" si="33"/>
        <v>31.051408010203772</v>
      </c>
      <c r="P110" s="224">
        <f t="shared" si="34"/>
        <v>5</v>
      </c>
      <c r="Q110" s="225">
        <f t="shared" si="35"/>
        <v>17</v>
      </c>
      <c r="R110" s="225">
        <f t="shared" si="36"/>
        <v>762</v>
      </c>
      <c r="T110">
        <v>534</v>
      </c>
      <c r="U110">
        <v>7607</v>
      </c>
      <c r="V110" t="s">
        <v>317</v>
      </c>
      <c r="W110">
        <v>2454.5360000000001</v>
      </c>
      <c r="X110">
        <v>1049.327</v>
      </c>
      <c r="Y110">
        <v>2.339</v>
      </c>
      <c r="Z110">
        <v>12.62</v>
      </c>
      <c r="AA110">
        <v>137.64494300000001</v>
      </c>
      <c r="AB110">
        <v>0.24274299999999999</v>
      </c>
      <c r="AC110">
        <v>49.903835000000001</v>
      </c>
      <c r="AD110" s="1">
        <v>279</v>
      </c>
      <c r="AE110">
        <v>17</v>
      </c>
      <c r="AF110">
        <v>762</v>
      </c>
      <c r="AG110">
        <v>89</v>
      </c>
      <c r="AH110">
        <v>17.832373</v>
      </c>
      <c r="AI110">
        <v>1109.5</v>
      </c>
      <c r="AJ110">
        <v>34.9</v>
      </c>
      <c r="AK110">
        <v>5</v>
      </c>
      <c r="AL110">
        <v>2259</v>
      </c>
      <c r="AM110">
        <v>1.0145617973469527</v>
      </c>
      <c r="AN110" t="s">
        <v>71</v>
      </c>
      <c r="AO110">
        <v>1970.8230000000001</v>
      </c>
      <c r="AP110" t="s">
        <v>752</v>
      </c>
      <c r="AQ110" t="s">
        <v>118</v>
      </c>
      <c r="AR110" t="s">
        <v>119</v>
      </c>
      <c r="AS110" t="s">
        <v>118</v>
      </c>
      <c r="AT110" t="s">
        <v>119</v>
      </c>
      <c r="AU110" t="s">
        <v>610</v>
      </c>
      <c r="AV110" t="s">
        <v>317</v>
      </c>
      <c r="AW110" t="s">
        <v>71</v>
      </c>
      <c r="AX110">
        <v>7607</v>
      </c>
      <c r="AY110" t="s">
        <v>473</v>
      </c>
      <c r="AZ110">
        <v>16</v>
      </c>
      <c r="BA110" t="s">
        <v>753</v>
      </c>
      <c r="BB110">
        <v>5</v>
      </c>
      <c r="BC110">
        <v>1</v>
      </c>
      <c r="BE110" t="s">
        <v>66</v>
      </c>
      <c r="BF110">
        <v>1</v>
      </c>
      <c r="BG110" s="5" t="s">
        <v>376</v>
      </c>
      <c r="BI110" t="s">
        <v>118</v>
      </c>
      <c r="BJ110" t="s">
        <v>317</v>
      </c>
      <c r="BK110" t="s">
        <v>71</v>
      </c>
      <c r="BL110">
        <v>1.0145617973469527</v>
      </c>
      <c r="BM110">
        <v>7607</v>
      </c>
      <c r="BN110" t="s">
        <v>119</v>
      </c>
      <c r="BO110" t="s">
        <v>610</v>
      </c>
      <c r="BP110">
        <v>5</v>
      </c>
      <c r="BQ110">
        <v>2453.9949999999999</v>
      </c>
      <c r="BR110">
        <v>1.7635446294601608E-3</v>
      </c>
      <c r="BS110">
        <v>0.36255480159558057</v>
      </c>
      <c r="BT110">
        <v>0.11366710449551361</v>
      </c>
      <c r="BU110">
        <v>12.62</v>
      </c>
      <c r="BV110">
        <v>0.69274794773420489</v>
      </c>
      <c r="BW110">
        <v>31.051408010203772</v>
      </c>
      <c r="BX110">
        <v>5</v>
      </c>
      <c r="BY110">
        <v>17</v>
      </c>
      <c r="BZ110">
        <v>762</v>
      </c>
    </row>
    <row r="111" spans="1:78" ht="16.5" x14ac:dyDescent="0.25">
      <c r="A111" s="125" t="str">
        <f t="shared" si="19"/>
        <v>해성운수</v>
      </c>
      <c r="B111" s="126" t="str">
        <f t="shared" si="20"/>
        <v>장상욱</v>
      </c>
      <c r="C111" s="127" t="str">
        <f t="shared" si="21"/>
        <v>F</v>
      </c>
      <c r="D111" s="128">
        <f t="shared" si="22"/>
        <v>0.75727764180362278</v>
      </c>
      <c r="E111" s="129">
        <f t="shared" si="23"/>
        <v>1934</v>
      </c>
      <c r="F111" s="130" t="str">
        <f t="shared" si="24"/>
        <v>579</v>
      </c>
      <c r="G111" s="131" t="str">
        <f t="shared" si="25"/>
        <v>71바5776</v>
      </c>
      <c r="H111" s="132">
        <f t="shared" si="26"/>
        <v>8</v>
      </c>
      <c r="I111" s="133">
        <f t="shared" si="27"/>
        <v>3418.7429999999999</v>
      </c>
      <c r="J111" s="134">
        <f t="shared" si="28"/>
        <v>5.2372859923325516E-3</v>
      </c>
      <c r="K111" s="134">
        <f t="shared" si="29"/>
        <v>0.49313173565885071</v>
      </c>
      <c r="L111" s="134">
        <f t="shared" si="30"/>
        <v>0.39224943202808754</v>
      </c>
      <c r="M111" s="135">
        <f t="shared" si="31"/>
        <v>8.4689999999999994</v>
      </c>
      <c r="N111" s="136">
        <f t="shared" si="32"/>
        <v>3.0713042776248463</v>
      </c>
      <c r="O111" s="136">
        <f t="shared" si="33"/>
        <v>2.1937887697320333</v>
      </c>
      <c r="P111" s="222">
        <f t="shared" si="34"/>
        <v>107</v>
      </c>
      <c r="Q111" s="223">
        <f t="shared" si="35"/>
        <v>105</v>
      </c>
      <c r="R111" s="223">
        <f t="shared" si="36"/>
        <v>75</v>
      </c>
      <c r="T111">
        <v>534</v>
      </c>
      <c r="U111">
        <v>1934</v>
      </c>
      <c r="V111" t="s">
        <v>572</v>
      </c>
      <c r="W111">
        <v>3418.7429999999999</v>
      </c>
      <c r="X111">
        <v>965.31899999999996</v>
      </c>
      <c r="Y111">
        <v>3.5419999999999998</v>
      </c>
      <c r="Z111">
        <v>8.4689999999999994</v>
      </c>
      <c r="AA111">
        <v>340.39691599999998</v>
      </c>
      <c r="AB111">
        <v>1.782756</v>
      </c>
      <c r="AC111">
        <v>167.860522</v>
      </c>
      <c r="AD111" s="1">
        <v>1341</v>
      </c>
      <c r="AE111">
        <v>105</v>
      </c>
      <c r="AF111">
        <v>75</v>
      </c>
      <c r="AG111">
        <v>87</v>
      </c>
      <c r="AH111">
        <v>10.043400999999999</v>
      </c>
      <c r="AI111">
        <v>396.9</v>
      </c>
      <c r="AJ111">
        <v>11</v>
      </c>
      <c r="AK111">
        <v>107</v>
      </c>
      <c r="AL111">
        <v>102101</v>
      </c>
      <c r="AM111">
        <v>0.75727764180362278</v>
      </c>
      <c r="AN111" t="s">
        <v>70</v>
      </c>
      <c r="AO111">
        <v>1870.796</v>
      </c>
      <c r="AP111" t="s">
        <v>754</v>
      </c>
      <c r="AQ111" t="s">
        <v>118</v>
      </c>
      <c r="AR111" t="s">
        <v>127</v>
      </c>
      <c r="AS111" t="s">
        <v>118</v>
      </c>
      <c r="AT111" t="s">
        <v>127</v>
      </c>
      <c r="AU111" t="s">
        <v>540</v>
      </c>
      <c r="AV111" t="s">
        <v>572</v>
      </c>
      <c r="AW111" t="s">
        <v>70</v>
      </c>
      <c r="AX111">
        <v>1934</v>
      </c>
      <c r="AY111" t="s">
        <v>479</v>
      </c>
      <c r="AZ111">
        <v>4</v>
      </c>
      <c r="BA111" t="s">
        <v>492</v>
      </c>
      <c r="BB111">
        <v>8</v>
      </c>
      <c r="BC111">
        <v>1</v>
      </c>
      <c r="BE111" t="s">
        <v>70</v>
      </c>
      <c r="BF111">
        <v>0</v>
      </c>
      <c r="BG111" t="s">
        <v>342</v>
      </c>
      <c r="BI111" t="s">
        <v>118</v>
      </c>
      <c r="BJ111" t="s">
        <v>572</v>
      </c>
      <c r="BK111" t="s">
        <v>70</v>
      </c>
      <c r="BL111">
        <v>0.75727764180362278</v>
      </c>
      <c r="BM111">
        <v>1934</v>
      </c>
      <c r="BN111" t="s">
        <v>127</v>
      </c>
      <c r="BO111" t="s">
        <v>540</v>
      </c>
      <c r="BP111">
        <v>8</v>
      </c>
      <c r="BQ111">
        <v>3418.7429999999999</v>
      </c>
      <c r="BR111">
        <v>5.2372859923325516E-3</v>
      </c>
      <c r="BS111">
        <v>0.49313173565885071</v>
      </c>
      <c r="BT111">
        <v>0.39224943202808754</v>
      </c>
      <c r="BU111">
        <v>8.4689999999999994</v>
      </c>
      <c r="BV111">
        <v>3.0713042776248463</v>
      </c>
      <c r="BW111">
        <v>2.1937887697320333</v>
      </c>
      <c r="BX111">
        <v>107</v>
      </c>
      <c r="BY111">
        <v>105</v>
      </c>
      <c r="BZ111">
        <v>75</v>
      </c>
    </row>
    <row r="112" spans="1:78" ht="16.5" x14ac:dyDescent="0.25">
      <c r="A112" s="108" t="str">
        <f t="shared" si="19"/>
        <v>해성운수</v>
      </c>
      <c r="B112" s="109" t="str">
        <f t="shared" si="20"/>
        <v>장준호</v>
      </c>
      <c r="C112" s="110" t="str">
        <f t="shared" si="21"/>
        <v>F</v>
      </c>
      <c r="D112" s="111">
        <f t="shared" si="22"/>
        <v>0.78211548262848041</v>
      </c>
      <c r="E112" s="112">
        <f t="shared" si="23"/>
        <v>3904</v>
      </c>
      <c r="F112" s="113" t="str">
        <f t="shared" si="24"/>
        <v>593</v>
      </c>
      <c r="G112" s="114" t="str">
        <f t="shared" si="25"/>
        <v>71바5794</v>
      </c>
      <c r="H112" s="115">
        <f t="shared" si="26"/>
        <v>2</v>
      </c>
      <c r="I112" s="116">
        <f t="shared" si="27"/>
        <v>2298.4500000000003</v>
      </c>
      <c r="J112" s="117">
        <f t="shared" si="28"/>
        <v>1.0413691585718544E-2</v>
      </c>
      <c r="K112" s="117">
        <f t="shared" si="29"/>
        <v>0.51531177011051388</v>
      </c>
      <c r="L112" s="117">
        <f t="shared" si="30"/>
        <v>0.14879592769040004</v>
      </c>
      <c r="M112" s="118">
        <f t="shared" si="31"/>
        <v>11.765000000000001</v>
      </c>
      <c r="N112" s="119">
        <f t="shared" si="32"/>
        <v>0.73962888033239782</v>
      </c>
      <c r="O112" s="119">
        <f t="shared" si="33"/>
        <v>10.093758837477429</v>
      </c>
      <c r="P112" s="224">
        <f t="shared" si="34"/>
        <v>204</v>
      </c>
      <c r="Q112" s="225">
        <f t="shared" si="35"/>
        <v>17</v>
      </c>
      <c r="R112" s="225">
        <f t="shared" si="36"/>
        <v>232</v>
      </c>
      <c r="T112">
        <v>534</v>
      </c>
      <c r="U112">
        <v>3904</v>
      </c>
      <c r="V112" t="s">
        <v>573</v>
      </c>
      <c r="W112">
        <v>2298.4499999999998</v>
      </c>
      <c r="X112">
        <v>1279.5060000000001</v>
      </c>
      <c r="Y112">
        <v>1.796</v>
      </c>
      <c r="Z112">
        <v>11.765000000000001</v>
      </c>
      <c r="AA112">
        <v>236.94383300000001</v>
      </c>
      <c r="AB112">
        <v>2.46746</v>
      </c>
      <c r="AC112">
        <v>122.099946</v>
      </c>
      <c r="AD112" s="1">
        <v>342</v>
      </c>
      <c r="AE112">
        <v>17</v>
      </c>
      <c r="AF112">
        <v>232</v>
      </c>
      <c r="AG112">
        <v>71</v>
      </c>
      <c r="AH112">
        <v>9.7004000000000001</v>
      </c>
      <c r="AI112">
        <v>132.80000000000001</v>
      </c>
      <c r="AJ112">
        <v>0</v>
      </c>
      <c r="AK112">
        <v>204</v>
      </c>
      <c r="AL112">
        <v>84549</v>
      </c>
      <c r="AM112">
        <v>0.78211548262848041</v>
      </c>
      <c r="AN112" t="s">
        <v>70</v>
      </c>
      <c r="AO112">
        <v>2224.4070000000002</v>
      </c>
      <c r="AP112" t="s">
        <v>755</v>
      </c>
      <c r="AQ112" t="s">
        <v>118</v>
      </c>
      <c r="AR112" t="s">
        <v>128</v>
      </c>
      <c r="AS112" t="s">
        <v>118</v>
      </c>
      <c r="AT112" t="s">
        <v>128</v>
      </c>
      <c r="AU112" t="s">
        <v>246</v>
      </c>
      <c r="AV112" t="s">
        <v>573</v>
      </c>
      <c r="AW112" t="s">
        <v>70</v>
      </c>
      <c r="AX112">
        <v>3904</v>
      </c>
      <c r="AY112" t="s">
        <v>461</v>
      </c>
      <c r="AZ112">
        <v>4</v>
      </c>
      <c r="BA112" t="s">
        <v>508</v>
      </c>
      <c r="BB112">
        <v>2</v>
      </c>
      <c r="BC112">
        <v>1</v>
      </c>
      <c r="BE112" t="s">
        <v>70</v>
      </c>
      <c r="BF112">
        <v>0</v>
      </c>
      <c r="BG112" t="s">
        <v>342</v>
      </c>
      <c r="BI112" t="s">
        <v>118</v>
      </c>
      <c r="BJ112" t="s">
        <v>573</v>
      </c>
      <c r="BK112" t="s">
        <v>70</v>
      </c>
      <c r="BL112">
        <v>0.78211548262848041</v>
      </c>
      <c r="BM112">
        <v>3904</v>
      </c>
      <c r="BN112" t="s">
        <v>128</v>
      </c>
      <c r="BO112" t="s">
        <v>246</v>
      </c>
      <c r="BP112">
        <v>2</v>
      </c>
      <c r="BQ112">
        <v>2298.4500000000003</v>
      </c>
      <c r="BR112">
        <v>1.0413691585718544E-2</v>
      </c>
      <c r="BS112">
        <v>0.51531177011051388</v>
      </c>
      <c r="BT112">
        <v>0.14879592769040006</v>
      </c>
      <c r="BU112">
        <v>11.765000000000001</v>
      </c>
      <c r="BV112">
        <v>0.73962888033239782</v>
      </c>
      <c r="BW112">
        <v>10.093758837477429</v>
      </c>
      <c r="BX112">
        <v>204</v>
      </c>
      <c r="BY112">
        <v>17</v>
      </c>
      <c r="BZ112">
        <v>232</v>
      </c>
    </row>
    <row r="113" spans="1:78" ht="16.5" x14ac:dyDescent="0.25">
      <c r="A113" s="125" t="str">
        <f t="shared" si="19"/>
        <v>해성운수</v>
      </c>
      <c r="B113" s="126" t="str">
        <f t="shared" si="20"/>
        <v>전만동</v>
      </c>
      <c r="C113" s="127" t="str">
        <f t="shared" si="21"/>
        <v>S</v>
      </c>
      <c r="D113" s="128">
        <f t="shared" si="22"/>
        <v>1.0808771929824561</v>
      </c>
      <c r="E113" s="129">
        <f t="shared" si="23"/>
        <v>2120</v>
      </c>
      <c r="F113" s="130" t="str">
        <f t="shared" si="24"/>
        <v>579</v>
      </c>
      <c r="G113" s="131" t="str">
        <f t="shared" si="25"/>
        <v>71바5799</v>
      </c>
      <c r="H113" s="132">
        <f t="shared" si="26"/>
        <v>1</v>
      </c>
      <c r="I113" s="133">
        <f t="shared" si="27"/>
        <v>1736.0060000000001</v>
      </c>
      <c r="J113" s="134">
        <f t="shared" si="28"/>
        <v>3.5833794186464603E-2</v>
      </c>
      <c r="K113" s="134">
        <f t="shared" si="29"/>
        <v>0.38700041631865645</v>
      </c>
      <c r="L113" s="134">
        <f t="shared" si="30"/>
        <v>0.55702572456546806</v>
      </c>
      <c r="M113" s="135">
        <f t="shared" si="31"/>
        <v>0.67400000000000004</v>
      </c>
      <c r="N113" s="136">
        <f t="shared" si="32"/>
        <v>0</v>
      </c>
      <c r="O113" s="136">
        <f t="shared" si="33"/>
        <v>0.40322441281884969</v>
      </c>
      <c r="P113" s="222">
        <f t="shared" si="34"/>
        <v>39</v>
      </c>
      <c r="Q113" s="223">
        <f t="shared" si="35"/>
        <v>0</v>
      </c>
      <c r="R113" s="223">
        <f t="shared" si="36"/>
        <v>7</v>
      </c>
      <c r="T113">
        <v>534</v>
      </c>
      <c r="U113">
        <v>2120</v>
      </c>
      <c r="V113" t="s">
        <v>574</v>
      </c>
      <c r="W113">
        <v>1736.0060000000001</v>
      </c>
      <c r="X113">
        <v>281.78699999999998</v>
      </c>
      <c r="Y113">
        <v>6.1609999999999996</v>
      </c>
      <c r="Z113">
        <v>0.67400000000000004</v>
      </c>
      <c r="AA113">
        <v>164.26599899999999</v>
      </c>
      <c r="AB113">
        <v>5.8862740000000002</v>
      </c>
      <c r="AC113">
        <v>63.571010000000001</v>
      </c>
      <c r="AD113" s="1">
        <v>967</v>
      </c>
      <c r="AE113">
        <v>0</v>
      </c>
      <c r="AF113">
        <v>7</v>
      </c>
      <c r="AG113">
        <v>63</v>
      </c>
      <c r="AH113">
        <v>10.568261</v>
      </c>
      <c r="AI113">
        <v>4.4000000000000004</v>
      </c>
      <c r="AJ113">
        <v>0</v>
      </c>
      <c r="AK113">
        <v>39</v>
      </c>
      <c r="AL113">
        <v>4723</v>
      </c>
      <c r="AM113">
        <v>1.0808771929824561</v>
      </c>
      <c r="AN113" t="s">
        <v>71</v>
      </c>
      <c r="AO113">
        <v>1736.0060000000001</v>
      </c>
      <c r="AP113" t="s">
        <v>756</v>
      </c>
      <c r="AQ113" t="s">
        <v>118</v>
      </c>
      <c r="AR113" t="s">
        <v>127</v>
      </c>
      <c r="AS113" t="s">
        <v>118</v>
      </c>
      <c r="AT113" t="s">
        <v>127</v>
      </c>
      <c r="AU113" t="s">
        <v>365</v>
      </c>
      <c r="AV113" t="s">
        <v>574</v>
      </c>
      <c r="AW113" t="s">
        <v>71</v>
      </c>
      <c r="AX113">
        <v>2120</v>
      </c>
      <c r="AY113" t="s">
        <v>490</v>
      </c>
      <c r="AZ113">
        <v>3</v>
      </c>
      <c r="BA113" t="s">
        <v>757</v>
      </c>
      <c r="BB113">
        <v>1</v>
      </c>
      <c r="BC113">
        <v>1</v>
      </c>
      <c r="BE113" t="s">
        <v>66</v>
      </c>
      <c r="BF113">
        <v>1</v>
      </c>
      <c r="BG113" t="s">
        <v>376</v>
      </c>
      <c r="BI113" t="s">
        <v>118</v>
      </c>
      <c r="BJ113" t="s">
        <v>574</v>
      </c>
      <c r="BK113" t="s">
        <v>71</v>
      </c>
      <c r="BL113">
        <v>1.0808771929824561</v>
      </c>
      <c r="BM113">
        <v>2120</v>
      </c>
      <c r="BN113" t="s">
        <v>127</v>
      </c>
      <c r="BO113" t="s">
        <v>365</v>
      </c>
      <c r="BP113">
        <v>1</v>
      </c>
      <c r="BQ113">
        <v>1736.0060000000001</v>
      </c>
      <c r="BR113">
        <v>3.5833794186464603E-2</v>
      </c>
      <c r="BS113">
        <v>0.38700041631865645</v>
      </c>
      <c r="BT113">
        <v>0.55702572456546806</v>
      </c>
      <c r="BU113">
        <v>0.67400000000000004</v>
      </c>
      <c r="BV113">
        <v>0</v>
      </c>
      <c r="BW113">
        <v>0.40322441281884969</v>
      </c>
      <c r="BX113">
        <v>39</v>
      </c>
      <c r="BY113">
        <v>0</v>
      </c>
      <c r="BZ113">
        <v>7</v>
      </c>
    </row>
    <row r="114" spans="1:78" ht="16.5" x14ac:dyDescent="0.25">
      <c r="A114" s="108" t="str">
        <f t="shared" si="19"/>
        <v>해성운수</v>
      </c>
      <c r="B114" s="109" t="str">
        <f t="shared" si="20"/>
        <v>전병준</v>
      </c>
      <c r="C114" s="110" t="str">
        <f t="shared" si="21"/>
        <v>B</v>
      </c>
      <c r="D114" s="111">
        <f t="shared" si="22"/>
        <v>0.92230769230769227</v>
      </c>
      <c r="E114" s="112">
        <f t="shared" si="23"/>
        <v>4168</v>
      </c>
      <c r="F114" s="113" t="str">
        <f t="shared" si="24"/>
        <v>순환51</v>
      </c>
      <c r="G114" s="114" t="str">
        <f t="shared" si="25"/>
        <v>71바5769</v>
      </c>
      <c r="H114" s="115">
        <f t="shared" si="26"/>
        <v>1</v>
      </c>
      <c r="I114" s="116">
        <f t="shared" si="27"/>
        <v>1194.6579999999999</v>
      </c>
      <c r="J114" s="117">
        <f t="shared" si="28"/>
        <v>2.9339451727758883E-2</v>
      </c>
      <c r="K114" s="117">
        <f t="shared" si="29"/>
        <v>0.35590705330305794</v>
      </c>
      <c r="L114" s="117">
        <f t="shared" si="30"/>
        <v>0.19670901630424775</v>
      </c>
      <c r="M114" s="118">
        <f t="shared" si="31"/>
        <v>7.9390000000000001</v>
      </c>
      <c r="N114" s="119">
        <f t="shared" si="32"/>
        <v>0</v>
      </c>
      <c r="O114" s="119">
        <f t="shared" si="33"/>
        <v>2.8460027890827337</v>
      </c>
      <c r="P114" s="224">
        <f t="shared" si="34"/>
        <v>0</v>
      </c>
      <c r="Q114" s="225">
        <f t="shared" si="35"/>
        <v>0</v>
      </c>
      <c r="R114" s="225">
        <f t="shared" si="36"/>
        <v>34</v>
      </c>
      <c r="T114">
        <v>534</v>
      </c>
      <c r="U114">
        <v>4168</v>
      </c>
      <c r="V114" t="s">
        <v>575</v>
      </c>
      <c r="W114">
        <v>1194.6579999999999</v>
      </c>
      <c r="X114">
        <v>498.19600000000003</v>
      </c>
      <c r="Y114">
        <v>2.3980000000000001</v>
      </c>
      <c r="Z114">
        <v>7.9390000000000001</v>
      </c>
      <c r="AA114">
        <v>96.028243000000003</v>
      </c>
      <c r="AB114">
        <v>2.8174160000000001</v>
      </c>
      <c r="AC114">
        <v>34.177129000000001</v>
      </c>
      <c r="AD114" s="1">
        <v>235</v>
      </c>
      <c r="AE114">
        <v>0</v>
      </c>
      <c r="AF114">
        <v>34</v>
      </c>
      <c r="AG114">
        <v>63</v>
      </c>
      <c r="AH114">
        <v>12.440694000000001</v>
      </c>
      <c r="AI114">
        <v>0</v>
      </c>
      <c r="AJ114">
        <v>0</v>
      </c>
      <c r="AK114">
        <v>0</v>
      </c>
      <c r="AL114">
        <v>0</v>
      </c>
      <c r="AM114">
        <v>0.92230769230769227</v>
      </c>
      <c r="AN114" t="s">
        <v>68</v>
      </c>
      <c r="AO114">
        <v>1194.6579999999999</v>
      </c>
      <c r="AP114" t="s">
        <v>758</v>
      </c>
      <c r="AQ114" t="s">
        <v>118</v>
      </c>
      <c r="AR114" t="s">
        <v>529</v>
      </c>
      <c r="AS114" t="s">
        <v>118</v>
      </c>
      <c r="AT114" t="s">
        <v>529</v>
      </c>
      <c r="AU114" t="s">
        <v>543</v>
      </c>
      <c r="AV114" t="s">
        <v>575</v>
      </c>
      <c r="AW114" t="s">
        <v>68</v>
      </c>
      <c r="AX114">
        <v>4168</v>
      </c>
      <c r="AY114" t="s">
        <v>576</v>
      </c>
      <c r="AZ114">
        <v>2</v>
      </c>
      <c r="BA114" t="s">
        <v>577</v>
      </c>
      <c r="BB114">
        <v>1</v>
      </c>
      <c r="BC114">
        <v>1</v>
      </c>
      <c r="BE114" t="s">
        <v>68</v>
      </c>
      <c r="BF114">
        <v>0</v>
      </c>
      <c r="BG114" s="5" t="s">
        <v>342</v>
      </c>
      <c r="BI114" t="s">
        <v>118</v>
      </c>
      <c r="BJ114" t="s">
        <v>575</v>
      </c>
      <c r="BK114" t="s">
        <v>68</v>
      </c>
      <c r="BL114">
        <v>0.92230769230769227</v>
      </c>
      <c r="BM114">
        <v>4168</v>
      </c>
      <c r="BN114" t="s">
        <v>529</v>
      </c>
      <c r="BO114" t="s">
        <v>543</v>
      </c>
      <c r="BP114">
        <v>1</v>
      </c>
      <c r="BQ114">
        <v>1194.6579999999999</v>
      </c>
      <c r="BR114">
        <v>2.9339451727758883E-2</v>
      </c>
      <c r="BS114">
        <v>0.35590705330305794</v>
      </c>
      <c r="BT114">
        <v>0.19670901630424775</v>
      </c>
      <c r="BU114">
        <v>7.9390000000000001</v>
      </c>
      <c r="BV114">
        <v>0</v>
      </c>
      <c r="BW114">
        <v>2.8460027890827337</v>
      </c>
      <c r="BX114">
        <v>0</v>
      </c>
      <c r="BY114">
        <v>0</v>
      </c>
      <c r="BZ114">
        <v>34</v>
      </c>
    </row>
    <row r="115" spans="1:78" ht="16.5" x14ac:dyDescent="0.25">
      <c r="A115" s="125" t="str">
        <f t="shared" si="19"/>
        <v>해성운수</v>
      </c>
      <c r="B115" s="126" t="str">
        <f t="shared" si="20"/>
        <v>전영재</v>
      </c>
      <c r="C115" s="127" t="str">
        <f t="shared" si="21"/>
        <v>D</v>
      </c>
      <c r="D115" s="128">
        <f t="shared" si="22"/>
        <v>0.82886246503350214</v>
      </c>
      <c r="E115" s="129">
        <f t="shared" si="23"/>
        <v>3003</v>
      </c>
      <c r="F115" s="130" t="str">
        <f t="shared" si="24"/>
        <v>579</v>
      </c>
      <c r="G115" s="131" t="str">
        <f t="shared" si="25"/>
        <v>71바5814</v>
      </c>
      <c r="H115" s="132">
        <f t="shared" si="26"/>
        <v>7</v>
      </c>
      <c r="I115" s="133">
        <f t="shared" si="27"/>
        <v>1477.364</v>
      </c>
      <c r="J115" s="134">
        <f t="shared" si="28"/>
        <v>1.1028880612204842E-2</v>
      </c>
      <c r="K115" s="134">
        <f t="shared" si="29"/>
        <v>0.50119873642444046</v>
      </c>
      <c r="L115" s="134">
        <f t="shared" si="30"/>
        <v>0.43320400388800595</v>
      </c>
      <c r="M115" s="135">
        <f t="shared" si="31"/>
        <v>4.8319999999999999</v>
      </c>
      <c r="N115" s="136">
        <f t="shared" si="32"/>
        <v>0</v>
      </c>
      <c r="O115" s="136">
        <f t="shared" si="33"/>
        <v>1.4214506377575193</v>
      </c>
      <c r="P115" s="222">
        <f t="shared" si="34"/>
        <v>87</v>
      </c>
      <c r="Q115" s="223">
        <f t="shared" si="35"/>
        <v>0</v>
      </c>
      <c r="R115" s="223">
        <f t="shared" si="36"/>
        <v>21</v>
      </c>
      <c r="T115">
        <v>534</v>
      </c>
      <c r="U115">
        <v>3003</v>
      </c>
      <c r="V115" t="s">
        <v>447</v>
      </c>
      <c r="W115">
        <v>1477.364</v>
      </c>
      <c r="X115">
        <v>325.20999999999998</v>
      </c>
      <c r="Y115">
        <v>4.5430000000000001</v>
      </c>
      <c r="Z115">
        <v>4.8319999999999999</v>
      </c>
      <c r="AA115">
        <v>153.509142</v>
      </c>
      <c r="AB115">
        <v>1.6930339999999999</v>
      </c>
      <c r="AC115">
        <v>76.938587999999996</v>
      </c>
      <c r="AD115" s="1">
        <v>640</v>
      </c>
      <c r="AE115">
        <v>0</v>
      </c>
      <c r="AF115">
        <v>21</v>
      </c>
      <c r="AG115">
        <v>62</v>
      </c>
      <c r="AH115">
        <v>9.6239469999999994</v>
      </c>
      <c r="AI115">
        <v>0</v>
      </c>
      <c r="AJ115">
        <v>0</v>
      </c>
      <c r="AK115">
        <v>87</v>
      </c>
      <c r="AL115">
        <v>45852</v>
      </c>
      <c r="AM115">
        <v>0.82886246503350214</v>
      </c>
      <c r="AN115" t="s">
        <v>67</v>
      </c>
      <c r="AO115">
        <v>451.464</v>
      </c>
      <c r="AP115" t="s">
        <v>759</v>
      </c>
      <c r="AQ115" t="s">
        <v>118</v>
      </c>
      <c r="AR115" t="s">
        <v>127</v>
      </c>
      <c r="AS115" t="s">
        <v>118</v>
      </c>
      <c r="AT115" t="s">
        <v>127</v>
      </c>
      <c r="AU115" t="s">
        <v>239</v>
      </c>
      <c r="AV115" t="s">
        <v>447</v>
      </c>
      <c r="AW115" t="s">
        <v>67</v>
      </c>
      <c r="AX115">
        <v>3003</v>
      </c>
      <c r="AY115" t="s">
        <v>497</v>
      </c>
      <c r="AZ115">
        <v>2</v>
      </c>
      <c r="BA115" t="s">
        <v>407</v>
      </c>
      <c r="BB115">
        <v>7</v>
      </c>
      <c r="BC115">
        <v>1</v>
      </c>
      <c r="BE115" t="s">
        <v>67</v>
      </c>
      <c r="BF115">
        <v>0</v>
      </c>
      <c r="BG115" s="5" t="s">
        <v>342</v>
      </c>
      <c r="BI115" t="s">
        <v>118</v>
      </c>
      <c r="BJ115" t="s">
        <v>447</v>
      </c>
      <c r="BK115" t="s">
        <v>67</v>
      </c>
      <c r="BL115">
        <v>0.82886246503350214</v>
      </c>
      <c r="BM115">
        <v>3003</v>
      </c>
      <c r="BN115" t="s">
        <v>127</v>
      </c>
      <c r="BO115" t="s">
        <v>239</v>
      </c>
      <c r="BP115">
        <v>7</v>
      </c>
      <c r="BQ115">
        <v>1477.364</v>
      </c>
      <c r="BR115">
        <v>1.1028880612204842E-2</v>
      </c>
      <c r="BS115">
        <v>0.50119873642444046</v>
      </c>
      <c r="BT115">
        <v>0.43320400388800595</v>
      </c>
      <c r="BU115">
        <v>4.8319999999999999</v>
      </c>
      <c r="BV115">
        <v>0</v>
      </c>
      <c r="BW115">
        <v>1.4214506377575193</v>
      </c>
      <c r="BX115">
        <v>87</v>
      </c>
      <c r="BY115">
        <v>0</v>
      </c>
      <c r="BZ115">
        <v>21</v>
      </c>
    </row>
    <row r="116" spans="1:78" ht="16.5" x14ac:dyDescent="0.25">
      <c r="A116" s="108" t="str">
        <f t="shared" si="19"/>
        <v>해성운수</v>
      </c>
      <c r="B116" s="109" t="str">
        <f t="shared" si="20"/>
        <v>정영화</v>
      </c>
      <c r="C116" s="110" t="str">
        <f t="shared" si="21"/>
        <v>F</v>
      </c>
      <c r="D116" s="111">
        <f t="shared" si="22"/>
        <v>0.78807028458063166</v>
      </c>
      <c r="E116" s="112">
        <f t="shared" si="23"/>
        <v>3498</v>
      </c>
      <c r="F116" s="113" t="str">
        <f t="shared" si="24"/>
        <v>593</v>
      </c>
      <c r="G116" s="114" t="str">
        <f t="shared" si="25"/>
        <v>70바3804</v>
      </c>
      <c r="H116" s="115">
        <f t="shared" si="26"/>
        <v>6</v>
      </c>
      <c r="I116" s="116">
        <f t="shared" si="27"/>
        <v>1285.7889999999998</v>
      </c>
      <c r="J116" s="117">
        <f t="shared" si="28"/>
        <v>1.3507640525245609E-2</v>
      </c>
      <c r="K116" s="117">
        <f t="shared" si="29"/>
        <v>0.44508176527908749</v>
      </c>
      <c r="L116" s="117">
        <f t="shared" si="30"/>
        <v>0.23565297261059168</v>
      </c>
      <c r="M116" s="118">
        <f t="shared" si="31"/>
        <v>11.561</v>
      </c>
      <c r="N116" s="119">
        <f t="shared" si="32"/>
        <v>0</v>
      </c>
      <c r="O116" s="119">
        <f t="shared" si="33"/>
        <v>15.088012107740854</v>
      </c>
      <c r="P116" s="224">
        <f t="shared" si="34"/>
        <v>36</v>
      </c>
      <c r="Q116" s="225">
        <f t="shared" si="35"/>
        <v>0</v>
      </c>
      <c r="R116" s="225">
        <f t="shared" si="36"/>
        <v>194</v>
      </c>
      <c r="T116">
        <v>534</v>
      </c>
      <c r="U116">
        <v>3498</v>
      </c>
      <c r="V116" t="s">
        <v>424</v>
      </c>
      <c r="W116">
        <v>1285.789</v>
      </c>
      <c r="X116">
        <v>711.36099999999999</v>
      </c>
      <c r="Y116">
        <v>1.8080000000000001</v>
      </c>
      <c r="Z116">
        <v>11.561</v>
      </c>
      <c r="AA116">
        <v>117.296059</v>
      </c>
      <c r="AB116">
        <v>1.5843929999999999</v>
      </c>
      <c r="AC116">
        <v>52.206336999999998</v>
      </c>
      <c r="AD116" s="1">
        <v>303</v>
      </c>
      <c r="AE116">
        <v>0</v>
      </c>
      <c r="AF116">
        <v>194</v>
      </c>
      <c r="AG116">
        <v>66</v>
      </c>
      <c r="AH116">
        <v>10.961911000000001</v>
      </c>
      <c r="AI116">
        <v>5.6</v>
      </c>
      <c r="AJ116">
        <v>0</v>
      </c>
      <c r="AK116">
        <v>36</v>
      </c>
      <c r="AL116">
        <v>7157</v>
      </c>
      <c r="AM116">
        <v>0.78807028458063166</v>
      </c>
      <c r="AN116" t="s">
        <v>70</v>
      </c>
      <c r="AO116">
        <v>349.00299999999999</v>
      </c>
      <c r="AP116" t="s">
        <v>760</v>
      </c>
      <c r="AQ116" t="s">
        <v>118</v>
      </c>
      <c r="AR116" t="s">
        <v>128</v>
      </c>
      <c r="AS116" t="s">
        <v>118</v>
      </c>
      <c r="AT116" t="s">
        <v>128</v>
      </c>
      <c r="AU116" t="s">
        <v>240</v>
      </c>
      <c r="AV116" t="s">
        <v>424</v>
      </c>
      <c r="AW116" t="s">
        <v>70</v>
      </c>
      <c r="AX116">
        <v>3498</v>
      </c>
      <c r="AY116" t="s">
        <v>461</v>
      </c>
      <c r="AZ116">
        <v>3</v>
      </c>
      <c r="BA116" t="s">
        <v>462</v>
      </c>
      <c r="BB116">
        <v>6</v>
      </c>
      <c r="BC116">
        <v>1</v>
      </c>
      <c r="BE116" t="s">
        <v>67</v>
      </c>
      <c r="BF116">
        <v>-1</v>
      </c>
      <c r="BG116" s="5" t="s">
        <v>433</v>
      </c>
      <c r="BI116" t="s">
        <v>118</v>
      </c>
      <c r="BJ116" t="s">
        <v>424</v>
      </c>
      <c r="BK116" t="s">
        <v>70</v>
      </c>
      <c r="BL116">
        <v>0.78807028458063166</v>
      </c>
      <c r="BM116">
        <v>3498</v>
      </c>
      <c r="BN116" t="s">
        <v>128</v>
      </c>
      <c r="BO116" t="s">
        <v>240</v>
      </c>
      <c r="BP116">
        <v>6</v>
      </c>
      <c r="BQ116">
        <v>1285.7889999999998</v>
      </c>
      <c r="BR116">
        <v>1.3507640525245609E-2</v>
      </c>
      <c r="BS116">
        <v>0.44508176527908749</v>
      </c>
      <c r="BT116">
        <v>0.23565297261059162</v>
      </c>
      <c r="BU116">
        <v>11.561</v>
      </c>
      <c r="BV116">
        <v>0</v>
      </c>
      <c r="BW116">
        <v>15.088012107740854</v>
      </c>
      <c r="BX116">
        <v>36</v>
      </c>
      <c r="BY116">
        <v>0</v>
      </c>
      <c r="BZ116">
        <v>194</v>
      </c>
    </row>
    <row r="117" spans="1:78" ht="16.5" x14ac:dyDescent="0.25">
      <c r="A117" s="125" t="str">
        <f t="shared" si="19"/>
        <v>해성운수</v>
      </c>
      <c r="B117" s="126" t="str">
        <f t="shared" si="20"/>
        <v>정재경</v>
      </c>
      <c r="C117" s="127" t="str">
        <f t="shared" si="21"/>
        <v>S</v>
      </c>
      <c r="D117" s="128">
        <f t="shared" si="22"/>
        <v>1.0314634146341464</v>
      </c>
      <c r="E117" s="129">
        <f t="shared" si="23"/>
        <v>4942</v>
      </c>
      <c r="F117" s="130" t="str">
        <f t="shared" si="24"/>
        <v>564</v>
      </c>
      <c r="G117" s="131" t="str">
        <f t="shared" si="25"/>
        <v>71바5775</v>
      </c>
      <c r="H117" s="132">
        <f t="shared" si="26"/>
        <v>1</v>
      </c>
      <c r="I117" s="133">
        <f t="shared" si="27"/>
        <v>1198.51</v>
      </c>
      <c r="J117" s="134">
        <f t="shared" si="28"/>
        <v>1.2955218885392307E-2</v>
      </c>
      <c r="K117" s="134">
        <f t="shared" si="29"/>
        <v>0.4298783806926087</v>
      </c>
      <c r="L117" s="134">
        <f t="shared" si="30"/>
        <v>0.24363584784440681</v>
      </c>
      <c r="M117" s="135">
        <f t="shared" si="31"/>
        <v>5.4539999999999997</v>
      </c>
      <c r="N117" s="136">
        <f t="shared" si="32"/>
        <v>8.3436934193289999E-2</v>
      </c>
      <c r="O117" s="136">
        <f t="shared" si="33"/>
        <v>0.66749547354632</v>
      </c>
      <c r="P117" s="222">
        <f t="shared" si="34"/>
        <v>27</v>
      </c>
      <c r="Q117" s="223">
        <f t="shared" si="35"/>
        <v>1</v>
      </c>
      <c r="R117" s="223">
        <f t="shared" si="36"/>
        <v>8</v>
      </c>
      <c r="T117">
        <v>534</v>
      </c>
      <c r="U117">
        <v>4942</v>
      </c>
      <c r="V117" t="s">
        <v>318</v>
      </c>
      <c r="W117">
        <v>1198.51</v>
      </c>
      <c r="X117">
        <v>283.43599999999998</v>
      </c>
      <c r="Y117">
        <v>4.2290000000000001</v>
      </c>
      <c r="Z117">
        <v>5.4539999999999997</v>
      </c>
      <c r="AA117">
        <v>120.091294</v>
      </c>
      <c r="AB117">
        <v>1.555809</v>
      </c>
      <c r="AC117">
        <v>51.624651</v>
      </c>
      <c r="AD117" s="1">
        <v>292</v>
      </c>
      <c r="AE117">
        <v>1</v>
      </c>
      <c r="AF117">
        <v>8</v>
      </c>
      <c r="AG117">
        <v>93</v>
      </c>
      <c r="AH117">
        <v>9.9799900000000008</v>
      </c>
      <c r="AI117">
        <v>25.7</v>
      </c>
      <c r="AJ117">
        <v>4.2</v>
      </c>
      <c r="AK117">
        <v>27</v>
      </c>
      <c r="AL117">
        <v>2691</v>
      </c>
      <c r="AM117">
        <v>1.0314634146341464</v>
      </c>
      <c r="AN117" t="s">
        <v>71</v>
      </c>
      <c r="AO117">
        <v>1198.51</v>
      </c>
      <c r="AP117" t="s">
        <v>761</v>
      </c>
      <c r="AQ117" t="s">
        <v>118</v>
      </c>
      <c r="AR117" t="s">
        <v>124</v>
      </c>
      <c r="AS117" t="s">
        <v>118</v>
      </c>
      <c r="AT117" t="s">
        <v>124</v>
      </c>
      <c r="AU117" t="s">
        <v>232</v>
      </c>
      <c r="AV117" t="s">
        <v>318</v>
      </c>
      <c r="AW117" t="s">
        <v>71</v>
      </c>
      <c r="AX117">
        <v>4942</v>
      </c>
      <c r="AY117" t="s">
        <v>519</v>
      </c>
      <c r="AZ117">
        <v>3</v>
      </c>
      <c r="BA117" t="s">
        <v>762</v>
      </c>
      <c r="BB117">
        <v>1</v>
      </c>
      <c r="BC117">
        <v>1</v>
      </c>
      <c r="BE117" t="s">
        <v>71</v>
      </c>
      <c r="BF117">
        <v>0</v>
      </c>
      <c r="BG117" t="s">
        <v>342</v>
      </c>
      <c r="BI117" t="s">
        <v>118</v>
      </c>
      <c r="BJ117" t="s">
        <v>318</v>
      </c>
      <c r="BK117" t="s">
        <v>71</v>
      </c>
      <c r="BL117">
        <v>1.0314634146341464</v>
      </c>
      <c r="BM117">
        <v>4942</v>
      </c>
      <c r="BN117" t="s">
        <v>124</v>
      </c>
      <c r="BO117" t="s">
        <v>232</v>
      </c>
      <c r="BP117">
        <v>1</v>
      </c>
      <c r="BQ117">
        <v>1198.51</v>
      </c>
      <c r="BR117">
        <v>1.2955218885392307E-2</v>
      </c>
      <c r="BS117">
        <v>0.4298783806926087</v>
      </c>
      <c r="BT117">
        <v>0.24363584784440681</v>
      </c>
      <c r="BU117">
        <v>5.4539999999999997</v>
      </c>
      <c r="BV117">
        <v>8.3436934193289999E-2</v>
      </c>
      <c r="BW117">
        <v>0.66749547354632</v>
      </c>
      <c r="BX117">
        <v>27</v>
      </c>
      <c r="BY117">
        <v>1</v>
      </c>
      <c r="BZ117">
        <v>8</v>
      </c>
    </row>
    <row r="118" spans="1:78" ht="16.5" x14ac:dyDescent="0.25">
      <c r="A118" s="108" t="str">
        <f t="shared" si="19"/>
        <v>해성운수</v>
      </c>
      <c r="B118" s="109" t="str">
        <f t="shared" si="20"/>
        <v>정형찬</v>
      </c>
      <c r="C118" s="110" t="str">
        <f t="shared" si="21"/>
        <v>D</v>
      </c>
      <c r="D118" s="111">
        <f t="shared" si="22"/>
        <v>0.81006249543824349</v>
      </c>
      <c r="E118" s="112">
        <f t="shared" si="23"/>
        <v>2138</v>
      </c>
      <c r="F118" s="113" t="str">
        <f t="shared" si="24"/>
        <v>514-1</v>
      </c>
      <c r="G118" s="114" t="str">
        <f t="shared" si="25"/>
        <v>71바5753</v>
      </c>
      <c r="H118" s="115">
        <f t="shared" si="26"/>
        <v>2</v>
      </c>
      <c r="I118" s="116">
        <f t="shared" si="27"/>
        <v>1426.847</v>
      </c>
      <c r="J118" s="117">
        <f t="shared" si="28"/>
        <v>2.4002896539380161E-2</v>
      </c>
      <c r="K118" s="117">
        <f t="shared" si="29"/>
        <v>0.37169738143004921</v>
      </c>
      <c r="L118" s="117">
        <f t="shared" si="30"/>
        <v>0.1079302826441798</v>
      </c>
      <c r="M118" s="118">
        <f t="shared" si="31"/>
        <v>6.556</v>
      </c>
      <c r="N118" s="119">
        <f t="shared" si="32"/>
        <v>0.28033839647838904</v>
      </c>
      <c r="O118" s="119">
        <f t="shared" si="33"/>
        <v>3.5042299559798633</v>
      </c>
      <c r="P118" s="224">
        <f t="shared" si="34"/>
        <v>35</v>
      </c>
      <c r="Q118" s="225">
        <f t="shared" si="35"/>
        <v>4</v>
      </c>
      <c r="R118" s="225">
        <f t="shared" si="36"/>
        <v>50</v>
      </c>
      <c r="T118">
        <v>534</v>
      </c>
      <c r="U118">
        <v>2138</v>
      </c>
      <c r="V118" t="s">
        <v>319</v>
      </c>
      <c r="W118">
        <v>1426.847</v>
      </c>
      <c r="X118">
        <v>632.34199999999998</v>
      </c>
      <c r="Y118">
        <v>2.2559999999999998</v>
      </c>
      <c r="Z118">
        <v>6.556</v>
      </c>
      <c r="AA118">
        <v>112.901624</v>
      </c>
      <c r="AB118">
        <v>2.7099660000000001</v>
      </c>
      <c r="AC118">
        <v>41.965237999999999</v>
      </c>
      <c r="AD118" s="1">
        <v>154</v>
      </c>
      <c r="AE118">
        <v>4</v>
      </c>
      <c r="AF118">
        <v>50</v>
      </c>
      <c r="AG118">
        <v>76</v>
      </c>
      <c r="AH118">
        <v>12.637967</v>
      </c>
      <c r="AI118">
        <v>26.7</v>
      </c>
      <c r="AJ118">
        <v>0</v>
      </c>
      <c r="AK118">
        <v>35</v>
      </c>
      <c r="AL118">
        <v>9912</v>
      </c>
      <c r="AM118">
        <v>0.81006249543824349</v>
      </c>
      <c r="AN118" t="s">
        <v>67</v>
      </c>
      <c r="AO118">
        <v>1370.0909999999999</v>
      </c>
      <c r="AP118" t="s">
        <v>763</v>
      </c>
      <c r="AQ118" t="s">
        <v>118</v>
      </c>
      <c r="AR118" t="s">
        <v>120</v>
      </c>
      <c r="AS118" t="s">
        <v>118</v>
      </c>
      <c r="AT118" t="s">
        <v>120</v>
      </c>
      <c r="AU118" t="s">
        <v>213</v>
      </c>
      <c r="AV118" t="s">
        <v>319</v>
      </c>
      <c r="AW118" t="s">
        <v>67</v>
      </c>
      <c r="AX118">
        <v>2138</v>
      </c>
      <c r="AY118" t="s">
        <v>469</v>
      </c>
      <c r="AZ118">
        <v>4</v>
      </c>
      <c r="BA118" t="s">
        <v>435</v>
      </c>
      <c r="BB118">
        <v>2</v>
      </c>
      <c r="BC118">
        <v>1</v>
      </c>
      <c r="BE118" t="s">
        <v>67</v>
      </c>
      <c r="BF118">
        <v>0</v>
      </c>
      <c r="BG118" t="s">
        <v>342</v>
      </c>
      <c r="BI118" t="s">
        <v>118</v>
      </c>
      <c r="BJ118" t="s">
        <v>319</v>
      </c>
      <c r="BK118" t="s">
        <v>67</v>
      </c>
      <c r="BL118">
        <v>0.81006249543824349</v>
      </c>
      <c r="BM118">
        <v>2138</v>
      </c>
      <c r="BN118" t="s">
        <v>120</v>
      </c>
      <c r="BO118" t="s">
        <v>213</v>
      </c>
      <c r="BP118">
        <v>2</v>
      </c>
      <c r="BQ118">
        <v>1426.847</v>
      </c>
      <c r="BR118">
        <v>2.4002896539380161E-2</v>
      </c>
      <c r="BS118">
        <v>0.37169738143004921</v>
      </c>
      <c r="BT118">
        <v>0.1079302826441798</v>
      </c>
      <c r="BU118">
        <v>6.556</v>
      </c>
      <c r="BV118">
        <v>0.28033839647838904</v>
      </c>
      <c r="BW118">
        <v>3.5042299559798633</v>
      </c>
      <c r="BX118">
        <v>35</v>
      </c>
      <c r="BY118">
        <v>4</v>
      </c>
      <c r="BZ118">
        <v>50</v>
      </c>
    </row>
    <row r="119" spans="1:78" ht="16.5" x14ac:dyDescent="0.25">
      <c r="A119" s="125" t="str">
        <f t="shared" si="19"/>
        <v>해성운수</v>
      </c>
      <c r="B119" s="126" t="str">
        <f t="shared" si="20"/>
        <v>정호근</v>
      </c>
      <c r="C119" s="127" t="str">
        <f t="shared" si="21"/>
        <v>D</v>
      </c>
      <c r="D119" s="128">
        <f t="shared" si="22"/>
        <v>0.82203758189715515</v>
      </c>
      <c r="E119" s="129">
        <f t="shared" si="23"/>
        <v>7578</v>
      </c>
      <c r="F119" s="130" t="str">
        <f t="shared" si="24"/>
        <v>557</v>
      </c>
      <c r="G119" s="131" t="str">
        <f t="shared" si="25"/>
        <v>70바3888</v>
      </c>
      <c r="H119" s="132">
        <f t="shared" si="26"/>
        <v>2</v>
      </c>
      <c r="I119" s="133">
        <f t="shared" si="27"/>
        <v>1621.0619999999999</v>
      </c>
      <c r="J119" s="134">
        <f t="shared" si="28"/>
        <v>8.9516492892188736E-3</v>
      </c>
      <c r="K119" s="134">
        <f t="shared" si="29"/>
        <v>0.5866129709897665</v>
      </c>
      <c r="L119" s="134">
        <f t="shared" si="30"/>
        <v>0.28684899158699667</v>
      </c>
      <c r="M119" s="135">
        <f t="shared" si="31"/>
        <v>12.33</v>
      </c>
      <c r="N119" s="136">
        <f t="shared" si="32"/>
        <v>0.30843977589999644</v>
      </c>
      <c r="O119" s="136">
        <f t="shared" si="33"/>
        <v>1.9740145657599772</v>
      </c>
      <c r="P119" s="222">
        <f t="shared" si="34"/>
        <v>322</v>
      </c>
      <c r="Q119" s="223">
        <f t="shared" si="35"/>
        <v>5</v>
      </c>
      <c r="R119" s="223">
        <f t="shared" si="36"/>
        <v>32</v>
      </c>
      <c r="T119">
        <v>534</v>
      </c>
      <c r="U119">
        <v>7578</v>
      </c>
      <c r="V119" t="s">
        <v>320</v>
      </c>
      <c r="W119">
        <v>1621.0619999999999</v>
      </c>
      <c r="X119">
        <v>481.00700000000001</v>
      </c>
      <c r="Y119">
        <v>3.37</v>
      </c>
      <c r="Z119">
        <v>12.33</v>
      </c>
      <c r="AA119">
        <v>203.157758</v>
      </c>
      <c r="AB119">
        <v>1.818597</v>
      </c>
      <c r="AC119">
        <v>119.174976</v>
      </c>
      <c r="AD119" s="1">
        <v>465</v>
      </c>
      <c r="AE119">
        <v>5</v>
      </c>
      <c r="AF119">
        <v>32</v>
      </c>
      <c r="AG119">
        <v>78</v>
      </c>
      <c r="AH119">
        <v>7.9793260000000004</v>
      </c>
      <c r="AI119">
        <v>56.8</v>
      </c>
      <c r="AJ119">
        <v>0</v>
      </c>
      <c r="AK119">
        <v>322</v>
      </c>
      <c r="AL119">
        <v>117610</v>
      </c>
      <c r="AM119">
        <v>0.82203758189715515</v>
      </c>
      <c r="AN119" t="s">
        <v>67</v>
      </c>
      <c r="AO119">
        <v>1539.9469999999999</v>
      </c>
      <c r="AP119" t="s">
        <v>764</v>
      </c>
      <c r="AQ119" t="s">
        <v>118</v>
      </c>
      <c r="AR119" t="s">
        <v>122</v>
      </c>
      <c r="AS119" t="s">
        <v>118</v>
      </c>
      <c r="AT119" t="s">
        <v>122</v>
      </c>
      <c r="AU119" t="s">
        <v>220</v>
      </c>
      <c r="AV119" t="s">
        <v>320</v>
      </c>
      <c r="AW119" t="s">
        <v>67</v>
      </c>
      <c r="AX119">
        <v>7578</v>
      </c>
      <c r="AY119" t="s">
        <v>486</v>
      </c>
      <c r="AZ119">
        <v>1</v>
      </c>
      <c r="BA119" t="s">
        <v>487</v>
      </c>
      <c r="BB119">
        <v>2</v>
      </c>
      <c r="BC119">
        <v>1</v>
      </c>
      <c r="BE119" t="s">
        <v>67</v>
      </c>
      <c r="BF119">
        <v>0</v>
      </c>
      <c r="BG119" t="s">
        <v>342</v>
      </c>
      <c r="BI119" t="s">
        <v>118</v>
      </c>
      <c r="BJ119" t="s">
        <v>320</v>
      </c>
      <c r="BK119" t="s">
        <v>67</v>
      </c>
      <c r="BL119">
        <v>0.82203758189715515</v>
      </c>
      <c r="BM119">
        <v>7578</v>
      </c>
      <c r="BN119" t="s">
        <v>122</v>
      </c>
      <c r="BO119" t="s">
        <v>220</v>
      </c>
      <c r="BP119">
        <v>2</v>
      </c>
      <c r="BQ119">
        <v>1621.0619999999999</v>
      </c>
      <c r="BR119">
        <v>8.9516492892188736E-3</v>
      </c>
      <c r="BS119">
        <v>0.5866129709897665</v>
      </c>
      <c r="BT119">
        <v>0.28684899158699667</v>
      </c>
      <c r="BU119">
        <v>12.33</v>
      </c>
      <c r="BV119">
        <v>0.30843977589999644</v>
      </c>
      <c r="BW119">
        <v>1.9740145657599772</v>
      </c>
      <c r="BX119">
        <v>322</v>
      </c>
      <c r="BY119">
        <v>5</v>
      </c>
      <c r="BZ119">
        <v>32</v>
      </c>
    </row>
    <row r="120" spans="1:78" ht="16.5" x14ac:dyDescent="0.25">
      <c r="A120" s="108" t="str">
        <f t="shared" si="19"/>
        <v>해성운수</v>
      </c>
      <c r="B120" s="109" t="str">
        <f t="shared" si="20"/>
        <v>조경진</v>
      </c>
      <c r="C120" s="110" t="str">
        <f t="shared" si="21"/>
        <v>C</v>
      </c>
      <c r="D120" s="111">
        <f t="shared" si="22"/>
        <v>0.87304347826086959</v>
      </c>
      <c r="E120" s="112">
        <f t="shared" si="23"/>
        <v>8865</v>
      </c>
      <c r="F120" s="113" t="str">
        <f t="shared" si="24"/>
        <v>593</v>
      </c>
      <c r="G120" s="114" t="str">
        <f t="shared" si="25"/>
        <v>70바3806</v>
      </c>
      <c r="H120" s="115">
        <f t="shared" si="26"/>
        <v>1</v>
      </c>
      <c r="I120" s="116">
        <f t="shared" si="27"/>
        <v>3930.3040000000001</v>
      </c>
      <c r="J120" s="117">
        <f t="shared" si="28"/>
        <v>1.1339698908596972E-2</v>
      </c>
      <c r="K120" s="117">
        <f t="shared" si="29"/>
        <v>0.52622877406690871</v>
      </c>
      <c r="L120" s="117">
        <f t="shared" si="30"/>
        <v>0.11245949422741854</v>
      </c>
      <c r="M120" s="118">
        <f t="shared" si="31"/>
        <v>7.4489999999999998</v>
      </c>
      <c r="N120" s="119">
        <f t="shared" si="32"/>
        <v>0.43253651625930206</v>
      </c>
      <c r="O120" s="119">
        <f t="shared" si="33"/>
        <v>6.6152643663187378</v>
      </c>
      <c r="P120" s="224">
        <f t="shared" si="34"/>
        <v>426</v>
      </c>
      <c r="Q120" s="225">
        <f t="shared" si="35"/>
        <v>17</v>
      </c>
      <c r="R120" s="225">
        <f t="shared" si="36"/>
        <v>260</v>
      </c>
      <c r="T120">
        <v>534</v>
      </c>
      <c r="U120">
        <v>8865</v>
      </c>
      <c r="V120" t="s">
        <v>578</v>
      </c>
      <c r="W120">
        <v>3930.3040000000001</v>
      </c>
      <c r="X120">
        <v>1957.3389999999999</v>
      </c>
      <c r="Y120">
        <v>2.008</v>
      </c>
      <c r="Z120">
        <v>7.4489999999999998</v>
      </c>
      <c r="AA120">
        <v>421.79523799999998</v>
      </c>
      <c r="AB120">
        <v>4.7830310000000003</v>
      </c>
      <c r="AC120">
        <v>221.960791</v>
      </c>
      <c r="AD120" s="1">
        <v>442</v>
      </c>
      <c r="AE120">
        <v>17</v>
      </c>
      <c r="AF120">
        <v>260</v>
      </c>
      <c r="AG120">
        <v>69</v>
      </c>
      <c r="AH120">
        <v>9.3180370000000003</v>
      </c>
      <c r="AI120">
        <v>142.9</v>
      </c>
      <c r="AJ120">
        <v>0</v>
      </c>
      <c r="AK120">
        <v>426</v>
      </c>
      <c r="AL120">
        <v>172815</v>
      </c>
      <c r="AM120">
        <v>0.87304347826086959</v>
      </c>
      <c r="AN120" t="s">
        <v>69</v>
      </c>
      <c r="AO120">
        <v>3930.3040000000001</v>
      </c>
      <c r="AP120" t="s">
        <v>765</v>
      </c>
      <c r="AQ120" t="s">
        <v>118</v>
      </c>
      <c r="AR120" t="s">
        <v>128</v>
      </c>
      <c r="AS120" t="s">
        <v>118</v>
      </c>
      <c r="AT120" t="s">
        <v>128</v>
      </c>
      <c r="AU120" t="s">
        <v>368</v>
      </c>
      <c r="AV120" t="s">
        <v>578</v>
      </c>
      <c r="AW120" t="s">
        <v>69</v>
      </c>
      <c r="AX120">
        <v>8865</v>
      </c>
      <c r="AY120" t="s">
        <v>470</v>
      </c>
      <c r="AZ120">
        <v>2</v>
      </c>
      <c r="BA120" t="s">
        <v>414</v>
      </c>
      <c r="BB120">
        <v>1</v>
      </c>
      <c r="BC120">
        <v>1</v>
      </c>
      <c r="BE120" t="s">
        <v>69</v>
      </c>
      <c r="BF120">
        <v>0</v>
      </c>
      <c r="BG120" t="s">
        <v>342</v>
      </c>
      <c r="BI120" t="s">
        <v>118</v>
      </c>
      <c r="BJ120" t="s">
        <v>578</v>
      </c>
      <c r="BK120" t="s">
        <v>69</v>
      </c>
      <c r="BL120">
        <v>0.87304347826086959</v>
      </c>
      <c r="BM120">
        <v>8865</v>
      </c>
      <c r="BN120" t="s">
        <v>128</v>
      </c>
      <c r="BO120" t="s">
        <v>368</v>
      </c>
      <c r="BP120">
        <v>1</v>
      </c>
      <c r="BQ120">
        <v>3930.3040000000001</v>
      </c>
      <c r="BR120">
        <v>1.1339698908596972E-2</v>
      </c>
      <c r="BS120">
        <v>0.52622877406690871</v>
      </c>
      <c r="BT120">
        <v>0.11245949422741854</v>
      </c>
      <c r="BU120">
        <v>7.4489999999999998</v>
      </c>
      <c r="BV120">
        <v>0.43253651625930206</v>
      </c>
      <c r="BW120">
        <v>6.6152643663187378</v>
      </c>
      <c r="BX120">
        <v>426</v>
      </c>
      <c r="BY120">
        <v>17</v>
      </c>
      <c r="BZ120">
        <v>260</v>
      </c>
    </row>
    <row r="121" spans="1:78" ht="16.5" x14ac:dyDescent="0.25">
      <c r="A121" s="125" t="str">
        <f t="shared" si="19"/>
        <v>해성운수</v>
      </c>
      <c r="B121" s="126" t="str">
        <f t="shared" si="20"/>
        <v>조경현</v>
      </c>
      <c r="C121" s="127" t="str">
        <f t="shared" si="21"/>
        <v>F</v>
      </c>
      <c r="D121" s="128">
        <f t="shared" si="22"/>
        <v>0.73941792640884563</v>
      </c>
      <c r="E121" s="129">
        <f t="shared" si="23"/>
        <v>4669</v>
      </c>
      <c r="F121" s="130" t="str">
        <f t="shared" si="24"/>
        <v>514-1</v>
      </c>
      <c r="G121" s="131" t="str">
        <f t="shared" si="25"/>
        <v>71바5788</v>
      </c>
      <c r="H121" s="132">
        <f t="shared" si="26"/>
        <v>3</v>
      </c>
      <c r="I121" s="133">
        <f t="shared" si="27"/>
        <v>938.952</v>
      </c>
      <c r="J121" s="134">
        <f t="shared" si="28"/>
        <v>1.6334314649239765E-2</v>
      </c>
      <c r="K121" s="134">
        <f t="shared" si="29"/>
        <v>0.38543292205656748</v>
      </c>
      <c r="L121" s="134">
        <f t="shared" si="30"/>
        <v>0.21406845078342662</v>
      </c>
      <c r="M121" s="135">
        <f t="shared" si="31"/>
        <v>10.55</v>
      </c>
      <c r="N121" s="136">
        <f t="shared" si="32"/>
        <v>0.3195051504230248</v>
      </c>
      <c r="O121" s="136">
        <f t="shared" si="33"/>
        <v>2.130034336153499</v>
      </c>
      <c r="P121" s="222">
        <f t="shared" si="34"/>
        <v>3</v>
      </c>
      <c r="Q121" s="223">
        <f t="shared" si="35"/>
        <v>3</v>
      </c>
      <c r="R121" s="223">
        <f t="shared" si="36"/>
        <v>20</v>
      </c>
      <c r="T121">
        <v>534</v>
      </c>
      <c r="U121">
        <v>4669</v>
      </c>
      <c r="V121" t="s">
        <v>448</v>
      </c>
      <c r="W121">
        <v>938.952</v>
      </c>
      <c r="X121">
        <v>441.64299999999997</v>
      </c>
      <c r="Y121">
        <v>2.1259999999999999</v>
      </c>
      <c r="Z121">
        <v>10.55</v>
      </c>
      <c r="AA121">
        <v>71.422464000000005</v>
      </c>
      <c r="AB121">
        <v>1.1666369999999999</v>
      </c>
      <c r="AC121">
        <v>27.528569000000001</v>
      </c>
      <c r="AD121" s="1">
        <v>201</v>
      </c>
      <c r="AE121">
        <v>3</v>
      </c>
      <c r="AF121">
        <v>20</v>
      </c>
      <c r="AG121">
        <v>74</v>
      </c>
      <c r="AH121">
        <v>13.146452</v>
      </c>
      <c r="AI121">
        <v>45.6</v>
      </c>
      <c r="AJ121">
        <v>0</v>
      </c>
      <c r="AK121">
        <v>3</v>
      </c>
      <c r="AL121">
        <v>1274</v>
      </c>
      <c r="AM121">
        <v>0.73941792640884563</v>
      </c>
      <c r="AN121" t="s">
        <v>70</v>
      </c>
      <c r="AO121">
        <v>755.96</v>
      </c>
      <c r="AP121" t="s">
        <v>766</v>
      </c>
      <c r="AQ121" t="s">
        <v>118</v>
      </c>
      <c r="AR121" t="s">
        <v>120</v>
      </c>
      <c r="AS121" t="s">
        <v>118</v>
      </c>
      <c r="AT121" t="s">
        <v>120</v>
      </c>
      <c r="AU121" t="s">
        <v>344</v>
      </c>
      <c r="AV121" t="s">
        <v>448</v>
      </c>
      <c r="AW121" t="s">
        <v>70</v>
      </c>
      <c r="AX121">
        <v>4669</v>
      </c>
      <c r="AY121" t="s">
        <v>464</v>
      </c>
      <c r="AZ121">
        <v>6</v>
      </c>
      <c r="BA121" t="s">
        <v>767</v>
      </c>
      <c r="BB121">
        <v>3</v>
      </c>
      <c r="BC121">
        <v>1</v>
      </c>
      <c r="BE121" t="s">
        <v>70</v>
      </c>
      <c r="BF121">
        <v>0</v>
      </c>
      <c r="BG121" t="s">
        <v>342</v>
      </c>
      <c r="BI121" t="s">
        <v>118</v>
      </c>
      <c r="BJ121" t="s">
        <v>448</v>
      </c>
      <c r="BK121" t="s">
        <v>70</v>
      </c>
      <c r="BL121">
        <v>0.73941792640884563</v>
      </c>
      <c r="BM121">
        <v>4669</v>
      </c>
      <c r="BN121" t="s">
        <v>120</v>
      </c>
      <c r="BO121" t="s">
        <v>344</v>
      </c>
      <c r="BP121">
        <v>3</v>
      </c>
      <c r="BQ121">
        <v>938.952</v>
      </c>
      <c r="BR121">
        <v>1.6334314649239765E-2</v>
      </c>
      <c r="BS121">
        <v>0.38543292205656748</v>
      </c>
      <c r="BT121">
        <v>0.21406845078342662</v>
      </c>
      <c r="BU121">
        <v>10.55</v>
      </c>
      <c r="BV121">
        <v>0.3195051504230248</v>
      </c>
      <c r="BW121">
        <v>2.130034336153499</v>
      </c>
      <c r="BX121">
        <v>3</v>
      </c>
      <c r="BY121">
        <v>3</v>
      </c>
      <c r="BZ121">
        <v>20</v>
      </c>
    </row>
    <row r="122" spans="1:78" ht="16.5" x14ac:dyDescent="0.25">
      <c r="A122" s="108" t="str">
        <f t="shared" si="19"/>
        <v>해성운수</v>
      </c>
      <c r="B122" s="109" t="str">
        <f t="shared" si="20"/>
        <v>조규선</v>
      </c>
      <c r="C122" s="110" t="str">
        <f t="shared" si="21"/>
        <v>S</v>
      </c>
      <c r="D122" s="111">
        <f t="shared" si="22"/>
        <v>1.0333400831927007</v>
      </c>
      <c r="E122" s="112">
        <f t="shared" si="23"/>
        <v>6546</v>
      </c>
      <c r="F122" s="113" t="str">
        <f t="shared" si="24"/>
        <v>24</v>
      </c>
      <c r="G122" s="114" t="str">
        <f t="shared" si="25"/>
        <v>70바3880</v>
      </c>
      <c r="H122" s="115">
        <f t="shared" si="26"/>
        <v>4</v>
      </c>
      <c r="I122" s="116">
        <f t="shared" si="27"/>
        <v>1962.7139999999999</v>
      </c>
      <c r="J122" s="117">
        <f t="shared" si="28"/>
        <v>2.7670567564088196E-3</v>
      </c>
      <c r="K122" s="117">
        <f t="shared" si="29"/>
        <v>0.3626099635471966</v>
      </c>
      <c r="L122" s="117">
        <f t="shared" si="30"/>
        <v>0.236407342078367</v>
      </c>
      <c r="M122" s="118">
        <f t="shared" si="31"/>
        <v>13.342000000000001</v>
      </c>
      <c r="N122" s="119">
        <f t="shared" si="32"/>
        <v>0.40759886565235692</v>
      </c>
      <c r="O122" s="119">
        <f t="shared" si="33"/>
        <v>7.7953283056013261</v>
      </c>
      <c r="P122" s="224">
        <f t="shared" si="34"/>
        <v>3</v>
      </c>
      <c r="Q122" s="225">
        <f t="shared" si="35"/>
        <v>8</v>
      </c>
      <c r="R122" s="225">
        <f t="shared" si="36"/>
        <v>153</v>
      </c>
      <c r="T122">
        <v>534</v>
      </c>
      <c r="U122">
        <v>6546</v>
      </c>
      <c r="V122" t="s">
        <v>321</v>
      </c>
      <c r="W122">
        <v>1962.7139999999999</v>
      </c>
      <c r="X122">
        <v>794.52599999999995</v>
      </c>
      <c r="Y122">
        <v>2.4700000000000002</v>
      </c>
      <c r="Z122">
        <v>13.342000000000001</v>
      </c>
      <c r="AA122">
        <v>115.639117</v>
      </c>
      <c r="AB122">
        <v>0.31997999999999999</v>
      </c>
      <c r="AC122">
        <v>41.931896000000002</v>
      </c>
      <c r="AD122" s="1">
        <v>464</v>
      </c>
      <c r="AE122">
        <v>8</v>
      </c>
      <c r="AF122">
        <v>153</v>
      </c>
      <c r="AG122">
        <v>83</v>
      </c>
      <c r="AH122">
        <v>16.972750999999999</v>
      </c>
      <c r="AI122">
        <v>735.1</v>
      </c>
      <c r="AJ122">
        <v>0</v>
      </c>
      <c r="AK122">
        <v>3</v>
      </c>
      <c r="AL122">
        <v>2900</v>
      </c>
      <c r="AM122">
        <v>1.0333400831927007</v>
      </c>
      <c r="AN122" t="s">
        <v>71</v>
      </c>
      <c r="AO122">
        <v>1629.08</v>
      </c>
      <c r="AP122" t="s">
        <v>768</v>
      </c>
      <c r="AQ122" t="s">
        <v>118</v>
      </c>
      <c r="AR122" t="s">
        <v>119</v>
      </c>
      <c r="AS122" t="s">
        <v>118</v>
      </c>
      <c r="AT122" t="s">
        <v>119</v>
      </c>
      <c r="AU122" t="s">
        <v>207</v>
      </c>
      <c r="AV122" t="s">
        <v>321</v>
      </c>
      <c r="AW122" t="s">
        <v>71</v>
      </c>
      <c r="AX122">
        <v>6546</v>
      </c>
      <c r="AY122" t="s">
        <v>473</v>
      </c>
      <c r="AZ122">
        <v>10</v>
      </c>
      <c r="BA122" t="s">
        <v>481</v>
      </c>
      <c r="BB122">
        <v>4</v>
      </c>
      <c r="BC122">
        <v>1</v>
      </c>
      <c r="BE122" t="s">
        <v>71</v>
      </c>
      <c r="BF122">
        <v>0</v>
      </c>
      <c r="BG122" t="s">
        <v>342</v>
      </c>
      <c r="BI122" t="s">
        <v>118</v>
      </c>
      <c r="BJ122" t="s">
        <v>321</v>
      </c>
      <c r="BK122" t="s">
        <v>71</v>
      </c>
      <c r="BL122">
        <v>1.0333400831927007</v>
      </c>
      <c r="BM122">
        <v>6546</v>
      </c>
      <c r="BN122" t="s">
        <v>119</v>
      </c>
      <c r="BO122" t="s">
        <v>207</v>
      </c>
      <c r="BP122">
        <v>4</v>
      </c>
      <c r="BQ122">
        <v>1962.7139999999999</v>
      </c>
      <c r="BR122">
        <v>2.7670567564088196E-3</v>
      </c>
      <c r="BS122">
        <v>0.3626099635471966</v>
      </c>
      <c r="BT122">
        <v>0.236407342078367</v>
      </c>
      <c r="BU122">
        <v>13.342000000000001</v>
      </c>
      <c r="BV122">
        <v>0.40759886565235692</v>
      </c>
      <c r="BW122">
        <v>7.7953283056013261</v>
      </c>
      <c r="BX122">
        <v>3</v>
      </c>
      <c r="BY122">
        <v>8</v>
      </c>
      <c r="BZ122">
        <v>153</v>
      </c>
    </row>
    <row r="123" spans="1:78" ht="16.5" x14ac:dyDescent="0.25">
      <c r="A123" s="125" t="str">
        <f t="shared" si="19"/>
        <v>해성운수</v>
      </c>
      <c r="B123" s="126" t="str">
        <f t="shared" si="20"/>
        <v>조길수</v>
      </c>
      <c r="C123" s="127" t="str">
        <f t="shared" si="21"/>
        <v>B</v>
      </c>
      <c r="D123" s="128">
        <f t="shared" si="22"/>
        <v>0.93528900167632589</v>
      </c>
      <c r="E123" s="129">
        <f t="shared" si="23"/>
        <v>6571</v>
      </c>
      <c r="F123" s="130" t="str">
        <f t="shared" si="24"/>
        <v>593</v>
      </c>
      <c r="G123" s="131" t="str">
        <f t="shared" si="25"/>
        <v>70바3808</v>
      </c>
      <c r="H123" s="132">
        <f t="shared" si="26"/>
        <v>6</v>
      </c>
      <c r="I123" s="133">
        <f t="shared" si="27"/>
        <v>1434.87</v>
      </c>
      <c r="J123" s="134">
        <f t="shared" si="28"/>
        <v>2.695882380481871E-3</v>
      </c>
      <c r="K123" s="134">
        <f t="shared" si="29"/>
        <v>0.35136449755766158</v>
      </c>
      <c r="L123" s="134">
        <f t="shared" si="30"/>
        <v>0.23765219148773062</v>
      </c>
      <c r="M123" s="135">
        <f t="shared" si="31"/>
        <v>7.3719999999999999</v>
      </c>
      <c r="N123" s="136">
        <f t="shared" si="32"/>
        <v>0</v>
      </c>
      <c r="O123" s="136">
        <f t="shared" si="33"/>
        <v>1.9513962937408966</v>
      </c>
      <c r="P123" s="222">
        <f t="shared" si="34"/>
        <v>2</v>
      </c>
      <c r="Q123" s="223">
        <f t="shared" si="35"/>
        <v>0</v>
      </c>
      <c r="R123" s="223">
        <f t="shared" si="36"/>
        <v>28</v>
      </c>
      <c r="T123">
        <v>534</v>
      </c>
      <c r="U123">
        <v>6571</v>
      </c>
      <c r="V123" t="s">
        <v>346</v>
      </c>
      <c r="W123">
        <v>1434.87</v>
      </c>
      <c r="X123">
        <v>668.47799999999995</v>
      </c>
      <c r="Y123">
        <v>2.1459999999999999</v>
      </c>
      <c r="Z123">
        <v>7.3719999999999999</v>
      </c>
      <c r="AA123">
        <v>112.58206300000001</v>
      </c>
      <c r="AB123">
        <v>0.303508</v>
      </c>
      <c r="AC123">
        <v>39.557340000000003</v>
      </c>
      <c r="AD123" s="1">
        <v>341</v>
      </c>
      <c r="AE123">
        <v>0</v>
      </c>
      <c r="AF123">
        <v>28</v>
      </c>
      <c r="AG123">
        <v>61</v>
      </c>
      <c r="AH123">
        <v>12.745103</v>
      </c>
      <c r="AI123">
        <v>0</v>
      </c>
      <c r="AJ123">
        <v>0</v>
      </c>
      <c r="AK123">
        <v>2</v>
      </c>
      <c r="AL123">
        <v>1259</v>
      </c>
      <c r="AM123">
        <v>0.93528900167632589</v>
      </c>
      <c r="AN123" t="s">
        <v>68</v>
      </c>
      <c r="AO123">
        <v>371.40499999999997</v>
      </c>
      <c r="AP123" t="s">
        <v>769</v>
      </c>
      <c r="AQ123" t="s">
        <v>118</v>
      </c>
      <c r="AR123" t="s">
        <v>128</v>
      </c>
      <c r="AS123" t="s">
        <v>118</v>
      </c>
      <c r="AT123" t="s">
        <v>128</v>
      </c>
      <c r="AU123" t="s">
        <v>241</v>
      </c>
      <c r="AV123" t="s">
        <v>346</v>
      </c>
      <c r="AW123" t="s">
        <v>68</v>
      </c>
      <c r="AX123">
        <v>6571</v>
      </c>
      <c r="AY123" t="s">
        <v>770</v>
      </c>
      <c r="AZ123">
        <v>1</v>
      </c>
      <c r="BA123" t="s">
        <v>771</v>
      </c>
      <c r="BB123">
        <v>6</v>
      </c>
      <c r="BC123">
        <v>1</v>
      </c>
      <c r="BE123" t="s">
        <v>66</v>
      </c>
      <c r="BF123">
        <v>-1</v>
      </c>
      <c r="BG123" t="s">
        <v>433</v>
      </c>
      <c r="BI123" t="s">
        <v>118</v>
      </c>
      <c r="BJ123" t="s">
        <v>346</v>
      </c>
      <c r="BK123" t="s">
        <v>68</v>
      </c>
      <c r="BL123">
        <v>0.93528900167632589</v>
      </c>
      <c r="BM123">
        <v>6571</v>
      </c>
      <c r="BN123" t="s">
        <v>128</v>
      </c>
      <c r="BO123" t="s">
        <v>241</v>
      </c>
      <c r="BP123">
        <v>6</v>
      </c>
      <c r="BQ123">
        <v>1434.87</v>
      </c>
      <c r="BR123">
        <v>2.695882380481871E-3</v>
      </c>
      <c r="BS123">
        <v>0.35136449755766158</v>
      </c>
      <c r="BT123">
        <v>0.23765219148773062</v>
      </c>
      <c r="BU123">
        <v>7.3719999999999999</v>
      </c>
      <c r="BV123">
        <v>0</v>
      </c>
      <c r="BW123">
        <v>1.9513962937408966</v>
      </c>
      <c r="BX123">
        <v>2</v>
      </c>
      <c r="BY123">
        <v>0</v>
      </c>
      <c r="BZ123">
        <v>28</v>
      </c>
    </row>
    <row r="124" spans="1:78" ht="16.5" x14ac:dyDescent="0.25">
      <c r="A124" s="108" t="str">
        <f t="shared" si="19"/>
        <v>해성운수</v>
      </c>
      <c r="B124" s="109" t="str">
        <f t="shared" si="20"/>
        <v>조길영</v>
      </c>
      <c r="C124" s="110" t="str">
        <f t="shared" si="21"/>
        <v>F</v>
      </c>
      <c r="D124" s="111">
        <f t="shared" si="22"/>
        <v>0.73331535335682951</v>
      </c>
      <c r="E124" s="112">
        <f t="shared" si="23"/>
        <v>4035</v>
      </c>
      <c r="F124" s="113" t="str">
        <f t="shared" si="24"/>
        <v>560</v>
      </c>
      <c r="G124" s="114" t="str">
        <f t="shared" si="25"/>
        <v>71바5816</v>
      </c>
      <c r="H124" s="115">
        <f t="shared" si="26"/>
        <v>3</v>
      </c>
      <c r="I124" s="116">
        <f t="shared" si="27"/>
        <v>1493.991</v>
      </c>
      <c r="J124" s="117">
        <f t="shared" si="28"/>
        <v>1.7091089949993178E-2</v>
      </c>
      <c r="K124" s="117">
        <f t="shared" si="29"/>
        <v>0.51320714027886305</v>
      </c>
      <c r="L124" s="117">
        <f t="shared" si="30"/>
        <v>0.19344159369099279</v>
      </c>
      <c r="M124" s="118">
        <f t="shared" si="31"/>
        <v>10.050000000000001</v>
      </c>
      <c r="N124" s="119">
        <f t="shared" si="32"/>
        <v>0</v>
      </c>
      <c r="O124" s="119">
        <f t="shared" si="33"/>
        <v>11.646656505962888</v>
      </c>
      <c r="P124" s="224">
        <f t="shared" si="34"/>
        <v>279</v>
      </c>
      <c r="Q124" s="225">
        <f t="shared" si="35"/>
        <v>0</v>
      </c>
      <c r="R124" s="225">
        <f t="shared" si="36"/>
        <v>174</v>
      </c>
      <c r="T124">
        <v>534</v>
      </c>
      <c r="U124">
        <v>4035</v>
      </c>
      <c r="V124" t="s">
        <v>425</v>
      </c>
      <c r="W124">
        <v>1493.991</v>
      </c>
      <c r="X124">
        <v>784.11699999999996</v>
      </c>
      <c r="Y124">
        <v>1.905</v>
      </c>
      <c r="Z124">
        <v>10.050000000000001</v>
      </c>
      <c r="AA124">
        <v>173.07497699999999</v>
      </c>
      <c r="AB124">
        <v>2.95804</v>
      </c>
      <c r="AC124">
        <v>88.823313999999996</v>
      </c>
      <c r="AD124" s="1">
        <v>289</v>
      </c>
      <c r="AE124">
        <v>0</v>
      </c>
      <c r="AF124">
        <v>174</v>
      </c>
      <c r="AG124">
        <v>83</v>
      </c>
      <c r="AH124">
        <v>8.6320449999999997</v>
      </c>
      <c r="AI124">
        <v>378.5</v>
      </c>
      <c r="AJ124">
        <v>0</v>
      </c>
      <c r="AK124">
        <v>279</v>
      </c>
      <c r="AL124">
        <v>72902</v>
      </c>
      <c r="AM124">
        <v>0.73331535335682951</v>
      </c>
      <c r="AN124" t="s">
        <v>70</v>
      </c>
      <c r="AO124">
        <v>1207.6690000000001</v>
      </c>
      <c r="AP124" t="s">
        <v>772</v>
      </c>
      <c r="AQ124" t="s">
        <v>118</v>
      </c>
      <c r="AR124" t="s">
        <v>123</v>
      </c>
      <c r="AS124" t="s">
        <v>118</v>
      </c>
      <c r="AT124" t="s">
        <v>123</v>
      </c>
      <c r="AU124" t="s">
        <v>225</v>
      </c>
      <c r="AV124" t="s">
        <v>425</v>
      </c>
      <c r="AW124" t="s">
        <v>70</v>
      </c>
      <c r="AX124">
        <v>4035</v>
      </c>
      <c r="AY124" t="s">
        <v>467</v>
      </c>
      <c r="AZ124">
        <v>6</v>
      </c>
      <c r="BA124" t="s">
        <v>773</v>
      </c>
      <c r="BB124">
        <v>3</v>
      </c>
      <c r="BC124">
        <v>1</v>
      </c>
      <c r="BE124" t="s">
        <v>70</v>
      </c>
      <c r="BF124">
        <v>0</v>
      </c>
      <c r="BG124" t="s">
        <v>342</v>
      </c>
      <c r="BI124" t="s">
        <v>118</v>
      </c>
      <c r="BJ124" t="s">
        <v>425</v>
      </c>
      <c r="BK124" t="s">
        <v>70</v>
      </c>
      <c r="BL124">
        <v>0.73331535335682951</v>
      </c>
      <c r="BM124">
        <v>4035</v>
      </c>
      <c r="BN124" t="s">
        <v>123</v>
      </c>
      <c r="BO124" t="s">
        <v>225</v>
      </c>
      <c r="BP124">
        <v>3</v>
      </c>
      <c r="BQ124">
        <v>1493.991</v>
      </c>
      <c r="BR124">
        <v>1.7091089949993178E-2</v>
      </c>
      <c r="BS124">
        <v>0.51320714027886305</v>
      </c>
      <c r="BT124">
        <v>0.19344159369099279</v>
      </c>
      <c r="BU124">
        <v>10.050000000000001</v>
      </c>
      <c r="BV124">
        <v>0</v>
      </c>
      <c r="BW124">
        <v>11.646656505962888</v>
      </c>
      <c r="BX124">
        <v>279</v>
      </c>
      <c r="BY124">
        <v>0</v>
      </c>
      <c r="BZ124">
        <v>174</v>
      </c>
    </row>
    <row r="125" spans="1:78" ht="16.5" x14ac:dyDescent="0.25">
      <c r="A125" s="125" t="str">
        <f t="shared" si="19"/>
        <v>해성운수</v>
      </c>
      <c r="B125" s="126" t="str">
        <f t="shared" si="20"/>
        <v>조병구</v>
      </c>
      <c r="C125" s="127" t="str">
        <f t="shared" si="21"/>
        <v>F</v>
      </c>
      <c r="D125" s="128">
        <f t="shared" si="22"/>
        <v>0.7776318231812589</v>
      </c>
      <c r="E125" s="129">
        <f t="shared" si="23"/>
        <v>7172</v>
      </c>
      <c r="F125" s="130" t="str">
        <f t="shared" si="24"/>
        <v>568</v>
      </c>
      <c r="G125" s="131" t="str">
        <f t="shared" si="25"/>
        <v>71바5774</v>
      </c>
      <c r="H125" s="132">
        <f t="shared" si="26"/>
        <v>6</v>
      </c>
      <c r="I125" s="133">
        <f t="shared" si="27"/>
        <v>1125.6860000000001</v>
      </c>
      <c r="J125" s="134">
        <f t="shared" si="28"/>
        <v>7.504218877369763E-2</v>
      </c>
      <c r="K125" s="134">
        <f t="shared" si="29"/>
        <v>0.3909266467702795</v>
      </c>
      <c r="L125" s="134">
        <f t="shared" si="30"/>
        <v>0.34023697549760762</v>
      </c>
      <c r="M125" s="135">
        <f t="shared" si="31"/>
        <v>6.7279999999999998</v>
      </c>
      <c r="N125" s="136">
        <f t="shared" si="32"/>
        <v>1.7766943890214497</v>
      </c>
      <c r="O125" s="136">
        <f t="shared" si="33"/>
        <v>1.1548513528639424</v>
      </c>
      <c r="P125" s="222">
        <f t="shared" si="34"/>
        <v>64</v>
      </c>
      <c r="Q125" s="223">
        <f t="shared" si="35"/>
        <v>20</v>
      </c>
      <c r="R125" s="223">
        <f t="shared" si="36"/>
        <v>13</v>
      </c>
      <c r="T125">
        <v>534</v>
      </c>
      <c r="U125">
        <v>7172</v>
      </c>
      <c r="V125" t="s">
        <v>386</v>
      </c>
      <c r="W125">
        <v>1125.6859999999999</v>
      </c>
      <c r="X125">
        <v>330.33300000000003</v>
      </c>
      <c r="Y125">
        <v>3.4079999999999999</v>
      </c>
      <c r="Z125">
        <v>6.7279999999999998</v>
      </c>
      <c r="AA125">
        <v>118.599086</v>
      </c>
      <c r="AB125">
        <v>8.8999349999999993</v>
      </c>
      <c r="AC125">
        <v>46.363543</v>
      </c>
      <c r="AD125" s="1">
        <v>383</v>
      </c>
      <c r="AE125">
        <v>20</v>
      </c>
      <c r="AF125">
        <v>13</v>
      </c>
      <c r="AG125">
        <v>83</v>
      </c>
      <c r="AH125">
        <v>9.4915230000000008</v>
      </c>
      <c r="AI125">
        <v>42.5</v>
      </c>
      <c r="AJ125">
        <v>3.6</v>
      </c>
      <c r="AK125">
        <v>64</v>
      </c>
      <c r="AL125">
        <v>19488</v>
      </c>
      <c r="AM125">
        <v>0.7776318231812589</v>
      </c>
      <c r="AN125" t="s">
        <v>70</v>
      </c>
      <c r="AO125">
        <v>323.59199999999998</v>
      </c>
      <c r="AP125" t="s">
        <v>774</v>
      </c>
      <c r="AQ125" t="s">
        <v>118</v>
      </c>
      <c r="AR125" t="s">
        <v>126</v>
      </c>
      <c r="AS125" t="s">
        <v>118</v>
      </c>
      <c r="AT125" t="s">
        <v>126</v>
      </c>
      <c r="AU125" t="s">
        <v>234</v>
      </c>
      <c r="AV125" t="s">
        <v>386</v>
      </c>
      <c r="AW125" t="s">
        <v>70</v>
      </c>
      <c r="AX125">
        <v>7172</v>
      </c>
      <c r="AY125" t="s">
        <v>580</v>
      </c>
      <c r="AZ125">
        <v>2</v>
      </c>
      <c r="BA125" t="s">
        <v>775</v>
      </c>
      <c r="BB125">
        <v>6</v>
      </c>
      <c r="BC125">
        <v>1</v>
      </c>
      <c r="BE125" t="s">
        <v>70</v>
      </c>
      <c r="BF125">
        <v>0</v>
      </c>
      <c r="BG125" t="s">
        <v>342</v>
      </c>
      <c r="BI125" t="s">
        <v>118</v>
      </c>
      <c r="BJ125" t="s">
        <v>386</v>
      </c>
      <c r="BK125" t="s">
        <v>70</v>
      </c>
      <c r="BL125">
        <v>0.7776318231812589</v>
      </c>
      <c r="BM125">
        <v>7172</v>
      </c>
      <c r="BN125" t="s">
        <v>126</v>
      </c>
      <c r="BO125" t="s">
        <v>234</v>
      </c>
      <c r="BP125">
        <v>6</v>
      </c>
      <c r="BQ125">
        <v>1125.6860000000001</v>
      </c>
      <c r="BR125">
        <v>7.504218877369763E-2</v>
      </c>
      <c r="BS125">
        <v>0.3909266467702795</v>
      </c>
      <c r="BT125">
        <v>0.34023697549760773</v>
      </c>
      <c r="BU125">
        <v>6.7279999999999998</v>
      </c>
      <c r="BV125">
        <v>1.7766943890214497</v>
      </c>
      <c r="BW125">
        <v>1.1548513528639424</v>
      </c>
      <c r="BX125">
        <v>64</v>
      </c>
      <c r="BY125">
        <v>20</v>
      </c>
      <c r="BZ125">
        <v>13</v>
      </c>
    </row>
    <row r="126" spans="1:78" ht="16.5" x14ac:dyDescent="0.25">
      <c r="A126" s="108" t="str">
        <f t="shared" si="19"/>
        <v>해성운수</v>
      </c>
      <c r="B126" s="109" t="str">
        <f t="shared" si="20"/>
        <v>조상원</v>
      </c>
      <c r="C126" s="110" t="str">
        <f t="shared" si="21"/>
        <v>F</v>
      </c>
      <c r="D126" s="111">
        <f t="shared" si="22"/>
        <v>0.75249307051861525</v>
      </c>
      <c r="E126" s="112">
        <f t="shared" si="23"/>
        <v>5262</v>
      </c>
      <c r="F126" s="113" t="str">
        <f t="shared" si="24"/>
        <v>514-1</v>
      </c>
      <c r="G126" s="114" t="str">
        <f t="shared" si="25"/>
        <v>71바5754</v>
      </c>
      <c r="H126" s="115">
        <f t="shared" si="26"/>
        <v>3</v>
      </c>
      <c r="I126" s="116">
        <f t="shared" si="27"/>
        <v>1734.6289999999999</v>
      </c>
      <c r="J126" s="117">
        <f t="shared" si="28"/>
        <v>2.0698866268747989E-2</v>
      </c>
      <c r="K126" s="117">
        <f t="shared" si="29"/>
        <v>0.37300240801061313</v>
      </c>
      <c r="L126" s="117">
        <f t="shared" si="30"/>
        <v>6.91790578850002E-2</v>
      </c>
      <c r="M126" s="118">
        <f t="shared" si="31"/>
        <v>7.7610000000000001</v>
      </c>
      <c r="N126" s="119">
        <f t="shared" si="32"/>
        <v>0.57649214904166834</v>
      </c>
      <c r="O126" s="119">
        <f t="shared" si="33"/>
        <v>5.3613769860875156</v>
      </c>
      <c r="P126" s="224">
        <f t="shared" si="34"/>
        <v>22</v>
      </c>
      <c r="Q126" s="225">
        <f t="shared" si="35"/>
        <v>10</v>
      </c>
      <c r="R126" s="225">
        <f t="shared" si="36"/>
        <v>93</v>
      </c>
      <c r="T126">
        <v>534</v>
      </c>
      <c r="U126">
        <v>5262</v>
      </c>
      <c r="V126" t="s">
        <v>322</v>
      </c>
      <c r="W126">
        <v>1734.6289999999999</v>
      </c>
      <c r="X126">
        <v>831.08799999999997</v>
      </c>
      <c r="Y126">
        <v>2.0870000000000002</v>
      </c>
      <c r="Z126">
        <v>7.7610000000000001</v>
      </c>
      <c r="AA126">
        <v>137.33660399999999</v>
      </c>
      <c r="AB126">
        <v>2.8427120000000001</v>
      </c>
      <c r="AC126">
        <v>51.226883999999998</v>
      </c>
      <c r="AD126" s="1">
        <v>120</v>
      </c>
      <c r="AE126">
        <v>10</v>
      </c>
      <c r="AF126">
        <v>93</v>
      </c>
      <c r="AG126">
        <v>77</v>
      </c>
      <c r="AH126">
        <v>12.630492</v>
      </c>
      <c r="AI126">
        <v>241.1</v>
      </c>
      <c r="AJ126">
        <v>0</v>
      </c>
      <c r="AK126">
        <v>22</v>
      </c>
      <c r="AL126">
        <v>8367</v>
      </c>
      <c r="AM126">
        <v>0.75249307051861525</v>
      </c>
      <c r="AN126" t="s">
        <v>70</v>
      </c>
      <c r="AO126">
        <v>1520.394</v>
      </c>
      <c r="AP126" t="s">
        <v>776</v>
      </c>
      <c r="AQ126" t="s">
        <v>118</v>
      </c>
      <c r="AR126" t="s">
        <v>120</v>
      </c>
      <c r="AS126" t="s">
        <v>118</v>
      </c>
      <c r="AT126" t="s">
        <v>120</v>
      </c>
      <c r="AU126" t="s">
        <v>214</v>
      </c>
      <c r="AV126" t="s">
        <v>322</v>
      </c>
      <c r="AW126" t="s">
        <v>70</v>
      </c>
      <c r="AX126">
        <v>5262</v>
      </c>
      <c r="AY126" t="s">
        <v>464</v>
      </c>
      <c r="AZ126">
        <v>4</v>
      </c>
      <c r="BA126" t="s">
        <v>525</v>
      </c>
      <c r="BB126">
        <v>3</v>
      </c>
      <c r="BC126">
        <v>1</v>
      </c>
      <c r="BE126" t="s">
        <v>70</v>
      </c>
      <c r="BF126">
        <v>0</v>
      </c>
      <c r="BG126" t="s">
        <v>342</v>
      </c>
      <c r="BI126" t="s">
        <v>118</v>
      </c>
      <c r="BJ126" t="s">
        <v>322</v>
      </c>
      <c r="BK126" t="s">
        <v>70</v>
      </c>
      <c r="BL126">
        <v>0.75249307051861525</v>
      </c>
      <c r="BM126">
        <v>5262</v>
      </c>
      <c r="BN126" t="s">
        <v>120</v>
      </c>
      <c r="BO126" t="s">
        <v>214</v>
      </c>
      <c r="BP126">
        <v>3</v>
      </c>
      <c r="BQ126">
        <v>1734.6289999999999</v>
      </c>
      <c r="BR126">
        <v>2.0698866268747989E-2</v>
      </c>
      <c r="BS126">
        <v>0.37300240801061313</v>
      </c>
      <c r="BT126">
        <v>6.91790578850002E-2</v>
      </c>
      <c r="BU126">
        <v>7.7610000000000001</v>
      </c>
      <c r="BV126">
        <v>0.57649214904166834</v>
      </c>
      <c r="BW126">
        <v>5.3613769860875156</v>
      </c>
      <c r="BX126">
        <v>22</v>
      </c>
      <c r="BY126">
        <v>10</v>
      </c>
      <c r="BZ126">
        <v>93</v>
      </c>
    </row>
    <row r="127" spans="1:78" ht="16.5" x14ac:dyDescent="0.25">
      <c r="A127" s="125" t="str">
        <f t="shared" si="19"/>
        <v>해성운수</v>
      </c>
      <c r="B127" s="126" t="str">
        <f t="shared" si="20"/>
        <v>조성필</v>
      </c>
      <c r="C127" s="127" t="str">
        <f t="shared" si="21"/>
        <v>S</v>
      </c>
      <c r="D127" s="128">
        <f t="shared" si="22"/>
        <v>1.010839180705764</v>
      </c>
      <c r="E127" s="129">
        <f t="shared" si="23"/>
        <v>2320</v>
      </c>
      <c r="F127" s="130" t="str">
        <f t="shared" si="24"/>
        <v>564</v>
      </c>
      <c r="G127" s="131" t="str">
        <f t="shared" si="25"/>
        <v>71바5771</v>
      </c>
      <c r="H127" s="132">
        <f t="shared" si="26"/>
        <v>2</v>
      </c>
      <c r="I127" s="133">
        <f t="shared" si="27"/>
        <v>961.47</v>
      </c>
      <c r="J127" s="134">
        <f t="shared" si="28"/>
        <v>3.1458198220063099E-2</v>
      </c>
      <c r="K127" s="134">
        <f t="shared" si="29"/>
        <v>0.4313314183335113</v>
      </c>
      <c r="L127" s="134">
        <f t="shared" si="30"/>
        <v>0.31098214192850532</v>
      </c>
      <c r="M127" s="135">
        <f t="shared" si="31"/>
        <v>4.7910000000000004</v>
      </c>
      <c r="N127" s="136">
        <f t="shared" si="32"/>
        <v>1.3520962692543708</v>
      </c>
      <c r="O127" s="136">
        <f t="shared" si="33"/>
        <v>2.808199943836001</v>
      </c>
      <c r="P127" s="222">
        <f t="shared" si="34"/>
        <v>56</v>
      </c>
      <c r="Q127" s="223">
        <f t="shared" si="35"/>
        <v>13</v>
      </c>
      <c r="R127" s="223">
        <f t="shared" si="36"/>
        <v>27</v>
      </c>
      <c r="T127">
        <v>534</v>
      </c>
      <c r="U127">
        <v>2320</v>
      </c>
      <c r="V127" t="s">
        <v>323</v>
      </c>
      <c r="W127">
        <v>961.47</v>
      </c>
      <c r="X127">
        <v>232.006</v>
      </c>
      <c r="Y127">
        <v>4.1440000000000001</v>
      </c>
      <c r="Z127">
        <v>4.7910000000000004</v>
      </c>
      <c r="AA127">
        <v>95.327423999999993</v>
      </c>
      <c r="AB127">
        <v>2.9988290000000002</v>
      </c>
      <c r="AC127">
        <v>41.117713000000002</v>
      </c>
      <c r="AD127" s="1">
        <v>299</v>
      </c>
      <c r="AE127">
        <v>13</v>
      </c>
      <c r="AF127">
        <v>27</v>
      </c>
      <c r="AG127">
        <v>77</v>
      </c>
      <c r="AH127">
        <v>10.085974</v>
      </c>
      <c r="AI127">
        <v>122.2</v>
      </c>
      <c r="AJ127">
        <v>0</v>
      </c>
      <c r="AK127">
        <v>56</v>
      </c>
      <c r="AL127">
        <v>7153</v>
      </c>
      <c r="AM127">
        <v>1.010839180705764</v>
      </c>
      <c r="AN127" t="s">
        <v>71</v>
      </c>
      <c r="AO127">
        <v>831.95699999999999</v>
      </c>
      <c r="AP127" t="s">
        <v>777</v>
      </c>
      <c r="AQ127" t="s">
        <v>118</v>
      </c>
      <c r="AR127" t="s">
        <v>124</v>
      </c>
      <c r="AS127" t="s">
        <v>118</v>
      </c>
      <c r="AT127" t="s">
        <v>124</v>
      </c>
      <c r="AU127" t="s">
        <v>229</v>
      </c>
      <c r="AV127" t="s">
        <v>323</v>
      </c>
      <c r="AW127" t="s">
        <v>71</v>
      </c>
      <c r="AX127">
        <v>2320</v>
      </c>
      <c r="AY127" t="s">
        <v>519</v>
      </c>
      <c r="AZ127">
        <v>4</v>
      </c>
      <c r="BA127" t="s">
        <v>778</v>
      </c>
      <c r="BB127">
        <v>2</v>
      </c>
      <c r="BC127">
        <v>1</v>
      </c>
      <c r="BE127" t="s">
        <v>69</v>
      </c>
      <c r="BF127">
        <v>3</v>
      </c>
      <c r="BG127" t="s">
        <v>376</v>
      </c>
      <c r="BI127" t="s">
        <v>118</v>
      </c>
      <c r="BJ127" t="s">
        <v>323</v>
      </c>
      <c r="BK127" t="s">
        <v>71</v>
      </c>
      <c r="BL127">
        <v>1.010839180705764</v>
      </c>
      <c r="BM127">
        <v>2320</v>
      </c>
      <c r="BN127" t="s">
        <v>124</v>
      </c>
      <c r="BO127" t="s">
        <v>229</v>
      </c>
      <c r="BP127">
        <v>2</v>
      </c>
      <c r="BQ127">
        <v>961.47</v>
      </c>
      <c r="BR127">
        <v>3.1458198220063099E-2</v>
      </c>
      <c r="BS127">
        <v>0.4313314183335113</v>
      </c>
      <c r="BT127">
        <v>0.31098214192850532</v>
      </c>
      <c r="BU127">
        <v>4.7910000000000004</v>
      </c>
      <c r="BV127">
        <v>1.3520962692543708</v>
      </c>
      <c r="BW127">
        <v>2.808199943836001</v>
      </c>
      <c r="BX127">
        <v>56</v>
      </c>
      <c r="BY127">
        <v>13</v>
      </c>
      <c r="BZ127">
        <v>27</v>
      </c>
    </row>
    <row r="128" spans="1:78" ht="16.5" x14ac:dyDescent="0.25">
      <c r="A128" s="108" t="str">
        <f t="shared" si="19"/>
        <v>해성운수</v>
      </c>
      <c r="B128" s="109" t="str">
        <f t="shared" si="20"/>
        <v>조용식</v>
      </c>
      <c r="C128" s="110" t="str">
        <f t="shared" si="21"/>
        <v>D</v>
      </c>
      <c r="D128" s="111">
        <f t="shared" si="22"/>
        <v>0.80727272727272725</v>
      </c>
      <c r="E128" s="112">
        <f t="shared" si="23"/>
        <v>2800</v>
      </c>
      <c r="F128" s="113" t="str">
        <f t="shared" si="24"/>
        <v>593</v>
      </c>
      <c r="G128" s="114" t="str">
        <f t="shared" si="25"/>
        <v>71바5779</v>
      </c>
      <c r="H128" s="115">
        <f t="shared" si="26"/>
        <v>1</v>
      </c>
      <c r="I128" s="116">
        <f t="shared" si="27"/>
        <v>1526.239</v>
      </c>
      <c r="J128" s="117">
        <f t="shared" si="28"/>
        <v>5.4407755979618494E-3</v>
      </c>
      <c r="K128" s="117">
        <f t="shared" si="29"/>
        <v>0.51126746482770047</v>
      </c>
      <c r="L128" s="117">
        <f t="shared" si="30"/>
        <v>0.21228654227810978</v>
      </c>
      <c r="M128" s="118">
        <f t="shared" si="31"/>
        <v>10.611000000000001</v>
      </c>
      <c r="N128" s="119">
        <f t="shared" si="32"/>
        <v>0</v>
      </c>
      <c r="O128" s="119">
        <f t="shared" si="33"/>
        <v>1.9000955944645628</v>
      </c>
      <c r="P128" s="224">
        <f t="shared" si="34"/>
        <v>157</v>
      </c>
      <c r="Q128" s="225">
        <f t="shared" si="35"/>
        <v>0</v>
      </c>
      <c r="R128" s="225">
        <f t="shared" si="36"/>
        <v>29</v>
      </c>
      <c r="T128">
        <v>534</v>
      </c>
      <c r="U128">
        <v>2800</v>
      </c>
      <c r="V128" t="s">
        <v>324</v>
      </c>
      <c r="W128">
        <v>1526.239</v>
      </c>
      <c r="X128">
        <v>859.452</v>
      </c>
      <c r="Y128">
        <v>1.776</v>
      </c>
      <c r="Z128">
        <v>10.611000000000001</v>
      </c>
      <c r="AA128">
        <v>160.564424</v>
      </c>
      <c r="AB128">
        <v>0.87359500000000001</v>
      </c>
      <c r="AC128">
        <v>82.091365999999994</v>
      </c>
      <c r="AD128" s="1">
        <v>324</v>
      </c>
      <c r="AE128">
        <v>0</v>
      </c>
      <c r="AF128">
        <v>29</v>
      </c>
      <c r="AG128">
        <v>64</v>
      </c>
      <c r="AH128">
        <v>9.5054610000000004</v>
      </c>
      <c r="AI128">
        <v>3.1</v>
      </c>
      <c r="AJ128">
        <v>0</v>
      </c>
      <c r="AK128">
        <v>157</v>
      </c>
      <c r="AL128">
        <v>60900</v>
      </c>
      <c r="AM128">
        <v>0.80727272727272725</v>
      </c>
      <c r="AN128" t="s">
        <v>67</v>
      </c>
      <c r="AO128">
        <v>1526.239</v>
      </c>
      <c r="AP128" t="s">
        <v>779</v>
      </c>
      <c r="AQ128" t="s">
        <v>118</v>
      </c>
      <c r="AR128" t="s">
        <v>128</v>
      </c>
      <c r="AS128" t="s">
        <v>118</v>
      </c>
      <c r="AT128" t="s">
        <v>128</v>
      </c>
      <c r="AU128" t="s">
        <v>243</v>
      </c>
      <c r="AV128" t="s">
        <v>324</v>
      </c>
      <c r="AW128" t="s">
        <v>67</v>
      </c>
      <c r="AX128">
        <v>2800</v>
      </c>
      <c r="AY128" t="s">
        <v>488</v>
      </c>
      <c r="AZ128">
        <v>3</v>
      </c>
      <c r="BA128" t="s">
        <v>489</v>
      </c>
      <c r="BB128">
        <v>1</v>
      </c>
      <c r="BC128">
        <v>1</v>
      </c>
      <c r="BE128" t="s">
        <v>67</v>
      </c>
      <c r="BF128">
        <v>0</v>
      </c>
      <c r="BG128" t="s">
        <v>342</v>
      </c>
      <c r="BI128" t="s">
        <v>118</v>
      </c>
      <c r="BJ128" t="s">
        <v>324</v>
      </c>
      <c r="BK128" t="s">
        <v>67</v>
      </c>
      <c r="BL128">
        <v>0.80727272727272725</v>
      </c>
      <c r="BM128">
        <v>2800</v>
      </c>
      <c r="BN128" t="s">
        <v>128</v>
      </c>
      <c r="BO128" t="s">
        <v>243</v>
      </c>
      <c r="BP128">
        <v>1</v>
      </c>
      <c r="BQ128">
        <v>1526.239</v>
      </c>
      <c r="BR128">
        <v>5.4407755979618494E-3</v>
      </c>
      <c r="BS128">
        <v>0.51126746482770047</v>
      </c>
      <c r="BT128">
        <v>0.21228654227810978</v>
      </c>
      <c r="BU128">
        <v>10.611000000000001</v>
      </c>
      <c r="BV128">
        <v>0</v>
      </c>
      <c r="BW128">
        <v>1.9000955944645628</v>
      </c>
      <c r="BX128">
        <v>157</v>
      </c>
      <c r="BY128">
        <v>0</v>
      </c>
      <c r="BZ128">
        <v>29</v>
      </c>
    </row>
    <row r="129" spans="1:78" ht="16.5" x14ac:dyDescent="0.25">
      <c r="A129" s="125" t="str">
        <f t="shared" si="19"/>
        <v>해성운수</v>
      </c>
      <c r="B129" s="126" t="str">
        <f t="shared" si="20"/>
        <v>조철상</v>
      </c>
      <c r="C129" s="127" t="str">
        <f t="shared" si="21"/>
        <v>S</v>
      </c>
      <c r="D129" s="128">
        <f t="shared" si="22"/>
        <v>1.0192307692307692</v>
      </c>
      <c r="E129" s="129">
        <f t="shared" si="23"/>
        <v>6791</v>
      </c>
      <c r="F129" s="130" t="str">
        <f t="shared" si="24"/>
        <v>24</v>
      </c>
      <c r="G129" s="131" t="str">
        <f t="shared" si="25"/>
        <v>70바3857</v>
      </c>
      <c r="H129" s="132">
        <f t="shared" si="26"/>
        <v>1</v>
      </c>
      <c r="I129" s="133">
        <f t="shared" si="27"/>
        <v>2095.5149999999999</v>
      </c>
      <c r="J129" s="134">
        <f t="shared" si="28"/>
        <v>8.1025133944633166E-3</v>
      </c>
      <c r="K129" s="134">
        <f t="shared" si="29"/>
        <v>0.36323817303159123</v>
      </c>
      <c r="L129" s="134">
        <f t="shared" si="30"/>
        <v>0.23096947528411871</v>
      </c>
      <c r="M129" s="135">
        <f t="shared" si="31"/>
        <v>13.648999999999999</v>
      </c>
      <c r="N129" s="136">
        <f t="shared" si="32"/>
        <v>0.66809352354910367</v>
      </c>
      <c r="O129" s="136">
        <f t="shared" si="33"/>
        <v>18.754339625342698</v>
      </c>
      <c r="P129" s="222">
        <f t="shared" si="34"/>
        <v>6</v>
      </c>
      <c r="Q129" s="223">
        <f t="shared" si="35"/>
        <v>14</v>
      </c>
      <c r="R129" s="223">
        <f t="shared" si="36"/>
        <v>393</v>
      </c>
      <c r="T129">
        <v>534</v>
      </c>
      <c r="U129">
        <v>6791</v>
      </c>
      <c r="V129" t="s">
        <v>325</v>
      </c>
      <c r="W129">
        <v>2095.5149999999999</v>
      </c>
      <c r="X129">
        <v>790.71699999999998</v>
      </c>
      <c r="Y129">
        <v>2.65</v>
      </c>
      <c r="Z129">
        <v>13.648999999999999</v>
      </c>
      <c r="AA129">
        <v>126.087172</v>
      </c>
      <c r="AB129">
        <v>1.0216229999999999</v>
      </c>
      <c r="AC129">
        <v>45.799674000000003</v>
      </c>
      <c r="AD129" s="1">
        <v>484</v>
      </c>
      <c r="AE129">
        <v>14</v>
      </c>
      <c r="AF129">
        <v>393</v>
      </c>
      <c r="AG129">
        <v>88</v>
      </c>
      <c r="AH129">
        <v>16.619572999999999</v>
      </c>
      <c r="AI129">
        <v>1365.9</v>
      </c>
      <c r="AJ129">
        <v>12.8</v>
      </c>
      <c r="AK129">
        <v>6</v>
      </c>
      <c r="AL129">
        <v>1746</v>
      </c>
      <c r="AM129">
        <v>1.0192307692307692</v>
      </c>
      <c r="AN129" t="s">
        <v>71</v>
      </c>
      <c r="AO129">
        <v>2095.5149999999999</v>
      </c>
      <c r="AP129" t="s">
        <v>780</v>
      </c>
      <c r="AQ129" t="s">
        <v>118</v>
      </c>
      <c r="AR129" t="s">
        <v>119</v>
      </c>
      <c r="AS129" t="s">
        <v>118</v>
      </c>
      <c r="AT129" t="s">
        <v>119</v>
      </c>
      <c r="AU129" t="s">
        <v>189</v>
      </c>
      <c r="AV129" t="s">
        <v>325</v>
      </c>
      <c r="AW129" t="s">
        <v>71</v>
      </c>
      <c r="AX129">
        <v>6791</v>
      </c>
      <c r="AY129" t="s">
        <v>473</v>
      </c>
      <c r="AZ129">
        <v>14</v>
      </c>
      <c r="BA129" t="s">
        <v>781</v>
      </c>
      <c r="BB129">
        <v>1</v>
      </c>
      <c r="BC129">
        <v>1</v>
      </c>
      <c r="BE129" t="s">
        <v>66</v>
      </c>
      <c r="BF129">
        <v>1</v>
      </c>
      <c r="BG129" t="s">
        <v>376</v>
      </c>
      <c r="BI129" t="s">
        <v>118</v>
      </c>
      <c r="BJ129" t="s">
        <v>325</v>
      </c>
      <c r="BK129" t="s">
        <v>71</v>
      </c>
      <c r="BL129">
        <v>1.0192307692307692</v>
      </c>
      <c r="BM129">
        <v>6791</v>
      </c>
      <c r="BN129" t="s">
        <v>119</v>
      </c>
      <c r="BO129" t="s">
        <v>189</v>
      </c>
      <c r="BP129">
        <v>1</v>
      </c>
      <c r="BQ129">
        <v>2095.5149999999999</v>
      </c>
      <c r="BR129">
        <v>8.1025133944633166E-3</v>
      </c>
      <c r="BS129">
        <v>0.36323817303159123</v>
      </c>
      <c r="BT129">
        <v>0.23096947528411871</v>
      </c>
      <c r="BU129">
        <v>13.648999999999999</v>
      </c>
      <c r="BV129">
        <v>0.66809352354910367</v>
      </c>
      <c r="BW129">
        <v>18.754339625342698</v>
      </c>
      <c r="BX129">
        <v>6</v>
      </c>
      <c r="BY129">
        <v>14</v>
      </c>
      <c r="BZ129">
        <v>393</v>
      </c>
    </row>
    <row r="130" spans="1:78" ht="16.5" x14ac:dyDescent="0.25">
      <c r="A130" s="108" t="str">
        <f t="shared" si="19"/>
        <v>해성운수</v>
      </c>
      <c r="B130" s="109" t="str">
        <f t="shared" si="20"/>
        <v>주종호</v>
      </c>
      <c r="C130" s="110" t="str">
        <f t="shared" si="21"/>
        <v>A</v>
      </c>
      <c r="D130" s="111">
        <f t="shared" si="22"/>
        <v>0.99448834476725045</v>
      </c>
      <c r="E130" s="112">
        <f t="shared" si="23"/>
        <v>9048</v>
      </c>
      <c r="F130" s="113" t="str">
        <f t="shared" si="24"/>
        <v>564</v>
      </c>
      <c r="G130" s="114" t="str">
        <f t="shared" si="25"/>
        <v>71바5771</v>
      </c>
      <c r="H130" s="115">
        <f t="shared" si="26"/>
        <v>4</v>
      </c>
      <c r="I130" s="116">
        <f t="shared" si="27"/>
        <v>1314.951</v>
      </c>
      <c r="J130" s="117">
        <f t="shared" si="28"/>
        <v>3.4198247581766157E-2</v>
      </c>
      <c r="K130" s="117">
        <f t="shared" si="29"/>
        <v>0.45188199790727368</v>
      </c>
      <c r="L130" s="117">
        <f t="shared" si="30"/>
        <v>0.31179869059759641</v>
      </c>
      <c r="M130" s="118">
        <f t="shared" si="31"/>
        <v>4.2249999999999996</v>
      </c>
      <c r="N130" s="119">
        <f t="shared" si="32"/>
        <v>7.6048461121364971E-2</v>
      </c>
      <c r="O130" s="119">
        <f t="shared" si="33"/>
        <v>0.60838768897091977</v>
      </c>
      <c r="P130" s="224">
        <f t="shared" si="34"/>
        <v>102</v>
      </c>
      <c r="Q130" s="225">
        <f t="shared" si="35"/>
        <v>1</v>
      </c>
      <c r="R130" s="225">
        <f t="shared" si="36"/>
        <v>8</v>
      </c>
      <c r="T130">
        <v>534</v>
      </c>
      <c r="U130">
        <v>9048</v>
      </c>
      <c r="V130" t="s">
        <v>426</v>
      </c>
      <c r="W130">
        <v>1314.951</v>
      </c>
      <c r="X130">
        <v>319.57299999999998</v>
      </c>
      <c r="Y130">
        <v>4.1150000000000002</v>
      </c>
      <c r="Z130">
        <v>4.2249999999999996</v>
      </c>
      <c r="AA130">
        <v>143.906058</v>
      </c>
      <c r="AB130">
        <v>4.921335</v>
      </c>
      <c r="AC130">
        <v>65.028557000000006</v>
      </c>
      <c r="AD130" s="1">
        <v>410</v>
      </c>
      <c r="AE130">
        <v>1</v>
      </c>
      <c r="AF130">
        <v>8</v>
      </c>
      <c r="AG130">
        <v>67</v>
      </c>
      <c r="AH130">
        <v>9.1375650000000004</v>
      </c>
      <c r="AI130">
        <v>33.700000000000003</v>
      </c>
      <c r="AJ130">
        <v>0</v>
      </c>
      <c r="AK130">
        <v>102</v>
      </c>
      <c r="AL130">
        <v>26913</v>
      </c>
      <c r="AM130">
        <v>0.99448834476725045</v>
      </c>
      <c r="AN130" t="s">
        <v>66</v>
      </c>
      <c r="AO130">
        <v>1060.9739999999999</v>
      </c>
      <c r="AP130" t="s">
        <v>782</v>
      </c>
      <c r="AQ130" t="s">
        <v>118</v>
      </c>
      <c r="AR130" t="s">
        <v>124</v>
      </c>
      <c r="AS130" t="s">
        <v>118</v>
      </c>
      <c r="AT130" t="s">
        <v>124</v>
      </c>
      <c r="AU130" t="s">
        <v>229</v>
      </c>
      <c r="AV130" t="s">
        <v>426</v>
      </c>
      <c r="AW130" t="s">
        <v>66</v>
      </c>
      <c r="AX130">
        <v>9048</v>
      </c>
      <c r="AY130" t="s">
        <v>485</v>
      </c>
      <c r="AZ130">
        <v>1</v>
      </c>
      <c r="BA130" t="s">
        <v>518</v>
      </c>
      <c r="BB130">
        <v>4</v>
      </c>
      <c r="BC130">
        <v>1</v>
      </c>
      <c r="BE130" t="s">
        <v>68</v>
      </c>
      <c r="BF130">
        <v>1</v>
      </c>
      <c r="BG130" t="s">
        <v>376</v>
      </c>
      <c r="BI130" t="s">
        <v>118</v>
      </c>
      <c r="BJ130" t="s">
        <v>426</v>
      </c>
      <c r="BK130" t="s">
        <v>66</v>
      </c>
      <c r="BL130">
        <v>0.99448834476725045</v>
      </c>
      <c r="BM130">
        <v>9048</v>
      </c>
      <c r="BN130" t="s">
        <v>124</v>
      </c>
      <c r="BO130" t="s">
        <v>229</v>
      </c>
      <c r="BP130">
        <v>4</v>
      </c>
      <c r="BQ130">
        <v>1314.951</v>
      </c>
      <c r="BR130">
        <v>3.4198247581766157E-2</v>
      </c>
      <c r="BS130">
        <v>0.45188199790727368</v>
      </c>
      <c r="BT130">
        <v>0.31179869059759641</v>
      </c>
      <c r="BU130">
        <v>4.2249999999999996</v>
      </c>
      <c r="BV130">
        <v>7.6048461121364971E-2</v>
      </c>
      <c r="BW130">
        <v>0.60838768897091977</v>
      </c>
      <c r="BX130">
        <v>102</v>
      </c>
      <c r="BY130">
        <v>1</v>
      </c>
      <c r="BZ130">
        <v>8</v>
      </c>
    </row>
    <row r="131" spans="1:78" ht="16.5" x14ac:dyDescent="0.25">
      <c r="A131" s="125" t="str">
        <f t="shared" si="19"/>
        <v>해성운수</v>
      </c>
      <c r="B131" s="126" t="str">
        <f t="shared" si="20"/>
        <v>진영일</v>
      </c>
      <c r="C131" s="127" t="str">
        <f t="shared" si="21"/>
        <v>A</v>
      </c>
      <c r="D131" s="128">
        <f t="shared" si="22"/>
        <v>0.96869135483580981</v>
      </c>
      <c r="E131" s="129">
        <f t="shared" si="23"/>
        <v>5031</v>
      </c>
      <c r="F131" s="130" t="str">
        <f t="shared" si="24"/>
        <v>24</v>
      </c>
      <c r="G131" s="131" t="str">
        <f t="shared" si="25"/>
        <v>70바3861</v>
      </c>
      <c r="H131" s="132">
        <f t="shared" si="26"/>
        <v>2</v>
      </c>
      <c r="I131" s="133">
        <f t="shared" si="27"/>
        <v>2239.6489999999999</v>
      </c>
      <c r="J131" s="134">
        <f t="shared" si="28"/>
        <v>3.0519534055610163E-2</v>
      </c>
      <c r="K131" s="134">
        <f t="shared" si="29"/>
        <v>0.44821214124361408</v>
      </c>
      <c r="L131" s="134">
        <f t="shared" si="30"/>
        <v>0.25762965536117494</v>
      </c>
      <c r="M131" s="135">
        <f t="shared" si="31"/>
        <v>13.898999999999999</v>
      </c>
      <c r="N131" s="136">
        <f t="shared" si="32"/>
        <v>0.53579824338545912</v>
      </c>
      <c r="O131" s="136">
        <f t="shared" si="33"/>
        <v>3.661287996467304</v>
      </c>
      <c r="P131" s="222">
        <f t="shared" si="34"/>
        <v>70</v>
      </c>
      <c r="Q131" s="223">
        <f t="shared" si="35"/>
        <v>12</v>
      </c>
      <c r="R131" s="223">
        <f t="shared" si="36"/>
        <v>82</v>
      </c>
      <c r="T131">
        <v>534</v>
      </c>
      <c r="U131">
        <v>5031</v>
      </c>
      <c r="V131" t="s">
        <v>326</v>
      </c>
      <c r="W131">
        <v>2239.6489999999999</v>
      </c>
      <c r="X131">
        <v>963.77</v>
      </c>
      <c r="Y131">
        <v>2.3239999999999998</v>
      </c>
      <c r="Z131">
        <v>13.898999999999999</v>
      </c>
      <c r="AA131">
        <v>159.414131</v>
      </c>
      <c r="AB131">
        <v>4.8652449999999998</v>
      </c>
      <c r="AC131">
        <v>71.451348999999993</v>
      </c>
      <c r="AD131" s="1">
        <v>577</v>
      </c>
      <c r="AE131">
        <v>12</v>
      </c>
      <c r="AF131">
        <v>82</v>
      </c>
      <c r="AG131">
        <v>80</v>
      </c>
      <c r="AH131">
        <v>14.049250000000001</v>
      </c>
      <c r="AI131">
        <v>1461.8</v>
      </c>
      <c r="AJ131">
        <v>0</v>
      </c>
      <c r="AK131">
        <v>70</v>
      </c>
      <c r="AL131">
        <v>40719</v>
      </c>
      <c r="AM131">
        <v>0.96869135483580981</v>
      </c>
      <c r="AN131" t="s">
        <v>66</v>
      </c>
      <c r="AO131">
        <v>2113.6320000000001</v>
      </c>
      <c r="AP131" t="s">
        <v>783</v>
      </c>
      <c r="AQ131" t="s">
        <v>118</v>
      </c>
      <c r="AR131" t="s">
        <v>119</v>
      </c>
      <c r="AS131" t="s">
        <v>118</v>
      </c>
      <c r="AT131" t="s">
        <v>119</v>
      </c>
      <c r="AU131" t="s">
        <v>193</v>
      </c>
      <c r="AV131" t="s">
        <v>326</v>
      </c>
      <c r="AW131" t="s">
        <v>66</v>
      </c>
      <c r="AX131">
        <v>5031</v>
      </c>
      <c r="AY131" t="s">
        <v>476</v>
      </c>
      <c r="AZ131">
        <v>12</v>
      </c>
      <c r="BA131" t="s">
        <v>784</v>
      </c>
      <c r="BB131">
        <v>2</v>
      </c>
      <c r="BC131">
        <v>1</v>
      </c>
      <c r="BE131" t="s">
        <v>66</v>
      </c>
      <c r="BF131">
        <v>0</v>
      </c>
      <c r="BG131" t="s">
        <v>342</v>
      </c>
      <c r="BI131" t="s">
        <v>118</v>
      </c>
      <c r="BJ131" t="s">
        <v>326</v>
      </c>
      <c r="BK131" t="s">
        <v>66</v>
      </c>
      <c r="BL131">
        <v>0.96869135483580981</v>
      </c>
      <c r="BM131">
        <v>5031</v>
      </c>
      <c r="BN131" t="s">
        <v>119</v>
      </c>
      <c r="BO131" t="s">
        <v>193</v>
      </c>
      <c r="BP131">
        <v>2</v>
      </c>
      <c r="BQ131">
        <v>2239.6489999999999</v>
      </c>
      <c r="BR131">
        <v>3.0519534055610163E-2</v>
      </c>
      <c r="BS131">
        <v>0.44821214124361408</v>
      </c>
      <c r="BT131">
        <v>0.25762965536117494</v>
      </c>
      <c r="BU131">
        <v>13.898999999999999</v>
      </c>
      <c r="BV131">
        <v>0.53579824338545912</v>
      </c>
      <c r="BW131">
        <v>3.661287996467304</v>
      </c>
      <c r="BX131">
        <v>70</v>
      </c>
      <c r="BY131">
        <v>12</v>
      </c>
      <c r="BZ131">
        <v>82</v>
      </c>
    </row>
    <row r="132" spans="1:78" ht="16.5" x14ac:dyDescent="0.25">
      <c r="A132" s="108" t="str">
        <f t="shared" si="19"/>
        <v>해성운수</v>
      </c>
      <c r="B132" s="109" t="str">
        <f t="shared" si="20"/>
        <v>채수강</v>
      </c>
      <c r="C132" s="110" t="str">
        <f t="shared" si="21"/>
        <v>S</v>
      </c>
      <c r="D132" s="111">
        <f t="shared" si="22"/>
        <v>1.0107692307692309</v>
      </c>
      <c r="E132" s="112">
        <f t="shared" si="23"/>
        <v>5782</v>
      </c>
      <c r="F132" s="113" t="str">
        <f t="shared" si="24"/>
        <v>24</v>
      </c>
      <c r="G132" s="114" t="str">
        <f t="shared" si="25"/>
        <v>70바3857</v>
      </c>
      <c r="H132" s="115">
        <f t="shared" si="26"/>
        <v>1</v>
      </c>
      <c r="I132" s="116">
        <f t="shared" si="27"/>
        <v>2394.0479999999998</v>
      </c>
      <c r="J132" s="117">
        <f t="shared" si="28"/>
        <v>1.7397446846577284E-2</v>
      </c>
      <c r="K132" s="117">
        <f t="shared" si="29"/>
        <v>0.43515338414473204</v>
      </c>
      <c r="L132" s="117">
        <f t="shared" si="30"/>
        <v>0.19757331515491755</v>
      </c>
      <c r="M132" s="118">
        <f t="shared" si="31"/>
        <v>13.792999999999999</v>
      </c>
      <c r="N132" s="119">
        <f t="shared" si="32"/>
        <v>0.58478359665303292</v>
      </c>
      <c r="O132" s="119">
        <f t="shared" si="33"/>
        <v>13.282941695404604</v>
      </c>
      <c r="P132" s="224">
        <f t="shared" si="34"/>
        <v>71</v>
      </c>
      <c r="Q132" s="225">
        <f t="shared" si="35"/>
        <v>14</v>
      </c>
      <c r="R132" s="225">
        <f t="shared" si="36"/>
        <v>318</v>
      </c>
      <c r="T132">
        <v>534</v>
      </c>
      <c r="U132">
        <v>5782</v>
      </c>
      <c r="V132" t="s">
        <v>327</v>
      </c>
      <c r="W132">
        <v>2394.0479999999998</v>
      </c>
      <c r="X132">
        <v>911.03899999999999</v>
      </c>
      <c r="Y132">
        <v>2.6280000000000001</v>
      </c>
      <c r="Z132">
        <v>13.792999999999999</v>
      </c>
      <c r="AA132">
        <v>165.66689500000001</v>
      </c>
      <c r="AB132">
        <v>2.8821810000000001</v>
      </c>
      <c r="AC132">
        <v>72.090509999999995</v>
      </c>
      <c r="AD132" s="1">
        <v>473</v>
      </c>
      <c r="AE132">
        <v>14</v>
      </c>
      <c r="AF132">
        <v>318</v>
      </c>
      <c r="AG132">
        <v>82</v>
      </c>
      <c r="AH132">
        <v>14.450974</v>
      </c>
      <c r="AI132">
        <v>1597.1</v>
      </c>
      <c r="AJ132">
        <v>0</v>
      </c>
      <c r="AK132">
        <v>71</v>
      </c>
      <c r="AL132">
        <v>40669</v>
      </c>
      <c r="AM132">
        <v>1.0107692307692309</v>
      </c>
      <c r="AN132" t="s">
        <v>71</v>
      </c>
      <c r="AO132">
        <v>2394.0479999999998</v>
      </c>
      <c r="AP132" t="s">
        <v>785</v>
      </c>
      <c r="AQ132" t="s">
        <v>118</v>
      </c>
      <c r="AR132" t="s">
        <v>119</v>
      </c>
      <c r="AS132" t="s">
        <v>118</v>
      </c>
      <c r="AT132" t="s">
        <v>119</v>
      </c>
      <c r="AU132" t="s">
        <v>189</v>
      </c>
      <c r="AV132" t="s">
        <v>327</v>
      </c>
      <c r="AW132" t="s">
        <v>71</v>
      </c>
      <c r="AX132">
        <v>5782</v>
      </c>
      <c r="AY132" t="s">
        <v>473</v>
      </c>
      <c r="AZ132">
        <v>18</v>
      </c>
      <c r="BA132" t="s">
        <v>786</v>
      </c>
      <c r="BB132">
        <v>1</v>
      </c>
      <c r="BC132">
        <v>1</v>
      </c>
      <c r="BE132" t="s">
        <v>71</v>
      </c>
      <c r="BF132">
        <v>0</v>
      </c>
      <c r="BG132" t="s">
        <v>342</v>
      </c>
      <c r="BI132" t="s">
        <v>118</v>
      </c>
      <c r="BJ132" t="s">
        <v>327</v>
      </c>
      <c r="BK132" t="s">
        <v>71</v>
      </c>
      <c r="BL132">
        <v>1.0107692307692309</v>
      </c>
      <c r="BM132">
        <v>5782</v>
      </c>
      <c r="BN132" t="s">
        <v>119</v>
      </c>
      <c r="BO132" t="s">
        <v>189</v>
      </c>
      <c r="BP132">
        <v>1</v>
      </c>
      <c r="BQ132">
        <v>2394.0479999999998</v>
      </c>
      <c r="BR132">
        <v>1.7397446846577284E-2</v>
      </c>
      <c r="BS132">
        <v>0.43515338414473204</v>
      </c>
      <c r="BT132">
        <v>0.19757331515491755</v>
      </c>
      <c r="BU132">
        <v>13.792999999999999</v>
      </c>
      <c r="BV132">
        <v>0.58478359665303292</v>
      </c>
      <c r="BW132">
        <v>13.282941695404604</v>
      </c>
      <c r="BX132">
        <v>71</v>
      </c>
      <c r="BY132">
        <v>14</v>
      </c>
      <c r="BZ132">
        <v>318</v>
      </c>
    </row>
    <row r="133" spans="1:78" ht="16.5" x14ac:dyDescent="0.25">
      <c r="A133" s="125" t="str">
        <f t="shared" si="19"/>
        <v>해성운수</v>
      </c>
      <c r="B133" s="126" t="str">
        <f t="shared" si="20"/>
        <v>최규현</v>
      </c>
      <c r="C133" s="127" t="str">
        <f t="shared" si="21"/>
        <v>D</v>
      </c>
      <c r="D133" s="128">
        <f t="shared" si="22"/>
        <v>0.83290590492790173</v>
      </c>
      <c r="E133" s="129">
        <f t="shared" si="23"/>
        <v>8383</v>
      </c>
      <c r="F133" s="130" t="str">
        <f t="shared" si="24"/>
        <v>24</v>
      </c>
      <c r="G133" s="131" t="str">
        <f t="shared" si="25"/>
        <v>70바3876</v>
      </c>
      <c r="H133" s="132">
        <f t="shared" si="26"/>
        <v>3</v>
      </c>
      <c r="I133" s="133">
        <f t="shared" si="27"/>
        <v>2458.3250000000003</v>
      </c>
      <c r="J133" s="134">
        <f t="shared" si="28"/>
        <v>1.1477298305359788E-2</v>
      </c>
      <c r="K133" s="134">
        <f t="shared" si="29"/>
        <v>0.48298120405530126</v>
      </c>
      <c r="L133" s="134">
        <f t="shared" si="30"/>
        <v>0.15701748141519123</v>
      </c>
      <c r="M133" s="135">
        <f t="shared" si="31"/>
        <v>16.244</v>
      </c>
      <c r="N133" s="136">
        <f t="shared" si="32"/>
        <v>0.52881535191644713</v>
      </c>
      <c r="O133" s="136">
        <f t="shared" si="33"/>
        <v>47.918806504428822</v>
      </c>
      <c r="P133" s="222">
        <f t="shared" si="34"/>
        <v>107</v>
      </c>
      <c r="Q133" s="223">
        <f t="shared" si="35"/>
        <v>13</v>
      </c>
      <c r="R133" s="223">
        <f t="shared" si="36"/>
        <v>1178</v>
      </c>
      <c r="T133">
        <v>534</v>
      </c>
      <c r="U133">
        <v>8383</v>
      </c>
      <c r="V133" t="s">
        <v>787</v>
      </c>
      <c r="W133">
        <v>2458.3249999999998</v>
      </c>
      <c r="X133">
        <v>1281.202</v>
      </c>
      <c r="Y133">
        <v>1.919</v>
      </c>
      <c r="Z133">
        <v>16.244</v>
      </c>
      <c r="AA133">
        <v>177.90885499999999</v>
      </c>
      <c r="AB133">
        <v>2.0419130000000001</v>
      </c>
      <c r="AC133">
        <v>85.926632999999995</v>
      </c>
      <c r="AD133" s="1">
        <v>386</v>
      </c>
      <c r="AE133">
        <v>13</v>
      </c>
      <c r="AF133">
        <v>1178</v>
      </c>
      <c r="AG133">
        <v>83</v>
      </c>
      <c r="AH133">
        <v>13.81789</v>
      </c>
      <c r="AI133">
        <v>2582.6</v>
      </c>
      <c r="AJ133">
        <v>0</v>
      </c>
      <c r="AK133">
        <v>107</v>
      </c>
      <c r="AL133">
        <v>85417</v>
      </c>
      <c r="AM133">
        <v>0.83290590492790173</v>
      </c>
      <c r="AN133" t="s">
        <v>67</v>
      </c>
      <c r="AO133">
        <v>2074.3020000000001</v>
      </c>
      <c r="AP133" t="s">
        <v>788</v>
      </c>
      <c r="AQ133" t="s">
        <v>118</v>
      </c>
      <c r="AR133" t="s">
        <v>119</v>
      </c>
      <c r="AS133" t="s">
        <v>118</v>
      </c>
      <c r="AT133" t="s">
        <v>119</v>
      </c>
      <c r="AU133" t="s">
        <v>610</v>
      </c>
      <c r="AV133" t="s">
        <v>787</v>
      </c>
      <c r="AW133" t="s">
        <v>67</v>
      </c>
      <c r="AX133">
        <v>8383</v>
      </c>
      <c r="AY133" t="s">
        <v>475</v>
      </c>
      <c r="AZ133">
        <v>2</v>
      </c>
      <c r="BA133" t="s">
        <v>502</v>
      </c>
      <c r="BB133">
        <v>3</v>
      </c>
      <c r="BC133">
        <v>1</v>
      </c>
      <c r="BE133" t="s">
        <v>185</v>
      </c>
      <c r="BF133" t="s">
        <v>186</v>
      </c>
      <c r="BG133" t="s">
        <v>185</v>
      </c>
      <c r="BI133" t="s">
        <v>118</v>
      </c>
      <c r="BJ133" t="s">
        <v>787</v>
      </c>
      <c r="BK133" t="s">
        <v>67</v>
      </c>
      <c r="BL133">
        <v>0.83290590492790173</v>
      </c>
      <c r="BM133">
        <v>8383</v>
      </c>
      <c r="BN133" t="s">
        <v>119</v>
      </c>
      <c r="BO133" t="s">
        <v>610</v>
      </c>
      <c r="BP133">
        <v>3</v>
      </c>
      <c r="BQ133">
        <v>2458.3250000000003</v>
      </c>
      <c r="BR133">
        <v>1.1477298305359788E-2</v>
      </c>
      <c r="BS133">
        <v>0.48298120405530126</v>
      </c>
      <c r="BT133">
        <v>0.15701748141519126</v>
      </c>
      <c r="BU133">
        <v>16.244</v>
      </c>
      <c r="BV133">
        <v>0.52881535191644713</v>
      </c>
      <c r="BW133">
        <v>47.918806504428822</v>
      </c>
      <c r="BX133">
        <v>107</v>
      </c>
      <c r="BY133">
        <v>13</v>
      </c>
      <c r="BZ133">
        <v>1178</v>
      </c>
    </row>
    <row r="134" spans="1:78" ht="16.5" x14ac:dyDescent="0.25">
      <c r="A134" s="108" t="str">
        <f t="shared" si="19"/>
        <v>해성운수</v>
      </c>
      <c r="B134" s="109" t="str">
        <f t="shared" si="20"/>
        <v>최길엽</v>
      </c>
      <c r="C134" s="110" t="str">
        <f t="shared" si="21"/>
        <v>C</v>
      </c>
      <c r="D134" s="111">
        <f t="shared" si="22"/>
        <v>0.87338622967924806</v>
      </c>
      <c r="E134" s="112">
        <f t="shared" si="23"/>
        <v>5721</v>
      </c>
      <c r="F134" s="113" t="str">
        <f t="shared" si="24"/>
        <v>557</v>
      </c>
      <c r="G134" s="114" t="str">
        <f t="shared" si="25"/>
        <v>70바3892</v>
      </c>
      <c r="H134" s="115">
        <f t="shared" si="26"/>
        <v>2</v>
      </c>
      <c r="I134" s="116">
        <f t="shared" si="27"/>
        <v>1552.5039999999999</v>
      </c>
      <c r="J134" s="117">
        <f t="shared" si="28"/>
        <v>3.2923401178515964E-2</v>
      </c>
      <c r="K134" s="117">
        <f t="shared" si="29"/>
        <v>0.53364248186882435</v>
      </c>
      <c r="L134" s="117">
        <f t="shared" si="30"/>
        <v>0.28534548059135439</v>
      </c>
      <c r="M134" s="118">
        <f t="shared" si="31"/>
        <v>9.8239999999999998</v>
      </c>
      <c r="N134" s="119">
        <f t="shared" si="32"/>
        <v>6.4412072368251555E-2</v>
      </c>
      <c r="O134" s="119">
        <f t="shared" si="33"/>
        <v>6.4412072368251555E-2</v>
      </c>
      <c r="P134" s="224">
        <f t="shared" si="34"/>
        <v>287</v>
      </c>
      <c r="Q134" s="225">
        <f t="shared" si="35"/>
        <v>1</v>
      </c>
      <c r="R134" s="225">
        <f t="shared" si="36"/>
        <v>1</v>
      </c>
      <c r="T134">
        <v>534</v>
      </c>
      <c r="U134">
        <v>5721</v>
      </c>
      <c r="V134" t="s">
        <v>328</v>
      </c>
      <c r="W134">
        <v>1552.5039999999999</v>
      </c>
      <c r="X134">
        <v>433.82799999999997</v>
      </c>
      <c r="Y134">
        <v>3.5790000000000002</v>
      </c>
      <c r="Z134">
        <v>9.8239999999999998</v>
      </c>
      <c r="AA134">
        <v>197.19970499999999</v>
      </c>
      <c r="AB134">
        <v>6.4924850000000003</v>
      </c>
      <c r="AC134">
        <v>105.23414</v>
      </c>
      <c r="AD134" s="1">
        <v>443</v>
      </c>
      <c r="AE134">
        <v>1</v>
      </c>
      <c r="AF134">
        <v>1</v>
      </c>
      <c r="AG134">
        <v>63</v>
      </c>
      <c r="AH134">
        <v>7.8727499999999999</v>
      </c>
      <c r="AI134">
        <v>0</v>
      </c>
      <c r="AJ134">
        <v>0</v>
      </c>
      <c r="AK134">
        <v>287</v>
      </c>
      <c r="AL134">
        <v>92274</v>
      </c>
      <c r="AM134">
        <v>0.87338622967924806</v>
      </c>
      <c r="AN134" t="s">
        <v>69</v>
      </c>
      <c r="AO134">
        <v>1305.923</v>
      </c>
      <c r="AP134" t="s">
        <v>789</v>
      </c>
      <c r="AQ134" t="s">
        <v>118</v>
      </c>
      <c r="AR134" t="s">
        <v>122</v>
      </c>
      <c r="AS134" t="s">
        <v>118</v>
      </c>
      <c r="AT134" t="s">
        <v>122</v>
      </c>
      <c r="AU134" t="s">
        <v>223</v>
      </c>
      <c r="AV134" t="s">
        <v>328</v>
      </c>
      <c r="AW134" t="s">
        <v>69</v>
      </c>
      <c r="AX134">
        <v>5721</v>
      </c>
      <c r="AY134" t="s">
        <v>463</v>
      </c>
      <c r="AZ134">
        <v>3</v>
      </c>
      <c r="BA134" t="s">
        <v>790</v>
      </c>
      <c r="BB134">
        <v>2</v>
      </c>
      <c r="BC134">
        <v>1</v>
      </c>
      <c r="BE134" t="s">
        <v>69</v>
      </c>
      <c r="BF134">
        <v>0</v>
      </c>
      <c r="BG134" t="s">
        <v>342</v>
      </c>
      <c r="BI134" t="s">
        <v>118</v>
      </c>
      <c r="BJ134" t="s">
        <v>328</v>
      </c>
      <c r="BK134" t="s">
        <v>69</v>
      </c>
      <c r="BL134">
        <v>0.87338622967924806</v>
      </c>
      <c r="BM134">
        <v>5721</v>
      </c>
      <c r="BN134" t="s">
        <v>122</v>
      </c>
      <c r="BO134" t="s">
        <v>223</v>
      </c>
      <c r="BP134">
        <v>2</v>
      </c>
      <c r="BQ134">
        <v>1552.5039999999999</v>
      </c>
      <c r="BR134">
        <v>3.2923401178515964E-2</v>
      </c>
      <c r="BS134">
        <v>0.53364248186882435</v>
      </c>
      <c r="BT134">
        <v>0.28534548059135439</v>
      </c>
      <c r="BU134">
        <v>9.8239999999999998</v>
      </c>
      <c r="BV134">
        <v>6.4412072368251555E-2</v>
      </c>
      <c r="BW134">
        <v>6.4412072368251555E-2</v>
      </c>
      <c r="BX134">
        <v>287</v>
      </c>
      <c r="BY134">
        <v>1</v>
      </c>
      <c r="BZ134">
        <v>1</v>
      </c>
    </row>
    <row r="135" spans="1:78" ht="16.5" x14ac:dyDescent="0.25">
      <c r="A135" s="125" t="str">
        <f t="shared" ref="A135:A149" si="37">BI135</f>
        <v>해성운수</v>
      </c>
      <c r="B135" s="126" t="str">
        <f t="shared" ref="B135:B149" si="38">IF(BJ135="NULL", E135, BJ135)</f>
        <v>최석규</v>
      </c>
      <c r="C135" s="127" t="str">
        <f t="shared" ref="C135:C149" si="39">BK135</f>
        <v>B</v>
      </c>
      <c r="D135" s="128">
        <f t="shared" ref="D135:D149" si="40">BL135</f>
        <v>0.93582914459067279</v>
      </c>
      <c r="E135" s="129">
        <f t="shared" ref="E135:E149" si="41">U135</f>
        <v>4567</v>
      </c>
      <c r="F135" s="130" t="str">
        <f t="shared" ref="F135:F149" si="42">BN135</f>
        <v>24</v>
      </c>
      <c r="G135" s="131" t="str">
        <f t="shared" ref="G135:G149" si="43">BO135</f>
        <v>70바3878</v>
      </c>
      <c r="H135" s="132">
        <f t="shared" ref="H135:H149" si="44">BP135</f>
        <v>8</v>
      </c>
      <c r="I135" s="133">
        <f t="shared" ref="I135:I149" si="45">BQ135</f>
        <v>2624.05</v>
      </c>
      <c r="J135" s="134">
        <f t="shared" ref="J135:J149" si="46">AB135/AA135</f>
        <v>9.6187145709436574E-3</v>
      </c>
      <c r="K135" s="134">
        <f t="shared" ref="K135:K149" si="47">AC135/AA135</f>
        <v>0.37573849555141253</v>
      </c>
      <c r="L135" s="134">
        <f t="shared" ref="L135:L149" si="48">AD135/I135</f>
        <v>0.10289438082353614</v>
      </c>
      <c r="M135" s="135">
        <f t="shared" ref="M135:M149" si="49">Z135</f>
        <v>13.891</v>
      </c>
      <c r="N135" s="136">
        <f t="shared" ref="N135:N149" si="50">BV135</f>
        <v>0.87650768849678928</v>
      </c>
      <c r="O135" s="136">
        <f t="shared" ref="O135:O149" si="51">BW135</f>
        <v>20.274003925230083</v>
      </c>
      <c r="P135" s="222">
        <f t="shared" ref="P135:P149" si="52">AK135</f>
        <v>6</v>
      </c>
      <c r="Q135" s="223">
        <f t="shared" ref="Q135:Q149" si="53">AE135</f>
        <v>23</v>
      </c>
      <c r="R135" s="223">
        <f t="shared" ref="R135:R149" si="54">AF135</f>
        <v>532</v>
      </c>
      <c r="T135">
        <v>534</v>
      </c>
      <c r="U135">
        <v>4567</v>
      </c>
      <c r="V135" t="s">
        <v>329</v>
      </c>
      <c r="W135">
        <v>2624.05</v>
      </c>
      <c r="X135">
        <v>1173.826</v>
      </c>
      <c r="Y135">
        <v>2.2349999999999999</v>
      </c>
      <c r="Z135">
        <v>13.891</v>
      </c>
      <c r="AA135">
        <v>160.850495</v>
      </c>
      <c r="AB135">
        <v>1.547175</v>
      </c>
      <c r="AC135">
        <v>60.437722999999998</v>
      </c>
      <c r="AD135" s="1">
        <v>270</v>
      </c>
      <c r="AE135">
        <v>23</v>
      </c>
      <c r="AF135">
        <v>532</v>
      </c>
      <c r="AG135">
        <v>84</v>
      </c>
      <c r="AH135">
        <v>16.313596</v>
      </c>
      <c r="AI135">
        <v>862.1</v>
      </c>
      <c r="AJ135">
        <v>18.7</v>
      </c>
      <c r="AK135">
        <v>6</v>
      </c>
      <c r="AL135">
        <v>1491</v>
      </c>
      <c r="AM135">
        <v>0.93582914459067279</v>
      </c>
      <c r="AN135" t="s">
        <v>68</v>
      </c>
      <c r="AO135">
        <v>1751.6569999999999</v>
      </c>
      <c r="AP135" t="s">
        <v>791</v>
      </c>
      <c r="AQ135" t="s">
        <v>118</v>
      </c>
      <c r="AR135" t="s">
        <v>119</v>
      </c>
      <c r="AS135" t="s">
        <v>118</v>
      </c>
      <c r="AT135" t="s">
        <v>119</v>
      </c>
      <c r="AU135" t="s">
        <v>205</v>
      </c>
      <c r="AV135" t="s">
        <v>329</v>
      </c>
      <c r="AW135" t="s">
        <v>68</v>
      </c>
      <c r="AX135">
        <v>4567</v>
      </c>
      <c r="AY135" t="s">
        <v>471</v>
      </c>
      <c r="AZ135">
        <v>1</v>
      </c>
      <c r="BA135" t="s">
        <v>348</v>
      </c>
      <c r="BB135">
        <v>8</v>
      </c>
      <c r="BC135">
        <v>1</v>
      </c>
      <c r="BE135" t="s">
        <v>68</v>
      </c>
      <c r="BF135">
        <v>0</v>
      </c>
      <c r="BG135" t="s">
        <v>342</v>
      </c>
      <c r="BI135" t="s">
        <v>118</v>
      </c>
      <c r="BJ135" t="s">
        <v>329</v>
      </c>
      <c r="BK135" t="s">
        <v>68</v>
      </c>
      <c r="BL135">
        <v>0.93582914459067279</v>
      </c>
      <c r="BM135">
        <v>4567</v>
      </c>
      <c r="BN135" t="s">
        <v>119</v>
      </c>
      <c r="BO135" t="s">
        <v>205</v>
      </c>
      <c r="BP135">
        <v>8</v>
      </c>
      <c r="BQ135">
        <v>2624.05</v>
      </c>
      <c r="BR135">
        <v>9.6187145709436574E-3</v>
      </c>
      <c r="BS135">
        <v>0.37573849555141253</v>
      </c>
      <c r="BT135">
        <v>0.10289438082353614</v>
      </c>
      <c r="BU135">
        <v>13.891</v>
      </c>
      <c r="BV135">
        <v>0.87650768849678928</v>
      </c>
      <c r="BW135">
        <v>20.274003925230083</v>
      </c>
      <c r="BX135">
        <v>6</v>
      </c>
      <c r="BY135">
        <v>23</v>
      </c>
      <c r="BZ135">
        <v>532</v>
      </c>
    </row>
    <row r="136" spans="1:78" ht="16.5" x14ac:dyDescent="0.25">
      <c r="A136" s="108" t="str">
        <f t="shared" si="37"/>
        <v>해성운수</v>
      </c>
      <c r="B136" s="109" t="str">
        <f t="shared" si="38"/>
        <v>최영범</v>
      </c>
      <c r="C136" s="110" t="str">
        <f t="shared" si="39"/>
        <v>F</v>
      </c>
      <c r="D136" s="111">
        <f t="shared" si="40"/>
        <v>0.79884615384615376</v>
      </c>
      <c r="E136" s="112">
        <f t="shared" si="41"/>
        <v>5422</v>
      </c>
      <c r="F136" s="113" t="str">
        <f t="shared" si="42"/>
        <v>560</v>
      </c>
      <c r="G136" s="114" t="str">
        <f t="shared" si="43"/>
        <v>71바5817</v>
      </c>
      <c r="H136" s="115">
        <f t="shared" si="44"/>
        <v>1</v>
      </c>
      <c r="I136" s="116">
        <f t="shared" si="45"/>
        <v>404.61099999999999</v>
      </c>
      <c r="J136" s="117">
        <f t="shared" si="46"/>
        <v>1.3673683231137703E-2</v>
      </c>
      <c r="K136" s="117">
        <f t="shared" si="47"/>
        <v>0.51336370101969886</v>
      </c>
      <c r="L136" s="117">
        <f t="shared" si="48"/>
        <v>0.26939455427558817</v>
      </c>
      <c r="M136" s="118">
        <f t="shared" si="49"/>
        <v>7.4089999999999998</v>
      </c>
      <c r="N136" s="119">
        <f t="shared" si="50"/>
        <v>0</v>
      </c>
      <c r="O136" s="119">
        <f t="shared" si="51"/>
        <v>1.4829058033518614</v>
      </c>
      <c r="P136" s="224">
        <f t="shared" si="52"/>
        <v>74</v>
      </c>
      <c r="Q136" s="225">
        <f t="shared" si="53"/>
        <v>0</v>
      </c>
      <c r="R136" s="225">
        <f t="shared" si="54"/>
        <v>6</v>
      </c>
      <c r="T136">
        <v>534</v>
      </c>
      <c r="U136">
        <v>5422</v>
      </c>
      <c r="V136" t="s">
        <v>449</v>
      </c>
      <c r="W136">
        <v>404.61099999999999</v>
      </c>
      <c r="X136">
        <v>194.762</v>
      </c>
      <c r="Y136">
        <v>2.077</v>
      </c>
      <c r="Z136">
        <v>7.4089999999999998</v>
      </c>
      <c r="AA136">
        <v>49.730272999999997</v>
      </c>
      <c r="AB136">
        <v>0.67999600000000004</v>
      </c>
      <c r="AC136">
        <v>25.529717000000002</v>
      </c>
      <c r="AD136" s="1">
        <v>109</v>
      </c>
      <c r="AE136">
        <v>0</v>
      </c>
      <c r="AF136">
        <v>6</v>
      </c>
      <c r="AG136">
        <v>68</v>
      </c>
      <c r="AH136">
        <v>8.1361100000000004</v>
      </c>
      <c r="AI136">
        <v>1.3</v>
      </c>
      <c r="AJ136">
        <v>0</v>
      </c>
      <c r="AK136">
        <v>74</v>
      </c>
      <c r="AL136">
        <v>30140</v>
      </c>
      <c r="AM136">
        <v>0.79884615384615376</v>
      </c>
      <c r="AN136" t="s">
        <v>70</v>
      </c>
      <c r="AO136">
        <v>404.61099999999999</v>
      </c>
      <c r="AP136" t="s">
        <v>792</v>
      </c>
      <c r="AQ136" t="s">
        <v>118</v>
      </c>
      <c r="AR136" t="s">
        <v>123</v>
      </c>
      <c r="AS136" t="s">
        <v>118</v>
      </c>
      <c r="AT136" t="s">
        <v>123</v>
      </c>
      <c r="AU136" t="s">
        <v>226</v>
      </c>
      <c r="AV136" t="s">
        <v>449</v>
      </c>
      <c r="AW136" t="s">
        <v>70</v>
      </c>
      <c r="AX136">
        <v>5422</v>
      </c>
      <c r="AY136" t="s">
        <v>467</v>
      </c>
      <c r="AZ136">
        <v>1</v>
      </c>
      <c r="BA136" t="s">
        <v>358</v>
      </c>
      <c r="BB136">
        <v>1</v>
      </c>
      <c r="BC136">
        <v>1</v>
      </c>
      <c r="BE136" t="s">
        <v>70</v>
      </c>
      <c r="BF136">
        <v>0</v>
      </c>
      <c r="BG136" t="s">
        <v>342</v>
      </c>
      <c r="BI136" t="s">
        <v>118</v>
      </c>
      <c r="BJ136" t="s">
        <v>449</v>
      </c>
      <c r="BK136" t="s">
        <v>70</v>
      </c>
      <c r="BL136">
        <v>0.79884615384615376</v>
      </c>
      <c r="BM136">
        <v>5422</v>
      </c>
      <c r="BN136" t="s">
        <v>123</v>
      </c>
      <c r="BO136" t="s">
        <v>226</v>
      </c>
      <c r="BP136">
        <v>1</v>
      </c>
      <c r="BQ136">
        <v>404.61099999999999</v>
      </c>
      <c r="BR136">
        <v>1.3673683231137703E-2</v>
      </c>
      <c r="BS136">
        <v>0.51336370101969886</v>
      </c>
      <c r="BT136">
        <v>0.26939455427558817</v>
      </c>
      <c r="BU136">
        <v>7.4089999999999998</v>
      </c>
      <c r="BV136">
        <v>0</v>
      </c>
      <c r="BW136">
        <v>1.4829058033518614</v>
      </c>
      <c r="BX136">
        <v>74</v>
      </c>
      <c r="BY136">
        <v>0</v>
      </c>
      <c r="BZ136">
        <v>6</v>
      </c>
    </row>
    <row r="137" spans="1:78" ht="16.5" x14ac:dyDescent="0.25">
      <c r="A137" s="125" t="str">
        <f t="shared" si="37"/>
        <v>해성운수</v>
      </c>
      <c r="B137" s="126" t="str">
        <f t="shared" si="38"/>
        <v>최정규</v>
      </c>
      <c r="C137" s="127" t="str">
        <f t="shared" si="39"/>
        <v>A</v>
      </c>
      <c r="D137" s="128">
        <f t="shared" si="40"/>
        <v>0.97208333333333341</v>
      </c>
      <c r="E137" s="129">
        <f t="shared" si="41"/>
        <v>6677</v>
      </c>
      <c r="F137" s="130" t="str">
        <f t="shared" si="42"/>
        <v>24</v>
      </c>
      <c r="G137" s="131" t="str">
        <f t="shared" si="43"/>
        <v>70바3858</v>
      </c>
      <c r="H137" s="132">
        <f t="shared" si="44"/>
        <v>1</v>
      </c>
      <c r="I137" s="133">
        <f t="shared" si="45"/>
        <v>2312.192</v>
      </c>
      <c r="J137" s="134">
        <f t="shared" si="46"/>
        <v>1.1869274940630321E-2</v>
      </c>
      <c r="K137" s="134">
        <f t="shared" si="47"/>
        <v>0.48041353488604849</v>
      </c>
      <c r="L137" s="134">
        <f t="shared" si="48"/>
        <v>0.31398776572187775</v>
      </c>
      <c r="M137" s="135">
        <f t="shared" si="49"/>
        <v>14.679</v>
      </c>
      <c r="N137" s="136">
        <f t="shared" si="50"/>
        <v>4.3249003542958367E-2</v>
      </c>
      <c r="O137" s="136">
        <f t="shared" si="51"/>
        <v>5.7953664747564213</v>
      </c>
      <c r="P137" s="222">
        <f t="shared" si="52"/>
        <v>125</v>
      </c>
      <c r="Q137" s="223">
        <f t="shared" si="53"/>
        <v>1</v>
      </c>
      <c r="R137" s="223">
        <f t="shared" si="54"/>
        <v>134</v>
      </c>
      <c r="T137">
        <v>534</v>
      </c>
      <c r="U137">
        <v>6677</v>
      </c>
      <c r="V137" t="s">
        <v>427</v>
      </c>
      <c r="W137">
        <v>2312.192</v>
      </c>
      <c r="X137">
        <v>991.14300000000003</v>
      </c>
      <c r="Y137">
        <v>2.3330000000000002</v>
      </c>
      <c r="Z137">
        <v>14.679</v>
      </c>
      <c r="AA137">
        <v>178.30524700000001</v>
      </c>
      <c r="AB137">
        <v>2.1163539999999998</v>
      </c>
      <c r="AC137">
        <v>85.660253999999995</v>
      </c>
      <c r="AD137" s="1">
        <v>726</v>
      </c>
      <c r="AE137">
        <v>1</v>
      </c>
      <c r="AF137">
        <v>134</v>
      </c>
      <c r="AG137">
        <v>80</v>
      </c>
      <c r="AH137">
        <v>12.967604</v>
      </c>
      <c r="AI137">
        <v>4077.9</v>
      </c>
      <c r="AJ137">
        <v>0</v>
      </c>
      <c r="AK137">
        <v>125</v>
      </c>
      <c r="AL137">
        <v>80402</v>
      </c>
      <c r="AM137">
        <v>0.97208333333333341</v>
      </c>
      <c r="AN137" t="s">
        <v>66</v>
      </c>
      <c r="AO137">
        <v>2312.192</v>
      </c>
      <c r="AP137" t="s">
        <v>793</v>
      </c>
      <c r="AQ137" t="s">
        <v>118</v>
      </c>
      <c r="AR137" t="s">
        <v>119</v>
      </c>
      <c r="AS137" t="s">
        <v>118</v>
      </c>
      <c r="AT137" t="s">
        <v>119</v>
      </c>
      <c r="AU137" t="s">
        <v>389</v>
      </c>
      <c r="AV137" t="s">
        <v>427</v>
      </c>
      <c r="AW137" t="s">
        <v>66</v>
      </c>
      <c r="AX137">
        <v>6677</v>
      </c>
      <c r="AY137" t="s">
        <v>476</v>
      </c>
      <c r="AZ137">
        <v>11</v>
      </c>
      <c r="BA137" t="s">
        <v>794</v>
      </c>
      <c r="BB137">
        <v>1</v>
      </c>
      <c r="BC137">
        <v>1</v>
      </c>
      <c r="BE137" t="s">
        <v>66</v>
      </c>
      <c r="BF137">
        <v>0</v>
      </c>
      <c r="BG137" t="s">
        <v>342</v>
      </c>
      <c r="BI137" t="s">
        <v>118</v>
      </c>
      <c r="BJ137" t="s">
        <v>427</v>
      </c>
      <c r="BK137" t="s">
        <v>66</v>
      </c>
      <c r="BL137">
        <v>0.97208333333333341</v>
      </c>
      <c r="BM137">
        <v>6677</v>
      </c>
      <c r="BN137" t="s">
        <v>119</v>
      </c>
      <c r="BO137" t="s">
        <v>389</v>
      </c>
      <c r="BP137">
        <v>1</v>
      </c>
      <c r="BQ137">
        <v>2312.192</v>
      </c>
      <c r="BR137">
        <v>1.1869274940630321E-2</v>
      </c>
      <c r="BS137">
        <v>0.48041353488604849</v>
      </c>
      <c r="BT137">
        <v>0.31398776572187775</v>
      </c>
      <c r="BU137">
        <v>14.679</v>
      </c>
      <c r="BV137">
        <v>4.3249003542958367E-2</v>
      </c>
      <c r="BW137">
        <v>5.7953664747564213</v>
      </c>
      <c r="BX137">
        <v>125</v>
      </c>
      <c r="BY137">
        <v>1</v>
      </c>
      <c r="BZ137">
        <v>134</v>
      </c>
    </row>
    <row r="138" spans="1:78" ht="16.5" x14ac:dyDescent="0.25">
      <c r="A138" s="108" t="str">
        <f t="shared" si="37"/>
        <v>해성운수</v>
      </c>
      <c r="B138" s="109" t="str">
        <f t="shared" si="38"/>
        <v>최홍선</v>
      </c>
      <c r="C138" s="110" t="str">
        <f t="shared" si="39"/>
        <v>A</v>
      </c>
      <c r="D138" s="111">
        <f t="shared" si="40"/>
        <v>0.98853879751368368</v>
      </c>
      <c r="E138" s="112">
        <f t="shared" si="41"/>
        <v>6021</v>
      </c>
      <c r="F138" s="113" t="str">
        <f t="shared" si="42"/>
        <v>24</v>
      </c>
      <c r="G138" s="114" t="str">
        <f t="shared" si="43"/>
        <v>70바3874</v>
      </c>
      <c r="H138" s="115">
        <f t="shared" si="44"/>
        <v>4</v>
      </c>
      <c r="I138" s="116">
        <f t="shared" si="45"/>
        <v>2624.2280000000001</v>
      </c>
      <c r="J138" s="117">
        <f t="shared" si="46"/>
        <v>5.1678308068802189E-3</v>
      </c>
      <c r="K138" s="117">
        <f t="shared" si="47"/>
        <v>0.36164469295316498</v>
      </c>
      <c r="L138" s="117">
        <f t="shared" si="48"/>
        <v>0.12537020411336211</v>
      </c>
      <c r="M138" s="118">
        <f t="shared" si="49"/>
        <v>10.597</v>
      </c>
      <c r="N138" s="119">
        <f t="shared" si="50"/>
        <v>0.34295800517333097</v>
      </c>
      <c r="O138" s="119">
        <f t="shared" si="51"/>
        <v>6.782947213428101</v>
      </c>
      <c r="P138" s="224">
        <f t="shared" si="52"/>
        <v>1</v>
      </c>
      <c r="Q138" s="225">
        <f t="shared" si="53"/>
        <v>9</v>
      </c>
      <c r="R138" s="225">
        <f t="shared" si="54"/>
        <v>178</v>
      </c>
      <c r="T138">
        <v>534</v>
      </c>
      <c r="U138">
        <v>6021</v>
      </c>
      <c r="V138" t="s">
        <v>330</v>
      </c>
      <c r="W138">
        <v>2624.2280000000001</v>
      </c>
      <c r="X138">
        <v>1108.4590000000001</v>
      </c>
      <c r="Y138">
        <v>2.367</v>
      </c>
      <c r="Z138">
        <v>10.597</v>
      </c>
      <c r="AA138">
        <v>162.376059</v>
      </c>
      <c r="AB138">
        <v>0.83913199999999999</v>
      </c>
      <c r="AC138">
        <v>58.722439999999999</v>
      </c>
      <c r="AD138" s="1">
        <v>329</v>
      </c>
      <c r="AE138">
        <v>9</v>
      </c>
      <c r="AF138">
        <v>178</v>
      </c>
      <c r="AG138">
        <v>74</v>
      </c>
      <c r="AH138">
        <v>16.161421000000001</v>
      </c>
      <c r="AI138">
        <v>301.3</v>
      </c>
      <c r="AJ138">
        <v>0</v>
      </c>
      <c r="AK138">
        <v>1</v>
      </c>
      <c r="AL138">
        <v>107</v>
      </c>
      <c r="AM138">
        <v>0.98853879751368368</v>
      </c>
      <c r="AN138" t="s">
        <v>66</v>
      </c>
      <c r="AO138">
        <v>2243.71</v>
      </c>
      <c r="AP138" t="s">
        <v>795</v>
      </c>
      <c r="AQ138" t="s">
        <v>118</v>
      </c>
      <c r="AR138" t="s">
        <v>119</v>
      </c>
      <c r="AS138" t="s">
        <v>118</v>
      </c>
      <c r="AT138" t="s">
        <v>119</v>
      </c>
      <c r="AU138" t="s">
        <v>200</v>
      </c>
      <c r="AV138" t="s">
        <v>330</v>
      </c>
      <c r="AW138" t="s">
        <v>66</v>
      </c>
      <c r="AX138">
        <v>6021</v>
      </c>
      <c r="AY138" t="s">
        <v>476</v>
      </c>
      <c r="AZ138">
        <v>7</v>
      </c>
      <c r="BA138" t="s">
        <v>391</v>
      </c>
      <c r="BB138">
        <v>4</v>
      </c>
      <c r="BC138">
        <v>1</v>
      </c>
      <c r="BE138" t="s">
        <v>66</v>
      </c>
      <c r="BF138">
        <v>0</v>
      </c>
      <c r="BG138" t="s">
        <v>342</v>
      </c>
      <c r="BI138" t="s">
        <v>118</v>
      </c>
      <c r="BJ138" t="s">
        <v>330</v>
      </c>
      <c r="BK138" t="s">
        <v>66</v>
      </c>
      <c r="BL138">
        <v>0.98853879751368368</v>
      </c>
      <c r="BM138">
        <v>6021</v>
      </c>
      <c r="BN138" t="s">
        <v>119</v>
      </c>
      <c r="BO138" t="s">
        <v>200</v>
      </c>
      <c r="BP138">
        <v>4</v>
      </c>
      <c r="BQ138">
        <v>2624.2280000000001</v>
      </c>
      <c r="BR138">
        <v>5.1678308068802189E-3</v>
      </c>
      <c r="BS138">
        <v>0.36164469295316498</v>
      </c>
      <c r="BT138">
        <v>0.12537020411336211</v>
      </c>
      <c r="BU138">
        <v>10.597</v>
      </c>
      <c r="BV138">
        <v>0.34295800517333097</v>
      </c>
      <c r="BW138">
        <v>6.782947213428101</v>
      </c>
      <c r="BX138">
        <v>1</v>
      </c>
      <c r="BY138">
        <v>9</v>
      </c>
      <c r="BZ138">
        <v>178</v>
      </c>
    </row>
    <row r="139" spans="1:78" ht="16.5" x14ac:dyDescent="0.25">
      <c r="A139" s="125" t="str">
        <f t="shared" si="37"/>
        <v>해성운수</v>
      </c>
      <c r="B139" s="126" t="str">
        <f t="shared" si="38"/>
        <v>태일국</v>
      </c>
      <c r="C139" s="127" t="str">
        <f t="shared" si="39"/>
        <v>S</v>
      </c>
      <c r="D139" s="128">
        <f t="shared" si="40"/>
        <v>1.1232152559601301</v>
      </c>
      <c r="E139" s="129">
        <f t="shared" si="41"/>
        <v>719</v>
      </c>
      <c r="F139" s="130" t="str">
        <f t="shared" si="42"/>
        <v>24</v>
      </c>
      <c r="G139" s="131" t="str">
        <f t="shared" si="43"/>
        <v>70바3866</v>
      </c>
      <c r="H139" s="132">
        <f t="shared" si="44"/>
        <v>12</v>
      </c>
      <c r="I139" s="133">
        <f t="shared" si="45"/>
        <v>2210.7129999999997</v>
      </c>
      <c r="J139" s="134">
        <f t="shared" si="46"/>
        <v>2.0358834273487203E-3</v>
      </c>
      <c r="K139" s="134">
        <f t="shared" si="47"/>
        <v>0.36001694535339462</v>
      </c>
      <c r="L139" s="134">
        <f t="shared" si="48"/>
        <v>0.19495972566316841</v>
      </c>
      <c r="M139" s="135">
        <f t="shared" si="49"/>
        <v>10.612</v>
      </c>
      <c r="N139" s="136">
        <f t="shared" si="50"/>
        <v>0.40710847586276466</v>
      </c>
      <c r="O139" s="136">
        <f t="shared" si="51"/>
        <v>15.334419257497469</v>
      </c>
      <c r="P139" s="222">
        <f t="shared" si="52"/>
        <v>0</v>
      </c>
      <c r="Q139" s="223">
        <f t="shared" si="53"/>
        <v>9</v>
      </c>
      <c r="R139" s="223">
        <f t="shared" si="54"/>
        <v>339</v>
      </c>
      <c r="T139">
        <v>534</v>
      </c>
      <c r="U139">
        <v>719</v>
      </c>
      <c r="V139" t="s">
        <v>331</v>
      </c>
      <c r="W139">
        <v>2210.7130000000002</v>
      </c>
      <c r="X139">
        <v>832.50800000000004</v>
      </c>
      <c r="Y139">
        <v>2.6549999999999998</v>
      </c>
      <c r="Z139">
        <v>10.612</v>
      </c>
      <c r="AA139">
        <v>129.208282</v>
      </c>
      <c r="AB139">
        <v>0.26305299999999998</v>
      </c>
      <c r="AC139">
        <v>46.517170999999998</v>
      </c>
      <c r="AD139" s="1">
        <v>431</v>
      </c>
      <c r="AE139">
        <v>9</v>
      </c>
      <c r="AF139">
        <v>339</v>
      </c>
      <c r="AG139">
        <v>89</v>
      </c>
      <c r="AH139">
        <v>17.109684000000001</v>
      </c>
      <c r="AI139">
        <v>957.8</v>
      </c>
      <c r="AJ139">
        <v>4.5</v>
      </c>
      <c r="AK139">
        <v>0</v>
      </c>
      <c r="AL139">
        <v>0</v>
      </c>
      <c r="AM139">
        <v>1.1232152559601301</v>
      </c>
      <c r="AN139" t="s">
        <v>71</v>
      </c>
      <c r="AO139">
        <v>362.74099999999999</v>
      </c>
      <c r="AP139" t="s">
        <v>796</v>
      </c>
      <c r="AQ139" t="s">
        <v>118</v>
      </c>
      <c r="AR139" t="s">
        <v>119</v>
      </c>
      <c r="AS139" t="s">
        <v>118</v>
      </c>
      <c r="AT139" t="s">
        <v>119</v>
      </c>
      <c r="AU139" t="s">
        <v>198</v>
      </c>
      <c r="AV139" t="s">
        <v>331</v>
      </c>
      <c r="AW139" t="s">
        <v>71</v>
      </c>
      <c r="AX139">
        <v>719</v>
      </c>
      <c r="AY139" t="s">
        <v>473</v>
      </c>
      <c r="AZ139">
        <v>2</v>
      </c>
      <c r="BA139" t="s">
        <v>395</v>
      </c>
      <c r="BB139">
        <v>12</v>
      </c>
      <c r="BC139">
        <v>1</v>
      </c>
      <c r="BE139" t="s">
        <v>71</v>
      </c>
      <c r="BF139">
        <v>0</v>
      </c>
      <c r="BG139" t="s">
        <v>342</v>
      </c>
      <c r="BI139" t="s">
        <v>118</v>
      </c>
      <c r="BJ139" t="s">
        <v>331</v>
      </c>
      <c r="BK139" t="s">
        <v>71</v>
      </c>
      <c r="BL139">
        <v>1.1232152559601301</v>
      </c>
      <c r="BM139">
        <v>719</v>
      </c>
      <c r="BN139" t="s">
        <v>119</v>
      </c>
      <c r="BO139" t="s">
        <v>198</v>
      </c>
      <c r="BP139">
        <v>12</v>
      </c>
      <c r="BQ139">
        <v>2210.7129999999997</v>
      </c>
      <c r="BR139">
        <v>2.0358834273487203E-3</v>
      </c>
      <c r="BS139">
        <v>0.36001694535339462</v>
      </c>
      <c r="BT139">
        <v>0.19495972566316838</v>
      </c>
      <c r="BU139">
        <v>10.612</v>
      </c>
      <c r="BV139">
        <v>0.40710847586276466</v>
      </c>
      <c r="BW139">
        <v>15.334419257497469</v>
      </c>
      <c r="BX139">
        <v>0</v>
      </c>
      <c r="BY139">
        <v>9</v>
      </c>
      <c r="BZ139">
        <v>339</v>
      </c>
    </row>
    <row r="140" spans="1:78" ht="16.5" x14ac:dyDescent="0.25">
      <c r="A140" s="108" t="str">
        <f t="shared" si="37"/>
        <v>해성운수</v>
      </c>
      <c r="B140" s="109" t="str">
        <f t="shared" si="38"/>
        <v>한규민</v>
      </c>
      <c r="C140" s="110" t="str">
        <f t="shared" si="39"/>
        <v>F</v>
      </c>
      <c r="D140" s="111">
        <f t="shared" si="40"/>
        <v>0.77098679217148303</v>
      </c>
      <c r="E140" s="112">
        <f t="shared" si="41"/>
        <v>7042</v>
      </c>
      <c r="F140" s="113" t="str">
        <f t="shared" si="42"/>
        <v>593</v>
      </c>
      <c r="G140" s="114" t="str">
        <f t="shared" si="43"/>
        <v>71바5789</v>
      </c>
      <c r="H140" s="115">
        <f t="shared" si="44"/>
        <v>3</v>
      </c>
      <c r="I140" s="116">
        <f t="shared" si="45"/>
        <v>535.53</v>
      </c>
      <c r="J140" s="117">
        <f t="shared" si="46"/>
        <v>1.3178400567252578E-2</v>
      </c>
      <c r="K140" s="117">
        <f t="shared" si="47"/>
        <v>0.53268545860557315</v>
      </c>
      <c r="L140" s="117">
        <f t="shared" si="48"/>
        <v>0.16992512090825912</v>
      </c>
      <c r="M140" s="118">
        <f t="shared" si="49"/>
        <v>11.584</v>
      </c>
      <c r="N140" s="119">
        <f t="shared" si="50"/>
        <v>1.3071163146789162</v>
      </c>
      <c r="O140" s="119">
        <f t="shared" si="51"/>
        <v>13.071163146789162</v>
      </c>
      <c r="P140" s="224">
        <f t="shared" si="52"/>
        <v>62</v>
      </c>
      <c r="Q140" s="225">
        <f t="shared" si="53"/>
        <v>7</v>
      </c>
      <c r="R140" s="225">
        <f t="shared" si="54"/>
        <v>70</v>
      </c>
      <c r="T140">
        <v>534</v>
      </c>
      <c r="U140">
        <v>7042</v>
      </c>
      <c r="V140" t="s">
        <v>332</v>
      </c>
      <c r="W140">
        <v>535.53</v>
      </c>
      <c r="X140">
        <v>301.98399999999998</v>
      </c>
      <c r="Y140">
        <v>1.7729999999999999</v>
      </c>
      <c r="Z140">
        <v>11.584</v>
      </c>
      <c r="AA140">
        <v>57.543326</v>
      </c>
      <c r="AB140">
        <v>0.75832900000000003</v>
      </c>
      <c r="AC140">
        <v>30.652493</v>
      </c>
      <c r="AD140" s="1">
        <v>91</v>
      </c>
      <c r="AE140">
        <v>7</v>
      </c>
      <c r="AF140">
        <v>70</v>
      </c>
      <c r="AG140">
        <v>70</v>
      </c>
      <c r="AH140">
        <v>9.3065519999999999</v>
      </c>
      <c r="AI140">
        <v>45.4</v>
      </c>
      <c r="AJ140">
        <v>0</v>
      </c>
      <c r="AK140">
        <v>62</v>
      </c>
      <c r="AL140">
        <v>25250</v>
      </c>
      <c r="AM140">
        <v>0.77098679217148303</v>
      </c>
      <c r="AN140" t="s">
        <v>70</v>
      </c>
      <c r="AO140">
        <v>265.29300000000001</v>
      </c>
      <c r="AP140" t="s">
        <v>797</v>
      </c>
      <c r="AQ140" t="s">
        <v>118</v>
      </c>
      <c r="AR140" t="s">
        <v>128</v>
      </c>
      <c r="AS140" t="s">
        <v>118</v>
      </c>
      <c r="AT140" t="s">
        <v>128</v>
      </c>
      <c r="AU140" t="s">
        <v>245</v>
      </c>
      <c r="AV140" t="s">
        <v>332</v>
      </c>
      <c r="AW140" t="s">
        <v>70</v>
      </c>
      <c r="AX140">
        <v>7042</v>
      </c>
      <c r="AY140" t="s">
        <v>461</v>
      </c>
      <c r="AZ140">
        <v>5</v>
      </c>
      <c r="BA140" t="s">
        <v>798</v>
      </c>
      <c r="BB140">
        <v>3</v>
      </c>
      <c r="BC140">
        <v>1</v>
      </c>
      <c r="BE140" t="s">
        <v>70</v>
      </c>
      <c r="BF140">
        <v>0</v>
      </c>
      <c r="BG140" t="s">
        <v>342</v>
      </c>
      <c r="BI140" t="s">
        <v>118</v>
      </c>
      <c r="BJ140" t="s">
        <v>332</v>
      </c>
      <c r="BK140" t="s">
        <v>70</v>
      </c>
      <c r="BL140">
        <v>0.77098679217148303</v>
      </c>
      <c r="BM140">
        <v>7042</v>
      </c>
      <c r="BN140" t="s">
        <v>128</v>
      </c>
      <c r="BO140" t="s">
        <v>245</v>
      </c>
      <c r="BP140">
        <v>3</v>
      </c>
      <c r="BQ140">
        <v>535.53</v>
      </c>
      <c r="BR140">
        <v>1.3178400567252578E-2</v>
      </c>
      <c r="BS140">
        <v>0.53268545860557315</v>
      </c>
      <c r="BT140">
        <v>0.16992512090825912</v>
      </c>
      <c r="BU140">
        <v>11.584</v>
      </c>
      <c r="BV140">
        <v>1.3071163146789162</v>
      </c>
      <c r="BW140">
        <v>13.071163146789162</v>
      </c>
      <c r="BX140">
        <v>62</v>
      </c>
      <c r="BY140">
        <v>7</v>
      </c>
      <c r="BZ140">
        <v>70</v>
      </c>
    </row>
    <row r="141" spans="1:78" ht="16.5" x14ac:dyDescent="0.25">
      <c r="A141" s="125" t="str">
        <f t="shared" si="37"/>
        <v>해성운수</v>
      </c>
      <c r="B141" s="126" t="str">
        <f t="shared" si="38"/>
        <v>한효수</v>
      </c>
      <c r="C141" s="127" t="str">
        <f t="shared" si="39"/>
        <v>A</v>
      </c>
      <c r="D141" s="128">
        <f t="shared" si="40"/>
        <v>0.9864490713978411</v>
      </c>
      <c r="E141" s="129">
        <f t="shared" si="41"/>
        <v>6945</v>
      </c>
      <c r="F141" s="130" t="str">
        <f t="shared" si="42"/>
        <v>24</v>
      </c>
      <c r="G141" s="131" t="str">
        <f t="shared" si="43"/>
        <v>70바3862</v>
      </c>
      <c r="H141" s="132">
        <f t="shared" si="44"/>
        <v>14</v>
      </c>
      <c r="I141" s="133">
        <f t="shared" si="45"/>
        <v>2576.7719999999999</v>
      </c>
      <c r="J141" s="134">
        <f t="shared" si="46"/>
        <v>1.0033498056174902E-2</v>
      </c>
      <c r="K141" s="134">
        <f t="shared" si="47"/>
        <v>0.39472539423359621</v>
      </c>
      <c r="L141" s="134">
        <f t="shared" si="48"/>
        <v>0.18084642335449158</v>
      </c>
      <c r="M141" s="135">
        <f t="shared" si="49"/>
        <v>13.932</v>
      </c>
      <c r="N141" s="136">
        <f t="shared" si="50"/>
        <v>0.46569894426049335</v>
      </c>
      <c r="O141" s="136">
        <f t="shared" si="51"/>
        <v>33.297474514625279</v>
      </c>
      <c r="P141" s="222">
        <f t="shared" si="52"/>
        <v>22</v>
      </c>
      <c r="Q141" s="223">
        <f t="shared" si="53"/>
        <v>12</v>
      </c>
      <c r="R141" s="223">
        <f t="shared" si="54"/>
        <v>858</v>
      </c>
      <c r="T141">
        <v>534</v>
      </c>
      <c r="U141">
        <v>6945</v>
      </c>
      <c r="V141" t="s">
        <v>333</v>
      </c>
      <c r="W141">
        <v>2576.7719999999999</v>
      </c>
      <c r="X141">
        <v>1113.4190000000001</v>
      </c>
      <c r="Y141">
        <v>2.3140000000000001</v>
      </c>
      <c r="Z141">
        <v>13.932</v>
      </c>
      <c r="AA141">
        <v>158.491883</v>
      </c>
      <c r="AB141">
        <v>1.590228</v>
      </c>
      <c r="AC141">
        <v>62.560771000000003</v>
      </c>
      <c r="AD141" s="1">
        <v>466</v>
      </c>
      <c r="AE141">
        <v>12</v>
      </c>
      <c r="AF141">
        <v>858</v>
      </c>
      <c r="AG141">
        <v>88</v>
      </c>
      <c r="AH141">
        <v>16.258068999999999</v>
      </c>
      <c r="AI141">
        <v>1670</v>
      </c>
      <c r="AJ141">
        <v>5.2</v>
      </c>
      <c r="AK141">
        <v>22</v>
      </c>
      <c r="AL141">
        <v>12838</v>
      </c>
      <c r="AM141">
        <v>0.9864490713978411</v>
      </c>
      <c r="AN141" t="s">
        <v>66</v>
      </c>
      <c r="AO141">
        <v>625.05799999999999</v>
      </c>
      <c r="AP141" t="s">
        <v>799</v>
      </c>
      <c r="AQ141" t="s">
        <v>118</v>
      </c>
      <c r="AR141" t="s">
        <v>119</v>
      </c>
      <c r="AS141" t="s">
        <v>118</v>
      </c>
      <c r="AT141" t="s">
        <v>119</v>
      </c>
      <c r="AU141" t="s">
        <v>194</v>
      </c>
      <c r="AV141" t="s">
        <v>333</v>
      </c>
      <c r="AW141" t="s">
        <v>66</v>
      </c>
      <c r="AX141">
        <v>6945</v>
      </c>
      <c r="AY141" t="s">
        <v>476</v>
      </c>
      <c r="AZ141">
        <v>9</v>
      </c>
      <c r="BA141" t="s">
        <v>509</v>
      </c>
      <c r="BB141">
        <v>14</v>
      </c>
      <c r="BC141">
        <v>1</v>
      </c>
      <c r="BE141" t="s">
        <v>71</v>
      </c>
      <c r="BF141">
        <v>-1</v>
      </c>
      <c r="BG141" t="s">
        <v>433</v>
      </c>
      <c r="BI141" t="s">
        <v>118</v>
      </c>
      <c r="BJ141" t="s">
        <v>333</v>
      </c>
      <c r="BK141" t="s">
        <v>66</v>
      </c>
      <c r="BL141">
        <v>0.9864490713978411</v>
      </c>
      <c r="BM141">
        <v>6945</v>
      </c>
      <c r="BN141" t="s">
        <v>119</v>
      </c>
      <c r="BO141" t="s">
        <v>194</v>
      </c>
      <c r="BP141">
        <v>14</v>
      </c>
      <c r="BQ141">
        <v>2576.7719999999999</v>
      </c>
      <c r="BR141">
        <v>1.0033498056174902E-2</v>
      </c>
      <c r="BS141">
        <v>0.39472539423359621</v>
      </c>
      <c r="BT141">
        <v>0.18084642335449158</v>
      </c>
      <c r="BU141">
        <v>13.932</v>
      </c>
      <c r="BV141">
        <v>0.46569894426049335</v>
      </c>
      <c r="BW141">
        <v>33.297474514625279</v>
      </c>
      <c r="BX141">
        <v>22</v>
      </c>
      <c r="BY141">
        <v>12</v>
      </c>
      <c r="BZ141">
        <v>858</v>
      </c>
    </row>
    <row r="142" spans="1:78" ht="16.5" x14ac:dyDescent="0.25">
      <c r="A142" s="108" t="str">
        <f t="shared" si="37"/>
        <v>해성운수</v>
      </c>
      <c r="B142" s="109" t="str">
        <f t="shared" si="38"/>
        <v>허영훈</v>
      </c>
      <c r="C142" s="110" t="str">
        <f t="shared" si="39"/>
        <v>F</v>
      </c>
      <c r="D142" s="111">
        <f t="shared" si="40"/>
        <v>0.66998371926474687</v>
      </c>
      <c r="E142" s="112">
        <f t="shared" si="41"/>
        <v>4139</v>
      </c>
      <c r="F142" s="113" t="str">
        <f t="shared" si="42"/>
        <v>579</v>
      </c>
      <c r="G142" s="114" t="str">
        <f t="shared" si="43"/>
        <v>71바5796</v>
      </c>
      <c r="H142" s="115">
        <f t="shared" si="44"/>
        <v>2</v>
      </c>
      <c r="I142" s="116">
        <f t="shared" si="45"/>
        <v>1662.43</v>
      </c>
      <c r="J142" s="117">
        <f t="shared" si="46"/>
        <v>1.1478455383112825E-2</v>
      </c>
      <c r="K142" s="117">
        <f t="shared" si="47"/>
        <v>0.50766870536819564</v>
      </c>
      <c r="L142" s="117">
        <f t="shared" si="48"/>
        <v>0.47641103685568714</v>
      </c>
      <c r="M142" s="118">
        <f t="shared" si="49"/>
        <v>7.5819999999999999</v>
      </c>
      <c r="N142" s="119">
        <f t="shared" si="50"/>
        <v>0.24061163477559958</v>
      </c>
      <c r="O142" s="119">
        <f t="shared" si="51"/>
        <v>2.1053518042864963</v>
      </c>
      <c r="P142" s="224">
        <f t="shared" si="52"/>
        <v>77</v>
      </c>
      <c r="Q142" s="225">
        <f t="shared" si="53"/>
        <v>4</v>
      </c>
      <c r="R142" s="225">
        <f t="shared" si="54"/>
        <v>35</v>
      </c>
      <c r="T142">
        <v>534</v>
      </c>
      <c r="U142">
        <v>4139</v>
      </c>
      <c r="V142" t="s">
        <v>428</v>
      </c>
      <c r="W142">
        <v>1662.56</v>
      </c>
      <c r="X142">
        <v>442.89600000000002</v>
      </c>
      <c r="Y142">
        <v>3.754</v>
      </c>
      <c r="Z142">
        <v>7.5819999999999999</v>
      </c>
      <c r="AA142">
        <v>163.90497999999999</v>
      </c>
      <c r="AB142">
        <v>1.8813759999999999</v>
      </c>
      <c r="AC142">
        <v>83.209429</v>
      </c>
      <c r="AD142" s="1">
        <v>792</v>
      </c>
      <c r="AE142">
        <v>4</v>
      </c>
      <c r="AF142">
        <v>35</v>
      </c>
      <c r="AG142">
        <v>86</v>
      </c>
      <c r="AH142">
        <v>10.143437</v>
      </c>
      <c r="AI142">
        <v>237.7</v>
      </c>
      <c r="AJ142">
        <v>0</v>
      </c>
      <c r="AK142">
        <v>77</v>
      </c>
      <c r="AL142">
        <v>57750</v>
      </c>
      <c r="AM142">
        <v>0.66998371926474687</v>
      </c>
      <c r="AN142" t="s">
        <v>70</v>
      </c>
      <c r="AO142">
        <v>1566.422</v>
      </c>
      <c r="AP142" t="s">
        <v>800</v>
      </c>
      <c r="AQ142" t="s">
        <v>118</v>
      </c>
      <c r="AR142" t="s">
        <v>127</v>
      </c>
      <c r="AS142" t="s">
        <v>118</v>
      </c>
      <c r="AT142" t="s">
        <v>127</v>
      </c>
      <c r="AU142" t="s">
        <v>363</v>
      </c>
      <c r="AV142" t="s">
        <v>428</v>
      </c>
      <c r="AW142" t="s">
        <v>70</v>
      </c>
      <c r="AX142">
        <v>4139</v>
      </c>
      <c r="AY142" t="s">
        <v>479</v>
      </c>
      <c r="AZ142">
        <v>7</v>
      </c>
      <c r="BA142" t="s">
        <v>527</v>
      </c>
      <c r="BB142">
        <v>2</v>
      </c>
      <c r="BC142">
        <v>1</v>
      </c>
      <c r="BE142" t="s">
        <v>70</v>
      </c>
      <c r="BF142">
        <v>0</v>
      </c>
      <c r="BG142" t="s">
        <v>342</v>
      </c>
      <c r="BI142" t="s">
        <v>118</v>
      </c>
      <c r="BJ142" t="s">
        <v>428</v>
      </c>
      <c r="BK142" t="s">
        <v>70</v>
      </c>
      <c r="BL142">
        <v>0.66998371926474687</v>
      </c>
      <c r="BM142">
        <v>4139</v>
      </c>
      <c r="BN142" t="s">
        <v>127</v>
      </c>
      <c r="BO142" t="s">
        <v>363</v>
      </c>
      <c r="BP142">
        <v>2</v>
      </c>
      <c r="BQ142">
        <v>1662.43</v>
      </c>
      <c r="BR142">
        <v>1.1478455383112825E-2</v>
      </c>
      <c r="BS142">
        <v>0.50766870536819564</v>
      </c>
      <c r="BT142">
        <v>0.47637378500625543</v>
      </c>
      <c r="BU142">
        <v>7.5819999999999999</v>
      </c>
      <c r="BV142">
        <v>0.24061163477559958</v>
      </c>
      <c r="BW142">
        <v>2.1053518042864963</v>
      </c>
      <c r="BX142">
        <v>77</v>
      </c>
      <c r="BY142">
        <v>4</v>
      </c>
      <c r="BZ142">
        <v>35</v>
      </c>
    </row>
    <row r="143" spans="1:78" ht="16.5" x14ac:dyDescent="0.25">
      <c r="A143" s="125" t="str">
        <f t="shared" si="37"/>
        <v>해성운수</v>
      </c>
      <c r="B143" s="126" t="str">
        <f t="shared" si="38"/>
        <v>허일</v>
      </c>
      <c r="C143" s="127" t="str">
        <f t="shared" si="39"/>
        <v>F</v>
      </c>
      <c r="D143" s="128">
        <f t="shared" si="40"/>
        <v>0.77574214057433444</v>
      </c>
      <c r="E143" s="129">
        <f t="shared" si="41"/>
        <v>8866</v>
      </c>
      <c r="F143" s="130" t="str">
        <f t="shared" si="42"/>
        <v>514-1</v>
      </c>
      <c r="G143" s="131" t="str">
        <f t="shared" si="43"/>
        <v>71바5754</v>
      </c>
      <c r="H143" s="132">
        <f t="shared" si="44"/>
        <v>4</v>
      </c>
      <c r="I143" s="133">
        <f t="shared" si="45"/>
        <v>911.68700000000001</v>
      </c>
      <c r="J143" s="134">
        <f t="shared" si="46"/>
        <v>4.7025896173731603E-2</v>
      </c>
      <c r="K143" s="134">
        <f t="shared" si="47"/>
        <v>0.39856460853651787</v>
      </c>
      <c r="L143" s="134">
        <f t="shared" si="48"/>
        <v>0.17001448962198648</v>
      </c>
      <c r="M143" s="135">
        <f t="shared" si="49"/>
        <v>10.324999999999999</v>
      </c>
      <c r="N143" s="136">
        <f t="shared" si="50"/>
        <v>0.1096867674980558</v>
      </c>
      <c r="O143" s="136">
        <f t="shared" si="51"/>
        <v>7.1296398873736271</v>
      </c>
      <c r="P143" s="222">
        <f t="shared" si="52"/>
        <v>16</v>
      </c>
      <c r="Q143" s="223">
        <f t="shared" si="53"/>
        <v>1</v>
      </c>
      <c r="R143" s="223">
        <f t="shared" si="54"/>
        <v>65</v>
      </c>
      <c r="T143">
        <v>534</v>
      </c>
      <c r="U143">
        <v>8866</v>
      </c>
      <c r="V143" t="s">
        <v>429</v>
      </c>
      <c r="W143">
        <v>911.68700000000001</v>
      </c>
      <c r="X143">
        <v>420.65199999999999</v>
      </c>
      <c r="Y143">
        <v>2.1669999999999998</v>
      </c>
      <c r="Z143">
        <v>10.324999999999999</v>
      </c>
      <c r="AA143">
        <v>70.380242999999993</v>
      </c>
      <c r="AB143">
        <v>3.3096939999999999</v>
      </c>
      <c r="AC143">
        <v>28.051074</v>
      </c>
      <c r="AD143" s="1">
        <v>155</v>
      </c>
      <c r="AE143">
        <v>1</v>
      </c>
      <c r="AF143">
        <v>65</v>
      </c>
      <c r="AG143">
        <v>66</v>
      </c>
      <c r="AH143">
        <v>12.953734000000001</v>
      </c>
      <c r="AI143">
        <v>28.1</v>
      </c>
      <c r="AJ143">
        <v>0</v>
      </c>
      <c r="AK143">
        <v>16</v>
      </c>
      <c r="AL143">
        <v>5759</v>
      </c>
      <c r="AM143">
        <v>0.77574214057433444</v>
      </c>
      <c r="AN143" t="s">
        <v>70</v>
      </c>
      <c r="AO143">
        <v>623.36500000000001</v>
      </c>
      <c r="AP143" t="s">
        <v>801</v>
      </c>
      <c r="AQ143" t="s">
        <v>118</v>
      </c>
      <c r="AR143" t="s">
        <v>120</v>
      </c>
      <c r="AS143" t="s">
        <v>118</v>
      </c>
      <c r="AT143" t="s">
        <v>120</v>
      </c>
      <c r="AU143" t="s">
        <v>214</v>
      </c>
      <c r="AV143" t="s">
        <v>429</v>
      </c>
      <c r="AW143" t="s">
        <v>70</v>
      </c>
      <c r="AX143">
        <v>8866</v>
      </c>
      <c r="AY143" t="s">
        <v>464</v>
      </c>
      <c r="AZ143">
        <v>2</v>
      </c>
      <c r="BA143" t="s">
        <v>468</v>
      </c>
      <c r="BB143">
        <v>4</v>
      </c>
      <c r="BC143">
        <v>1</v>
      </c>
      <c r="BE143" t="s">
        <v>70</v>
      </c>
      <c r="BF143">
        <v>0</v>
      </c>
      <c r="BG143" t="s">
        <v>342</v>
      </c>
      <c r="BI143" t="s">
        <v>118</v>
      </c>
      <c r="BJ143" t="s">
        <v>429</v>
      </c>
      <c r="BK143" t="s">
        <v>70</v>
      </c>
      <c r="BL143">
        <v>0.77574214057433444</v>
      </c>
      <c r="BM143">
        <v>8866</v>
      </c>
      <c r="BN143" t="s">
        <v>120</v>
      </c>
      <c r="BO143" t="s">
        <v>214</v>
      </c>
      <c r="BP143">
        <v>4</v>
      </c>
      <c r="BQ143">
        <v>911.68700000000001</v>
      </c>
      <c r="BR143">
        <v>4.7025896173731603E-2</v>
      </c>
      <c r="BS143">
        <v>0.39856460853651787</v>
      </c>
      <c r="BT143">
        <v>0.17001448962198648</v>
      </c>
      <c r="BU143">
        <v>10.324999999999999</v>
      </c>
      <c r="BV143">
        <v>0.1096867674980558</v>
      </c>
      <c r="BW143">
        <v>7.1296398873736271</v>
      </c>
      <c r="BX143">
        <v>16</v>
      </c>
      <c r="BY143">
        <v>1</v>
      </c>
      <c r="BZ143">
        <v>65</v>
      </c>
    </row>
    <row r="144" spans="1:78" ht="16.5" x14ac:dyDescent="0.25">
      <c r="A144" s="108" t="str">
        <f t="shared" si="37"/>
        <v>해성운수</v>
      </c>
      <c r="B144" s="109" t="str">
        <f t="shared" si="38"/>
        <v>홍기표</v>
      </c>
      <c r="C144" s="110" t="str">
        <f t="shared" si="39"/>
        <v>S</v>
      </c>
      <c r="D144" s="111">
        <f t="shared" si="40"/>
        <v>1.0278260869565217</v>
      </c>
      <c r="E144" s="112">
        <f t="shared" si="41"/>
        <v>8844</v>
      </c>
      <c r="F144" s="113" t="str">
        <f t="shared" si="42"/>
        <v>24</v>
      </c>
      <c r="G144" s="114" t="str">
        <f t="shared" si="43"/>
        <v>70바3864</v>
      </c>
      <c r="H144" s="115">
        <f t="shared" si="44"/>
        <v>1</v>
      </c>
      <c r="I144" s="116">
        <f t="shared" si="45"/>
        <v>543.84299999999996</v>
      </c>
      <c r="J144" s="117">
        <f t="shared" si="46"/>
        <v>1.4347815138952321E-3</v>
      </c>
      <c r="K144" s="117">
        <f t="shared" si="47"/>
        <v>0.46945499704344207</v>
      </c>
      <c r="L144" s="117">
        <f t="shared" si="48"/>
        <v>8.6422000467046567E-2</v>
      </c>
      <c r="M144" s="118">
        <f t="shared" si="49"/>
        <v>16.879000000000001</v>
      </c>
      <c r="N144" s="119">
        <f t="shared" si="50"/>
        <v>0.91938298369198468</v>
      </c>
      <c r="O144" s="119">
        <f t="shared" si="51"/>
        <v>51.485447086751144</v>
      </c>
      <c r="P144" s="224">
        <f t="shared" si="52"/>
        <v>27</v>
      </c>
      <c r="Q144" s="225">
        <f t="shared" si="53"/>
        <v>5</v>
      </c>
      <c r="R144" s="225">
        <f t="shared" si="54"/>
        <v>280</v>
      </c>
      <c r="T144">
        <v>534</v>
      </c>
      <c r="U144">
        <v>8844</v>
      </c>
      <c r="V144" t="s">
        <v>334</v>
      </c>
      <c r="W144">
        <v>543.84299999999996</v>
      </c>
      <c r="X144">
        <v>230.08699999999999</v>
      </c>
      <c r="Y144">
        <v>2.3639999999999999</v>
      </c>
      <c r="Z144">
        <v>16.879000000000001</v>
      </c>
      <c r="AA144">
        <v>33.875540999999998</v>
      </c>
      <c r="AB144">
        <v>4.8604000000000001E-2</v>
      </c>
      <c r="AC144">
        <v>15.903041999999999</v>
      </c>
      <c r="AD144" s="1">
        <v>47</v>
      </c>
      <c r="AE144">
        <v>5</v>
      </c>
      <c r="AF144">
        <v>280</v>
      </c>
      <c r="AG144">
        <v>86</v>
      </c>
      <c r="AH144">
        <v>16.054148999999999</v>
      </c>
      <c r="AI144">
        <v>1080.4000000000001</v>
      </c>
      <c r="AJ144">
        <v>0</v>
      </c>
      <c r="AK144">
        <v>27</v>
      </c>
      <c r="AL144">
        <v>10895</v>
      </c>
      <c r="AM144">
        <v>1.0278260869565217</v>
      </c>
      <c r="AN144" t="s">
        <v>71</v>
      </c>
      <c r="AO144">
        <v>543.84299999999996</v>
      </c>
      <c r="AP144" t="s">
        <v>802</v>
      </c>
      <c r="AQ144" t="s">
        <v>118</v>
      </c>
      <c r="AR144" t="s">
        <v>119</v>
      </c>
      <c r="AS144" t="s">
        <v>118</v>
      </c>
      <c r="AT144" t="s">
        <v>119</v>
      </c>
      <c r="AU144" t="s">
        <v>197</v>
      </c>
      <c r="AV144" t="s">
        <v>334</v>
      </c>
      <c r="AW144" t="s">
        <v>71</v>
      </c>
      <c r="AX144">
        <v>8844</v>
      </c>
      <c r="AY144" t="s">
        <v>473</v>
      </c>
      <c r="AZ144">
        <v>11</v>
      </c>
      <c r="BA144" t="s">
        <v>803</v>
      </c>
      <c r="BB144">
        <v>1</v>
      </c>
      <c r="BC144">
        <v>1</v>
      </c>
      <c r="BE144" t="s">
        <v>66</v>
      </c>
      <c r="BF144">
        <v>1</v>
      </c>
      <c r="BG144" t="s">
        <v>376</v>
      </c>
      <c r="BI144" t="s">
        <v>118</v>
      </c>
      <c r="BJ144" t="s">
        <v>334</v>
      </c>
      <c r="BK144" t="s">
        <v>71</v>
      </c>
      <c r="BL144">
        <v>1.0278260869565217</v>
      </c>
      <c r="BM144">
        <v>8844</v>
      </c>
      <c r="BN144" t="s">
        <v>119</v>
      </c>
      <c r="BO144" t="s">
        <v>197</v>
      </c>
      <c r="BP144">
        <v>1</v>
      </c>
      <c r="BQ144">
        <v>543.84299999999996</v>
      </c>
      <c r="BR144">
        <v>1.4347815138952321E-3</v>
      </c>
      <c r="BS144">
        <v>0.46945499704344207</v>
      </c>
      <c r="BT144">
        <v>8.6422000467046567E-2</v>
      </c>
      <c r="BU144">
        <v>16.879000000000001</v>
      </c>
      <c r="BV144">
        <v>0.91938298369198468</v>
      </c>
      <c r="BW144">
        <v>51.485447086751144</v>
      </c>
      <c r="BX144">
        <v>27</v>
      </c>
      <c r="BY144">
        <v>5</v>
      </c>
      <c r="BZ144">
        <v>280</v>
      </c>
    </row>
    <row r="145" spans="1:78" ht="16.5" x14ac:dyDescent="0.25">
      <c r="A145" s="125" t="str">
        <f t="shared" si="37"/>
        <v>해성운수</v>
      </c>
      <c r="B145" s="126" t="str">
        <f t="shared" si="38"/>
        <v>홍순관</v>
      </c>
      <c r="C145" s="127" t="str">
        <f t="shared" si="39"/>
        <v>C</v>
      </c>
      <c r="D145" s="128">
        <f t="shared" si="40"/>
        <v>0.87305541312978741</v>
      </c>
      <c r="E145" s="129">
        <f t="shared" si="41"/>
        <v>4530</v>
      </c>
      <c r="F145" s="130" t="str">
        <f t="shared" si="42"/>
        <v>564-1</v>
      </c>
      <c r="G145" s="131" t="str">
        <f t="shared" si="43"/>
        <v>71바5800</v>
      </c>
      <c r="H145" s="132">
        <f t="shared" si="44"/>
        <v>6</v>
      </c>
      <c r="I145" s="133">
        <f t="shared" si="45"/>
        <v>1137.9250000000002</v>
      </c>
      <c r="J145" s="134">
        <f t="shared" si="46"/>
        <v>8.2380842391298406E-3</v>
      </c>
      <c r="K145" s="134">
        <f t="shared" si="47"/>
        <v>0.45187642054807076</v>
      </c>
      <c r="L145" s="134">
        <f t="shared" si="48"/>
        <v>0.35854735593294806</v>
      </c>
      <c r="M145" s="135">
        <f t="shared" si="49"/>
        <v>3.4249999999999998</v>
      </c>
      <c r="N145" s="136">
        <f t="shared" si="50"/>
        <v>4.4818419491618506</v>
      </c>
      <c r="O145" s="136">
        <f t="shared" si="51"/>
        <v>1.845464332007821</v>
      </c>
      <c r="P145" s="222">
        <f t="shared" si="52"/>
        <v>149</v>
      </c>
      <c r="Q145" s="223">
        <f t="shared" si="53"/>
        <v>51</v>
      </c>
      <c r="R145" s="223">
        <f t="shared" si="54"/>
        <v>21</v>
      </c>
      <c r="T145">
        <v>534</v>
      </c>
      <c r="U145">
        <v>4530</v>
      </c>
      <c r="V145" t="s">
        <v>335</v>
      </c>
      <c r="W145">
        <v>1137.925</v>
      </c>
      <c r="X145">
        <v>301.82299999999998</v>
      </c>
      <c r="Y145">
        <v>3.77</v>
      </c>
      <c r="Z145">
        <v>3.4249999999999998</v>
      </c>
      <c r="AA145">
        <v>137.26832200000001</v>
      </c>
      <c r="AB145">
        <v>1.1308279999999999</v>
      </c>
      <c r="AC145">
        <v>62.028317999999999</v>
      </c>
      <c r="AD145" s="1">
        <v>408</v>
      </c>
      <c r="AE145">
        <v>51</v>
      </c>
      <c r="AF145">
        <v>21</v>
      </c>
      <c r="AG145">
        <v>86</v>
      </c>
      <c r="AH145">
        <v>8.2897850000000002</v>
      </c>
      <c r="AI145">
        <v>17.600000000000001</v>
      </c>
      <c r="AJ145">
        <v>3</v>
      </c>
      <c r="AK145">
        <v>149</v>
      </c>
      <c r="AL145">
        <v>55768</v>
      </c>
      <c r="AM145">
        <v>0.87305541312978741</v>
      </c>
      <c r="AN145" t="s">
        <v>69</v>
      </c>
      <c r="AO145">
        <v>445.29199999999997</v>
      </c>
      <c r="AP145" t="s">
        <v>804</v>
      </c>
      <c r="AQ145" t="s">
        <v>118</v>
      </c>
      <c r="AR145" t="s">
        <v>125</v>
      </c>
      <c r="AS145" t="s">
        <v>118</v>
      </c>
      <c r="AT145" t="s">
        <v>125</v>
      </c>
      <c r="AU145" t="s">
        <v>233</v>
      </c>
      <c r="AV145" t="s">
        <v>335</v>
      </c>
      <c r="AW145" t="s">
        <v>69</v>
      </c>
      <c r="AX145">
        <v>4530</v>
      </c>
      <c r="AY145" t="s">
        <v>526</v>
      </c>
      <c r="AZ145">
        <v>1</v>
      </c>
      <c r="BA145" t="s">
        <v>404</v>
      </c>
      <c r="BB145">
        <v>6</v>
      </c>
      <c r="BC145">
        <v>1</v>
      </c>
      <c r="BE145" t="s">
        <v>69</v>
      </c>
      <c r="BF145">
        <v>0</v>
      </c>
      <c r="BG145" t="s">
        <v>342</v>
      </c>
      <c r="BI145" t="s">
        <v>118</v>
      </c>
      <c r="BJ145" t="s">
        <v>335</v>
      </c>
      <c r="BK145" t="s">
        <v>69</v>
      </c>
      <c r="BL145">
        <v>0.87305541312978741</v>
      </c>
      <c r="BM145">
        <v>4530</v>
      </c>
      <c r="BN145" t="s">
        <v>125</v>
      </c>
      <c r="BO145" t="s">
        <v>233</v>
      </c>
      <c r="BP145">
        <v>6</v>
      </c>
      <c r="BQ145">
        <v>1137.9250000000002</v>
      </c>
      <c r="BR145">
        <v>8.2380842391298406E-3</v>
      </c>
      <c r="BS145">
        <v>0.45187642054807076</v>
      </c>
      <c r="BT145">
        <v>0.35854735593294812</v>
      </c>
      <c r="BU145">
        <v>3.4249999999999998</v>
      </c>
      <c r="BV145">
        <v>4.4818419491618506</v>
      </c>
      <c r="BW145">
        <v>1.845464332007821</v>
      </c>
      <c r="BX145">
        <v>149</v>
      </c>
      <c r="BY145">
        <v>51</v>
      </c>
      <c r="BZ145">
        <v>21</v>
      </c>
    </row>
    <row r="146" spans="1:78" ht="16.5" x14ac:dyDescent="0.25">
      <c r="A146" s="108" t="str">
        <f t="shared" si="37"/>
        <v>해성운수</v>
      </c>
      <c r="B146" s="109" t="str">
        <f t="shared" si="38"/>
        <v>홍순욱</v>
      </c>
      <c r="C146" s="110" t="str">
        <f t="shared" si="39"/>
        <v>S</v>
      </c>
      <c r="D146" s="111">
        <f t="shared" si="40"/>
        <v>1.1087457241733116</v>
      </c>
      <c r="E146" s="112">
        <f t="shared" si="41"/>
        <v>1289</v>
      </c>
      <c r="F146" s="113" t="str">
        <f t="shared" si="42"/>
        <v>564</v>
      </c>
      <c r="G146" s="114" t="str">
        <f t="shared" si="43"/>
        <v>71바5772</v>
      </c>
      <c r="H146" s="115">
        <f t="shared" si="44"/>
        <v>2</v>
      </c>
      <c r="I146" s="116">
        <f t="shared" si="45"/>
        <v>1084.338</v>
      </c>
      <c r="J146" s="117">
        <f t="shared" si="46"/>
        <v>1.0270721330710662E-2</v>
      </c>
      <c r="K146" s="117">
        <f t="shared" si="47"/>
        <v>0.43530467621136931</v>
      </c>
      <c r="L146" s="117">
        <f t="shared" si="48"/>
        <v>0.34952201250901471</v>
      </c>
      <c r="M146" s="118">
        <f t="shared" si="49"/>
        <v>3.552</v>
      </c>
      <c r="N146" s="119">
        <f t="shared" si="50"/>
        <v>9.2222166888922097E-2</v>
      </c>
      <c r="O146" s="119">
        <f t="shared" si="51"/>
        <v>1.1066660026670652</v>
      </c>
      <c r="P146" s="224">
        <f t="shared" si="52"/>
        <v>43</v>
      </c>
      <c r="Q146" s="225">
        <f t="shared" si="53"/>
        <v>1</v>
      </c>
      <c r="R146" s="225">
        <f t="shared" si="54"/>
        <v>12</v>
      </c>
      <c r="T146">
        <v>534</v>
      </c>
      <c r="U146">
        <v>1289</v>
      </c>
      <c r="V146" t="s">
        <v>336</v>
      </c>
      <c r="W146">
        <v>1084.338</v>
      </c>
      <c r="X146">
        <v>237.005</v>
      </c>
      <c r="Y146">
        <v>4.5750000000000002</v>
      </c>
      <c r="Z146">
        <v>3.552</v>
      </c>
      <c r="AA146">
        <v>107.52798799999999</v>
      </c>
      <c r="AB146">
        <v>1.10439</v>
      </c>
      <c r="AC146">
        <v>46.807436000000003</v>
      </c>
      <c r="AD146" s="1">
        <v>379</v>
      </c>
      <c r="AE146">
        <v>1</v>
      </c>
      <c r="AF146">
        <v>12</v>
      </c>
      <c r="AG146">
        <v>84</v>
      </c>
      <c r="AH146">
        <v>10.084239</v>
      </c>
      <c r="AI146">
        <v>45.6</v>
      </c>
      <c r="AJ146">
        <v>0</v>
      </c>
      <c r="AK146">
        <v>43</v>
      </c>
      <c r="AL146">
        <v>7727</v>
      </c>
      <c r="AM146">
        <v>1.1087457241733116</v>
      </c>
      <c r="AN146" t="s">
        <v>71</v>
      </c>
      <c r="AO146">
        <v>1019.332</v>
      </c>
      <c r="AP146" t="s">
        <v>805</v>
      </c>
      <c r="AQ146" t="s">
        <v>118</v>
      </c>
      <c r="AR146" t="s">
        <v>124</v>
      </c>
      <c r="AS146" t="s">
        <v>118</v>
      </c>
      <c r="AT146" t="s">
        <v>124</v>
      </c>
      <c r="AU146" t="s">
        <v>230</v>
      </c>
      <c r="AV146" t="s">
        <v>336</v>
      </c>
      <c r="AW146" t="s">
        <v>71</v>
      </c>
      <c r="AX146">
        <v>1289</v>
      </c>
      <c r="AY146" t="s">
        <v>519</v>
      </c>
      <c r="AZ146">
        <v>1</v>
      </c>
      <c r="BA146" t="s">
        <v>520</v>
      </c>
      <c r="BB146">
        <v>2</v>
      </c>
      <c r="BC146">
        <v>1</v>
      </c>
      <c r="BE146" t="s">
        <v>71</v>
      </c>
      <c r="BF146">
        <v>0</v>
      </c>
      <c r="BG146" t="s">
        <v>342</v>
      </c>
      <c r="BI146" t="s">
        <v>118</v>
      </c>
      <c r="BJ146" t="s">
        <v>336</v>
      </c>
      <c r="BK146" t="s">
        <v>71</v>
      </c>
      <c r="BL146">
        <v>1.1087457241733116</v>
      </c>
      <c r="BM146">
        <v>1289</v>
      </c>
      <c r="BN146" t="s">
        <v>124</v>
      </c>
      <c r="BO146" t="s">
        <v>230</v>
      </c>
      <c r="BP146">
        <v>2</v>
      </c>
      <c r="BQ146">
        <v>1084.338</v>
      </c>
      <c r="BR146">
        <v>1.0270721330710662E-2</v>
      </c>
      <c r="BS146">
        <v>0.43530467621136931</v>
      </c>
      <c r="BT146">
        <v>0.34952201250901471</v>
      </c>
      <c r="BU146">
        <v>3.552</v>
      </c>
      <c r="BV146">
        <v>9.2222166888922097E-2</v>
      </c>
      <c r="BW146">
        <v>1.1066660026670652</v>
      </c>
      <c r="BX146">
        <v>43</v>
      </c>
      <c r="BY146">
        <v>1</v>
      </c>
      <c r="BZ146">
        <v>12</v>
      </c>
    </row>
    <row r="147" spans="1:78" ht="16.5" x14ac:dyDescent="0.25">
      <c r="A147" s="125" t="str">
        <f t="shared" si="37"/>
        <v>해성운수</v>
      </c>
      <c r="B147" s="126" t="str">
        <f t="shared" si="38"/>
        <v>홍향기</v>
      </c>
      <c r="C147" s="127" t="str">
        <f t="shared" si="39"/>
        <v>C</v>
      </c>
      <c r="D147" s="128">
        <f t="shared" si="40"/>
        <v>0.86608695652173917</v>
      </c>
      <c r="E147" s="129">
        <f t="shared" si="41"/>
        <v>5824</v>
      </c>
      <c r="F147" s="130" t="str">
        <f t="shared" si="42"/>
        <v>593</v>
      </c>
      <c r="G147" s="131" t="str">
        <f t="shared" si="43"/>
        <v>70바3808</v>
      </c>
      <c r="H147" s="132">
        <f t="shared" si="44"/>
        <v>1</v>
      </c>
      <c r="I147" s="133">
        <f t="shared" si="45"/>
        <v>1823.884</v>
      </c>
      <c r="J147" s="134">
        <f t="shared" si="46"/>
        <v>3.4042243212245943E-2</v>
      </c>
      <c r="K147" s="134">
        <f t="shared" si="47"/>
        <v>0.40392375240048328</v>
      </c>
      <c r="L147" s="134">
        <f t="shared" si="48"/>
        <v>0.27797820475424972</v>
      </c>
      <c r="M147" s="135">
        <f t="shared" si="49"/>
        <v>6.1749999999999998</v>
      </c>
      <c r="N147" s="136">
        <f t="shared" si="50"/>
        <v>0</v>
      </c>
      <c r="O147" s="136">
        <f t="shared" si="51"/>
        <v>1.2062170620499988</v>
      </c>
      <c r="P147" s="222">
        <f t="shared" si="52"/>
        <v>27</v>
      </c>
      <c r="Q147" s="223">
        <f t="shared" si="53"/>
        <v>0</v>
      </c>
      <c r="R147" s="223">
        <f t="shared" si="54"/>
        <v>22</v>
      </c>
      <c r="T147">
        <v>534</v>
      </c>
      <c r="U147">
        <v>5824</v>
      </c>
      <c r="V147" t="s">
        <v>387</v>
      </c>
      <c r="W147">
        <v>1823.884</v>
      </c>
      <c r="X147">
        <v>915.78800000000001</v>
      </c>
      <c r="Y147">
        <v>1.992</v>
      </c>
      <c r="Z147">
        <v>6.1749999999999998</v>
      </c>
      <c r="AA147">
        <v>163.25046399999999</v>
      </c>
      <c r="AB147">
        <v>5.5574120000000002</v>
      </c>
      <c r="AC147">
        <v>65.940740000000005</v>
      </c>
      <c r="AD147" s="1">
        <v>507</v>
      </c>
      <c r="AE147">
        <v>0</v>
      </c>
      <c r="AF147">
        <v>22</v>
      </c>
      <c r="AG147">
        <v>58</v>
      </c>
      <c r="AH147">
        <v>11.172305</v>
      </c>
      <c r="AI147">
        <v>0</v>
      </c>
      <c r="AJ147">
        <v>0</v>
      </c>
      <c r="AK147">
        <v>27</v>
      </c>
      <c r="AL147">
        <v>3629</v>
      </c>
      <c r="AM147">
        <v>0.86608695652173917</v>
      </c>
      <c r="AN147" t="s">
        <v>69</v>
      </c>
      <c r="AO147">
        <v>1823.884</v>
      </c>
      <c r="AP147" t="s">
        <v>806</v>
      </c>
      <c r="AQ147" t="s">
        <v>118</v>
      </c>
      <c r="AR147" t="s">
        <v>128</v>
      </c>
      <c r="AS147" t="s">
        <v>118</v>
      </c>
      <c r="AT147" t="s">
        <v>128</v>
      </c>
      <c r="AU147" t="s">
        <v>241</v>
      </c>
      <c r="AV147" t="s">
        <v>387</v>
      </c>
      <c r="AW147" t="s">
        <v>69</v>
      </c>
      <c r="AX147">
        <v>5824</v>
      </c>
      <c r="AY147" t="s">
        <v>470</v>
      </c>
      <c r="AZ147">
        <v>5</v>
      </c>
      <c r="BA147" t="s">
        <v>411</v>
      </c>
      <c r="BB147">
        <v>1</v>
      </c>
      <c r="BC147">
        <v>1</v>
      </c>
      <c r="BE147" t="s">
        <v>69</v>
      </c>
      <c r="BF147">
        <v>0</v>
      </c>
      <c r="BG147" t="s">
        <v>342</v>
      </c>
      <c r="BI147" t="s">
        <v>118</v>
      </c>
      <c r="BJ147" t="s">
        <v>387</v>
      </c>
      <c r="BK147" t="s">
        <v>69</v>
      </c>
      <c r="BL147">
        <v>0.86608695652173917</v>
      </c>
      <c r="BM147">
        <v>5824</v>
      </c>
      <c r="BN147" t="s">
        <v>128</v>
      </c>
      <c r="BO147" t="s">
        <v>241</v>
      </c>
      <c r="BP147">
        <v>1</v>
      </c>
      <c r="BQ147">
        <v>1823.884</v>
      </c>
      <c r="BR147">
        <v>3.4042243212245943E-2</v>
      </c>
      <c r="BS147">
        <v>0.40392375240048328</v>
      </c>
      <c r="BT147">
        <v>0.27797820475424972</v>
      </c>
      <c r="BU147">
        <v>6.1749999999999998</v>
      </c>
      <c r="BV147">
        <v>0</v>
      </c>
      <c r="BW147">
        <v>1.2062170620499988</v>
      </c>
      <c r="BX147">
        <v>27</v>
      </c>
      <c r="BY147">
        <v>0</v>
      </c>
      <c r="BZ147">
        <v>22</v>
      </c>
    </row>
    <row r="148" spans="1:78" ht="16.5" x14ac:dyDescent="0.25">
      <c r="A148" s="108" t="str">
        <f t="shared" si="37"/>
        <v>해성운수</v>
      </c>
      <c r="B148" s="109" t="str">
        <f t="shared" si="38"/>
        <v>황광수</v>
      </c>
      <c r="C148" s="110" t="str">
        <f t="shared" si="39"/>
        <v>D</v>
      </c>
      <c r="D148" s="111">
        <f t="shared" si="40"/>
        <v>0.84970386560011324</v>
      </c>
      <c r="E148" s="112">
        <f t="shared" si="41"/>
        <v>1649</v>
      </c>
      <c r="F148" s="113" t="str">
        <f t="shared" si="42"/>
        <v>24</v>
      </c>
      <c r="G148" s="114" t="str">
        <f t="shared" si="43"/>
        <v>70바3879</v>
      </c>
      <c r="H148" s="115">
        <f t="shared" si="44"/>
        <v>4</v>
      </c>
      <c r="I148" s="116">
        <f t="shared" si="45"/>
        <v>2264.8780000000002</v>
      </c>
      <c r="J148" s="117">
        <f t="shared" si="46"/>
        <v>5.5223424486677223E-3</v>
      </c>
      <c r="K148" s="117">
        <f t="shared" si="47"/>
        <v>0.398075641429116</v>
      </c>
      <c r="L148" s="117">
        <f t="shared" si="48"/>
        <v>0.22208701749056681</v>
      </c>
      <c r="M148" s="118">
        <f t="shared" si="49"/>
        <v>15.81</v>
      </c>
      <c r="N148" s="119">
        <f t="shared" si="50"/>
        <v>1.2804221684346795</v>
      </c>
      <c r="O148" s="119">
        <f t="shared" si="51"/>
        <v>24.018953780291916</v>
      </c>
      <c r="P148" s="224">
        <f t="shared" si="52"/>
        <v>19</v>
      </c>
      <c r="Q148" s="225">
        <f t="shared" si="53"/>
        <v>29</v>
      </c>
      <c r="R148" s="225">
        <f t="shared" si="54"/>
        <v>544</v>
      </c>
      <c r="T148">
        <v>534</v>
      </c>
      <c r="U148">
        <v>1649</v>
      </c>
      <c r="V148" t="s">
        <v>337</v>
      </c>
      <c r="W148">
        <v>2264.8780000000002</v>
      </c>
      <c r="X148">
        <v>1111.1120000000001</v>
      </c>
      <c r="Y148">
        <v>2.0379999999999998</v>
      </c>
      <c r="Z148">
        <v>15.81</v>
      </c>
      <c r="AA148">
        <v>147.424396</v>
      </c>
      <c r="AB148">
        <v>0.81412799999999996</v>
      </c>
      <c r="AC148">
        <v>58.686061000000002</v>
      </c>
      <c r="AD148" s="1">
        <v>503</v>
      </c>
      <c r="AE148">
        <v>29</v>
      </c>
      <c r="AF148">
        <v>544</v>
      </c>
      <c r="AG148">
        <v>88</v>
      </c>
      <c r="AH148">
        <v>15.362978999999999</v>
      </c>
      <c r="AI148">
        <v>1312</v>
      </c>
      <c r="AJ148">
        <v>0</v>
      </c>
      <c r="AK148">
        <v>19</v>
      </c>
      <c r="AL148">
        <v>12549</v>
      </c>
      <c r="AM148">
        <v>0.84970386560011324</v>
      </c>
      <c r="AN148" t="s">
        <v>67</v>
      </c>
      <c r="AO148">
        <v>1896.787</v>
      </c>
      <c r="AP148" t="s">
        <v>807</v>
      </c>
      <c r="AQ148" t="s">
        <v>118</v>
      </c>
      <c r="AR148" t="s">
        <v>119</v>
      </c>
      <c r="AS148" t="s">
        <v>118</v>
      </c>
      <c r="AT148" t="s">
        <v>119</v>
      </c>
      <c r="AU148" t="s">
        <v>206</v>
      </c>
      <c r="AV148" t="s">
        <v>337</v>
      </c>
      <c r="AW148" t="s">
        <v>67</v>
      </c>
      <c r="AX148">
        <v>1649</v>
      </c>
      <c r="AY148" t="s">
        <v>475</v>
      </c>
      <c r="AZ148">
        <v>1</v>
      </c>
      <c r="BA148" t="s">
        <v>349</v>
      </c>
      <c r="BB148">
        <v>4</v>
      </c>
      <c r="BC148">
        <v>1</v>
      </c>
      <c r="BE148" t="s">
        <v>67</v>
      </c>
      <c r="BF148">
        <v>0</v>
      </c>
      <c r="BG148" t="s">
        <v>342</v>
      </c>
      <c r="BI148" t="s">
        <v>118</v>
      </c>
      <c r="BJ148" t="s">
        <v>337</v>
      </c>
      <c r="BK148" t="s">
        <v>67</v>
      </c>
      <c r="BL148">
        <v>0.84970386560011324</v>
      </c>
      <c r="BM148">
        <v>1649</v>
      </c>
      <c r="BN148" t="s">
        <v>119</v>
      </c>
      <c r="BO148" t="s">
        <v>206</v>
      </c>
      <c r="BP148">
        <v>4</v>
      </c>
      <c r="BQ148">
        <v>2264.8780000000002</v>
      </c>
      <c r="BR148">
        <v>5.5223424486677223E-3</v>
      </c>
      <c r="BS148">
        <v>0.398075641429116</v>
      </c>
      <c r="BT148">
        <v>0.22208701749056681</v>
      </c>
      <c r="BU148">
        <v>15.81</v>
      </c>
      <c r="BV148">
        <v>1.2804221684346795</v>
      </c>
      <c r="BW148">
        <v>24.018953780291916</v>
      </c>
      <c r="BX148">
        <v>19</v>
      </c>
      <c r="BY148">
        <v>29</v>
      </c>
      <c r="BZ148">
        <v>544</v>
      </c>
    </row>
    <row r="149" spans="1:78" ht="16.5" x14ac:dyDescent="0.25">
      <c r="A149" s="125" t="str">
        <f t="shared" si="37"/>
        <v>해성운수</v>
      </c>
      <c r="B149" s="126" t="str">
        <f t="shared" si="38"/>
        <v>황영생</v>
      </c>
      <c r="C149" s="127" t="str">
        <f t="shared" si="39"/>
        <v>A</v>
      </c>
      <c r="D149" s="128">
        <f t="shared" si="40"/>
        <v>0.96019733253133999</v>
      </c>
      <c r="E149" s="129">
        <f t="shared" si="41"/>
        <v>524</v>
      </c>
      <c r="F149" s="130" t="str">
        <f t="shared" si="42"/>
        <v>24</v>
      </c>
      <c r="G149" s="131" t="str">
        <f t="shared" si="43"/>
        <v>70바3873</v>
      </c>
      <c r="H149" s="132">
        <f t="shared" si="44"/>
        <v>3</v>
      </c>
      <c r="I149" s="133">
        <f t="shared" si="45"/>
        <v>1637.2249999999999</v>
      </c>
      <c r="J149" s="134">
        <f t="shared" si="46"/>
        <v>2.572414935261556E-3</v>
      </c>
      <c r="K149" s="134">
        <f t="shared" si="47"/>
        <v>0.3684122887084002</v>
      </c>
      <c r="L149" s="134">
        <f t="shared" si="48"/>
        <v>0.18445845867244881</v>
      </c>
      <c r="M149" s="135">
        <f t="shared" si="49"/>
        <v>11.513999999999999</v>
      </c>
      <c r="N149" s="136">
        <f t="shared" si="50"/>
        <v>0.36647375895188505</v>
      </c>
      <c r="O149" s="136">
        <f t="shared" si="51"/>
        <v>2.1377635938859965</v>
      </c>
      <c r="P149" s="222">
        <f t="shared" si="52"/>
        <v>24</v>
      </c>
      <c r="Q149" s="223">
        <f t="shared" si="53"/>
        <v>6</v>
      </c>
      <c r="R149" s="223">
        <f t="shared" si="54"/>
        <v>36</v>
      </c>
      <c r="T149">
        <v>534</v>
      </c>
      <c r="U149">
        <v>524</v>
      </c>
      <c r="V149" t="s">
        <v>338</v>
      </c>
      <c r="W149">
        <v>1649.2739999999999</v>
      </c>
      <c r="X149">
        <v>720.10699999999997</v>
      </c>
      <c r="Y149">
        <v>2.29</v>
      </c>
      <c r="Z149">
        <v>11.513999999999999</v>
      </c>
      <c r="AA149">
        <v>102.039137</v>
      </c>
      <c r="AB149">
        <v>0.26248700000000003</v>
      </c>
      <c r="AC149">
        <v>37.592472000000001</v>
      </c>
      <c r="AD149" s="1">
        <v>302</v>
      </c>
      <c r="AE149">
        <v>6</v>
      </c>
      <c r="AF149">
        <v>36</v>
      </c>
      <c r="AG149">
        <v>76</v>
      </c>
      <c r="AH149">
        <v>16.163150999999999</v>
      </c>
      <c r="AI149">
        <v>414.8</v>
      </c>
      <c r="AJ149">
        <v>0</v>
      </c>
      <c r="AK149">
        <v>24</v>
      </c>
      <c r="AL149">
        <v>9967</v>
      </c>
      <c r="AM149">
        <v>0.96019733253133999</v>
      </c>
      <c r="AN149" t="s">
        <v>66</v>
      </c>
      <c r="AO149">
        <v>1291.521</v>
      </c>
      <c r="AP149" t="s">
        <v>808</v>
      </c>
      <c r="AQ149" t="s">
        <v>118</v>
      </c>
      <c r="AR149" t="s">
        <v>119</v>
      </c>
      <c r="AS149" t="s">
        <v>118</v>
      </c>
      <c r="AT149" t="s">
        <v>119</v>
      </c>
      <c r="AU149" t="s">
        <v>199</v>
      </c>
      <c r="AV149" t="s">
        <v>338</v>
      </c>
      <c r="AW149" t="s">
        <v>66</v>
      </c>
      <c r="AX149">
        <v>524</v>
      </c>
      <c r="AY149" t="s">
        <v>476</v>
      </c>
      <c r="AZ149">
        <v>16</v>
      </c>
      <c r="BA149" t="s">
        <v>809</v>
      </c>
      <c r="BB149">
        <v>3</v>
      </c>
      <c r="BC149">
        <v>1</v>
      </c>
      <c r="BE149" t="s">
        <v>66</v>
      </c>
      <c r="BF149">
        <v>0</v>
      </c>
      <c r="BG149" t="s">
        <v>342</v>
      </c>
      <c r="BI149" t="s">
        <v>118</v>
      </c>
      <c r="BJ149" t="s">
        <v>338</v>
      </c>
      <c r="BK149" t="s">
        <v>66</v>
      </c>
      <c r="BL149">
        <v>0.96019733253133999</v>
      </c>
      <c r="BM149">
        <v>524</v>
      </c>
      <c r="BN149" t="s">
        <v>119</v>
      </c>
      <c r="BO149" t="s">
        <v>199</v>
      </c>
      <c r="BP149">
        <v>3</v>
      </c>
      <c r="BQ149">
        <v>1637.2249999999999</v>
      </c>
      <c r="BR149">
        <v>2.572414935261556E-3</v>
      </c>
      <c r="BS149">
        <v>0.3684122887084002</v>
      </c>
      <c r="BT149">
        <v>0.18311087181390115</v>
      </c>
      <c r="BU149">
        <v>11.513999999999999</v>
      </c>
      <c r="BV149">
        <v>0.36647375895188505</v>
      </c>
      <c r="BW149">
        <v>2.1377635938859965</v>
      </c>
      <c r="BX149">
        <v>24</v>
      </c>
      <c r="BY149">
        <v>6</v>
      </c>
      <c r="BZ149">
        <v>36</v>
      </c>
    </row>
  </sheetData>
  <sortState xmlns:xlrd2="http://schemas.microsoft.com/office/spreadsheetml/2017/richdata2" ref="T4:AN109">
    <sortCondition ref="AB4:AB109"/>
    <sortCondition descending="1" ref="AD4:AD109"/>
  </sortState>
  <phoneticPr fontId="3" type="noConversion"/>
  <conditionalFormatting sqref="C5:D14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56"/>
  <sheetViews>
    <sheetView showGridLines="0" workbookViewId="0"/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83" t="s">
        <v>810</v>
      </c>
      <c r="B2" s="284"/>
      <c r="C2" s="285"/>
      <c r="D2" s="285"/>
      <c r="E2" s="283"/>
      <c r="F2" s="286"/>
      <c r="G2" s="283"/>
      <c r="H2" s="283"/>
      <c r="I2" s="283"/>
      <c r="J2" s="283"/>
      <c r="K2" s="287"/>
      <c r="L2" s="287"/>
      <c r="M2" s="287"/>
      <c r="N2" s="287"/>
      <c r="O2" s="287"/>
      <c r="P2" s="287"/>
      <c r="Q2" s="287"/>
      <c r="R2" s="287"/>
    </row>
    <row r="3" spans="1:18" x14ac:dyDescent="0.25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287"/>
      <c r="P3" s="287"/>
      <c r="Q3" s="287"/>
      <c r="R3" s="287"/>
    </row>
    <row r="4" spans="1:18" ht="26.25" x14ac:dyDescent="0.25">
      <c r="A4" s="288" t="s">
        <v>811</v>
      </c>
      <c r="B4" s="289"/>
      <c r="C4" s="290"/>
      <c r="D4" s="291"/>
      <c r="E4" s="292"/>
      <c r="F4" s="293"/>
      <c r="G4" s="287"/>
      <c r="H4" s="292"/>
      <c r="I4" s="287"/>
      <c r="J4" s="287"/>
      <c r="K4" s="287"/>
      <c r="L4" s="287"/>
      <c r="M4" s="287"/>
      <c r="N4" s="287"/>
      <c r="O4" s="287"/>
      <c r="P4" s="287"/>
      <c r="Q4" s="287"/>
      <c r="R4" s="287"/>
    </row>
    <row r="5" spans="1:18" ht="26.25" x14ac:dyDescent="0.25">
      <c r="A5" s="294"/>
      <c r="B5" s="287"/>
      <c r="C5" s="287"/>
      <c r="D5" s="287"/>
      <c r="E5" s="287"/>
      <c r="F5" s="287"/>
      <c r="G5" s="287"/>
      <c r="H5" s="287"/>
      <c r="I5" s="287"/>
      <c r="J5" s="287"/>
      <c r="K5" s="294"/>
      <c r="L5" s="287"/>
      <c r="M5" s="287"/>
      <c r="N5" s="287"/>
      <c r="O5" s="287"/>
      <c r="P5" s="287"/>
      <c r="Q5" s="287"/>
      <c r="R5" s="287"/>
    </row>
    <row r="6" spans="1:18" ht="17.25" x14ac:dyDescent="0.25">
      <c r="A6" s="295" t="s">
        <v>812</v>
      </c>
      <c r="B6" s="287"/>
      <c r="C6" s="287"/>
      <c r="D6" s="287"/>
      <c r="E6" s="287"/>
      <c r="F6" s="287"/>
      <c r="G6" s="287"/>
      <c r="H6" s="287"/>
      <c r="I6" s="287"/>
      <c r="J6" s="287"/>
      <c r="K6" s="287"/>
      <c r="L6" s="287"/>
      <c r="M6" s="287"/>
      <c r="N6" s="287"/>
      <c r="O6" s="287"/>
      <c r="P6" s="287"/>
      <c r="Q6" s="287"/>
      <c r="R6" s="287"/>
    </row>
    <row r="7" spans="1:18" ht="17.25" x14ac:dyDescent="0.25">
      <c r="A7" s="295"/>
      <c r="B7" s="287"/>
      <c r="C7" s="287"/>
      <c r="D7" s="287"/>
      <c r="E7" s="287"/>
      <c r="F7" s="287"/>
      <c r="G7" s="287"/>
      <c r="H7" s="287"/>
      <c r="I7" s="287"/>
      <c r="J7" s="287"/>
      <c r="K7" s="287"/>
      <c r="L7" s="287"/>
      <c r="M7" s="287"/>
      <c r="N7" s="287"/>
      <c r="O7" s="287"/>
      <c r="P7" s="287"/>
      <c r="Q7" s="287"/>
      <c r="R7" s="287"/>
    </row>
    <row r="8" spans="1:18" ht="17.25" x14ac:dyDescent="0.25">
      <c r="A8" s="296" t="s">
        <v>183</v>
      </c>
      <c r="B8" s="297"/>
      <c r="C8" s="297"/>
      <c r="D8" s="297"/>
      <c r="E8" s="297"/>
      <c r="F8" s="297"/>
      <c r="G8" s="297"/>
      <c r="H8" s="297"/>
      <c r="I8" s="297"/>
      <c r="J8" s="297"/>
      <c r="K8" s="297"/>
      <c r="L8" s="297"/>
      <c r="M8" s="297"/>
      <c r="N8" s="297"/>
      <c r="O8" s="297"/>
      <c r="P8" s="297"/>
      <c r="Q8" s="297"/>
      <c r="R8" s="297"/>
    </row>
    <row r="9" spans="1:18" x14ac:dyDescent="0.25">
      <c r="A9" s="297"/>
      <c r="B9" s="297"/>
      <c r="C9" s="297"/>
      <c r="D9" s="297"/>
      <c r="E9" s="297"/>
      <c r="F9" s="297"/>
      <c r="G9" s="297"/>
      <c r="H9" s="297"/>
      <c r="I9" s="297"/>
      <c r="J9" s="297"/>
      <c r="K9" s="297"/>
      <c r="L9" s="297"/>
      <c r="M9" s="297"/>
      <c r="N9" s="297"/>
      <c r="O9" s="297"/>
      <c r="P9" s="297"/>
      <c r="Q9" s="297"/>
      <c r="R9" s="297"/>
    </row>
    <row r="10" spans="1:18" x14ac:dyDescent="0.25">
      <c r="A10" s="297" t="s">
        <v>813</v>
      </c>
      <c r="B10" s="297"/>
      <c r="C10" s="297"/>
      <c r="D10" s="297"/>
      <c r="E10" s="297"/>
      <c r="F10" s="297"/>
      <c r="G10" s="297"/>
      <c r="H10" s="297"/>
      <c r="I10" s="297"/>
      <c r="J10" s="297"/>
      <c r="K10" s="297"/>
      <c r="L10" s="297"/>
      <c r="M10" s="297"/>
      <c r="N10" s="297"/>
      <c r="O10" s="297"/>
      <c r="P10" s="297"/>
      <c r="Q10" s="297"/>
      <c r="R10" s="297"/>
    </row>
    <row r="11" spans="1:18" x14ac:dyDescent="0.25">
      <c r="A11" s="297"/>
      <c r="B11" s="297"/>
      <c r="C11" s="297"/>
      <c r="D11" s="297"/>
      <c r="E11" s="297"/>
      <c r="F11" s="297"/>
      <c r="G11" s="297"/>
      <c r="H11" s="297"/>
      <c r="I11" s="297"/>
      <c r="J11" s="297"/>
      <c r="K11" s="297"/>
      <c r="L11" s="297"/>
      <c r="M11" s="297"/>
      <c r="N11" s="297"/>
      <c r="O11" s="297"/>
      <c r="P11" s="297"/>
      <c r="Q11" s="297"/>
      <c r="R11" s="297"/>
    </row>
    <row r="12" spans="1:18" x14ac:dyDescent="0.25">
      <c r="A12" s="287"/>
      <c r="B12" s="287"/>
      <c r="C12" s="287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</row>
    <row r="13" spans="1:18" ht="37.5" customHeight="1" x14ac:dyDescent="0.25">
      <c r="A13" s="232" t="s">
        <v>0</v>
      </c>
      <c r="B13" s="233" t="s">
        <v>74</v>
      </c>
      <c r="C13" s="234" t="s">
        <v>65</v>
      </c>
      <c r="D13" s="234" t="s">
        <v>164</v>
      </c>
      <c r="E13" s="235" t="s">
        <v>150</v>
      </c>
      <c r="F13" s="233" t="s">
        <v>155</v>
      </c>
      <c r="G13" s="235" t="s">
        <v>153</v>
      </c>
      <c r="H13" s="235" t="s">
        <v>157</v>
      </c>
      <c r="I13" s="236" t="s">
        <v>159</v>
      </c>
      <c r="J13" s="235" t="s">
        <v>11</v>
      </c>
      <c r="K13" s="235" t="s">
        <v>12</v>
      </c>
      <c r="L13" s="235" t="s">
        <v>13</v>
      </c>
      <c r="M13" s="235" t="s">
        <v>106</v>
      </c>
      <c r="N13" s="235" t="s">
        <v>6</v>
      </c>
      <c r="O13" s="235" t="s">
        <v>7</v>
      </c>
      <c r="P13" s="235" t="s">
        <v>167</v>
      </c>
      <c r="Q13" s="237" t="s">
        <v>169</v>
      </c>
      <c r="R13" s="237" t="s">
        <v>170</v>
      </c>
    </row>
    <row r="14" spans="1:18" ht="16.5" x14ac:dyDescent="0.25">
      <c r="A14" s="238" t="s">
        <v>118</v>
      </c>
      <c r="B14" s="239" t="s">
        <v>615</v>
      </c>
      <c r="C14" s="240" t="s">
        <v>67</v>
      </c>
      <c r="D14" s="241">
        <v>0.84357142857142864</v>
      </c>
      <c r="E14" s="242">
        <v>8190</v>
      </c>
      <c r="F14" s="243" t="s">
        <v>120</v>
      </c>
      <c r="G14" s="298" t="s">
        <v>612</v>
      </c>
      <c r="H14" s="244">
        <v>1</v>
      </c>
      <c r="I14" s="245">
        <v>708.13499999999999</v>
      </c>
      <c r="J14" s="246">
        <v>1.512998147659723E-3</v>
      </c>
      <c r="K14" s="246">
        <v>0.35682001424287108</v>
      </c>
      <c r="L14" s="246">
        <v>0.14056479485808468</v>
      </c>
      <c r="M14" s="247">
        <v>7.9580000000000002</v>
      </c>
      <c r="N14" s="248">
        <v>0</v>
      </c>
      <c r="O14" s="248">
        <v>0</v>
      </c>
      <c r="P14" s="249">
        <v>0</v>
      </c>
      <c r="Q14" s="250">
        <v>0</v>
      </c>
      <c r="R14" s="250">
        <v>3</v>
      </c>
    </row>
    <row r="15" spans="1:18" ht="16.5" x14ac:dyDescent="0.25">
      <c r="A15" s="238" t="s">
        <v>118</v>
      </c>
      <c r="B15" s="239" t="s">
        <v>618</v>
      </c>
      <c r="C15" s="240" t="s">
        <v>67</v>
      </c>
      <c r="D15" s="241">
        <v>0.83964285714285714</v>
      </c>
      <c r="E15" s="242">
        <v>5980</v>
      </c>
      <c r="F15" s="243" t="s">
        <v>120</v>
      </c>
      <c r="G15" s="298" t="s">
        <v>612</v>
      </c>
      <c r="H15" s="244">
        <v>1</v>
      </c>
      <c r="I15" s="245">
        <v>689.28</v>
      </c>
      <c r="J15" s="246">
        <v>1.6994266858072311E-3</v>
      </c>
      <c r="K15" s="246">
        <v>0.3634172274011363</v>
      </c>
      <c r="L15" s="246">
        <v>3.046657381615599E-2</v>
      </c>
      <c r="M15" s="247">
        <v>8.2690000000000001</v>
      </c>
      <c r="N15" s="248">
        <v>0</v>
      </c>
      <c r="O15" s="248">
        <v>0.43523676880222845</v>
      </c>
      <c r="P15" s="249">
        <v>0</v>
      </c>
      <c r="Q15" s="250">
        <v>0</v>
      </c>
      <c r="R15" s="250">
        <v>3</v>
      </c>
    </row>
    <row r="16" spans="1:18" ht="16.5" x14ac:dyDescent="0.25">
      <c r="A16" s="238" t="s">
        <v>118</v>
      </c>
      <c r="B16" s="239" t="s">
        <v>250</v>
      </c>
      <c r="C16" s="240" t="s">
        <v>67</v>
      </c>
      <c r="D16" s="241">
        <v>0.83049920459149829</v>
      </c>
      <c r="E16" s="242">
        <v>5470</v>
      </c>
      <c r="F16" s="243" t="s">
        <v>127</v>
      </c>
      <c r="G16" s="298" t="s">
        <v>235</v>
      </c>
      <c r="H16" s="244">
        <v>6</v>
      </c>
      <c r="I16" s="245">
        <v>1983.672</v>
      </c>
      <c r="J16" s="246">
        <v>3.5185785121825018E-3</v>
      </c>
      <c r="K16" s="246">
        <v>0.51214606506528837</v>
      </c>
      <c r="L16" s="246">
        <v>0.57015474332450122</v>
      </c>
      <c r="M16" s="247">
        <v>4.17</v>
      </c>
      <c r="N16" s="248">
        <v>0.10082311995128226</v>
      </c>
      <c r="O16" s="248">
        <v>0.45370403978077023</v>
      </c>
      <c r="P16" s="249">
        <v>202</v>
      </c>
      <c r="Q16" s="250">
        <v>2</v>
      </c>
      <c r="R16" s="250">
        <v>9</v>
      </c>
    </row>
    <row r="17" spans="1:18" ht="16.5" x14ac:dyDescent="0.25">
      <c r="A17" s="238" t="s">
        <v>118</v>
      </c>
      <c r="B17" s="239" t="s">
        <v>252</v>
      </c>
      <c r="C17" s="240" t="s">
        <v>67</v>
      </c>
      <c r="D17" s="241">
        <v>0.81124236115869641</v>
      </c>
      <c r="E17" s="242">
        <v>6808</v>
      </c>
      <c r="F17" s="243" t="s">
        <v>119</v>
      </c>
      <c r="G17" s="298" t="s">
        <v>189</v>
      </c>
      <c r="H17" s="244">
        <v>11</v>
      </c>
      <c r="I17" s="245">
        <v>2442.6050000000005</v>
      </c>
      <c r="J17" s="246">
        <v>1.050073651529923E-2</v>
      </c>
      <c r="K17" s="246">
        <v>0.51778815719309523</v>
      </c>
      <c r="L17" s="246">
        <v>0.22148484916718011</v>
      </c>
      <c r="M17" s="247">
        <v>19.577999999999999</v>
      </c>
      <c r="N17" s="248">
        <v>1.4328964363865624</v>
      </c>
      <c r="O17" s="248">
        <v>17.972615302105741</v>
      </c>
      <c r="P17" s="249">
        <v>113</v>
      </c>
      <c r="Q17" s="250">
        <v>35</v>
      </c>
      <c r="R17" s="250">
        <v>439</v>
      </c>
    </row>
    <row r="18" spans="1:18" ht="16.5" x14ac:dyDescent="0.25">
      <c r="A18" s="238" t="s">
        <v>118</v>
      </c>
      <c r="B18" s="239" t="s">
        <v>255</v>
      </c>
      <c r="C18" s="240" t="s">
        <v>70</v>
      </c>
      <c r="D18" s="241">
        <v>0.75964285714285706</v>
      </c>
      <c r="E18" s="242">
        <v>9130</v>
      </c>
      <c r="F18" s="243" t="s">
        <v>121</v>
      </c>
      <c r="G18" s="298" t="s">
        <v>218</v>
      </c>
      <c r="H18" s="244">
        <v>1</v>
      </c>
      <c r="I18" s="245">
        <v>3104.0650000000001</v>
      </c>
      <c r="J18" s="246">
        <v>4.2858465360115526E-2</v>
      </c>
      <c r="K18" s="246">
        <v>0.56757860564174512</v>
      </c>
      <c r="L18" s="246">
        <v>0.23710843684007904</v>
      </c>
      <c r="M18" s="247">
        <v>11.292999999999999</v>
      </c>
      <c r="N18" s="248">
        <v>0.80539550557092066</v>
      </c>
      <c r="O18" s="248">
        <v>2.1906757751529042</v>
      </c>
      <c r="P18" s="249">
        <v>508</v>
      </c>
      <c r="Q18" s="250">
        <v>25</v>
      </c>
      <c r="R18" s="250">
        <v>68</v>
      </c>
    </row>
    <row r="19" spans="1:18" ht="16.5" x14ac:dyDescent="0.25">
      <c r="A19" s="238" t="s">
        <v>118</v>
      </c>
      <c r="B19" s="239" t="s">
        <v>381</v>
      </c>
      <c r="C19" s="240" t="s">
        <v>70</v>
      </c>
      <c r="D19" s="241">
        <v>0.76125915403458233</v>
      </c>
      <c r="E19" s="242">
        <v>1042</v>
      </c>
      <c r="F19" s="243" t="s">
        <v>125</v>
      </c>
      <c r="G19" s="298" t="s">
        <v>233</v>
      </c>
      <c r="H19" s="244">
        <v>6</v>
      </c>
      <c r="I19" s="245">
        <v>1184.085</v>
      </c>
      <c r="J19" s="246">
        <v>7.660507455339334E-2</v>
      </c>
      <c r="K19" s="246">
        <v>0.43130439215915334</v>
      </c>
      <c r="L19" s="246">
        <v>0.42395605045245904</v>
      </c>
      <c r="M19" s="247">
        <v>5.5209999999999999</v>
      </c>
      <c r="N19" s="248">
        <v>1.6046145335850044</v>
      </c>
      <c r="O19" s="248">
        <v>1.7735213265939522</v>
      </c>
      <c r="P19" s="249">
        <v>89</v>
      </c>
      <c r="Q19" s="250">
        <v>19</v>
      </c>
      <c r="R19" s="250">
        <v>21</v>
      </c>
    </row>
    <row r="20" spans="1:18" ht="16.5" x14ac:dyDescent="0.25">
      <c r="A20" s="238" t="s">
        <v>118</v>
      </c>
      <c r="B20" s="239" t="s">
        <v>260</v>
      </c>
      <c r="C20" s="240" t="s">
        <v>67</v>
      </c>
      <c r="D20" s="241">
        <v>0.80931417469535383</v>
      </c>
      <c r="E20" s="242">
        <v>1474</v>
      </c>
      <c r="F20" s="243" t="s">
        <v>128</v>
      </c>
      <c r="G20" s="298" t="s">
        <v>245</v>
      </c>
      <c r="H20" s="244">
        <v>6</v>
      </c>
      <c r="I20" s="245">
        <v>995.11000000000013</v>
      </c>
      <c r="J20" s="246">
        <v>7.2049258584778921E-3</v>
      </c>
      <c r="K20" s="246">
        <v>0.50301797817908711</v>
      </c>
      <c r="L20" s="246">
        <v>0.1909336656249058</v>
      </c>
      <c r="M20" s="247">
        <v>8.8699999999999992</v>
      </c>
      <c r="N20" s="248">
        <v>0.70343982072333699</v>
      </c>
      <c r="O20" s="248">
        <v>2.2108108651304876</v>
      </c>
      <c r="P20" s="249">
        <v>94</v>
      </c>
      <c r="Q20" s="250">
        <v>7</v>
      </c>
      <c r="R20" s="250">
        <v>22</v>
      </c>
    </row>
    <row r="21" spans="1:18" ht="16.5" x14ac:dyDescent="0.25">
      <c r="A21" s="238" t="s">
        <v>118</v>
      </c>
      <c r="B21" s="239" t="s">
        <v>262</v>
      </c>
      <c r="C21" s="240" t="s">
        <v>70</v>
      </c>
      <c r="D21" s="241">
        <v>0.78936442841932597</v>
      </c>
      <c r="E21" s="242">
        <v>4906</v>
      </c>
      <c r="F21" s="243" t="s">
        <v>128</v>
      </c>
      <c r="G21" s="298" t="s">
        <v>246</v>
      </c>
      <c r="H21" s="244">
        <v>4</v>
      </c>
      <c r="I21" s="245">
        <v>907.82600000000002</v>
      </c>
      <c r="J21" s="246">
        <v>2.3444004863163545E-2</v>
      </c>
      <c r="K21" s="246">
        <v>0.5009551343953087</v>
      </c>
      <c r="L21" s="246">
        <v>7.3802689061560248E-2</v>
      </c>
      <c r="M21" s="247">
        <v>9.9</v>
      </c>
      <c r="N21" s="248">
        <v>0.22030653451212015</v>
      </c>
      <c r="O21" s="248">
        <v>6.0584296990833044</v>
      </c>
      <c r="P21" s="249">
        <v>101</v>
      </c>
      <c r="Q21" s="250">
        <v>2</v>
      </c>
      <c r="R21" s="250">
        <v>55</v>
      </c>
    </row>
    <row r="22" spans="1:18" ht="16.5" x14ac:dyDescent="0.25">
      <c r="A22" s="238" t="s">
        <v>118</v>
      </c>
      <c r="B22" s="239" t="s">
        <v>443</v>
      </c>
      <c r="C22" s="240" t="s">
        <v>70</v>
      </c>
      <c r="D22" s="241">
        <v>0.74146586235483392</v>
      </c>
      <c r="E22" s="242">
        <v>7820</v>
      </c>
      <c r="F22" s="243" t="s">
        <v>127</v>
      </c>
      <c r="G22" s="298" t="s">
        <v>363</v>
      </c>
      <c r="H22" s="244">
        <v>7</v>
      </c>
      <c r="I22" s="245">
        <v>2245.6220000000003</v>
      </c>
      <c r="J22" s="246">
        <v>6.7636929040785394E-3</v>
      </c>
      <c r="K22" s="246">
        <v>0.48616617070815821</v>
      </c>
      <c r="L22" s="246">
        <v>0.43195159292169388</v>
      </c>
      <c r="M22" s="247">
        <v>6.9660000000000002</v>
      </c>
      <c r="N22" s="248">
        <v>0.71249747286052589</v>
      </c>
      <c r="O22" s="248">
        <v>1.7367125900975318</v>
      </c>
      <c r="P22" s="249">
        <v>89</v>
      </c>
      <c r="Q22" s="250">
        <v>16</v>
      </c>
      <c r="R22" s="250">
        <v>39</v>
      </c>
    </row>
    <row r="23" spans="1:18" ht="16.5" x14ac:dyDescent="0.25">
      <c r="A23" s="238" t="s">
        <v>118</v>
      </c>
      <c r="B23" s="239" t="s">
        <v>266</v>
      </c>
      <c r="C23" s="240" t="s">
        <v>67</v>
      </c>
      <c r="D23" s="241">
        <v>0.83272727272727265</v>
      </c>
      <c r="E23" s="242">
        <v>3142</v>
      </c>
      <c r="F23" s="243" t="s">
        <v>128</v>
      </c>
      <c r="G23" s="298" t="s">
        <v>243</v>
      </c>
      <c r="H23" s="244">
        <v>1</v>
      </c>
      <c r="I23" s="245">
        <v>1443.606</v>
      </c>
      <c r="J23" s="246">
        <v>4.2991623578582258E-4</v>
      </c>
      <c r="K23" s="246">
        <v>0.49245046596884373</v>
      </c>
      <c r="L23" s="246">
        <v>4.2255296805361019E-2</v>
      </c>
      <c r="M23" s="247">
        <v>9.92</v>
      </c>
      <c r="N23" s="248">
        <v>6.9270978369444292E-2</v>
      </c>
      <c r="O23" s="248">
        <v>7.0656397936833182</v>
      </c>
      <c r="P23" s="249">
        <v>113</v>
      </c>
      <c r="Q23" s="250">
        <v>1</v>
      </c>
      <c r="R23" s="250">
        <v>102</v>
      </c>
    </row>
    <row r="24" spans="1:18" ht="16.5" x14ac:dyDescent="0.25">
      <c r="A24" s="238" t="s">
        <v>118</v>
      </c>
      <c r="B24" s="239" t="s">
        <v>418</v>
      </c>
      <c r="C24" s="240" t="s">
        <v>70</v>
      </c>
      <c r="D24" s="241">
        <v>0.76791982693699867</v>
      </c>
      <c r="E24" s="242">
        <v>6521</v>
      </c>
      <c r="F24" s="243" t="s">
        <v>127</v>
      </c>
      <c r="G24" s="298" t="s">
        <v>237</v>
      </c>
      <c r="H24" s="244">
        <v>3</v>
      </c>
      <c r="I24" s="245">
        <v>1834.1479999999999</v>
      </c>
      <c r="J24" s="246">
        <v>1.0816908820311328E-2</v>
      </c>
      <c r="K24" s="246">
        <v>0.52557401987371088</v>
      </c>
      <c r="L24" s="246">
        <v>0.44543842699716713</v>
      </c>
      <c r="M24" s="247">
        <v>5.0759999999999996</v>
      </c>
      <c r="N24" s="248">
        <v>3.3803160922673636</v>
      </c>
      <c r="O24" s="248">
        <v>2.180849091785396</v>
      </c>
      <c r="P24" s="249">
        <v>198</v>
      </c>
      <c r="Q24" s="250">
        <v>62</v>
      </c>
      <c r="R24" s="250">
        <v>40</v>
      </c>
    </row>
    <row r="25" spans="1:18" ht="16.5" x14ac:dyDescent="0.25">
      <c r="A25" s="238" t="s">
        <v>118</v>
      </c>
      <c r="B25" s="239" t="s">
        <v>269</v>
      </c>
      <c r="C25" s="240" t="s">
        <v>70</v>
      </c>
      <c r="D25" s="241">
        <v>0.76225057639541316</v>
      </c>
      <c r="E25" s="242">
        <v>5288</v>
      </c>
      <c r="F25" s="243" t="s">
        <v>128</v>
      </c>
      <c r="G25" s="298" t="s">
        <v>244</v>
      </c>
      <c r="H25" s="244">
        <v>2</v>
      </c>
      <c r="I25" s="245">
        <v>1715.836</v>
      </c>
      <c r="J25" s="246">
        <v>3.0914870110817882E-3</v>
      </c>
      <c r="K25" s="246">
        <v>0.5150741855470784</v>
      </c>
      <c r="L25" s="246">
        <v>0.35318060700439902</v>
      </c>
      <c r="M25" s="247">
        <v>14.866</v>
      </c>
      <c r="N25" s="248">
        <v>0.46624502574838156</v>
      </c>
      <c r="O25" s="248">
        <v>1.923260731212074</v>
      </c>
      <c r="P25" s="249">
        <v>158</v>
      </c>
      <c r="Q25" s="250">
        <v>8</v>
      </c>
      <c r="R25" s="250">
        <v>33</v>
      </c>
    </row>
    <row r="26" spans="1:18" ht="16.5" x14ac:dyDescent="0.25">
      <c r="A26" s="238" t="s">
        <v>118</v>
      </c>
      <c r="B26" s="239" t="s">
        <v>419</v>
      </c>
      <c r="C26" s="240" t="s">
        <v>67</v>
      </c>
      <c r="D26" s="241">
        <v>0.84298245614035083</v>
      </c>
      <c r="E26" s="242">
        <v>8610</v>
      </c>
      <c r="F26" s="243" t="s">
        <v>126</v>
      </c>
      <c r="G26" s="298" t="s">
        <v>405</v>
      </c>
      <c r="H26" s="244">
        <v>1</v>
      </c>
      <c r="I26" s="245">
        <v>1669.3630000000001</v>
      </c>
      <c r="J26" s="246">
        <v>1.9881800868227207E-2</v>
      </c>
      <c r="K26" s="246">
        <v>0.41868876909480601</v>
      </c>
      <c r="L26" s="246">
        <v>0.41752452881727942</v>
      </c>
      <c r="M26" s="247">
        <v>4.2050000000000001</v>
      </c>
      <c r="N26" s="248">
        <v>0</v>
      </c>
      <c r="O26" s="248">
        <v>0.23961235513186765</v>
      </c>
      <c r="P26" s="249">
        <v>108</v>
      </c>
      <c r="Q26" s="250">
        <v>0</v>
      </c>
      <c r="R26" s="250">
        <v>4</v>
      </c>
    </row>
    <row r="27" spans="1:18" ht="16.5" x14ac:dyDescent="0.25">
      <c r="A27" s="238" t="s">
        <v>118</v>
      </c>
      <c r="B27" s="239" t="s">
        <v>272</v>
      </c>
      <c r="C27" s="240" t="s">
        <v>67</v>
      </c>
      <c r="D27" s="241">
        <v>0.8298644294780031</v>
      </c>
      <c r="E27" s="242">
        <v>711</v>
      </c>
      <c r="F27" s="243" t="s">
        <v>119</v>
      </c>
      <c r="G27" s="298" t="s">
        <v>198</v>
      </c>
      <c r="H27" s="244">
        <v>3</v>
      </c>
      <c r="I27" s="245">
        <v>1972.232</v>
      </c>
      <c r="J27" s="246">
        <v>4.8195538519259194E-3</v>
      </c>
      <c r="K27" s="246">
        <v>0.42634818418855358</v>
      </c>
      <c r="L27" s="246">
        <v>0.18886821859293684</v>
      </c>
      <c r="M27" s="247">
        <v>14.071</v>
      </c>
      <c r="N27" s="248">
        <v>3.3464622823278396</v>
      </c>
      <c r="O27" s="248">
        <v>30.980128098519849</v>
      </c>
      <c r="P27" s="249">
        <v>33</v>
      </c>
      <c r="Q27" s="250">
        <v>66</v>
      </c>
      <c r="R27" s="250">
        <v>611</v>
      </c>
    </row>
    <row r="28" spans="1:18" ht="16.5" x14ac:dyDescent="0.25">
      <c r="A28" s="238" t="s">
        <v>118</v>
      </c>
      <c r="B28" s="239" t="s">
        <v>383</v>
      </c>
      <c r="C28" s="240" t="s">
        <v>70</v>
      </c>
      <c r="D28" s="241">
        <v>0.78506614442282174</v>
      </c>
      <c r="E28" s="242">
        <v>7991</v>
      </c>
      <c r="F28" s="243" t="s">
        <v>127</v>
      </c>
      <c r="G28" s="298" t="s">
        <v>540</v>
      </c>
      <c r="H28" s="244">
        <v>4</v>
      </c>
      <c r="I28" s="245">
        <v>4193.8949999999995</v>
      </c>
      <c r="J28" s="246">
        <v>1.3805565012949573E-2</v>
      </c>
      <c r="K28" s="246">
        <v>0.47613026182986906</v>
      </c>
      <c r="L28" s="246">
        <v>0.36529288406123661</v>
      </c>
      <c r="M28" s="247">
        <v>7.8490000000000002</v>
      </c>
      <c r="N28" s="248">
        <v>1.3829626158976323</v>
      </c>
      <c r="O28" s="248">
        <v>2.026755557781013</v>
      </c>
      <c r="P28" s="249">
        <v>135</v>
      </c>
      <c r="Q28" s="250">
        <v>58</v>
      </c>
      <c r="R28" s="250">
        <v>85</v>
      </c>
    </row>
    <row r="29" spans="1:18" ht="16.5" x14ac:dyDescent="0.25">
      <c r="A29" s="238" t="s">
        <v>118</v>
      </c>
      <c r="B29" s="239" t="s">
        <v>276</v>
      </c>
      <c r="C29" s="240" t="s">
        <v>70</v>
      </c>
      <c r="D29" s="241">
        <v>0.75851851851851848</v>
      </c>
      <c r="E29" s="242">
        <v>5447</v>
      </c>
      <c r="F29" s="243" t="s">
        <v>120</v>
      </c>
      <c r="G29" s="298" t="s">
        <v>216</v>
      </c>
      <c r="H29" s="244">
        <v>1</v>
      </c>
      <c r="I29" s="245">
        <v>2623.6129999999998</v>
      </c>
      <c r="J29" s="246">
        <v>3.3416946991504298E-2</v>
      </c>
      <c r="K29" s="246">
        <v>0.38919251997370824</v>
      </c>
      <c r="L29" s="246">
        <v>7.356267864201009E-2</v>
      </c>
      <c r="M29" s="247">
        <v>11.08</v>
      </c>
      <c r="N29" s="248">
        <v>3.8115377534720253E-2</v>
      </c>
      <c r="O29" s="248">
        <v>3.1254609578470607</v>
      </c>
      <c r="P29" s="249">
        <v>39</v>
      </c>
      <c r="Q29" s="250">
        <v>1</v>
      </c>
      <c r="R29" s="250">
        <v>82</v>
      </c>
    </row>
    <row r="30" spans="1:18" ht="16.5" x14ac:dyDescent="0.25">
      <c r="A30" s="238" t="s">
        <v>118</v>
      </c>
      <c r="B30" s="239" t="s">
        <v>282</v>
      </c>
      <c r="C30" s="240" t="s">
        <v>67</v>
      </c>
      <c r="D30" s="241">
        <v>0.82406935148135529</v>
      </c>
      <c r="E30" s="242">
        <v>1891</v>
      </c>
      <c r="F30" s="243" t="s">
        <v>119</v>
      </c>
      <c r="G30" s="298" t="s">
        <v>198</v>
      </c>
      <c r="H30" s="244">
        <v>3</v>
      </c>
      <c r="I30" s="245">
        <v>2233.8810000000003</v>
      </c>
      <c r="J30" s="246">
        <v>3.3229061256686551E-2</v>
      </c>
      <c r="K30" s="246">
        <v>0.42328241257024884</v>
      </c>
      <c r="L30" s="246">
        <v>0.21800624115608666</v>
      </c>
      <c r="M30" s="247">
        <v>13.416</v>
      </c>
      <c r="N30" s="248">
        <v>2.2830222379795519</v>
      </c>
      <c r="O30" s="248">
        <v>14.145784847088988</v>
      </c>
      <c r="P30" s="249">
        <v>56</v>
      </c>
      <c r="Q30" s="250">
        <v>51</v>
      </c>
      <c r="R30" s="250">
        <v>316</v>
      </c>
    </row>
    <row r="31" spans="1:18" ht="16.5" x14ac:dyDescent="0.25">
      <c r="A31" s="238" t="s">
        <v>118</v>
      </c>
      <c r="B31" s="239" t="s">
        <v>566</v>
      </c>
      <c r="C31" s="240" t="s">
        <v>70</v>
      </c>
      <c r="D31" s="241">
        <v>0.78500492479943107</v>
      </c>
      <c r="E31" s="242">
        <v>4436</v>
      </c>
      <c r="F31" s="243" t="s">
        <v>126</v>
      </c>
      <c r="G31" s="298" t="s">
        <v>405</v>
      </c>
      <c r="H31" s="244">
        <v>7</v>
      </c>
      <c r="I31" s="245">
        <v>1278.124</v>
      </c>
      <c r="J31" s="246">
        <v>2.9770459946687654E-2</v>
      </c>
      <c r="K31" s="246">
        <v>0.46654095951960417</v>
      </c>
      <c r="L31" s="246">
        <v>0.37632221318144832</v>
      </c>
      <c r="M31" s="247">
        <v>5.9130000000000003</v>
      </c>
      <c r="N31" s="248">
        <v>1.8777520803928256</v>
      </c>
      <c r="O31" s="248">
        <v>3.2078264706710771</v>
      </c>
      <c r="P31" s="249">
        <v>146</v>
      </c>
      <c r="Q31" s="250">
        <v>24</v>
      </c>
      <c r="R31" s="250">
        <v>41</v>
      </c>
    </row>
    <row r="32" spans="1:18" ht="16.5" x14ac:dyDescent="0.25">
      <c r="A32" s="238" t="s">
        <v>118</v>
      </c>
      <c r="B32" s="239" t="s">
        <v>420</v>
      </c>
      <c r="C32" s="240" t="s">
        <v>70</v>
      </c>
      <c r="D32" s="241">
        <v>0.74279150364474589</v>
      </c>
      <c r="E32" s="242">
        <v>6686</v>
      </c>
      <c r="F32" s="243" t="s">
        <v>127</v>
      </c>
      <c r="G32" s="298" t="s">
        <v>237</v>
      </c>
      <c r="H32" s="244">
        <v>2</v>
      </c>
      <c r="I32" s="245">
        <v>2292.2060000000001</v>
      </c>
      <c r="J32" s="246">
        <v>3.369780022285581E-2</v>
      </c>
      <c r="K32" s="246">
        <v>0.42026688903539644</v>
      </c>
      <c r="L32" s="246">
        <v>0.40266887007537716</v>
      </c>
      <c r="M32" s="247">
        <v>5.3940000000000001</v>
      </c>
      <c r="N32" s="248">
        <v>0.13087828929860579</v>
      </c>
      <c r="O32" s="248">
        <v>3.8390964860924366</v>
      </c>
      <c r="P32" s="249">
        <v>53</v>
      </c>
      <c r="Q32" s="250">
        <v>3</v>
      </c>
      <c r="R32" s="250">
        <v>88</v>
      </c>
    </row>
    <row r="33" spans="1:18" ht="16.5" x14ac:dyDescent="0.25">
      <c r="A33" s="238" t="s">
        <v>118</v>
      </c>
      <c r="B33" s="239" t="s">
        <v>384</v>
      </c>
      <c r="C33" s="240" t="s">
        <v>70</v>
      </c>
      <c r="D33" s="241">
        <v>0.793428843696798</v>
      </c>
      <c r="E33" s="242">
        <v>288</v>
      </c>
      <c r="F33" s="243" t="s">
        <v>127</v>
      </c>
      <c r="G33" s="298" t="s">
        <v>237</v>
      </c>
      <c r="H33" s="244">
        <v>6</v>
      </c>
      <c r="I33" s="245">
        <v>1317.3330000000001</v>
      </c>
      <c r="J33" s="246">
        <v>1.4983544992837541E-2</v>
      </c>
      <c r="K33" s="246">
        <v>0.4531017824007007</v>
      </c>
      <c r="L33" s="246">
        <v>0.55718637580626917</v>
      </c>
      <c r="M33" s="247">
        <v>4.5369999999999999</v>
      </c>
      <c r="N33" s="248">
        <v>0</v>
      </c>
      <c r="O33" s="248">
        <v>0.83502045420558046</v>
      </c>
      <c r="P33" s="249">
        <v>54</v>
      </c>
      <c r="Q33" s="250">
        <v>0</v>
      </c>
      <c r="R33" s="250">
        <v>11</v>
      </c>
    </row>
    <row r="34" spans="1:18" ht="16.5" x14ac:dyDescent="0.25">
      <c r="A34" s="238" t="s">
        <v>118</v>
      </c>
      <c r="B34" s="239" t="s">
        <v>708</v>
      </c>
      <c r="C34" s="240" t="s">
        <v>70</v>
      </c>
      <c r="D34" s="241">
        <v>0.79478260869565232</v>
      </c>
      <c r="E34" s="242">
        <v>6627</v>
      </c>
      <c r="F34" s="243" t="s">
        <v>128</v>
      </c>
      <c r="G34" s="298" t="s">
        <v>242</v>
      </c>
      <c r="H34" s="244">
        <v>1</v>
      </c>
      <c r="I34" s="245">
        <v>1360.9960000000001</v>
      </c>
      <c r="J34" s="246">
        <v>1.2450651862398342E-2</v>
      </c>
      <c r="K34" s="246">
        <v>0.47265214051206728</v>
      </c>
      <c r="L34" s="246">
        <v>0.12196949880822573</v>
      </c>
      <c r="M34" s="247">
        <v>11.644</v>
      </c>
      <c r="N34" s="248">
        <v>7.3475601691702253E-2</v>
      </c>
      <c r="O34" s="248">
        <v>5.7310969319527754</v>
      </c>
      <c r="P34" s="249">
        <v>97</v>
      </c>
      <c r="Q34" s="250">
        <v>1</v>
      </c>
      <c r="R34" s="250">
        <v>78</v>
      </c>
    </row>
    <row r="35" spans="1:18" ht="16.5" x14ac:dyDescent="0.25">
      <c r="A35" s="238" t="s">
        <v>118</v>
      </c>
      <c r="B35" s="239" t="s">
        <v>303</v>
      </c>
      <c r="C35" s="240" t="s">
        <v>70</v>
      </c>
      <c r="D35" s="241">
        <v>0.75</v>
      </c>
      <c r="E35" s="242">
        <v>7114</v>
      </c>
      <c r="F35" s="243" t="s">
        <v>123</v>
      </c>
      <c r="G35" s="298" t="s">
        <v>225</v>
      </c>
      <c r="H35" s="244">
        <v>1</v>
      </c>
      <c r="I35" s="245">
        <v>1326.598</v>
      </c>
      <c r="J35" s="246">
        <v>2.4039142157973672E-2</v>
      </c>
      <c r="K35" s="246">
        <v>0.46204306168769099</v>
      </c>
      <c r="L35" s="246">
        <v>0.11985544980468839</v>
      </c>
      <c r="M35" s="247">
        <v>8.6270000000000007</v>
      </c>
      <c r="N35" s="248">
        <v>0.67842707436616068</v>
      </c>
      <c r="O35" s="248">
        <v>0.37690393020342261</v>
      </c>
      <c r="P35" s="249">
        <v>211</v>
      </c>
      <c r="Q35" s="250">
        <v>9</v>
      </c>
      <c r="R35" s="250">
        <v>5</v>
      </c>
    </row>
    <row r="36" spans="1:18" ht="16.5" x14ac:dyDescent="0.25">
      <c r="A36" s="238" t="s">
        <v>118</v>
      </c>
      <c r="B36" s="239" t="s">
        <v>306</v>
      </c>
      <c r="C36" s="240" t="s">
        <v>70</v>
      </c>
      <c r="D36" s="241">
        <v>0.77</v>
      </c>
      <c r="E36" s="242">
        <v>998</v>
      </c>
      <c r="F36" s="243" t="s">
        <v>128</v>
      </c>
      <c r="G36" s="298" t="s">
        <v>242</v>
      </c>
      <c r="H36" s="244">
        <v>1</v>
      </c>
      <c r="I36" s="245">
        <v>2037.77</v>
      </c>
      <c r="J36" s="246">
        <v>2.9518320577956125E-2</v>
      </c>
      <c r="K36" s="246">
        <v>0.51513892540379302</v>
      </c>
      <c r="L36" s="246">
        <v>0.1879505537916448</v>
      </c>
      <c r="M36" s="247">
        <v>12.061</v>
      </c>
      <c r="N36" s="248">
        <v>0</v>
      </c>
      <c r="O36" s="248">
        <v>3.5823473699190784</v>
      </c>
      <c r="P36" s="249">
        <v>203</v>
      </c>
      <c r="Q36" s="250">
        <v>0</v>
      </c>
      <c r="R36" s="250">
        <v>73</v>
      </c>
    </row>
    <row r="37" spans="1:18" ht="16.5" x14ac:dyDescent="0.25">
      <c r="A37" s="238" t="s">
        <v>118</v>
      </c>
      <c r="B37" s="239" t="s">
        <v>315</v>
      </c>
      <c r="C37" s="240" t="s">
        <v>70</v>
      </c>
      <c r="D37" s="241">
        <v>0.75137714842716996</v>
      </c>
      <c r="E37" s="242">
        <v>802</v>
      </c>
      <c r="F37" s="243" t="s">
        <v>120</v>
      </c>
      <c r="G37" s="298" t="s">
        <v>214</v>
      </c>
      <c r="H37" s="244">
        <v>2</v>
      </c>
      <c r="I37" s="245">
        <v>1077.7069999999999</v>
      </c>
      <c r="J37" s="246">
        <v>2.9674820135108991E-2</v>
      </c>
      <c r="K37" s="246">
        <v>0.36787376143397166</v>
      </c>
      <c r="L37" s="246">
        <v>0.10763593444229275</v>
      </c>
      <c r="M37" s="247">
        <v>7.0979999999999999</v>
      </c>
      <c r="N37" s="248">
        <v>0</v>
      </c>
      <c r="O37" s="248">
        <v>1.1134751838857873</v>
      </c>
      <c r="P37" s="249">
        <v>15</v>
      </c>
      <c r="Q37" s="250">
        <v>0</v>
      </c>
      <c r="R37" s="250">
        <v>12</v>
      </c>
    </row>
    <row r="38" spans="1:18" ht="16.5" x14ac:dyDescent="0.25">
      <c r="A38" s="238" t="s">
        <v>118</v>
      </c>
      <c r="B38" s="239" t="s">
        <v>316</v>
      </c>
      <c r="C38" s="240" t="s">
        <v>67</v>
      </c>
      <c r="D38" s="241">
        <v>0.81236152118336713</v>
      </c>
      <c r="E38" s="242">
        <v>3382</v>
      </c>
      <c r="F38" s="243" t="s">
        <v>127</v>
      </c>
      <c r="G38" s="298" t="s">
        <v>235</v>
      </c>
      <c r="H38" s="244">
        <v>3</v>
      </c>
      <c r="I38" s="245">
        <v>2066.8029999999999</v>
      </c>
      <c r="J38" s="246">
        <v>4.4393721782032637E-2</v>
      </c>
      <c r="K38" s="246">
        <v>0.53632310796880966</v>
      </c>
      <c r="L38" s="246">
        <v>0.32368816781852561</v>
      </c>
      <c r="M38" s="247">
        <v>6.5060000000000002</v>
      </c>
      <c r="N38" s="248">
        <v>0.80554010205186166</v>
      </c>
      <c r="O38" s="248">
        <v>4.2290855357722732</v>
      </c>
      <c r="P38" s="249">
        <v>257</v>
      </c>
      <c r="Q38" s="250">
        <v>45</v>
      </c>
      <c r="R38" s="250">
        <v>88</v>
      </c>
    </row>
    <row r="39" spans="1:18" ht="16.5" x14ac:dyDescent="0.25">
      <c r="A39" s="238" t="s">
        <v>118</v>
      </c>
      <c r="B39" s="239" t="s">
        <v>748</v>
      </c>
      <c r="C39" s="240" t="s">
        <v>67</v>
      </c>
      <c r="D39" s="241">
        <v>0.81986209662956333</v>
      </c>
      <c r="E39" s="242">
        <v>8493</v>
      </c>
      <c r="F39" s="243" t="s">
        <v>123</v>
      </c>
      <c r="G39" s="298" t="s">
        <v>227</v>
      </c>
      <c r="H39" s="244">
        <v>2</v>
      </c>
      <c r="I39" s="245">
        <v>1215.1289999999999</v>
      </c>
      <c r="J39" s="246">
        <v>1.8773629381302784E-2</v>
      </c>
      <c r="K39" s="246">
        <v>0.42711326294282642</v>
      </c>
      <c r="L39" s="246">
        <v>0.23125116757150888</v>
      </c>
      <c r="M39" s="247">
        <v>5.9690000000000003</v>
      </c>
      <c r="N39" s="248">
        <v>0</v>
      </c>
      <c r="O39" s="248">
        <v>8.229578917135548E-2</v>
      </c>
      <c r="P39" s="249">
        <v>199</v>
      </c>
      <c r="Q39" s="250">
        <v>0</v>
      </c>
      <c r="R39" s="250">
        <v>1</v>
      </c>
    </row>
    <row r="40" spans="1:18" ht="16.5" x14ac:dyDescent="0.25">
      <c r="A40" s="238" t="s">
        <v>118</v>
      </c>
      <c r="B40" s="239" t="s">
        <v>572</v>
      </c>
      <c r="C40" s="240" t="s">
        <v>70</v>
      </c>
      <c r="D40" s="241">
        <v>0.75727764180362278</v>
      </c>
      <c r="E40" s="242">
        <v>1934</v>
      </c>
      <c r="F40" s="243" t="s">
        <v>127</v>
      </c>
      <c r="G40" s="298" t="s">
        <v>540</v>
      </c>
      <c r="H40" s="244">
        <v>8</v>
      </c>
      <c r="I40" s="245">
        <v>3418.7429999999999</v>
      </c>
      <c r="J40" s="246">
        <v>5.2372859923325516E-3</v>
      </c>
      <c r="K40" s="246">
        <v>0.49313173565885071</v>
      </c>
      <c r="L40" s="246">
        <v>0.39224943202808754</v>
      </c>
      <c r="M40" s="247">
        <v>8.4689999999999994</v>
      </c>
      <c r="N40" s="248">
        <v>3.0713042776248463</v>
      </c>
      <c r="O40" s="248">
        <v>2.1937887697320333</v>
      </c>
      <c r="P40" s="249">
        <v>107</v>
      </c>
      <c r="Q40" s="250">
        <v>105</v>
      </c>
      <c r="R40" s="250">
        <v>75</v>
      </c>
    </row>
    <row r="41" spans="1:18" ht="16.5" x14ac:dyDescent="0.25">
      <c r="A41" s="238" t="s">
        <v>118</v>
      </c>
      <c r="B41" s="239" t="s">
        <v>573</v>
      </c>
      <c r="C41" s="240" t="s">
        <v>70</v>
      </c>
      <c r="D41" s="241">
        <v>0.78211548262848041</v>
      </c>
      <c r="E41" s="242">
        <v>3904</v>
      </c>
      <c r="F41" s="243" t="s">
        <v>128</v>
      </c>
      <c r="G41" s="298" t="s">
        <v>246</v>
      </c>
      <c r="H41" s="244">
        <v>2</v>
      </c>
      <c r="I41" s="245">
        <v>2298.4500000000003</v>
      </c>
      <c r="J41" s="246">
        <v>1.0413691585718544E-2</v>
      </c>
      <c r="K41" s="246">
        <v>0.51531177011051388</v>
      </c>
      <c r="L41" s="246">
        <v>0.14879592769040006</v>
      </c>
      <c r="M41" s="247">
        <v>11.765000000000001</v>
      </c>
      <c r="N41" s="248">
        <v>0.73962888033239782</v>
      </c>
      <c r="O41" s="248">
        <v>10.093758837477429</v>
      </c>
      <c r="P41" s="249">
        <v>204</v>
      </c>
      <c r="Q41" s="250">
        <v>17</v>
      </c>
      <c r="R41" s="250">
        <v>232</v>
      </c>
    </row>
    <row r="42" spans="1:18" ht="16.5" x14ac:dyDescent="0.25">
      <c r="A42" s="238" t="s">
        <v>118</v>
      </c>
      <c r="B42" s="239" t="s">
        <v>447</v>
      </c>
      <c r="C42" s="240" t="s">
        <v>67</v>
      </c>
      <c r="D42" s="241">
        <v>0.82886246503350214</v>
      </c>
      <c r="E42" s="242">
        <v>3003</v>
      </c>
      <c r="F42" s="243" t="s">
        <v>127</v>
      </c>
      <c r="G42" s="298" t="s">
        <v>239</v>
      </c>
      <c r="H42" s="244">
        <v>7</v>
      </c>
      <c r="I42" s="245">
        <v>1477.364</v>
      </c>
      <c r="J42" s="246">
        <v>1.1028880612204842E-2</v>
      </c>
      <c r="K42" s="246">
        <v>0.50119873642444046</v>
      </c>
      <c r="L42" s="246">
        <v>0.43320400388800595</v>
      </c>
      <c r="M42" s="247">
        <v>4.8319999999999999</v>
      </c>
      <c r="N42" s="248">
        <v>0</v>
      </c>
      <c r="O42" s="248">
        <v>1.4214506377575193</v>
      </c>
      <c r="P42" s="249">
        <v>87</v>
      </c>
      <c r="Q42" s="250">
        <v>0</v>
      </c>
      <c r="R42" s="250">
        <v>21</v>
      </c>
    </row>
    <row r="43" spans="1:18" ht="16.5" x14ac:dyDescent="0.25">
      <c r="A43" s="238" t="s">
        <v>118</v>
      </c>
      <c r="B43" s="239" t="s">
        <v>424</v>
      </c>
      <c r="C43" s="240" t="s">
        <v>70</v>
      </c>
      <c r="D43" s="241">
        <v>0.78807028458063166</v>
      </c>
      <c r="E43" s="242">
        <v>3498</v>
      </c>
      <c r="F43" s="243" t="s">
        <v>128</v>
      </c>
      <c r="G43" s="298" t="s">
        <v>240</v>
      </c>
      <c r="H43" s="244">
        <v>6</v>
      </c>
      <c r="I43" s="245">
        <v>1285.7889999999998</v>
      </c>
      <c r="J43" s="246">
        <v>1.3507640525245609E-2</v>
      </c>
      <c r="K43" s="246">
        <v>0.44508176527908749</v>
      </c>
      <c r="L43" s="246">
        <v>0.23565297261059162</v>
      </c>
      <c r="M43" s="247">
        <v>11.561</v>
      </c>
      <c r="N43" s="248">
        <v>0</v>
      </c>
      <c r="O43" s="248">
        <v>15.088012107740854</v>
      </c>
      <c r="P43" s="249">
        <v>36</v>
      </c>
      <c r="Q43" s="250">
        <v>0</v>
      </c>
      <c r="R43" s="250">
        <v>194</v>
      </c>
    </row>
    <row r="44" spans="1:18" ht="16.5" x14ac:dyDescent="0.25">
      <c r="A44" s="238" t="s">
        <v>118</v>
      </c>
      <c r="B44" s="239" t="s">
        <v>319</v>
      </c>
      <c r="C44" s="240" t="s">
        <v>67</v>
      </c>
      <c r="D44" s="241">
        <v>0.81006249543824349</v>
      </c>
      <c r="E44" s="242">
        <v>2138</v>
      </c>
      <c r="F44" s="243" t="s">
        <v>120</v>
      </c>
      <c r="G44" s="298" t="s">
        <v>213</v>
      </c>
      <c r="H44" s="244">
        <v>2</v>
      </c>
      <c r="I44" s="245">
        <v>1426.847</v>
      </c>
      <c r="J44" s="246">
        <v>2.4002896539380161E-2</v>
      </c>
      <c r="K44" s="246">
        <v>0.37169738143004921</v>
      </c>
      <c r="L44" s="246">
        <v>0.1079302826441798</v>
      </c>
      <c r="M44" s="247">
        <v>6.556</v>
      </c>
      <c r="N44" s="248">
        <v>0.28033839647838904</v>
      </c>
      <c r="O44" s="248">
        <v>3.5042299559798633</v>
      </c>
      <c r="P44" s="249">
        <v>35</v>
      </c>
      <c r="Q44" s="250">
        <v>4</v>
      </c>
      <c r="R44" s="250">
        <v>50</v>
      </c>
    </row>
    <row r="45" spans="1:18" ht="16.5" x14ac:dyDescent="0.25">
      <c r="A45" s="238" t="s">
        <v>118</v>
      </c>
      <c r="B45" s="239" t="s">
        <v>320</v>
      </c>
      <c r="C45" s="240" t="s">
        <v>67</v>
      </c>
      <c r="D45" s="241">
        <v>0.82203758189715515</v>
      </c>
      <c r="E45" s="242">
        <v>7578</v>
      </c>
      <c r="F45" s="243" t="s">
        <v>122</v>
      </c>
      <c r="G45" s="298" t="s">
        <v>220</v>
      </c>
      <c r="H45" s="244">
        <v>2</v>
      </c>
      <c r="I45" s="245">
        <v>1621.0619999999999</v>
      </c>
      <c r="J45" s="246">
        <v>8.9516492892188736E-3</v>
      </c>
      <c r="K45" s="246">
        <v>0.5866129709897665</v>
      </c>
      <c r="L45" s="246">
        <v>0.28684899158699667</v>
      </c>
      <c r="M45" s="247">
        <v>12.33</v>
      </c>
      <c r="N45" s="248">
        <v>0.30843977589999644</v>
      </c>
      <c r="O45" s="248">
        <v>1.9740145657599772</v>
      </c>
      <c r="P45" s="249">
        <v>322</v>
      </c>
      <c r="Q45" s="250">
        <v>5</v>
      </c>
      <c r="R45" s="250">
        <v>32</v>
      </c>
    </row>
    <row r="46" spans="1:18" ht="16.5" x14ac:dyDescent="0.25">
      <c r="A46" s="238" t="s">
        <v>118</v>
      </c>
      <c r="B46" s="239" t="s">
        <v>448</v>
      </c>
      <c r="C46" s="240" t="s">
        <v>70</v>
      </c>
      <c r="D46" s="241">
        <v>0.73941792640884563</v>
      </c>
      <c r="E46" s="242">
        <v>4669</v>
      </c>
      <c r="F46" s="243" t="s">
        <v>120</v>
      </c>
      <c r="G46" s="298" t="s">
        <v>344</v>
      </c>
      <c r="H46" s="244">
        <v>3</v>
      </c>
      <c r="I46" s="245">
        <v>938.952</v>
      </c>
      <c r="J46" s="246">
        <v>1.6334314649239765E-2</v>
      </c>
      <c r="K46" s="246">
        <v>0.38543292205656748</v>
      </c>
      <c r="L46" s="246">
        <v>0.21406845078342662</v>
      </c>
      <c r="M46" s="247">
        <v>10.55</v>
      </c>
      <c r="N46" s="248">
        <v>0.3195051504230248</v>
      </c>
      <c r="O46" s="248">
        <v>2.130034336153499</v>
      </c>
      <c r="P46" s="249">
        <v>3</v>
      </c>
      <c r="Q46" s="250">
        <v>3</v>
      </c>
      <c r="R46" s="250">
        <v>20</v>
      </c>
    </row>
    <row r="47" spans="1:18" ht="16.5" x14ac:dyDescent="0.25">
      <c r="A47" s="238" t="s">
        <v>118</v>
      </c>
      <c r="B47" s="239" t="s">
        <v>425</v>
      </c>
      <c r="C47" s="240" t="s">
        <v>70</v>
      </c>
      <c r="D47" s="241">
        <v>0.73331535335682951</v>
      </c>
      <c r="E47" s="242">
        <v>4035</v>
      </c>
      <c r="F47" s="243" t="s">
        <v>123</v>
      </c>
      <c r="G47" s="298" t="s">
        <v>225</v>
      </c>
      <c r="H47" s="244">
        <v>3</v>
      </c>
      <c r="I47" s="245">
        <v>1493.991</v>
      </c>
      <c r="J47" s="246">
        <v>1.7091089949993178E-2</v>
      </c>
      <c r="K47" s="246">
        <v>0.51320714027886305</v>
      </c>
      <c r="L47" s="246">
        <v>0.19344159369099279</v>
      </c>
      <c r="M47" s="247">
        <v>10.050000000000001</v>
      </c>
      <c r="N47" s="248">
        <v>0</v>
      </c>
      <c r="O47" s="248">
        <v>11.646656505962888</v>
      </c>
      <c r="P47" s="249">
        <v>279</v>
      </c>
      <c r="Q47" s="250">
        <v>0</v>
      </c>
      <c r="R47" s="250">
        <v>174</v>
      </c>
    </row>
    <row r="48" spans="1:18" ht="16.5" x14ac:dyDescent="0.25">
      <c r="A48" s="238" t="s">
        <v>118</v>
      </c>
      <c r="B48" s="239" t="s">
        <v>386</v>
      </c>
      <c r="C48" s="240" t="s">
        <v>70</v>
      </c>
      <c r="D48" s="241">
        <v>0.7776318231812589</v>
      </c>
      <c r="E48" s="242">
        <v>7172</v>
      </c>
      <c r="F48" s="243" t="s">
        <v>126</v>
      </c>
      <c r="G48" s="298" t="s">
        <v>234</v>
      </c>
      <c r="H48" s="244">
        <v>6</v>
      </c>
      <c r="I48" s="245">
        <v>1125.6860000000001</v>
      </c>
      <c r="J48" s="246">
        <v>7.504218877369763E-2</v>
      </c>
      <c r="K48" s="246">
        <v>0.3909266467702795</v>
      </c>
      <c r="L48" s="246">
        <v>0.34023697549760773</v>
      </c>
      <c r="M48" s="247">
        <v>6.7279999999999998</v>
      </c>
      <c r="N48" s="248">
        <v>1.7766943890214497</v>
      </c>
      <c r="O48" s="248">
        <v>1.1548513528639424</v>
      </c>
      <c r="P48" s="249">
        <v>64</v>
      </c>
      <c r="Q48" s="250">
        <v>20</v>
      </c>
      <c r="R48" s="250">
        <v>13</v>
      </c>
    </row>
    <row r="49" spans="1:18" ht="16.5" x14ac:dyDescent="0.25">
      <c r="A49" s="238" t="s">
        <v>118</v>
      </c>
      <c r="B49" s="239" t="s">
        <v>322</v>
      </c>
      <c r="C49" s="240" t="s">
        <v>70</v>
      </c>
      <c r="D49" s="241">
        <v>0.75249307051861525</v>
      </c>
      <c r="E49" s="242">
        <v>5262</v>
      </c>
      <c r="F49" s="243" t="s">
        <v>120</v>
      </c>
      <c r="G49" s="298" t="s">
        <v>214</v>
      </c>
      <c r="H49" s="244">
        <v>3</v>
      </c>
      <c r="I49" s="245">
        <v>1734.6289999999999</v>
      </c>
      <c r="J49" s="246">
        <v>2.0698866268747989E-2</v>
      </c>
      <c r="K49" s="246">
        <v>0.37300240801061313</v>
      </c>
      <c r="L49" s="246">
        <v>6.91790578850002E-2</v>
      </c>
      <c r="M49" s="247">
        <v>7.7610000000000001</v>
      </c>
      <c r="N49" s="248">
        <v>0.57649214904166834</v>
      </c>
      <c r="O49" s="248">
        <v>5.3613769860875156</v>
      </c>
      <c r="P49" s="249">
        <v>22</v>
      </c>
      <c r="Q49" s="250">
        <v>10</v>
      </c>
      <c r="R49" s="250">
        <v>93</v>
      </c>
    </row>
    <row r="50" spans="1:18" ht="16.5" x14ac:dyDescent="0.25">
      <c r="A50" s="238" t="s">
        <v>118</v>
      </c>
      <c r="B50" s="239" t="s">
        <v>324</v>
      </c>
      <c r="C50" s="240" t="s">
        <v>67</v>
      </c>
      <c r="D50" s="241">
        <v>0.80727272727272725</v>
      </c>
      <c r="E50" s="242">
        <v>2800</v>
      </c>
      <c r="F50" s="243" t="s">
        <v>128</v>
      </c>
      <c r="G50" s="298" t="s">
        <v>243</v>
      </c>
      <c r="H50" s="244">
        <v>1</v>
      </c>
      <c r="I50" s="245">
        <v>1526.239</v>
      </c>
      <c r="J50" s="246">
        <v>5.4407755979618494E-3</v>
      </c>
      <c r="K50" s="246">
        <v>0.51126746482770047</v>
      </c>
      <c r="L50" s="246">
        <v>0.21228654227810978</v>
      </c>
      <c r="M50" s="247">
        <v>10.611000000000001</v>
      </c>
      <c r="N50" s="248">
        <v>0</v>
      </c>
      <c r="O50" s="248">
        <v>1.9000955944645628</v>
      </c>
      <c r="P50" s="249">
        <v>157</v>
      </c>
      <c r="Q50" s="250">
        <v>0</v>
      </c>
      <c r="R50" s="250">
        <v>29</v>
      </c>
    </row>
    <row r="51" spans="1:18" ht="16.5" x14ac:dyDescent="0.25">
      <c r="A51" s="238" t="s">
        <v>118</v>
      </c>
      <c r="B51" s="239" t="s">
        <v>787</v>
      </c>
      <c r="C51" s="240" t="s">
        <v>67</v>
      </c>
      <c r="D51" s="241">
        <v>0.83290590492790173</v>
      </c>
      <c r="E51" s="242">
        <v>8383</v>
      </c>
      <c r="F51" s="243" t="s">
        <v>119</v>
      </c>
      <c r="G51" s="298" t="s">
        <v>610</v>
      </c>
      <c r="H51" s="244">
        <v>3</v>
      </c>
      <c r="I51" s="245">
        <v>2458.3250000000003</v>
      </c>
      <c r="J51" s="246">
        <v>1.1477298305359788E-2</v>
      </c>
      <c r="K51" s="246">
        <v>0.48298120405530126</v>
      </c>
      <c r="L51" s="246">
        <v>0.15701748141519126</v>
      </c>
      <c r="M51" s="247">
        <v>16.244</v>
      </c>
      <c r="N51" s="248">
        <v>0.52881535191644713</v>
      </c>
      <c r="O51" s="248">
        <v>47.918806504428822</v>
      </c>
      <c r="P51" s="249">
        <v>107</v>
      </c>
      <c r="Q51" s="250">
        <v>13</v>
      </c>
      <c r="R51" s="250">
        <v>1178</v>
      </c>
    </row>
    <row r="52" spans="1:18" ht="16.5" x14ac:dyDescent="0.25">
      <c r="A52" s="238" t="s">
        <v>118</v>
      </c>
      <c r="B52" s="239" t="s">
        <v>449</v>
      </c>
      <c r="C52" s="240" t="s">
        <v>70</v>
      </c>
      <c r="D52" s="241">
        <v>0.79884615384615376</v>
      </c>
      <c r="E52" s="242">
        <v>5422</v>
      </c>
      <c r="F52" s="243" t="s">
        <v>123</v>
      </c>
      <c r="G52" s="298" t="s">
        <v>226</v>
      </c>
      <c r="H52" s="244">
        <v>1</v>
      </c>
      <c r="I52" s="245">
        <v>404.61099999999999</v>
      </c>
      <c r="J52" s="246">
        <v>1.3673683231137703E-2</v>
      </c>
      <c r="K52" s="246">
        <v>0.51336370101969886</v>
      </c>
      <c r="L52" s="246">
        <v>0.26939455427558817</v>
      </c>
      <c r="M52" s="247">
        <v>7.4089999999999998</v>
      </c>
      <c r="N52" s="248">
        <v>0</v>
      </c>
      <c r="O52" s="248">
        <v>1.4829058033518614</v>
      </c>
      <c r="P52" s="249">
        <v>74</v>
      </c>
      <c r="Q52" s="250">
        <v>0</v>
      </c>
      <c r="R52" s="250">
        <v>6</v>
      </c>
    </row>
    <row r="53" spans="1:18" ht="16.5" x14ac:dyDescent="0.25">
      <c r="A53" s="238" t="s">
        <v>118</v>
      </c>
      <c r="B53" s="239" t="s">
        <v>332</v>
      </c>
      <c r="C53" s="240" t="s">
        <v>70</v>
      </c>
      <c r="D53" s="241">
        <v>0.77098679217148303</v>
      </c>
      <c r="E53" s="242">
        <v>7042</v>
      </c>
      <c r="F53" s="243" t="s">
        <v>128</v>
      </c>
      <c r="G53" s="298" t="s">
        <v>245</v>
      </c>
      <c r="H53" s="244">
        <v>3</v>
      </c>
      <c r="I53" s="245">
        <v>535.53</v>
      </c>
      <c r="J53" s="246">
        <v>1.3178400567252578E-2</v>
      </c>
      <c r="K53" s="246">
        <v>0.53268545860557315</v>
      </c>
      <c r="L53" s="246">
        <v>0.16992512090825912</v>
      </c>
      <c r="M53" s="247">
        <v>11.584</v>
      </c>
      <c r="N53" s="248">
        <v>1.3071163146789162</v>
      </c>
      <c r="O53" s="248">
        <v>13.071163146789162</v>
      </c>
      <c r="P53" s="249">
        <v>62</v>
      </c>
      <c r="Q53" s="250">
        <v>7</v>
      </c>
      <c r="R53" s="250">
        <v>70</v>
      </c>
    </row>
    <row r="54" spans="1:18" ht="16.5" x14ac:dyDescent="0.25">
      <c r="A54" s="238" t="s">
        <v>118</v>
      </c>
      <c r="B54" s="239" t="s">
        <v>428</v>
      </c>
      <c r="C54" s="240" t="s">
        <v>70</v>
      </c>
      <c r="D54" s="241">
        <v>0.66998371926474687</v>
      </c>
      <c r="E54" s="242">
        <v>4139</v>
      </c>
      <c r="F54" s="243" t="s">
        <v>127</v>
      </c>
      <c r="G54" s="298" t="s">
        <v>363</v>
      </c>
      <c r="H54" s="244">
        <v>2</v>
      </c>
      <c r="I54" s="245">
        <v>1662.43</v>
      </c>
      <c r="J54" s="246">
        <v>1.1478455383112825E-2</v>
      </c>
      <c r="K54" s="246">
        <v>0.50766870536819564</v>
      </c>
      <c r="L54" s="246">
        <v>0.47637378500625543</v>
      </c>
      <c r="M54" s="247">
        <v>7.5819999999999999</v>
      </c>
      <c r="N54" s="248">
        <v>0.24061163477559958</v>
      </c>
      <c r="O54" s="248">
        <v>2.1053518042864963</v>
      </c>
      <c r="P54" s="249">
        <v>77</v>
      </c>
      <c r="Q54" s="250">
        <v>4</v>
      </c>
      <c r="R54" s="250">
        <v>35</v>
      </c>
    </row>
    <row r="55" spans="1:18" ht="16.5" x14ac:dyDescent="0.25">
      <c r="A55" s="238" t="s">
        <v>118</v>
      </c>
      <c r="B55" s="239" t="s">
        <v>429</v>
      </c>
      <c r="C55" s="240" t="s">
        <v>70</v>
      </c>
      <c r="D55" s="241">
        <v>0.77574214057433444</v>
      </c>
      <c r="E55" s="242">
        <v>8866</v>
      </c>
      <c r="F55" s="243" t="s">
        <v>120</v>
      </c>
      <c r="G55" s="298" t="s">
        <v>214</v>
      </c>
      <c r="H55" s="244">
        <v>4</v>
      </c>
      <c r="I55" s="245">
        <v>911.68700000000001</v>
      </c>
      <c r="J55" s="246">
        <v>4.7025896173731603E-2</v>
      </c>
      <c r="K55" s="246">
        <v>0.39856460853651787</v>
      </c>
      <c r="L55" s="246">
        <v>0.17001448962198648</v>
      </c>
      <c r="M55" s="247">
        <v>10.324999999999999</v>
      </c>
      <c r="N55" s="248">
        <v>0.1096867674980558</v>
      </c>
      <c r="O55" s="248">
        <v>7.1296398873736271</v>
      </c>
      <c r="P55" s="249">
        <v>16</v>
      </c>
      <c r="Q55" s="250">
        <v>1</v>
      </c>
      <c r="R55" s="250">
        <v>65</v>
      </c>
    </row>
    <row r="56" spans="1:18" ht="16.5" x14ac:dyDescent="0.25">
      <c r="A56" s="238" t="s">
        <v>118</v>
      </c>
      <c r="B56" s="239" t="s">
        <v>337</v>
      </c>
      <c r="C56" s="240" t="s">
        <v>67</v>
      </c>
      <c r="D56" s="241">
        <v>0.84970386560011324</v>
      </c>
      <c r="E56" s="242">
        <v>1649</v>
      </c>
      <c r="F56" s="243" t="s">
        <v>119</v>
      </c>
      <c r="G56" s="298" t="s">
        <v>206</v>
      </c>
      <c r="H56" s="244">
        <v>4</v>
      </c>
      <c r="I56" s="245">
        <v>2264.8780000000002</v>
      </c>
      <c r="J56" s="246">
        <v>5.5223424486677223E-3</v>
      </c>
      <c r="K56" s="246">
        <v>0.398075641429116</v>
      </c>
      <c r="L56" s="246">
        <v>0.22208701749056681</v>
      </c>
      <c r="M56" s="247">
        <v>15.81</v>
      </c>
      <c r="N56" s="248">
        <v>1.2804221684346795</v>
      </c>
      <c r="O56" s="248">
        <v>24.018953780291916</v>
      </c>
      <c r="P56" s="249">
        <v>19</v>
      </c>
      <c r="Q56" s="250">
        <v>29</v>
      </c>
      <c r="R56" s="250">
        <v>544</v>
      </c>
    </row>
  </sheetData>
  <phoneticPr fontId="3" type="noConversion"/>
  <conditionalFormatting sqref="C14:D56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F978-1698-4882-A99C-0201F24342FF}">
  <sheetPr>
    <tabColor rgb="FFFF0000"/>
  </sheetPr>
  <dimension ref="A1:M62"/>
  <sheetViews>
    <sheetView showGridLines="0" workbookViewId="0"/>
  </sheetViews>
  <sheetFormatPr defaultRowHeight="13.5" x14ac:dyDescent="0.25"/>
  <cols>
    <col min="12" max="12" width="0" hidden="1" customWidth="1"/>
  </cols>
  <sheetData>
    <row r="1" spans="1:13" x14ac:dyDescent="0.25">
      <c r="A1" s="22"/>
      <c r="B1" s="33"/>
      <c r="C1" s="100"/>
      <c r="D1" s="23"/>
      <c r="E1" s="23"/>
      <c r="F1" s="21"/>
      <c r="G1" s="23"/>
      <c r="H1" s="23"/>
      <c r="I1" s="23"/>
      <c r="J1" s="23"/>
      <c r="K1" s="23"/>
      <c r="L1" s="23"/>
      <c r="M1" s="23"/>
    </row>
    <row r="2" spans="1:13" ht="41.25" x14ac:dyDescent="0.25">
      <c r="A2" s="316" t="s">
        <v>814</v>
      </c>
      <c r="B2" s="316"/>
      <c r="C2" s="316"/>
      <c r="D2" s="316"/>
      <c r="E2" s="316"/>
      <c r="F2" s="316"/>
      <c r="G2" s="316"/>
      <c r="H2" s="316"/>
      <c r="I2" s="316"/>
      <c r="J2" s="316"/>
      <c r="K2" s="316"/>
      <c r="L2" s="316"/>
      <c r="M2" s="316"/>
    </row>
    <row r="4" spans="1:13" ht="17.25" x14ac:dyDescent="0.25">
      <c r="A4" s="174" t="s">
        <v>174</v>
      </c>
      <c r="B4" s="175"/>
      <c r="C4" s="175"/>
      <c r="D4" s="175"/>
      <c r="E4" s="175"/>
      <c r="F4" s="175"/>
      <c r="G4" s="175"/>
      <c r="H4" s="175"/>
      <c r="I4" s="175"/>
      <c r="J4" s="175"/>
      <c r="K4" s="175"/>
      <c r="L4" s="175"/>
      <c r="M4" s="175"/>
    </row>
    <row r="5" spans="1:13" ht="26.25" x14ac:dyDescent="0.25">
      <c r="A5" s="171" t="s">
        <v>171</v>
      </c>
    </row>
    <row r="6" spans="1:13" ht="26.25" x14ac:dyDescent="0.25">
      <c r="A6" s="171" t="s">
        <v>172</v>
      </c>
    </row>
    <row r="7" spans="1:13" ht="26.25" x14ac:dyDescent="0.25">
      <c r="A7" s="171"/>
    </row>
    <row r="8" spans="1:13" ht="17.25" x14ac:dyDescent="0.25">
      <c r="A8" s="172" t="s">
        <v>173</v>
      </c>
    </row>
    <row r="9" spans="1:13" ht="40.5" x14ac:dyDescent="0.25">
      <c r="A9" s="232" t="s">
        <v>0</v>
      </c>
      <c r="B9" s="233" t="s">
        <v>74</v>
      </c>
      <c r="C9" s="234" t="s">
        <v>65</v>
      </c>
      <c r="D9" s="234" t="s">
        <v>164</v>
      </c>
      <c r="E9" s="235" t="s">
        <v>150</v>
      </c>
      <c r="F9" s="233" t="s">
        <v>155</v>
      </c>
      <c r="G9" s="235" t="s">
        <v>153</v>
      </c>
      <c r="H9" s="235" t="s">
        <v>157</v>
      </c>
      <c r="I9" s="236" t="s">
        <v>159</v>
      </c>
      <c r="J9" s="235" t="s">
        <v>11</v>
      </c>
      <c r="K9" s="235" t="s">
        <v>12</v>
      </c>
      <c r="L9" s="235" t="s">
        <v>13</v>
      </c>
      <c r="M9" s="235" t="s">
        <v>167</v>
      </c>
    </row>
    <row r="10" spans="1:13" ht="16.5" x14ac:dyDescent="0.25">
      <c r="A10" s="238" t="s">
        <v>118</v>
      </c>
      <c r="B10" s="239" t="s">
        <v>415</v>
      </c>
      <c r="C10" s="240" t="s">
        <v>69</v>
      </c>
      <c r="D10" s="241">
        <v>0.88820847647506762</v>
      </c>
      <c r="E10" s="242">
        <v>380</v>
      </c>
      <c r="F10" s="243" t="s">
        <v>128</v>
      </c>
      <c r="G10" s="298" t="s">
        <v>240</v>
      </c>
      <c r="H10" s="244">
        <v>2</v>
      </c>
      <c r="I10" s="245">
        <v>1524.586</v>
      </c>
      <c r="J10" s="246">
        <v>1.2600953343599739E-2</v>
      </c>
      <c r="K10" s="246">
        <v>0.45516624407332623</v>
      </c>
      <c r="L10" s="246">
        <v>0.2728609602869238</v>
      </c>
      <c r="M10" s="251">
        <v>141</v>
      </c>
    </row>
    <row r="11" spans="1:13" ht="16.5" x14ac:dyDescent="0.25">
      <c r="A11" s="238" t="s">
        <v>118</v>
      </c>
      <c r="B11" s="239" t="s">
        <v>250</v>
      </c>
      <c r="C11" s="240" t="s">
        <v>67</v>
      </c>
      <c r="D11" s="241">
        <v>0.83049920459149829</v>
      </c>
      <c r="E11" s="242">
        <v>5470</v>
      </c>
      <c r="F11" s="243" t="s">
        <v>127</v>
      </c>
      <c r="G11" s="298" t="s">
        <v>235</v>
      </c>
      <c r="H11" s="244">
        <v>6</v>
      </c>
      <c r="I11" s="245">
        <v>1983.672</v>
      </c>
      <c r="J11" s="246">
        <v>3.5185785121825018E-3</v>
      </c>
      <c r="K11" s="246">
        <v>0.51214606506528837</v>
      </c>
      <c r="L11" s="246">
        <v>0.57015474332450122</v>
      </c>
      <c r="M11" s="251">
        <v>202</v>
      </c>
    </row>
    <row r="12" spans="1:13" ht="16.5" x14ac:dyDescent="0.25">
      <c r="A12" s="238" t="s">
        <v>118</v>
      </c>
      <c r="B12" s="239" t="s">
        <v>252</v>
      </c>
      <c r="C12" s="240" t="s">
        <v>67</v>
      </c>
      <c r="D12" s="241">
        <v>0.81124236115869641</v>
      </c>
      <c r="E12" s="242">
        <v>6808</v>
      </c>
      <c r="F12" s="243" t="s">
        <v>119</v>
      </c>
      <c r="G12" s="298" t="s">
        <v>189</v>
      </c>
      <c r="H12" s="244">
        <v>11</v>
      </c>
      <c r="I12" s="245">
        <v>2442.6050000000005</v>
      </c>
      <c r="J12" s="246">
        <v>1.050073651529923E-2</v>
      </c>
      <c r="K12" s="246">
        <v>0.51778815719309523</v>
      </c>
      <c r="L12" s="246">
        <v>0.22148484916718011</v>
      </c>
      <c r="M12" s="251">
        <v>113</v>
      </c>
    </row>
    <row r="13" spans="1:13" ht="16.5" x14ac:dyDescent="0.25">
      <c r="A13" s="238" t="s">
        <v>118</v>
      </c>
      <c r="B13" s="239" t="s">
        <v>255</v>
      </c>
      <c r="C13" s="240" t="s">
        <v>70</v>
      </c>
      <c r="D13" s="241">
        <v>0.75964285714285706</v>
      </c>
      <c r="E13" s="242">
        <v>9130</v>
      </c>
      <c r="F13" s="243" t="s">
        <v>121</v>
      </c>
      <c r="G13" s="298" t="s">
        <v>218</v>
      </c>
      <c r="H13" s="244">
        <v>1</v>
      </c>
      <c r="I13" s="245">
        <v>3104.0650000000001</v>
      </c>
      <c r="J13" s="246">
        <v>4.2858465360115526E-2</v>
      </c>
      <c r="K13" s="246">
        <v>0.56757860564174512</v>
      </c>
      <c r="L13" s="246">
        <v>0.23710843684007904</v>
      </c>
      <c r="M13" s="251">
        <v>508</v>
      </c>
    </row>
    <row r="14" spans="1:13" ht="16.5" x14ac:dyDescent="0.25">
      <c r="A14" s="238" t="s">
        <v>118</v>
      </c>
      <c r="B14" s="239" t="s">
        <v>381</v>
      </c>
      <c r="C14" s="240" t="s">
        <v>70</v>
      </c>
      <c r="D14" s="241">
        <v>0.76125915403458233</v>
      </c>
      <c r="E14" s="242">
        <v>1042</v>
      </c>
      <c r="F14" s="243" t="s">
        <v>125</v>
      </c>
      <c r="G14" s="298" t="s">
        <v>233</v>
      </c>
      <c r="H14" s="244">
        <v>6</v>
      </c>
      <c r="I14" s="245">
        <v>1184.085</v>
      </c>
      <c r="J14" s="246">
        <v>7.660507455339334E-2</v>
      </c>
      <c r="K14" s="246">
        <v>0.43130439215915334</v>
      </c>
      <c r="L14" s="246">
        <v>0.42395605045245904</v>
      </c>
      <c r="M14" s="251">
        <v>89</v>
      </c>
    </row>
    <row r="15" spans="1:13" ht="16.5" x14ac:dyDescent="0.25">
      <c r="A15" s="238" t="s">
        <v>118</v>
      </c>
      <c r="B15" s="239" t="s">
        <v>416</v>
      </c>
      <c r="C15" s="240" t="s">
        <v>69</v>
      </c>
      <c r="D15" s="241">
        <v>0.85469030282943947</v>
      </c>
      <c r="E15" s="242">
        <v>3983</v>
      </c>
      <c r="F15" s="243" t="s">
        <v>123</v>
      </c>
      <c r="G15" s="298" t="s">
        <v>227</v>
      </c>
      <c r="H15" s="244">
        <v>3</v>
      </c>
      <c r="I15" s="245">
        <v>702.56100000000004</v>
      </c>
      <c r="J15" s="246">
        <v>1.1488697839570742E-2</v>
      </c>
      <c r="K15" s="246">
        <v>0.47004588249680396</v>
      </c>
      <c r="L15" s="246">
        <v>0.17934385768637884</v>
      </c>
      <c r="M15" s="251">
        <v>109</v>
      </c>
    </row>
    <row r="16" spans="1:13" ht="16.5" x14ac:dyDescent="0.25">
      <c r="A16" s="238" t="s">
        <v>118</v>
      </c>
      <c r="B16" s="239" t="s">
        <v>260</v>
      </c>
      <c r="C16" s="240" t="s">
        <v>67</v>
      </c>
      <c r="D16" s="241">
        <v>0.80931417469535383</v>
      </c>
      <c r="E16" s="242">
        <v>1474</v>
      </c>
      <c r="F16" s="243" t="s">
        <v>128</v>
      </c>
      <c r="G16" s="298" t="s">
        <v>245</v>
      </c>
      <c r="H16" s="244">
        <v>6</v>
      </c>
      <c r="I16" s="245">
        <v>995.11000000000013</v>
      </c>
      <c r="J16" s="246">
        <v>7.2049258584778921E-3</v>
      </c>
      <c r="K16" s="246">
        <v>0.50301797817908711</v>
      </c>
      <c r="L16" s="246">
        <v>0.1909336656249058</v>
      </c>
      <c r="M16" s="251">
        <v>94</v>
      </c>
    </row>
    <row r="17" spans="1:13" ht="16.5" x14ac:dyDescent="0.25">
      <c r="A17" s="238" t="s">
        <v>118</v>
      </c>
      <c r="B17" s="239" t="s">
        <v>262</v>
      </c>
      <c r="C17" s="240" t="s">
        <v>70</v>
      </c>
      <c r="D17" s="241">
        <v>0.78936442841932597</v>
      </c>
      <c r="E17" s="242">
        <v>4906</v>
      </c>
      <c r="F17" s="243" t="s">
        <v>128</v>
      </c>
      <c r="G17" s="298" t="s">
        <v>246</v>
      </c>
      <c r="H17" s="244">
        <v>4</v>
      </c>
      <c r="I17" s="245">
        <v>907.82600000000002</v>
      </c>
      <c r="J17" s="246">
        <v>2.3444004863163545E-2</v>
      </c>
      <c r="K17" s="246">
        <v>0.5009551343953087</v>
      </c>
      <c r="L17" s="246">
        <v>7.3802689061560248E-2</v>
      </c>
      <c r="M17" s="251">
        <v>101</v>
      </c>
    </row>
    <row r="18" spans="1:13" ht="16.5" x14ac:dyDescent="0.25">
      <c r="A18" s="238" t="s">
        <v>118</v>
      </c>
      <c r="B18" s="239" t="s">
        <v>263</v>
      </c>
      <c r="C18" s="240" t="s">
        <v>69</v>
      </c>
      <c r="D18" s="241">
        <v>0.89239115509374389</v>
      </c>
      <c r="E18" s="242">
        <v>8920</v>
      </c>
      <c r="F18" s="243" t="s">
        <v>122</v>
      </c>
      <c r="G18" s="298" t="s">
        <v>223</v>
      </c>
      <c r="H18" s="244">
        <v>3</v>
      </c>
      <c r="I18" s="245">
        <v>1628.423</v>
      </c>
      <c r="J18" s="246">
        <v>2.2851599914016769E-2</v>
      </c>
      <c r="K18" s="246">
        <v>0.5275746057055043</v>
      </c>
      <c r="L18" s="246">
        <v>0.26283097205087375</v>
      </c>
      <c r="M18" s="251">
        <v>306</v>
      </c>
    </row>
    <row r="19" spans="1:13" ht="16.5" x14ac:dyDescent="0.25">
      <c r="A19" s="238" t="s">
        <v>118</v>
      </c>
      <c r="B19" s="239" t="s">
        <v>264</v>
      </c>
      <c r="C19" s="240" t="s">
        <v>69</v>
      </c>
      <c r="D19" s="241">
        <v>0.86856821755992319</v>
      </c>
      <c r="E19" s="242">
        <v>9573</v>
      </c>
      <c r="F19" s="243" t="s">
        <v>119</v>
      </c>
      <c r="G19" s="298" t="s">
        <v>193</v>
      </c>
      <c r="H19" s="244">
        <v>2</v>
      </c>
      <c r="I19" s="245">
        <v>2173.8440000000001</v>
      </c>
      <c r="J19" s="246">
        <v>2.0163914498778032E-3</v>
      </c>
      <c r="K19" s="246">
        <v>0.46244893189158137</v>
      </c>
      <c r="L19" s="246">
        <v>0.2893491897302658</v>
      </c>
      <c r="M19" s="251">
        <v>63</v>
      </c>
    </row>
    <row r="20" spans="1:13" ht="16.5" x14ac:dyDescent="0.25">
      <c r="A20" s="238" t="s">
        <v>118</v>
      </c>
      <c r="B20" s="239" t="s">
        <v>265</v>
      </c>
      <c r="C20" s="240" t="s">
        <v>69</v>
      </c>
      <c r="D20" s="241">
        <v>0.85130434782608699</v>
      </c>
      <c r="E20" s="242">
        <v>4546</v>
      </c>
      <c r="F20" s="243" t="s">
        <v>128</v>
      </c>
      <c r="G20" s="298" t="s">
        <v>244</v>
      </c>
      <c r="H20" s="244">
        <v>1</v>
      </c>
      <c r="I20" s="245">
        <v>1476.38</v>
      </c>
      <c r="J20" s="246">
        <v>9.0651289702805803E-3</v>
      </c>
      <c r="K20" s="246">
        <v>0.48461659596226325</v>
      </c>
      <c r="L20" s="246">
        <v>0.20184505344152587</v>
      </c>
      <c r="M20" s="251">
        <v>143</v>
      </c>
    </row>
    <row r="21" spans="1:13" ht="16.5" x14ac:dyDescent="0.25">
      <c r="A21" s="238" t="s">
        <v>118</v>
      </c>
      <c r="B21" s="239" t="s">
        <v>443</v>
      </c>
      <c r="C21" s="240" t="s">
        <v>70</v>
      </c>
      <c r="D21" s="241">
        <v>0.74146586235483392</v>
      </c>
      <c r="E21" s="242">
        <v>7820</v>
      </c>
      <c r="F21" s="243" t="s">
        <v>127</v>
      </c>
      <c r="G21" s="298" t="s">
        <v>363</v>
      </c>
      <c r="H21" s="244">
        <v>7</v>
      </c>
      <c r="I21" s="245">
        <v>2245.6220000000003</v>
      </c>
      <c r="J21" s="246">
        <v>6.7636929040785394E-3</v>
      </c>
      <c r="K21" s="246">
        <v>0.48616617070815821</v>
      </c>
      <c r="L21" s="246">
        <v>0.43195159292169388</v>
      </c>
      <c r="M21" s="251">
        <v>89</v>
      </c>
    </row>
    <row r="22" spans="1:13" ht="16.5" x14ac:dyDescent="0.25">
      <c r="A22" s="238" t="s">
        <v>118</v>
      </c>
      <c r="B22" s="239" t="s">
        <v>552</v>
      </c>
      <c r="C22" s="240" t="s">
        <v>69</v>
      </c>
      <c r="D22" s="241">
        <v>0.88259775463307677</v>
      </c>
      <c r="E22" s="242">
        <v>5233</v>
      </c>
      <c r="F22" s="243" t="s">
        <v>127</v>
      </c>
      <c r="G22" s="298" t="s">
        <v>542</v>
      </c>
      <c r="H22" s="244">
        <v>3</v>
      </c>
      <c r="I22" s="245">
        <v>1331.3090000000002</v>
      </c>
      <c r="J22" s="246">
        <v>1.6074516701447116E-2</v>
      </c>
      <c r="K22" s="246">
        <v>0.45092446233463024</v>
      </c>
      <c r="L22" s="246">
        <v>0.53255855702920962</v>
      </c>
      <c r="M22" s="251">
        <v>61</v>
      </c>
    </row>
    <row r="23" spans="1:13" ht="16.5" x14ac:dyDescent="0.25">
      <c r="A23" s="238" t="s">
        <v>118</v>
      </c>
      <c r="B23" s="239" t="s">
        <v>266</v>
      </c>
      <c r="C23" s="240" t="s">
        <v>67</v>
      </c>
      <c r="D23" s="241">
        <v>0.83272727272727265</v>
      </c>
      <c r="E23" s="242">
        <v>3142</v>
      </c>
      <c r="F23" s="243" t="s">
        <v>128</v>
      </c>
      <c r="G23" s="298" t="s">
        <v>243</v>
      </c>
      <c r="H23" s="244">
        <v>1</v>
      </c>
      <c r="I23" s="245">
        <v>1443.606</v>
      </c>
      <c r="J23" s="246">
        <v>4.2991623578582258E-4</v>
      </c>
      <c r="K23" s="246">
        <v>0.49245046596884373</v>
      </c>
      <c r="L23" s="246">
        <v>4.2255296805361019E-2</v>
      </c>
      <c r="M23" s="251">
        <v>113</v>
      </c>
    </row>
    <row r="24" spans="1:13" ht="16.5" x14ac:dyDescent="0.25">
      <c r="A24" s="238" t="s">
        <v>118</v>
      </c>
      <c r="B24" s="239" t="s">
        <v>418</v>
      </c>
      <c r="C24" s="240" t="s">
        <v>70</v>
      </c>
      <c r="D24" s="241">
        <v>0.76791982693699867</v>
      </c>
      <c r="E24" s="242">
        <v>6521</v>
      </c>
      <c r="F24" s="243" t="s">
        <v>127</v>
      </c>
      <c r="G24" s="298" t="s">
        <v>237</v>
      </c>
      <c r="H24" s="244">
        <v>3</v>
      </c>
      <c r="I24" s="245">
        <v>1834.1479999999999</v>
      </c>
      <c r="J24" s="246">
        <v>1.0816908820311328E-2</v>
      </c>
      <c r="K24" s="246">
        <v>0.52557401987371088</v>
      </c>
      <c r="L24" s="246">
        <v>0.44543842699716713</v>
      </c>
      <c r="M24" s="251">
        <v>198</v>
      </c>
    </row>
    <row r="25" spans="1:13" ht="16.5" x14ac:dyDescent="0.25">
      <c r="A25" s="238" t="s">
        <v>118</v>
      </c>
      <c r="B25" s="239" t="s">
        <v>269</v>
      </c>
      <c r="C25" s="240" t="s">
        <v>70</v>
      </c>
      <c r="D25" s="241">
        <v>0.76225057639541316</v>
      </c>
      <c r="E25" s="242">
        <v>5288</v>
      </c>
      <c r="F25" s="243" t="s">
        <v>128</v>
      </c>
      <c r="G25" s="298" t="s">
        <v>244</v>
      </c>
      <c r="H25" s="244">
        <v>2</v>
      </c>
      <c r="I25" s="245">
        <v>1715.836</v>
      </c>
      <c r="J25" s="246">
        <v>3.0914870110817882E-3</v>
      </c>
      <c r="K25" s="246">
        <v>0.5150741855470784</v>
      </c>
      <c r="L25" s="246">
        <v>0.35318060700439902</v>
      </c>
      <c r="M25" s="251">
        <v>158</v>
      </c>
    </row>
    <row r="26" spans="1:13" ht="16.5" x14ac:dyDescent="0.25">
      <c r="A26" s="238" t="s">
        <v>118</v>
      </c>
      <c r="B26" s="239" t="s">
        <v>419</v>
      </c>
      <c r="C26" s="240" t="s">
        <v>67</v>
      </c>
      <c r="D26" s="241">
        <v>0.84298245614035083</v>
      </c>
      <c r="E26" s="242">
        <v>8610</v>
      </c>
      <c r="F26" s="243" t="s">
        <v>126</v>
      </c>
      <c r="G26" s="298" t="s">
        <v>405</v>
      </c>
      <c r="H26" s="244">
        <v>1</v>
      </c>
      <c r="I26" s="245">
        <v>1669.3630000000001</v>
      </c>
      <c r="J26" s="246">
        <v>1.9881800868227207E-2</v>
      </c>
      <c r="K26" s="246">
        <v>0.41868876909480601</v>
      </c>
      <c r="L26" s="246">
        <v>0.41752452881727942</v>
      </c>
      <c r="M26" s="251">
        <v>108</v>
      </c>
    </row>
    <row r="27" spans="1:13" ht="16.5" x14ac:dyDescent="0.25">
      <c r="A27" s="238" t="s">
        <v>118</v>
      </c>
      <c r="B27" s="239" t="s">
        <v>272</v>
      </c>
      <c r="C27" s="240" t="s">
        <v>67</v>
      </c>
      <c r="D27" s="241">
        <v>0.8298644294780031</v>
      </c>
      <c r="E27" s="242">
        <v>711</v>
      </c>
      <c r="F27" s="243" t="s">
        <v>119</v>
      </c>
      <c r="G27" s="298" t="s">
        <v>198</v>
      </c>
      <c r="H27" s="244">
        <v>3</v>
      </c>
      <c r="I27" s="245">
        <v>1972.232</v>
      </c>
      <c r="J27" s="246">
        <v>4.8195538519259194E-3</v>
      </c>
      <c r="K27" s="246">
        <v>0.42634818418855358</v>
      </c>
      <c r="L27" s="246">
        <v>0.18886821859293684</v>
      </c>
      <c r="M27" s="251">
        <v>33</v>
      </c>
    </row>
    <row r="28" spans="1:13" ht="16.5" x14ac:dyDescent="0.25">
      <c r="A28" s="238" t="s">
        <v>118</v>
      </c>
      <c r="B28" s="239" t="s">
        <v>383</v>
      </c>
      <c r="C28" s="240" t="s">
        <v>70</v>
      </c>
      <c r="D28" s="241">
        <v>0.78506614442282174</v>
      </c>
      <c r="E28" s="242">
        <v>7991</v>
      </c>
      <c r="F28" s="243" t="s">
        <v>127</v>
      </c>
      <c r="G28" s="298" t="s">
        <v>540</v>
      </c>
      <c r="H28" s="244">
        <v>4</v>
      </c>
      <c r="I28" s="245">
        <v>4193.8949999999995</v>
      </c>
      <c r="J28" s="246">
        <v>1.3805565012949573E-2</v>
      </c>
      <c r="K28" s="246">
        <v>0.47613026182986906</v>
      </c>
      <c r="L28" s="246">
        <v>0.36529288406123661</v>
      </c>
      <c r="M28" s="251">
        <v>135</v>
      </c>
    </row>
    <row r="29" spans="1:13" ht="16.5" x14ac:dyDescent="0.25">
      <c r="A29" s="238" t="s">
        <v>118</v>
      </c>
      <c r="B29" s="239" t="s">
        <v>276</v>
      </c>
      <c r="C29" s="240" t="s">
        <v>70</v>
      </c>
      <c r="D29" s="241">
        <v>0.75851851851851848</v>
      </c>
      <c r="E29" s="242">
        <v>5447</v>
      </c>
      <c r="F29" s="243" t="s">
        <v>120</v>
      </c>
      <c r="G29" s="298" t="s">
        <v>216</v>
      </c>
      <c r="H29" s="244">
        <v>1</v>
      </c>
      <c r="I29" s="245">
        <v>2623.6129999999998</v>
      </c>
      <c r="J29" s="246">
        <v>3.3416946991504298E-2</v>
      </c>
      <c r="K29" s="246">
        <v>0.38919251997370824</v>
      </c>
      <c r="L29" s="246">
        <v>7.356267864201009E-2</v>
      </c>
      <c r="M29" s="251">
        <v>39</v>
      </c>
    </row>
    <row r="30" spans="1:13" ht="16.5" x14ac:dyDescent="0.25">
      <c r="A30" s="238" t="s">
        <v>118</v>
      </c>
      <c r="B30" s="239" t="s">
        <v>280</v>
      </c>
      <c r="C30" s="240" t="s">
        <v>69</v>
      </c>
      <c r="D30" s="241">
        <v>0.86315789473684201</v>
      </c>
      <c r="E30" s="242">
        <v>7987</v>
      </c>
      <c r="F30" s="243" t="s">
        <v>127</v>
      </c>
      <c r="G30" s="298" t="s">
        <v>239</v>
      </c>
      <c r="H30" s="244">
        <v>1</v>
      </c>
      <c r="I30" s="245">
        <v>2101.8879999999999</v>
      </c>
      <c r="J30" s="246">
        <v>1.4784538774022618E-2</v>
      </c>
      <c r="K30" s="246">
        <v>0.44833028534185287</v>
      </c>
      <c r="L30" s="246">
        <v>0.4472086804156376</v>
      </c>
      <c r="M30" s="251">
        <v>107</v>
      </c>
    </row>
    <row r="31" spans="1:13" ht="16.5" x14ac:dyDescent="0.25">
      <c r="A31" s="238" t="s">
        <v>118</v>
      </c>
      <c r="B31" s="239" t="s">
        <v>282</v>
      </c>
      <c r="C31" s="240" t="s">
        <v>67</v>
      </c>
      <c r="D31" s="241">
        <v>0.82406935148135529</v>
      </c>
      <c r="E31" s="242">
        <v>1891</v>
      </c>
      <c r="F31" s="243" t="s">
        <v>119</v>
      </c>
      <c r="G31" s="298" t="s">
        <v>198</v>
      </c>
      <c r="H31" s="244">
        <v>3</v>
      </c>
      <c r="I31" s="245">
        <v>2233.8810000000003</v>
      </c>
      <c r="J31" s="246">
        <v>3.3229061256686551E-2</v>
      </c>
      <c r="K31" s="246">
        <v>0.42328241257024884</v>
      </c>
      <c r="L31" s="246">
        <v>0.21800624115608666</v>
      </c>
      <c r="M31" s="251">
        <v>56</v>
      </c>
    </row>
    <row r="32" spans="1:13" ht="16.5" x14ac:dyDescent="0.25">
      <c r="A32" s="238" t="s">
        <v>118</v>
      </c>
      <c r="B32" s="239" t="s">
        <v>284</v>
      </c>
      <c r="C32" s="240" t="s">
        <v>69</v>
      </c>
      <c r="D32" s="241">
        <v>0.86714357509950657</v>
      </c>
      <c r="E32" s="242">
        <v>3804</v>
      </c>
      <c r="F32" s="243" t="s">
        <v>128</v>
      </c>
      <c r="G32" s="298" t="s">
        <v>247</v>
      </c>
      <c r="H32" s="244">
        <v>2</v>
      </c>
      <c r="I32" s="245">
        <v>2620.2429999999999</v>
      </c>
      <c r="J32" s="246">
        <v>1.8370694794805711E-2</v>
      </c>
      <c r="K32" s="246">
        <v>0.55807779370655064</v>
      </c>
      <c r="L32" s="246">
        <v>0.52628706574161255</v>
      </c>
      <c r="M32" s="251">
        <v>353</v>
      </c>
    </row>
    <row r="33" spans="1:13" ht="16.5" x14ac:dyDescent="0.25">
      <c r="A33" s="238" t="s">
        <v>118</v>
      </c>
      <c r="B33" s="239" t="s">
        <v>566</v>
      </c>
      <c r="C33" s="240" t="s">
        <v>70</v>
      </c>
      <c r="D33" s="241">
        <v>0.78500492479943107</v>
      </c>
      <c r="E33" s="242">
        <v>4436</v>
      </c>
      <c r="F33" s="243" t="s">
        <v>126</v>
      </c>
      <c r="G33" s="298" t="s">
        <v>405</v>
      </c>
      <c r="H33" s="244">
        <v>7</v>
      </c>
      <c r="I33" s="245">
        <v>1278.124</v>
      </c>
      <c r="J33" s="246">
        <v>2.9770459946687654E-2</v>
      </c>
      <c r="K33" s="246">
        <v>0.46654095951960417</v>
      </c>
      <c r="L33" s="246">
        <v>0.37632221318144832</v>
      </c>
      <c r="M33" s="251">
        <v>146</v>
      </c>
    </row>
    <row r="34" spans="1:13" ht="16.5" x14ac:dyDescent="0.25">
      <c r="A34" s="238" t="s">
        <v>118</v>
      </c>
      <c r="B34" s="239" t="s">
        <v>420</v>
      </c>
      <c r="C34" s="240" t="s">
        <v>70</v>
      </c>
      <c r="D34" s="241">
        <v>0.74279150364474589</v>
      </c>
      <c r="E34" s="242">
        <v>6686</v>
      </c>
      <c r="F34" s="243" t="s">
        <v>127</v>
      </c>
      <c r="G34" s="298" t="s">
        <v>237</v>
      </c>
      <c r="H34" s="244">
        <v>2</v>
      </c>
      <c r="I34" s="245">
        <v>2292.2060000000001</v>
      </c>
      <c r="J34" s="246">
        <v>3.369780022285581E-2</v>
      </c>
      <c r="K34" s="246">
        <v>0.42026688903539644</v>
      </c>
      <c r="L34" s="246">
        <v>0.40266887007537716</v>
      </c>
      <c r="M34" s="251">
        <v>53</v>
      </c>
    </row>
    <row r="35" spans="1:13" ht="16.5" x14ac:dyDescent="0.25">
      <c r="A35" s="238" t="s">
        <v>118</v>
      </c>
      <c r="B35" s="239" t="s">
        <v>384</v>
      </c>
      <c r="C35" s="240" t="s">
        <v>70</v>
      </c>
      <c r="D35" s="241">
        <v>0.793428843696798</v>
      </c>
      <c r="E35" s="242">
        <v>288</v>
      </c>
      <c r="F35" s="243" t="s">
        <v>127</v>
      </c>
      <c r="G35" s="298" t="s">
        <v>237</v>
      </c>
      <c r="H35" s="244">
        <v>6</v>
      </c>
      <c r="I35" s="245">
        <v>1317.3330000000001</v>
      </c>
      <c r="J35" s="246">
        <v>1.4983544992837541E-2</v>
      </c>
      <c r="K35" s="246">
        <v>0.4531017824007007</v>
      </c>
      <c r="L35" s="246">
        <v>0.55718637580626917</v>
      </c>
      <c r="M35" s="251">
        <v>54</v>
      </c>
    </row>
    <row r="36" spans="1:13" ht="16.5" x14ac:dyDescent="0.25">
      <c r="A36" s="238" t="s">
        <v>118</v>
      </c>
      <c r="B36" s="239" t="s">
        <v>708</v>
      </c>
      <c r="C36" s="240" t="s">
        <v>70</v>
      </c>
      <c r="D36" s="241">
        <v>0.79478260869565232</v>
      </c>
      <c r="E36" s="242">
        <v>6627</v>
      </c>
      <c r="F36" s="243" t="s">
        <v>128</v>
      </c>
      <c r="G36" s="298" t="s">
        <v>242</v>
      </c>
      <c r="H36" s="244">
        <v>1</v>
      </c>
      <c r="I36" s="245">
        <v>1360.9960000000001</v>
      </c>
      <c r="J36" s="246">
        <v>1.2450651862398342E-2</v>
      </c>
      <c r="K36" s="246">
        <v>0.47265214051206728</v>
      </c>
      <c r="L36" s="246">
        <v>0.12196949880822573</v>
      </c>
      <c r="M36" s="251">
        <v>97</v>
      </c>
    </row>
    <row r="37" spans="1:13" ht="16.5" x14ac:dyDescent="0.25">
      <c r="A37" s="238" t="s">
        <v>118</v>
      </c>
      <c r="B37" s="239" t="s">
        <v>300</v>
      </c>
      <c r="C37" s="240" t="s">
        <v>69</v>
      </c>
      <c r="D37" s="241">
        <v>0.89912374965687569</v>
      </c>
      <c r="E37" s="242">
        <v>4740</v>
      </c>
      <c r="F37" s="243" t="s">
        <v>119</v>
      </c>
      <c r="G37" s="298" t="s">
        <v>187</v>
      </c>
      <c r="H37" s="244">
        <v>3</v>
      </c>
      <c r="I37" s="245">
        <v>1891.3679999999999</v>
      </c>
      <c r="J37" s="246">
        <v>3.5685417191533343E-3</v>
      </c>
      <c r="K37" s="246">
        <v>0.49328242654301119</v>
      </c>
      <c r="L37" s="246">
        <v>0.26330148337076659</v>
      </c>
      <c r="M37" s="251">
        <v>91</v>
      </c>
    </row>
    <row r="38" spans="1:13" ht="16.5" x14ac:dyDescent="0.25">
      <c r="A38" s="238" t="s">
        <v>118</v>
      </c>
      <c r="B38" s="239" t="s">
        <v>303</v>
      </c>
      <c r="C38" s="240" t="s">
        <v>70</v>
      </c>
      <c r="D38" s="241">
        <v>0.75</v>
      </c>
      <c r="E38" s="242">
        <v>7114</v>
      </c>
      <c r="F38" s="243" t="s">
        <v>123</v>
      </c>
      <c r="G38" s="298" t="s">
        <v>225</v>
      </c>
      <c r="H38" s="244">
        <v>1</v>
      </c>
      <c r="I38" s="245">
        <v>1326.598</v>
      </c>
      <c r="J38" s="246">
        <v>2.4039142157973672E-2</v>
      </c>
      <c r="K38" s="246">
        <v>0.46204306168769099</v>
      </c>
      <c r="L38" s="246">
        <v>0.11985544980468839</v>
      </c>
      <c r="M38" s="251">
        <v>211</v>
      </c>
    </row>
    <row r="39" spans="1:13" ht="16.5" x14ac:dyDescent="0.25">
      <c r="A39" s="238" t="s">
        <v>118</v>
      </c>
      <c r="B39" s="239" t="s">
        <v>304</v>
      </c>
      <c r="C39" s="240" t="s">
        <v>69</v>
      </c>
      <c r="D39" s="241">
        <v>0.89229094842041368</v>
      </c>
      <c r="E39" s="242">
        <v>6455</v>
      </c>
      <c r="F39" s="243" t="s">
        <v>124</v>
      </c>
      <c r="G39" s="298" t="s">
        <v>232</v>
      </c>
      <c r="H39" s="244">
        <v>7</v>
      </c>
      <c r="I39" s="245">
        <v>1606.646</v>
      </c>
      <c r="J39" s="246">
        <v>5.8652552303640526E-2</v>
      </c>
      <c r="K39" s="246">
        <v>0.40620863411250752</v>
      </c>
      <c r="L39" s="246">
        <v>0.25394517522839505</v>
      </c>
      <c r="M39" s="251">
        <v>77</v>
      </c>
    </row>
    <row r="40" spans="1:13" ht="16.5" x14ac:dyDescent="0.25">
      <c r="A40" s="238" t="s">
        <v>118</v>
      </c>
      <c r="B40" s="239" t="s">
        <v>306</v>
      </c>
      <c r="C40" s="240" t="s">
        <v>70</v>
      </c>
      <c r="D40" s="241">
        <v>0.77</v>
      </c>
      <c r="E40" s="242">
        <v>998</v>
      </c>
      <c r="F40" s="243" t="s">
        <v>128</v>
      </c>
      <c r="G40" s="298" t="s">
        <v>242</v>
      </c>
      <c r="H40" s="244">
        <v>1</v>
      </c>
      <c r="I40" s="245">
        <v>2037.77</v>
      </c>
      <c r="J40" s="246">
        <v>2.9518320577956125E-2</v>
      </c>
      <c r="K40" s="246">
        <v>0.51513892540379302</v>
      </c>
      <c r="L40" s="246">
        <v>0.1879505537916448</v>
      </c>
      <c r="M40" s="251">
        <v>203</v>
      </c>
    </row>
    <row r="41" spans="1:13" ht="16.5" x14ac:dyDescent="0.25">
      <c r="A41" s="238" t="s">
        <v>118</v>
      </c>
      <c r="B41" s="239" t="s">
        <v>309</v>
      </c>
      <c r="C41" s="240" t="s">
        <v>69</v>
      </c>
      <c r="D41" s="241">
        <v>0.85479250576182397</v>
      </c>
      <c r="E41" s="242">
        <v>8782</v>
      </c>
      <c r="F41" s="243" t="s">
        <v>127</v>
      </c>
      <c r="G41" s="298" t="s">
        <v>239</v>
      </c>
      <c r="H41" s="244">
        <v>3</v>
      </c>
      <c r="I41" s="245">
        <v>1521.4969999999998</v>
      </c>
      <c r="J41" s="246">
        <v>7.7882023576662839E-3</v>
      </c>
      <c r="K41" s="246">
        <v>0.4588662356628217</v>
      </c>
      <c r="L41" s="246">
        <v>0.54025739124033767</v>
      </c>
      <c r="M41" s="251">
        <v>49</v>
      </c>
    </row>
    <row r="42" spans="1:13" ht="16.5" x14ac:dyDescent="0.25">
      <c r="A42" s="238" t="s">
        <v>118</v>
      </c>
      <c r="B42" s="239" t="s">
        <v>310</v>
      </c>
      <c r="C42" s="240" t="s">
        <v>69</v>
      </c>
      <c r="D42" s="241">
        <v>0.89370370370370356</v>
      </c>
      <c r="E42" s="242">
        <v>1844</v>
      </c>
      <c r="F42" s="243" t="s">
        <v>120</v>
      </c>
      <c r="G42" s="298" t="s">
        <v>215</v>
      </c>
      <c r="H42" s="244">
        <v>1</v>
      </c>
      <c r="I42" s="245">
        <v>1905.2529999999999</v>
      </c>
      <c r="J42" s="246">
        <v>1.7398736103784066E-2</v>
      </c>
      <c r="K42" s="246">
        <v>0.39893938646980542</v>
      </c>
      <c r="L42" s="246">
        <v>0.1432880567567667</v>
      </c>
      <c r="M42" s="251">
        <v>45</v>
      </c>
    </row>
    <row r="43" spans="1:13" ht="16.5" x14ac:dyDescent="0.25">
      <c r="A43" s="238" t="s">
        <v>118</v>
      </c>
      <c r="B43" s="239" t="s">
        <v>312</v>
      </c>
      <c r="C43" s="240" t="s">
        <v>69</v>
      </c>
      <c r="D43" s="241">
        <v>0.8517082931643386</v>
      </c>
      <c r="E43" s="242">
        <v>6417</v>
      </c>
      <c r="F43" s="243" t="s">
        <v>128</v>
      </c>
      <c r="G43" s="298" t="s">
        <v>240</v>
      </c>
      <c r="H43" s="244">
        <v>3</v>
      </c>
      <c r="I43" s="245">
        <v>1147.9580000000001</v>
      </c>
      <c r="J43" s="246">
        <v>4.9439000813630502E-3</v>
      </c>
      <c r="K43" s="246">
        <v>0.50239065146652262</v>
      </c>
      <c r="L43" s="246">
        <v>0.24826692265744912</v>
      </c>
      <c r="M43" s="251">
        <v>109</v>
      </c>
    </row>
    <row r="44" spans="1:13" ht="16.5" x14ac:dyDescent="0.25">
      <c r="A44" s="238" t="s">
        <v>118</v>
      </c>
      <c r="B44" s="239" t="s">
        <v>316</v>
      </c>
      <c r="C44" s="240" t="s">
        <v>67</v>
      </c>
      <c r="D44" s="241">
        <v>0.81236152118336713</v>
      </c>
      <c r="E44" s="242">
        <v>3382</v>
      </c>
      <c r="F44" s="243" t="s">
        <v>127</v>
      </c>
      <c r="G44" s="298" t="s">
        <v>235</v>
      </c>
      <c r="H44" s="244">
        <v>3</v>
      </c>
      <c r="I44" s="245">
        <v>2066.8029999999999</v>
      </c>
      <c r="J44" s="246">
        <v>4.4393721782032637E-2</v>
      </c>
      <c r="K44" s="246">
        <v>0.53632310796880966</v>
      </c>
      <c r="L44" s="246">
        <v>0.32368816781852561</v>
      </c>
      <c r="M44" s="251">
        <v>257</v>
      </c>
    </row>
    <row r="45" spans="1:13" ht="16.5" x14ac:dyDescent="0.25">
      <c r="A45" s="238" t="s">
        <v>118</v>
      </c>
      <c r="B45" s="239" t="s">
        <v>571</v>
      </c>
      <c r="C45" s="240" t="s">
        <v>69</v>
      </c>
      <c r="D45" s="241">
        <v>0.87608695652173929</v>
      </c>
      <c r="E45" s="242">
        <v>7176</v>
      </c>
      <c r="F45" s="243" t="s">
        <v>119</v>
      </c>
      <c r="G45" s="298" t="s">
        <v>194</v>
      </c>
      <c r="H45" s="244">
        <v>1</v>
      </c>
      <c r="I45" s="245">
        <v>2195.3429999999998</v>
      </c>
      <c r="J45" s="246">
        <v>2.0907071390877448E-2</v>
      </c>
      <c r="K45" s="246">
        <v>0.38255666947404332</v>
      </c>
      <c r="L45" s="246">
        <v>0.1598838996913011</v>
      </c>
      <c r="M45" s="251">
        <v>50</v>
      </c>
    </row>
    <row r="46" spans="1:13" ht="16.5" x14ac:dyDescent="0.25">
      <c r="A46" s="238" t="s">
        <v>118</v>
      </c>
      <c r="B46" s="239" t="s">
        <v>748</v>
      </c>
      <c r="C46" s="240" t="s">
        <v>67</v>
      </c>
      <c r="D46" s="241">
        <v>0.81986209662956333</v>
      </c>
      <c r="E46" s="242">
        <v>8493</v>
      </c>
      <c r="F46" s="243" t="s">
        <v>123</v>
      </c>
      <c r="G46" s="298" t="s">
        <v>227</v>
      </c>
      <c r="H46" s="244">
        <v>2</v>
      </c>
      <c r="I46" s="245">
        <v>1215.1289999999999</v>
      </c>
      <c r="J46" s="246">
        <v>1.8773629381302784E-2</v>
      </c>
      <c r="K46" s="246">
        <v>0.42711326294282642</v>
      </c>
      <c r="L46" s="246">
        <v>0.23125116757150888</v>
      </c>
      <c r="M46" s="251">
        <v>199</v>
      </c>
    </row>
    <row r="47" spans="1:13" ht="16.5" x14ac:dyDescent="0.25">
      <c r="A47" s="238" t="s">
        <v>118</v>
      </c>
      <c r="B47" s="239" t="s">
        <v>572</v>
      </c>
      <c r="C47" s="240" t="s">
        <v>70</v>
      </c>
      <c r="D47" s="241">
        <v>0.75727764180362278</v>
      </c>
      <c r="E47" s="242">
        <v>1934</v>
      </c>
      <c r="F47" s="243" t="s">
        <v>127</v>
      </c>
      <c r="G47" s="298" t="s">
        <v>540</v>
      </c>
      <c r="H47" s="244">
        <v>8</v>
      </c>
      <c r="I47" s="245">
        <v>3418.7429999999999</v>
      </c>
      <c r="J47" s="246">
        <v>5.2372859923325516E-3</v>
      </c>
      <c r="K47" s="246">
        <v>0.49313173565885071</v>
      </c>
      <c r="L47" s="246">
        <v>0.39224943202808754</v>
      </c>
      <c r="M47" s="251">
        <v>107</v>
      </c>
    </row>
    <row r="48" spans="1:13" ht="16.5" x14ac:dyDescent="0.25">
      <c r="A48" s="238" t="s">
        <v>118</v>
      </c>
      <c r="B48" s="239" t="s">
        <v>573</v>
      </c>
      <c r="C48" s="240" t="s">
        <v>70</v>
      </c>
      <c r="D48" s="241">
        <v>0.78211548262848041</v>
      </c>
      <c r="E48" s="242">
        <v>3904</v>
      </c>
      <c r="F48" s="243" t="s">
        <v>128</v>
      </c>
      <c r="G48" s="298" t="s">
        <v>246</v>
      </c>
      <c r="H48" s="244">
        <v>2</v>
      </c>
      <c r="I48" s="245">
        <v>2298.4500000000003</v>
      </c>
      <c r="J48" s="246">
        <v>1.0413691585718544E-2</v>
      </c>
      <c r="K48" s="246">
        <v>0.51531177011051388</v>
      </c>
      <c r="L48" s="246">
        <v>0.14879592769040006</v>
      </c>
      <c r="M48" s="251">
        <v>204</v>
      </c>
    </row>
    <row r="49" spans="1:13" ht="16.5" x14ac:dyDescent="0.25">
      <c r="A49" s="238" t="s">
        <v>118</v>
      </c>
      <c r="B49" s="239" t="s">
        <v>447</v>
      </c>
      <c r="C49" s="240" t="s">
        <v>67</v>
      </c>
      <c r="D49" s="241">
        <v>0.82886246503350214</v>
      </c>
      <c r="E49" s="242">
        <v>3003</v>
      </c>
      <c r="F49" s="243" t="s">
        <v>127</v>
      </c>
      <c r="G49" s="298" t="s">
        <v>239</v>
      </c>
      <c r="H49" s="244">
        <v>7</v>
      </c>
      <c r="I49" s="245">
        <v>1477.364</v>
      </c>
      <c r="J49" s="246">
        <v>1.1028880612204842E-2</v>
      </c>
      <c r="K49" s="246">
        <v>0.50119873642444046</v>
      </c>
      <c r="L49" s="246">
        <v>0.43320400388800595</v>
      </c>
      <c r="M49" s="251">
        <v>87</v>
      </c>
    </row>
    <row r="50" spans="1:13" ht="16.5" x14ac:dyDescent="0.25">
      <c r="A50" s="238" t="s">
        <v>118</v>
      </c>
      <c r="B50" s="239" t="s">
        <v>424</v>
      </c>
      <c r="C50" s="240" t="s">
        <v>70</v>
      </c>
      <c r="D50" s="241">
        <v>0.78807028458063166</v>
      </c>
      <c r="E50" s="242">
        <v>3498</v>
      </c>
      <c r="F50" s="243" t="s">
        <v>128</v>
      </c>
      <c r="G50" s="298" t="s">
        <v>240</v>
      </c>
      <c r="H50" s="244">
        <v>6</v>
      </c>
      <c r="I50" s="245">
        <v>1285.7889999999998</v>
      </c>
      <c r="J50" s="246">
        <v>1.3507640525245609E-2</v>
      </c>
      <c r="K50" s="246">
        <v>0.44508176527908749</v>
      </c>
      <c r="L50" s="246">
        <v>0.23565297261059162</v>
      </c>
      <c r="M50" s="251">
        <v>36</v>
      </c>
    </row>
    <row r="51" spans="1:13" ht="16.5" x14ac:dyDescent="0.25">
      <c r="A51" s="238" t="s">
        <v>118</v>
      </c>
      <c r="B51" s="239" t="s">
        <v>319</v>
      </c>
      <c r="C51" s="240" t="s">
        <v>67</v>
      </c>
      <c r="D51" s="241">
        <v>0.81006249543824349</v>
      </c>
      <c r="E51" s="242">
        <v>2138</v>
      </c>
      <c r="F51" s="243" t="s">
        <v>120</v>
      </c>
      <c r="G51" s="298" t="s">
        <v>213</v>
      </c>
      <c r="H51" s="244">
        <v>2</v>
      </c>
      <c r="I51" s="245">
        <v>1426.847</v>
      </c>
      <c r="J51" s="246">
        <v>2.4002896539380161E-2</v>
      </c>
      <c r="K51" s="246">
        <v>0.37169738143004921</v>
      </c>
      <c r="L51" s="246">
        <v>0.1079302826441798</v>
      </c>
      <c r="M51" s="251">
        <v>35</v>
      </c>
    </row>
    <row r="52" spans="1:13" ht="16.5" x14ac:dyDescent="0.25">
      <c r="A52" s="238" t="s">
        <v>118</v>
      </c>
      <c r="B52" s="239" t="s">
        <v>320</v>
      </c>
      <c r="C52" s="240" t="s">
        <v>67</v>
      </c>
      <c r="D52" s="241">
        <v>0.82203758189715515</v>
      </c>
      <c r="E52" s="242">
        <v>7578</v>
      </c>
      <c r="F52" s="243" t="s">
        <v>122</v>
      </c>
      <c r="G52" s="298" t="s">
        <v>220</v>
      </c>
      <c r="H52" s="244">
        <v>2</v>
      </c>
      <c r="I52" s="245">
        <v>1621.0619999999999</v>
      </c>
      <c r="J52" s="246">
        <v>8.9516492892188736E-3</v>
      </c>
      <c r="K52" s="246">
        <v>0.5866129709897665</v>
      </c>
      <c r="L52" s="246">
        <v>0.28684899158699667</v>
      </c>
      <c r="M52" s="251">
        <v>322</v>
      </c>
    </row>
    <row r="53" spans="1:13" ht="16.5" x14ac:dyDescent="0.25">
      <c r="A53" s="238" t="s">
        <v>118</v>
      </c>
      <c r="B53" s="239" t="s">
        <v>578</v>
      </c>
      <c r="C53" s="240" t="s">
        <v>69</v>
      </c>
      <c r="D53" s="241">
        <v>0.87304347826086959</v>
      </c>
      <c r="E53" s="242">
        <v>8865</v>
      </c>
      <c r="F53" s="243" t="s">
        <v>128</v>
      </c>
      <c r="G53" s="298" t="s">
        <v>368</v>
      </c>
      <c r="H53" s="244">
        <v>1</v>
      </c>
      <c r="I53" s="245">
        <v>3930.3040000000001</v>
      </c>
      <c r="J53" s="246">
        <v>1.1339698908596972E-2</v>
      </c>
      <c r="K53" s="246">
        <v>0.52622877406690871</v>
      </c>
      <c r="L53" s="246">
        <v>0.11245949422741854</v>
      </c>
      <c r="M53" s="251">
        <v>426</v>
      </c>
    </row>
    <row r="54" spans="1:13" ht="16.5" x14ac:dyDescent="0.25">
      <c r="A54" s="238" t="s">
        <v>118</v>
      </c>
      <c r="B54" s="239" t="s">
        <v>425</v>
      </c>
      <c r="C54" s="240" t="s">
        <v>70</v>
      </c>
      <c r="D54" s="241">
        <v>0.73331535335682951</v>
      </c>
      <c r="E54" s="242">
        <v>4035</v>
      </c>
      <c r="F54" s="243" t="s">
        <v>123</v>
      </c>
      <c r="G54" s="298" t="s">
        <v>225</v>
      </c>
      <c r="H54" s="244">
        <v>3</v>
      </c>
      <c r="I54" s="245">
        <v>1493.991</v>
      </c>
      <c r="J54" s="246">
        <v>1.7091089949993178E-2</v>
      </c>
      <c r="K54" s="246">
        <v>0.51320714027886305</v>
      </c>
      <c r="L54" s="246">
        <v>0.19344159369099279</v>
      </c>
      <c r="M54" s="251">
        <v>279</v>
      </c>
    </row>
    <row r="55" spans="1:13" ht="16.5" x14ac:dyDescent="0.25">
      <c r="A55" s="238" t="s">
        <v>118</v>
      </c>
      <c r="B55" s="239" t="s">
        <v>386</v>
      </c>
      <c r="C55" s="240" t="s">
        <v>70</v>
      </c>
      <c r="D55" s="241">
        <v>0.7776318231812589</v>
      </c>
      <c r="E55" s="242">
        <v>7172</v>
      </c>
      <c r="F55" s="243" t="s">
        <v>126</v>
      </c>
      <c r="G55" s="298" t="s">
        <v>234</v>
      </c>
      <c r="H55" s="244">
        <v>6</v>
      </c>
      <c r="I55" s="245">
        <v>1125.6860000000001</v>
      </c>
      <c r="J55" s="246">
        <v>7.504218877369763E-2</v>
      </c>
      <c r="K55" s="246">
        <v>0.3909266467702795</v>
      </c>
      <c r="L55" s="246">
        <v>0.34023697549760773</v>
      </c>
      <c r="M55" s="251">
        <v>64</v>
      </c>
    </row>
    <row r="56" spans="1:13" ht="16.5" x14ac:dyDescent="0.25">
      <c r="A56" s="238" t="s">
        <v>118</v>
      </c>
      <c r="B56" s="239" t="s">
        <v>324</v>
      </c>
      <c r="C56" s="240" t="s">
        <v>67</v>
      </c>
      <c r="D56" s="241">
        <v>0.80727272727272725</v>
      </c>
      <c r="E56" s="242">
        <v>2800</v>
      </c>
      <c r="F56" s="243" t="s">
        <v>128</v>
      </c>
      <c r="G56" s="298" t="s">
        <v>243</v>
      </c>
      <c r="H56" s="244">
        <v>1</v>
      </c>
      <c r="I56" s="245">
        <v>1526.239</v>
      </c>
      <c r="J56" s="246">
        <v>5.4407755979618494E-3</v>
      </c>
      <c r="K56" s="246">
        <v>0.51126746482770047</v>
      </c>
      <c r="L56" s="246">
        <v>0.21228654227810978</v>
      </c>
      <c r="M56" s="251">
        <v>157</v>
      </c>
    </row>
    <row r="57" spans="1:13" ht="16.5" x14ac:dyDescent="0.25">
      <c r="A57" s="238" t="s">
        <v>118</v>
      </c>
      <c r="B57" s="239" t="s">
        <v>787</v>
      </c>
      <c r="C57" s="240" t="s">
        <v>67</v>
      </c>
      <c r="D57" s="241">
        <v>0.83290590492790173</v>
      </c>
      <c r="E57" s="242">
        <v>8383</v>
      </c>
      <c r="F57" s="243" t="s">
        <v>119</v>
      </c>
      <c r="G57" s="298" t="s">
        <v>610</v>
      </c>
      <c r="H57" s="244">
        <v>3</v>
      </c>
      <c r="I57" s="245">
        <v>2458.3250000000003</v>
      </c>
      <c r="J57" s="246">
        <v>1.1477298305359788E-2</v>
      </c>
      <c r="K57" s="246">
        <v>0.48298120405530126</v>
      </c>
      <c r="L57" s="246">
        <v>0.15701748141519126</v>
      </c>
      <c r="M57" s="251">
        <v>107</v>
      </c>
    </row>
    <row r="58" spans="1:13" ht="16.5" x14ac:dyDescent="0.25">
      <c r="A58" s="238" t="s">
        <v>118</v>
      </c>
      <c r="B58" s="239" t="s">
        <v>328</v>
      </c>
      <c r="C58" s="240" t="s">
        <v>69</v>
      </c>
      <c r="D58" s="241">
        <v>0.87338622967924806</v>
      </c>
      <c r="E58" s="242">
        <v>5721</v>
      </c>
      <c r="F58" s="243" t="s">
        <v>122</v>
      </c>
      <c r="G58" s="298" t="s">
        <v>223</v>
      </c>
      <c r="H58" s="244">
        <v>2</v>
      </c>
      <c r="I58" s="245">
        <v>1552.5039999999999</v>
      </c>
      <c r="J58" s="246">
        <v>3.2923401178515964E-2</v>
      </c>
      <c r="K58" s="246">
        <v>0.53364248186882435</v>
      </c>
      <c r="L58" s="246">
        <v>0.28534548059135439</v>
      </c>
      <c r="M58" s="251">
        <v>287</v>
      </c>
    </row>
    <row r="59" spans="1:13" ht="16.5" x14ac:dyDescent="0.25">
      <c r="A59" s="238" t="s">
        <v>118</v>
      </c>
      <c r="B59" s="239" t="s">
        <v>449</v>
      </c>
      <c r="C59" s="240" t="s">
        <v>70</v>
      </c>
      <c r="D59" s="241">
        <v>0.79884615384615376</v>
      </c>
      <c r="E59" s="242">
        <v>5422</v>
      </c>
      <c r="F59" s="243" t="s">
        <v>123</v>
      </c>
      <c r="G59" s="298" t="s">
        <v>226</v>
      </c>
      <c r="H59" s="244">
        <v>1</v>
      </c>
      <c r="I59" s="245">
        <v>404.61099999999999</v>
      </c>
      <c r="J59" s="246">
        <v>1.3673683231137703E-2</v>
      </c>
      <c r="K59" s="246">
        <v>0.51336370101969886</v>
      </c>
      <c r="L59" s="246">
        <v>0.26939455427558817</v>
      </c>
      <c r="M59" s="251">
        <v>74</v>
      </c>
    </row>
    <row r="60" spans="1:13" ht="16.5" x14ac:dyDescent="0.25">
      <c r="A60" s="238" t="s">
        <v>118</v>
      </c>
      <c r="B60" s="239" t="s">
        <v>332</v>
      </c>
      <c r="C60" s="240" t="s">
        <v>70</v>
      </c>
      <c r="D60" s="241">
        <v>0.77098679217148303</v>
      </c>
      <c r="E60" s="242">
        <v>7042</v>
      </c>
      <c r="F60" s="243" t="s">
        <v>128</v>
      </c>
      <c r="G60" s="298" t="s">
        <v>245</v>
      </c>
      <c r="H60" s="244">
        <v>3</v>
      </c>
      <c r="I60" s="245">
        <v>535.53</v>
      </c>
      <c r="J60" s="246">
        <v>1.3178400567252578E-2</v>
      </c>
      <c r="K60" s="246">
        <v>0.53268545860557315</v>
      </c>
      <c r="L60" s="246">
        <v>0.16992512090825912</v>
      </c>
      <c r="M60" s="251">
        <v>62</v>
      </c>
    </row>
    <row r="61" spans="1:13" ht="16.5" x14ac:dyDescent="0.25">
      <c r="A61" s="238" t="s">
        <v>118</v>
      </c>
      <c r="B61" s="239" t="s">
        <v>428</v>
      </c>
      <c r="C61" s="240" t="s">
        <v>70</v>
      </c>
      <c r="D61" s="241">
        <v>0.66998371926474687</v>
      </c>
      <c r="E61" s="242">
        <v>4139</v>
      </c>
      <c r="F61" s="243" t="s">
        <v>127</v>
      </c>
      <c r="G61" s="298" t="s">
        <v>363</v>
      </c>
      <c r="H61" s="244">
        <v>2</v>
      </c>
      <c r="I61" s="245">
        <v>1662.43</v>
      </c>
      <c r="J61" s="246">
        <v>1.1478455383112825E-2</v>
      </c>
      <c r="K61" s="246">
        <v>0.50766870536819564</v>
      </c>
      <c r="L61" s="246">
        <v>0.47637378500625543</v>
      </c>
      <c r="M61" s="251">
        <v>77</v>
      </c>
    </row>
    <row r="62" spans="1:13" ht="16.5" x14ac:dyDescent="0.25">
      <c r="A62" s="238" t="s">
        <v>118</v>
      </c>
      <c r="B62" s="239" t="s">
        <v>335</v>
      </c>
      <c r="C62" s="240" t="s">
        <v>69</v>
      </c>
      <c r="D62" s="241">
        <v>0.87305541312978741</v>
      </c>
      <c r="E62" s="242">
        <v>4530</v>
      </c>
      <c r="F62" s="243" t="s">
        <v>125</v>
      </c>
      <c r="G62" s="298" t="s">
        <v>233</v>
      </c>
      <c r="H62" s="244">
        <v>6</v>
      </c>
      <c r="I62" s="245">
        <v>1137.9250000000002</v>
      </c>
      <c r="J62" s="246">
        <v>8.2380842391298406E-3</v>
      </c>
      <c r="K62" s="246">
        <v>0.45187642054807076</v>
      </c>
      <c r="L62" s="246">
        <v>0.35854735593294812</v>
      </c>
      <c r="M62" s="251">
        <v>149</v>
      </c>
    </row>
  </sheetData>
  <mergeCells count="1">
    <mergeCell ref="A2:M2"/>
  </mergeCells>
  <phoneticPr fontId="3" type="noConversion"/>
  <conditionalFormatting sqref="C10:D62">
    <cfRule type="containsText" dxfId="5" priority="1" operator="containsText" text="F">
      <formula>NOT(ISERROR(SEARCH("F",C10)))</formula>
    </cfRule>
    <cfRule type="containsText" dxfId="4" priority="2" operator="containsText" text="D">
      <formula>NOT(ISERROR(SEARCH("D",C10)))</formula>
    </cfRule>
    <cfRule type="containsText" dxfId="3" priority="3" operator="containsText" text="C">
      <formula>NOT(ISERROR(SEARCH("C",C10)))</formula>
    </cfRule>
    <cfRule type="containsText" dxfId="2" priority="4" operator="containsText" text="B">
      <formula>NOT(ISERROR(SEARCH("B",C10)))</formula>
    </cfRule>
    <cfRule type="containsText" dxfId="1" priority="5" operator="containsText" text="A">
      <formula>NOT(ISERROR(SEARCH("A",C10)))</formula>
    </cfRule>
    <cfRule type="containsText" dxfId="0" priority="6" operator="containsText" text="S">
      <formula>NOT(ISERROR(SEARCH("S",C10)))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공회전과다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2025-02-04T03:05:59Z</dcterms:modified>
</cp:coreProperties>
</file>