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26BCF87B-0946-4F59-8163-A6C4351982D9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70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명단'!$A$13:$R$13</definedName>
    <definedName name="_xlnm._FilterDatabase" localSheetId="4" hidden="1">운전자별!$A$4:$BR$148</definedName>
    <definedName name="_xlnm._FilterDatabase" localSheetId="3" hidden="1">차량별!$A$4:$AY$4</definedName>
    <definedName name="_xlnm.Print_Area" localSheetId="7">'급감속과다 명단'!$A$1:$K$16</definedName>
    <definedName name="_xlnm.Print_Area" localSheetId="4">운전자별!$A$1:$R$148</definedName>
    <definedName name="_xlnm.Print_Area" localSheetId="1">종합!$A$1:$L$153</definedName>
    <definedName name="_xlnm.Print_Area" localSheetId="3">차량별!$A$1:$T$70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3" i="70" l="1"/>
  <c r="E143" i="70"/>
  <c r="F143" i="70"/>
  <c r="G143" i="70"/>
  <c r="H143" i="70"/>
  <c r="I143" i="70"/>
  <c r="J143" i="70"/>
  <c r="D144" i="70"/>
  <c r="E144" i="70"/>
  <c r="F144" i="70"/>
  <c r="G144" i="70"/>
  <c r="H144" i="70"/>
  <c r="I144" i="70"/>
  <c r="J144" i="70"/>
  <c r="D145" i="70"/>
  <c r="E145" i="70"/>
  <c r="F145" i="70"/>
  <c r="G145" i="70"/>
  <c r="H145" i="70"/>
  <c r="I145" i="70"/>
  <c r="J145" i="70"/>
  <c r="E142" i="70"/>
  <c r="F142" i="70"/>
  <c r="G142" i="70"/>
  <c r="H142" i="70"/>
  <c r="I142" i="70"/>
  <c r="J142" i="70"/>
  <c r="D142" i="70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70" i="60" l="1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F70" i="60" l="1"/>
  <c r="F59" i="60"/>
  <c r="F64" i="60"/>
  <c r="F66" i="60"/>
  <c r="F60" i="60"/>
  <c r="F68" i="60"/>
  <c r="F62" i="60"/>
  <c r="F67" i="60"/>
  <c r="F69" i="60"/>
  <c r="F61" i="60"/>
  <c r="F63" i="60"/>
  <c r="F65" i="60"/>
  <c r="K74" i="70" l="1"/>
  <c r="K77" i="70" s="1"/>
  <c r="J74" i="70"/>
  <c r="J78" i="70" s="1"/>
  <c r="I74" i="70"/>
  <c r="I79" i="70" s="1"/>
  <c r="H74" i="70"/>
  <c r="H80" i="70" s="1"/>
  <c r="G74" i="70"/>
  <c r="G81" i="70" s="1"/>
  <c r="J10" i="70"/>
  <c r="J36" i="70" s="1"/>
  <c r="N61" i="70" a="1"/>
  <c r="S75" i="70" l="1"/>
  <c r="K78" i="70"/>
  <c r="G75" i="70"/>
  <c r="I75" i="70"/>
  <c r="N61" i="70"/>
  <c r="K61" i="70" s="1" a="1"/>
  <c r="K61" i="70" s="1"/>
  <c r="J79" i="70"/>
  <c r="B145" i="70"/>
  <c r="B142" i="70"/>
  <c r="B143" i="70"/>
  <c r="Q75" i="70"/>
  <c r="G77" i="70"/>
  <c r="G78" i="70"/>
  <c r="B144" i="70"/>
  <c r="I80" i="70"/>
  <c r="G76" i="70"/>
  <c r="H81" i="70"/>
  <c r="H75" i="70"/>
  <c r="K79" i="70"/>
  <c r="J80" i="70"/>
  <c r="I81" i="70"/>
  <c r="R75" i="70"/>
  <c r="K80" i="70"/>
  <c r="J81" i="70"/>
  <c r="J75" i="70"/>
  <c r="H76" i="70"/>
  <c r="K81" i="70"/>
  <c r="K75" i="70"/>
  <c r="T75" i="70"/>
  <c r="I76" i="70"/>
  <c r="H77" i="70"/>
  <c r="U75" i="70"/>
  <c r="J76" i="70"/>
  <c r="I77" i="70"/>
  <c r="H78" i="70"/>
  <c r="G79" i="70"/>
  <c r="K76" i="70"/>
  <c r="J77" i="70"/>
  <c r="I78" i="70"/>
  <c r="H79" i="70"/>
  <c r="G80" i="70"/>
  <c r="J61" i="70" a="1"/>
  <c r="D61" i="70" a="1"/>
  <c r="F61" i="70" a="1"/>
  <c r="E61" i="70" a="1"/>
  <c r="I61" i="70" a="1"/>
  <c r="G61" i="70" a="1"/>
  <c r="H61" i="70" a="1"/>
  <c r="H61" i="70" l="1"/>
  <c r="F61" i="70"/>
  <c r="G61" i="70"/>
  <c r="E61" i="70"/>
  <c r="D61" i="70"/>
  <c r="I61" i="70"/>
  <c r="J61" i="7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F54" i="60" l="1"/>
  <c r="F56" i="60"/>
  <c r="F58" i="60"/>
  <c r="F53" i="60"/>
  <c r="F51" i="60"/>
  <c r="F57" i="60"/>
  <c r="F52" i="60"/>
  <c r="F55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30" i="60" l="1"/>
  <c r="F22" i="60"/>
  <c r="F14" i="60"/>
  <c r="F46" i="60"/>
  <c r="F33" i="60"/>
  <c r="F25" i="60"/>
  <c r="F38" i="60"/>
  <c r="F47" i="60"/>
  <c r="F39" i="60"/>
  <c r="F31" i="60"/>
  <c r="F23" i="60"/>
  <c r="F15" i="60"/>
  <c r="F49" i="60"/>
  <c r="F41" i="60"/>
  <c r="F17" i="60"/>
  <c r="F16" i="60"/>
  <c r="F29" i="60"/>
  <c r="F21" i="60"/>
  <c r="F13" i="60"/>
  <c r="F50" i="60"/>
  <c r="F42" i="60"/>
  <c r="F34" i="60"/>
  <c r="F26" i="60"/>
  <c r="F18" i="60"/>
  <c r="F45" i="60"/>
  <c r="F37" i="60"/>
  <c r="F43" i="60"/>
  <c r="F35" i="60"/>
  <c r="F19" i="60"/>
  <c r="F48" i="60"/>
  <c r="F40" i="60"/>
  <c r="F44" i="60"/>
  <c r="F36" i="60"/>
  <c r="F28" i="60"/>
  <c r="F20" i="60"/>
  <c r="F12" i="60"/>
  <c r="F27" i="60"/>
  <c r="F11" i="60"/>
  <c r="F32" i="60"/>
  <c r="F24" i="60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<sst xmlns="http://schemas.openxmlformats.org/spreadsheetml/2006/main" count="4359" uniqueCount="768">
  <si>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</si>
  <si>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</si>
  <si>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</si>
  <si>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</si>
  <si>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</si>
  <si>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</si>
  <si>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</si>
  <si>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</si>
  <si>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</si>
  <si>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</si>
  <si>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</si>
  <si>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</si>
  <si>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</si>
  <si>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</si>
  <si>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</si>
  <si>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</si>
  <si>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</si>
  <si>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</si>
  <si>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</si>
  <si>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</si>
  <si>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</si>
  <si>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</si>
  <si>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</si>
  <si>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</si>
  <si>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</si>
  <si>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</si>
  <si>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</si>
  <si>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</si>
  <si>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</si>
  <si>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</si>
  <si>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</si>
  <si>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</si>
  <si>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</si>
  <si>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</si>
  <si>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</si>
  <si>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</si>
  <si>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</si>
  <si>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</si>
  <si>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</si>
  <si>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</si>
  <si>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</si>
  <si>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</si>
  <si>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</si>
  <si>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</si>
  <si>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</si>
  <si>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</si>
  <si>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</si>
  <si>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</si>
  <si>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</si>
  <si>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</si>
  <si>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</si>
  <si>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</si>
  <si>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</si>
  <si>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</si>
  <si>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</si>
  <si>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</si>
  <si>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</si>
  <si>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</si>
  <si>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</si>
  <si>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</si>
  <si>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</si>
  <si>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</si>
  <si>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</si>
  <si>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</si>
  <si>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</si>
  <si>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</si>
  <si>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</si>
  <si>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</si>
  <si>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</si>
  <si>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</si>
  <si>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</si>
  <si>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</si>
  <si>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</si>
  <si>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</si>
  <si>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</si>
  <si>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</si>
  <si>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</si>
  <si>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</si>
  <si>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</si>
  <si>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</si>
  <si>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</si>
  <si>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</si>
  <si>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</si>
  <si>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</si>
  <si>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</si>
  <si>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</si>
  <si>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</si>
  <si>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</si>
  <si>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</si>
  <si>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</si>
  <si>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</si>
  <si>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</si>
  <si>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</si>
  <si>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</si>
  <si>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</si>
  <si>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</si>
  <si>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</si>
  <si>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</si>
  <si>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</si>
  <si>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</si>
  <si>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</si>
  <si>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</si>
  <si>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</si>
  <si>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</si>
  <si>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</si>
  <si>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</si>
  <si>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</si>
  <si>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</si>
  <si>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</si>
  <si>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</si>
  <si>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</si>
  <si>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</si>
  <si>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</si>
  <si>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</si>
  <si>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</si>
  <si>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</si>
  <si>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강인여객</t>
  </si>
  <si>
    <t>103</t>
  </si>
  <si>
    <t>103-1</t>
  </si>
  <si>
    <t>223</t>
  </si>
  <si>
    <t>급행91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</si>
  <si>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</si>
  <si>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</si>
  <si>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</si>
  <si>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</si>
  <si>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</si>
  <si>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</si>
  <si>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</si>
  <si>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</si>
  <si>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</si>
  <si>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</si>
  <si>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</si>
  <si>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</si>
  <si>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</si>
  <si>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</si>
  <si>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</si>
  <si>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</si>
  <si>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</si>
  <si>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</si>
  <si>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</si>
  <si>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</si>
  <si>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</si>
  <si>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</si>
  <si>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</si>
  <si>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</si>
  <si>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</si>
  <si>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</si>
  <si>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</si>
  <si>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</si>
  <si>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</si>
  <si>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</si>
  <si>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</si>
  <si>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</si>
  <si>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</si>
  <si>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</si>
  <si>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</si>
  <si>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</si>
  <si>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</si>
  <si>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</si>
  <si>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</si>
  <si>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</si>
  <si>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최대주행거리</t>
  </si>
  <si>
    <t>[TIP!!] 특별관리 운행사원 관리하려면?</t>
  </si>
  <si>
    <t>김선호</t>
  </si>
  <si>
    <t>강인여객</t>
    <phoneticPr fontId="3" type="noConversion"/>
  </si>
  <si>
    <t>70바5023</t>
  </si>
  <si>
    <t>대형</t>
  </si>
  <si>
    <t>103103</t>
  </si>
  <si>
    <t>강인여객103D1</t>
  </si>
  <si>
    <t>70바5025</t>
  </si>
  <si>
    <t>강인여객103C1</t>
  </si>
  <si>
    <t>70바5063</t>
  </si>
  <si>
    <t>강인여객103B4</t>
  </si>
  <si>
    <t>70바5064</t>
  </si>
  <si>
    <t>강인여객103C2</t>
  </si>
  <si>
    <t>70바5065</t>
  </si>
  <si>
    <t>70바5067</t>
  </si>
  <si>
    <t>강인여객103D2</t>
  </si>
  <si>
    <t>70바5081</t>
  </si>
  <si>
    <t>70바5084</t>
  </si>
  <si>
    <t>70바5085</t>
  </si>
  <si>
    <t>70바5087</t>
  </si>
  <si>
    <t>70바5903</t>
  </si>
  <si>
    <t>70바5947</t>
  </si>
  <si>
    <t>강인여객103B3</t>
  </si>
  <si>
    <t>70바5987</t>
  </si>
  <si>
    <t>강인여객103B1</t>
  </si>
  <si>
    <t>70바5990</t>
  </si>
  <si>
    <t>70바6016</t>
  </si>
  <si>
    <t>강인여객103C7</t>
  </si>
  <si>
    <t>72바1258</t>
  </si>
  <si>
    <t>강인여객103C4</t>
  </si>
  <si>
    <t>72바1260</t>
  </si>
  <si>
    <t>72바1299</t>
  </si>
  <si>
    <t>강인여객103C5</t>
  </si>
  <si>
    <t>72바1300</t>
  </si>
  <si>
    <t>강인여객103C3</t>
  </si>
  <si>
    <t>72바1338</t>
  </si>
  <si>
    <t>72바1604</t>
  </si>
  <si>
    <t>70바5923</t>
  </si>
  <si>
    <t>103-1103-1</t>
  </si>
  <si>
    <t>강인여객103-1D1</t>
  </si>
  <si>
    <t>70바5934</t>
  </si>
  <si>
    <t>70바5935</t>
  </si>
  <si>
    <t>70바5961</t>
  </si>
  <si>
    <t>강인여객103-1B3</t>
  </si>
  <si>
    <t>70바5962</t>
  </si>
  <si>
    <t>70바5969</t>
  </si>
  <si>
    <t>70바5970</t>
  </si>
  <si>
    <t>70바5984</t>
  </si>
  <si>
    <t>70바5989</t>
  </si>
  <si>
    <t>강인여객103-1B2</t>
  </si>
  <si>
    <t>70바6023</t>
  </si>
  <si>
    <t>70바6036</t>
  </si>
  <si>
    <t>강인여객103-1B1</t>
  </si>
  <si>
    <t>70바6037</t>
  </si>
  <si>
    <t>70바6095</t>
  </si>
  <si>
    <t>강인여객103-1C1</t>
  </si>
  <si>
    <t>70바6096</t>
  </si>
  <si>
    <t>70바6097</t>
  </si>
  <si>
    <t>강인여객103-1A1</t>
  </si>
  <si>
    <t>70바6098</t>
  </si>
  <si>
    <t>강인여객103-1C2</t>
  </si>
  <si>
    <t>70바5953</t>
  </si>
  <si>
    <t>223223</t>
  </si>
  <si>
    <t>70바5974</t>
  </si>
  <si>
    <t>70바5993</t>
  </si>
  <si>
    <t>72바1261</t>
  </si>
  <si>
    <t>72바1263</t>
  </si>
  <si>
    <t>강인여객223D1</t>
  </si>
  <si>
    <t>72바1268</t>
  </si>
  <si>
    <t>72바1599</t>
  </si>
  <si>
    <t>강인여객223C1</t>
  </si>
  <si>
    <t>72바1600</t>
  </si>
  <si>
    <t>70바5981</t>
  </si>
  <si>
    <t>급행91급행91</t>
  </si>
  <si>
    <t>강인여객급행91S1</t>
  </si>
  <si>
    <t>70바6017</t>
  </si>
  <si>
    <t>강인여객급행91A1</t>
  </si>
  <si>
    <t>72바1259</t>
  </si>
  <si>
    <t>72바1602</t>
  </si>
  <si>
    <t>예비예비</t>
  </si>
  <si>
    <t>72바1340</t>
  </si>
  <si>
    <t>72바1342</t>
  </si>
  <si>
    <t>강상남</t>
  </si>
  <si>
    <t>강성후</t>
  </si>
  <si>
    <t>강신우</t>
  </si>
  <si>
    <t>강정섭</t>
  </si>
  <si>
    <t>강태성</t>
  </si>
  <si>
    <t>고호철</t>
  </si>
  <si>
    <t>구도형</t>
  </si>
  <si>
    <t>권영근</t>
  </si>
  <si>
    <t>김광수</t>
  </si>
  <si>
    <t>김광원</t>
  </si>
  <si>
    <t>김기영</t>
  </si>
  <si>
    <t>김민식</t>
  </si>
  <si>
    <t>김상용</t>
  </si>
  <si>
    <t>김성수</t>
  </si>
  <si>
    <t>김순철</t>
  </si>
  <si>
    <t>김시용</t>
  </si>
  <si>
    <t>김용진</t>
  </si>
  <si>
    <t>김용호</t>
  </si>
  <si>
    <t>김원이</t>
  </si>
  <si>
    <t>김윤철</t>
  </si>
  <si>
    <t>김인식</t>
  </si>
  <si>
    <t>김재현</t>
  </si>
  <si>
    <t>김정현</t>
  </si>
  <si>
    <t>김준호</t>
  </si>
  <si>
    <t>김진영</t>
  </si>
  <si>
    <t>김철용</t>
  </si>
  <si>
    <t>김태호</t>
  </si>
  <si>
    <t>김현기</t>
  </si>
  <si>
    <t>나재웅</t>
  </si>
  <si>
    <t>남우선</t>
  </si>
  <si>
    <t>라병규</t>
  </si>
  <si>
    <t>마삼식</t>
  </si>
  <si>
    <t>맹성복</t>
  </si>
  <si>
    <t>맹일술</t>
  </si>
  <si>
    <t>문대학</t>
  </si>
  <si>
    <t>박영민</t>
  </si>
  <si>
    <t>박영우</t>
  </si>
  <si>
    <t>박정래</t>
  </si>
  <si>
    <t>박정환</t>
  </si>
  <si>
    <t>박주현</t>
  </si>
  <si>
    <t>박창명</t>
  </si>
  <si>
    <t>방무영</t>
  </si>
  <si>
    <t>백승우</t>
  </si>
  <si>
    <t>백청하</t>
  </si>
  <si>
    <t>변일성</t>
  </si>
  <si>
    <t>변종모</t>
  </si>
  <si>
    <t>서지원</t>
  </si>
  <si>
    <t>석진호</t>
  </si>
  <si>
    <t>성미애</t>
  </si>
  <si>
    <t>성상용</t>
  </si>
  <si>
    <t>성성철</t>
  </si>
  <si>
    <t>성홍기</t>
  </si>
  <si>
    <t>송기해</t>
  </si>
  <si>
    <t>송우진</t>
  </si>
  <si>
    <t>안낙근</t>
  </si>
  <si>
    <t>오인성</t>
  </si>
  <si>
    <t>오창석</t>
  </si>
  <si>
    <t>유병원</t>
  </si>
  <si>
    <t>유승진</t>
  </si>
  <si>
    <t>유진혁</t>
  </si>
  <si>
    <t>이건철</t>
  </si>
  <si>
    <t>이광재</t>
  </si>
  <si>
    <t>이승호</t>
  </si>
  <si>
    <t>이용준</t>
  </si>
  <si>
    <t>이유섭</t>
  </si>
  <si>
    <t>72바1343</t>
  </si>
  <si>
    <t>이재영</t>
  </si>
  <si>
    <t>이치규</t>
  </si>
  <si>
    <t>이태근</t>
  </si>
  <si>
    <t>이현승</t>
  </si>
  <si>
    <t>이희준</t>
  </si>
  <si>
    <t>이희천</t>
  </si>
  <si>
    <t>임성국</t>
  </si>
  <si>
    <t>임영윤</t>
  </si>
  <si>
    <t>장금성</t>
  </si>
  <si>
    <t>장대만</t>
  </si>
  <si>
    <t>전종길</t>
  </si>
  <si>
    <t>전진국</t>
  </si>
  <si>
    <t>정강조</t>
  </si>
  <si>
    <t>조경주</t>
  </si>
  <si>
    <t>조광래</t>
  </si>
  <si>
    <t>조남정</t>
  </si>
  <si>
    <t>조수헌</t>
  </si>
  <si>
    <t>조원노</t>
  </si>
  <si>
    <t>조창현</t>
  </si>
  <si>
    <t>조한택</t>
  </si>
  <si>
    <t>지천구</t>
  </si>
  <si>
    <t>천석주</t>
  </si>
  <si>
    <t>최기홍</t>
  </si>
  <si>
    <t>최시태</t>
  </si>
  <si>
    <t>최양환</t>
  </si>
  <si>
    <t>최영조</t>
  </si>
  <si>
    <t>최이수</t>
  </si>
  <si>
    <t>최이정</t>
  </si>
  <si>
    <t>최현우</t>
  </si>
  <si>
    <t>하왕호</t>
  </si>
  <si>
    <t>한건수</t>
  </si>
  <si>
    <t>허병욱</t>
  </si>
  <si>
    <t>황가용</t>
  </si>
  <si>
    <t>황성진</t>
  </si>
  <si>
    <t>황지영</t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</si>
  <si>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</si>
  <si>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</si>
  <si>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</si>
  <si>
    <t>6%(1명)</t>
  </si>
  <si>
    <t>0%(0명)</t>
  </si>
  <si>
    <t>강인여객103B5</t>
  </si>
  <si>
    <t>강인여객103B2</t>
  </si>
  <si>
    <t>강인여객103-1B5</t>
  </si>
  <si>
    <t>강인여객103-1B4</t>
  </si>
  <si>
    <t>강상혁</t>
  </si>
  <si>
    <t>권용국</t>
  </si>
  <si>
    <t>문정일</t>
  </si>
  <si>
    <t>박희덕</t>
  </si>
  <si>
    <t>송유필</t>
  </si>
  <si>
    <t>최명진</t>
  </si>
  <si>
    <t>홍사봉</t>
  </si>
  <si>
    <t>개선율(유카전)</t>
  </si>
  <si>
    <t>인천전체</t>
  </si>
  <si>
    <t>70바5086</t>
  </si>
  <si>
    <t>강인여객103C6</t>
  </si>
  <si>
    <t>NEW</t>
  </si>
  <si>
    <t>new</t>
  </si>
  <si>
    <t>강인여객103D5</t>
  </si>
  <si>
    <t>강인여객103D4</t>
  </si>
  <si>
    <t>강인여객103B6</t>
  </si>
  <si>
    <t>강인여객103-1C3</t>
  </si>
  <si>
    <t>강인여객103-1C4</t>
  </si>
  <si>
    <t>강인여객103-1F1</t>
  </si>
  <si>
    <t>강인여객223F1</t>
  </si>
  <si>
    <t>강인여객급행91B1</t>
  </si>
  <si>
    <t>김성학</t>
  </si>
  <si>
    <t>이칠선</t>
  </si>
  <si>
    <t>장덕근</t>
  </si>
  <si>
    <t>진동환</t>
  </si>
  <si>
    <t>72바1603</t>
  </si>
  <si>
    <t>문희돈</t>
  </si>
  <si>
    <t>신현중</t>
  </si>
  <si>
    <t>유철종</t>
  </si>
  <si>
    <t>이광철</t>
  </si>
  <si>
    <t>조성열</t>
  </si>
  <si>
    <t>최원식</t>
  </si>
  <si>
    <t>▲</t>
  </si>
  <si>
    <t>70바5062</t>
  </si>
  <si>
    <t>강인여객103A2</t>
  </si>
  <si>
    <t>=</t>
  </si>
  <si>
    <t>▽</t>
  </si>
  <si>
    <t>강인여객103F1</t>
  </si>
  <si>
    <t>강인여객103A1</t>
  </si>
  <si>
    <t>70바6031</t>
  </si>
  <si>
    <t>72바1337</t>
  </si>
  <si>
    <t>강인여객103A3</t>
  </si>
  <si>
    <t>72바1339</t>
  </si>
  <si>
    <t>72바1601</t>
  </si>
  <si>
    <t>72바1654</t>
  </si>
  <si>
    <t>70바5936</t>
  </si>
  <si>
    <t>강인여객103-1S1</t>
  </si>
  <si>
    <t>강인여객223B2</t>
  </si>
  <si>
    <t>강인여객223B3</t>
  </si>
  <si>
    <t>강인여객223B1</t>
  </si>
  <si>
    <t>70바6018</t>
  </si>
  <si>
    <t>강인여객급행91S2</t>
  </si>
  <si>
    <t>72바1344</t>
  </si>
  <si>
    <t>김석중</t>
  </si>
  <si>
    <t>김성해</t>
  </si>
  <si>
    <t>김승모</t>
  </si>
  <si>
    <t>김용안</t>
  </si>
  <si>
    <t>김재중</t>
  </si>
  <si>
    <t>마국진</t>
  </si>
  <si>
    <t>손동일</t>
  </si>
  <si>
    <t>이기현</t>
  </si>
  <si>
    <t>이한출</t>
  </si>
  <si>
    <t>정명훈</t>
  </si>
  <si>
    <t>최호영</t>
  </si>
  <si>
    <t>황운연</t>
  </si>
  <si>
    <t>B</t>
    <phoneticPr fontId="3" type="noConversion"/>
  </si>
  <si>
    <t>강인여객103B7</t>
  </si>
  <si>
    <t>강인여객103D7</t>
  </si>
  <si>
    <t>강인여객103D8</t>
  </si>
  <si>
    <t>강인여객103D9</t>
  </si>
  <si>
    <t>강인여객103S1</t>
  </si>
  <si>
    <t>강인여객103-1A2</t>
  </si>
  <si>
    <t>72바1762</t>
  </si>
  <si>
    <t>강인여객103-1S2</t>
  </si>
  <si>
    <t>강인여객223A1</t>
  </si>
  <si>
    <t>강인여객급행91A2</t>
  </si>
  <si>
    <t>70바5060</t>
  </si>
  <si>
    <t>김도경</t>
  </si>
  <si>
    <t>김지석</t>
  </si>
  <si>
    <t>서호철</t>
  </si>
  <si>
    <t>오재철</t>
  </si>
  <si>
    <t>윤인영</t>
  </si>
  <si>
    <t>이광수</t>
  </si>
  <si>
    <t>이인호</t>
  </si>
  <si>
    <t>이장근</t>
  </si>
  <si>
    <t>이장선</t>
  </si>
  <si>
    <t>조명철</t>
  </si>
  <si>
    <t>33%(2명)</t>
  </si>
  <si>
    <t>13%(1명)</t>
  </si>
  <si>
    <t>17%(1명)</t>
  </si>
  <si>
    <t>38%(3명)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</si>
  <si>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</si>
  <si>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</si>
  <si>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</si>
  <si>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</si>
  <si>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</si>
  <si>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</si>
  <si>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</si>
  <si>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103-1103-1D</t>
  </si>
  <si>
    <t>강인여객103-1D2</t>
  </si>
  <si>
    <t>103103D</t>
  </si>
  <si>
    <t>103103C</t>
  </si>
  <si>
    <t>103-1103-1F</t>
  </si>
  <si>
    <t>103-1103-1B</t>
  </si>
  <si>
    <t>223223C</t>
  </si>
  <si>
    <t>강인여객223C3</t>
  </si>
  <si>
    <t>-</t>
  </si>
  <si>
    <t>강인여객103C8</t>
  </si>
  <si>
    <t>103103F</t>
  </si>
  <si>
    <t>급행91급행91B</t>
  </si>
  <si>
    <t>강인여객급행91B3</t>
  </si>
  <si>
    <t>103103A</t>
  </si>
  <si>
    <t>103103S</t>
  </si>
  <si>
    <t>강인여객103S5</t>
  </si>
  <si>
    <t>급행91급행91S</t>
  </si>
  <si>
    <t>강인여객급행91S6</t>
  </si>
  <si>
    <t>103-1103-1S</t>
  </si>
  <si>
    <t>강인여객103-1S7</t>
  </si>
  <si>
    <t>223223D</t>
  </si>
  <si>
    <t>강인여객103D10</t>
  </si>
  <si>
    <t>강인여객급행91S7</t>
  </si>
  <si>
    <t>급행91급행91A</t>
  </si>
  <si>
    <t>강인여객103A7</t>
  </si>
  <si>
    <t>223223S</t>
  </si>
  <si>
    <t>103103B</t>
  </si>
  <si>
    <t>강인여객103F5</t>
  </si>
  <si>
    <t>103-1103-1A</t>
  </si>
  <si>
    <t>강인여객103-1A3</t>
  </si>
  <si>
    <t>강인여객103S6</t>
  </si>
  <si>
    <t>103-1103-1C</t>
  </si>
  <si>
    <t>강인여객103F3</t>
  </si>
  <si>
    <t>강인여객103S4</t>
  </si>
  <si>
    <t>급행91급행91C</t>
  </si>
  <si>
    <t>강인여객103D3</t>
  </si>
  <si>
    <t>강인여객103A6</t>
  </si>
  <si>
    <t>강인여객103-1A5</t>
  </si>
  <si>
    <t>강인여객급행91B2</t>
  </si>
  <si>
    <t>강인여객223C2</t>
  </si>
  <si>
    <t>223223F</t>
  </si>
  <si>
    <t>223223B</t>
  </si>
  <si>
    <t>강인여객223D3</t>
  </si>
  <si>
    <t>강인여객103C10</t>
  </si>
  <si>
    <t>강인여객103-1S4</t>
  </si>
  <si>
    <t>강인여객103-1S6</t>
  </si>
  <si>
    <t>강인여객103C11</t>
  </si>
  <si>
    <t>223223A</t>
  </si>
  <si>
    <t>강인여객223A2</t>
  </si>
  <si>
    <t>강인여객103C9</t>
  </si>
  <si>
    <t>강인여객103-1S3</t>
  </si>
  <si>
    <t>강인여객103F4</t>
  </si>
  <si>
    <t>강인여객103S3</t>
  </si>
  <si>
    <t>강인여객103D11</t>
  </si>
  <si>
    <t>강인여객급행91S3</t>
  </si>
  <si>
    <t>강인여객103A4</t>
  </si>
  <si>
    <t>강인여객223D4</t>
  </si>
  <si>
    <t>강인여객103A5</t>
  </si>
  <si>
    <t>강인여객103-1S5</t>
  </si>
  <si>
    <t>강인여객급행91S5</t>
  </si>
  <si>
    <t>강인여객223S1</t>
  </si>
  <si>
    <t>강인여객103-1A4</t>
  </si>
  <si>
    <t>강인여객급행91C1</t>
  </si>
  <si>
    <t>강인여객223S2</t>
  </si>
  <si>
    <t>강인여객급행91S4</t>
  </si>
  <si>
    <t>강인여객223D2</t>
  </si>
  <si>
    <t>강인여객103S2</t>
  </si>
  <si>
    <t>강인여객103F2</t>
  </si>
  <si>
    <t>강인여객103-1D3</t>
  </si>
  <si>
    <t>강인여객103B8</t>
  </si>
  <si>
    <t>강인여객103B9</t>
  </si>
  <si>
    <t>강인여객223B4</t>
  </si>
  <si>
    <t>강인여객103B11</t>
  </si>
  <si>
    <t>강인여객103S11</t>
  </si>
  <si>
    <t>강인여객103S9</t>
  </si>
  <si>
    <t>강인여객103S7</t>
  </si>
  <si>
    <t>강인여객103-1A9</t>
  </si>
  <si>
    <t>강인여객103-1A6</t>
  </si>
  <si>
    <t>강인여객103S10</t>
  </si>
  <si>
    <t>이동점</t>
  </si>
  <si>
    <t>강인여객103B10</t>
  </si>
  <si>
    <t>강인여객103S8</t>
  </si>
  <si>
    <t>강인여객103-1A7</t>
  </si>
  <si>
    <t>순위</t>
  </si>
  <si>
    <t>대비</t>
  </si>
  <si>
    <t>7%(2명)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</si>
  <si>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</si>
  <si>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</si>
  <si>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</si>
  <si>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</si>
  <si>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</si>
  <si>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</si>
  <si>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</si>
  <si>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</si>
  <si>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</si>
  <si>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</si>
  <si>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</si>
  <si>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</si>
  <si>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</si>
  <si>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1위/(32개사)</t>
  </si>
  <si>
    <t>50%(3명)</t>
  </si>
  <si>
    <t>22%(4명)</t>
  </si>
  <si>
    <t>21%(6명)</t>
  </si>
  <si>
    <t>39%(11명)</t>
  </si>
  <si>
    <t>11%(3명)</t>
  </si>
  <si>
    <t>강인여객예비B1</t>
  </si>
  <si>
    <t>강인여객103S15</t>
  </si>
  <si>
    <t>강인여객급행91S8</t>
  </si>
  <si>
    <t>강인여객103S12</t>
  </si>
  <si>
    <t>급행91급행91F</t>
  </si>
  <si>
    <t>강인여객급행91F1</t>
  </si>
  <si>
    <t>강인여객103S13</t>
  </si>
  <si>
    <t>예비예비A</t>
  </si>
  <si>
    <t>강인여객103-1S10</t>
  </si>
  <si>
    <t>강인여객103-1S12</t>
  </si>
  <si>
    <t>서상복</t>
  </si>
  <si>
    <t>강인여객103-1S8</t>
  </si>
  <si>
    <t>강인여객급행91C2</t>
  </si>
  <si>
    <t>강인여객103D6</t>
  </si>
  <si>
    <t>강인여객103-1S11</t>
  </si>
  <si>
    <t>강인여객103S14</t>
  </si>
  <si>
    <t>예비예비S</t>
  </si>
  <si>
    <t>강인여객103-1S9</t>
  </si>
  <si>
    <t>2월 한달간, 연비등급관리 대장에 서명할 수 있도록 적극 활용하십시오.</t>
  </si>
  <si>
    <t>25'02</t>
    <phoneticPr fontId="3" type="noConversion"/>
  </si>
  <si>
    <t>분석기간: 25.02.01~25.02.28</t>
    <phoneticPr fontId="3" type="noConversion"/>
  </si>
  <si>
    <t>유카후(25년2월)</t>
  </si>
  <si>
    <t>32%(47명)</t>
  </si>
  <si>
    <t>15%(20명)</t>
  </si>
  <si>
    <t>17%(25명)</t>
  </si>
  <si>
    <t>15%(21명)</t>
  </si>
  <si>
    <t>7%(11명)</t>
  </si>
  <si>
    <t>44%(8명)</t>
  </si>
  <si>
    <t>50%(4명)</t>
  </si>
  <si>
    <t>강인여객급행91A3</t>
  </si>
  <si>
    <t>강인여객급행91D1</t>
  </si>
  <si>
    <t>강인여객예비A6</t>
  </si>
  <si>
    <t>70바5061</t>
  </si>
  <si>
    <t>강인여객예비S1</t>
  </si>
  <si>
    <t>강인여객예비F4</t>
  </si>
  <si>
    <t>강인여객예비B3</t>
  </si>
  <si>
    <t>강인여객예비B8</t>
  </si>
  <si>
    <t>50238932159.508</t>
  </si>
  <si>
    <t>5022887351.697</t>
  </si>
  <si>
    <t>50214081966.634</t>
  </si>
  <si>
    <t>5028872651.415</t>
  </si>
  <si>
    <t>5021614386.691</t>
  </si>
  <si>
    <t>50221511.968</t>
  </si>
  <si>
    <t>502667962.573</t>
  </si>
  <si>
    <t>50227372047.596</t>
  </si>
  <si>
    <t>50241552013.5</t>
  </si>
  <si>
    <t>502471907.295</t>
  </si>
  <si>
    <t>50293893467.056</t>
  </si>
  <si>
    <t>50224881546.295</t>
  </si>
  <si>
    <t>강인여객103-1S16</t>
  </si>
  <si>
    <t>50210462102.564</t>
  </si>
  <si>
    <t>김남원</t>
  </si>
  <si>
    <t>5022278206.683</t>
  </si>
  <si>
    <t>502391244.236</t>
  </si>
  <si>
    <t>5023369788.057</t>
  </si>
  <si>
    <t>50240963059.635</t>
  </si>
  <si>
    <t>50236621891.6</t>
  </si>
  <si>
    <t>강인여객103-1S20</t>
  </si>
  <si>
    <t>502705383.571</t>
  </si>
  <si>
    <t>5024754755.737</t>
  </si>
  <si>
    <t>5025332281.862</t>
  </si>
  <si>
    <t>50245571824.57</t>
  </si>
  <si>
    <t>5028522017.421</t>
  </si>
  <si>
    <t>50266572164.53</t>
  </si>
  <si>
    <t>50271271986.159</t>
  </si>
  <si>
    <t>강인여객103-1S17</t>
  </si>
  <si>
    <t>50252252814.576</t>
  </si>
  <si>
    <t>5024554380.144</t>
  </si>
  <si>
    <t>5028402447.502</t>
  </si>
  <si>
    <t>50265101460.049</t>
  </si>
  <si>
    <t>50299141313.438</t>
  </si>
  <si>
    <t>50250102021.529</t>
  </si>
  <si>
    <t>50278842078.691</t>
  </si>
  <si>
    <t>50277512408.126</t>
  </si>
  <si>
    <t>50285182803.062</t>
  </si>
  <si>
    <t>김종문</t>
  </si>
  <si>
    <t>50224761133.775</t>
  </si>
  <si>
    <t>50290591786.548</t>
  </si>
  <si>
    <t>50239761105.497</t>
  </si>
  <si>
    <t>강인여객예비A3</t>
  </si>
  <si>
    <t>50229751783.103</t>
  </si>
  <si>
    <t>강인여객103-1S15</t>
  </si>
  <si>
    <t>50284632901.676</t>
  </si>
  <si>
    <t>5022684679.021</t>
  </si>
  <si>
    <t>5023551481.596</t>
  </si>
  <si>
    <t>50294782085.011</t>
  </si>
  <si>
    <t>50219641914.382</t>
  </si>
  <si>
    <t>50270501775.517</t>
  </si>
  <si>
    <t>50220783460.958</t>
  </si>
  <si>
    <t>50277502074.323</t>
  </si>
  <si>
    <t>강인여객103C12</t>
  </si>
  <si>
    <t>5028293523.948</t>
  </si>
  <si>
    <t>50219601991.197</t>
  </si>
  <si>
    <t>강인여객103D13</t>
  </si>
  <si>
    <t>50287841721.141</t>
  </si>
  <si>
    <t>50246461392.23</t>
  </si>
  <si>
    <t>예비예비F</t>
  </si>
  <si>
    <t>강인여객예비F2</t>
  </si>
  <si>
    <t>50212582000.505</t>
  </si>
  <si>
    <t>5026389407.943</t>
  </si>
  <si>
    <t>50211048523.775</t>
  </si>
  <si>
    <t>50285772113.469</t>
  </si>
  <si>
    <t>50249161232.064</t>
  </si>
  <si>
    <t>50258831678.689</t>
  </si>
  <si>
    <t>50298962730.695</t>
  </si>
  <si>
    <t>강인여객급행91B4</t>
  </si>
  <si>
    <t>5027080382.203</t>
  </si>
  <si>
    <t>50234582290.049</t>
  </si>
  <si>
    <t>5022601311.711</t>
  </si>
  <si>
    <t>50281972189.469</t>
  </si>
  <si>
    <t>50275611888.616</t>
  </si>
  <si>
    <t>5025388499.402</t>
  </si>
  <si>
    <t>50294001791.899</t>
  </si>
  <si>
    <t>강인여객103D14</t>
  </si>
  <si>
    <t>5028692074.758</t>
  </si>
  <si>
    <t>502413864.96</t>
  </si>
  <si>
    <t>50251071737.182</t>
  </si>
  <si>
    <t>50214452845.743</t>
  </si>
  <si>
    <t>강인여객223F2</t>
  </si>
  <si>
    <t>50272191705.82</t>
  </si>
  <si>
    <t>50218812332.861</t>
  </si>
  <si>
    <t>50260002763.716</t>
  </si>
  <si>
    <t>50225051876.339</t>
  </si>
  <si>
    <t>5027164270.827</t>
  </si>
  <si>
    <t>5026061325.823</t>
  </si>
  <si>
    <t>5028255257.84</t>
  </si>
  <si>
    <t>5026259319.813</t>
  </si>
  <si>
    <t>5025908403.477</t>
  </si>
  <si>
    <t>50213702093.972</t>
  </si>
  <si>
    <t>5023499407.382</t>
  </si>
  <si>
    <t>50235942071.161</t>
  </si>
  <si>
    <t>50233142190.762</t>
  </si>
  <si>
    <t>50266901940.74</t>
  </si>
  <si>
    <t>50215853982.631</t>
  </si>
  <si>
    <t>50216331443.769</t>
  </si>
  <si>
    <t>5023725509.647</t>
  </si>
  <si>
    <t>5029106438.941</t>
  </si>
  <si>
    <t>50237981864.565</t>
  </si>
  <si>
    <t>50229932127.045</t>
  </si>
  <si>
    <t>50251832049.156</t>
  </si>
  <si>
    <t>50227871872.61</t>
  </si>
  <si>
    <t>50223931845.774</t>
  </si>
  <si>
    <t>50220251588.793</t>
  </si>
  <si>
    <t>강인여객103-1S18</t>
  </si>
  <si>
    <t>50246913353.116</t>
  </si>
  <si>
    <t>50242173.857</t>
  </si>
  <si>
    <t>강인여객103D12</t>
  </si>
  <si>
    <t>50259332173.883</t>
  </si>
  <si>
    <t>5029842304.221</t>
  </si>
  <si>
    <t>5024928248.498</t>
  </si>
  <si>
    <t>50215251907.232</t>
  </si>
  <si>
    <t>50243762244.925</t>
  </si>
  <si>
    <t>50289381836.519</t>
  </si>
  <si>
    <t>50271362133.671</t>
  </si>
  <si>
    <t>50276791626.019</t>
  </si>
  <si>
    <t>50277551170.386</t>
  </si>
  <si>
    <t>50263772178.104</t>
  </si>
  <si>
    <t>50269012048.198</t>
  </si>
  <si>
    <t>강인여객103-1A10</t>
  </si>
  <si>
    <t>50286231623.823</t>
  </si>
  <si>
    <t>50260621930.926</t>
  </si>
  <si>
    <t>50216422543.487</t>
  </si>
  <si>
    <t>50213502606.726</t>
  </si>
  <si>
    <t>강인여객예비F1</t>
  </si>
  <si>
    <t>50222401638.115</t>
  </si>
  <si>
    <t>강인여객103S16</t>
  </si>
  <si>
    <t>502912193.849</t>
  </si>
  <si>
    <t>50244082072.894</t>
  </si>
  <si>
    <t>5027017271.934</t>
  </si>
  <si>
    <t>50250202154.341</t>
  </si>
  <si>
    <t>50264872032.178</t>
  </si>
  <si>
    <t>50259392128.505</t>
  </si>
  <si>
    <t>50288192033.566</t>
  </si>
  <si>
    <t>50217971718.601</t>
  </si>
  <si>
    <t>50297073076.44</t>
  </si>
  <si>
    <t>5028032890.632</t>
  </si>
  <si>
    <t>강인여객급행91B5</t>
  </si>
  <si>
    <t>50291192525.051</t>
  </si>
  <si>
    <t>50230411871.145</t>
  </si>
  <si>
    <t>50252881303.73</t>
  </si>
  <si>
    <t>50289882091.371</t>
  </si>
  <si>
    <t>강인여객103-1S21</t>
  </si>
  <si>
    <t>50221162210.447</t>
  </si>
  <si>
    <t>502257235.701</t>
  </si>
  <si>
    <t>50231142032.881</t>
  </si>
  <si>
    <t>50275311571.233</t>
  </si>
  <si>
    <t>50252952223.717</t>
  </si>
  <si>
    <t>50221371892.149</t>
  </si>
  <si>
    <t>5024685266.887</t>
  </si>
  <si>
    <t>50285852941.804</t>
  </si>
  <si>
    <t>502364599.274</t>
  </si>
  <si>
    <t>강인여객223A3</t>
  </si>
  <si>
    <t>5029198982.31</t>
  </si>
  <si>
    <t>50288801924.287</t>
  </si>
  <si>
    <t>50276152040.194</t>
  </si>
  <si>
    <t>502231962.693</t>
  </si>
  <si>
    <t>50229991808.804</t>
  </si>
  <si>
    <t>강인여객103D15</t>
  </si>
  <si>
    <t>50255231928.441</t>
  </si>
  <si>
    <t>50275541800.176</t>
  </si>
  <si>
    <t>강인여객예비S5</t>
  </si>
  <si>
    <t>50229472109.409</t>
  </si>
  <si>
    <t>강인여객103-1S14</t>
  </si>
  <si>
    <t>5024339376.639</t>
  </si>
  <si>
    <t>50242142226.332</t>
  </si>
  <si>
    <t>50231952041.135</t>
  </si>
  <si>
    <t>강인여객103-1S19</t>
  </si>
  <si>
    <t>[25년 03월] 특별관리 운행사원 명단</t>
  </si>
  <si>
    <t>사원님, 3월에는 꼭 "C등급" 이상 달성 바랍니다.</t>
  </si>
  <si>
    <t>[25.02월 D,F 등급 운행사원]</t>
  </si>
  <si>
    <t>[25년 3월] 급감속관리 명단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</si>
</sst>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2"/>
      <color theme="0" tint="-0.34998626667073579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86" fontId="1" fillId="0" borderId="0">
      <alignment vertical="center"/>
    </xf>
  </cellStyleXfs>
  <cellXfs count="321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4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49" fontId="78" fillId="14" borderId="0" xfId="0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185" fontId="39" fillId="16" borderId="0" xfId="4" applyNumberFormat="1" applyFont="1" applyFill="1" applyBorder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0" fontId="4" fillId="7" borderId="0" xfId="568" applyFill="1">
      <alignment vertical="center"/>
    </xf>
    <xf numFmtId="0" fontId="34" fillId="8" borderId="0" xfId="568" applyFont="1" applyFill="1">
      <alignment vertical="center"/>
    </xf>
    <xf numFmtId="9" fontId="8" fillId="8" borderId="0" xfId="569" applyFont="1" applyFill="1" applyAlignment="1">
      <alignment horizontal="center" vertical="center"/>
    </xf>
    <xf numFmtId="0" fontId="4" fillId="8" borderId="0" xfId="568" applyFill="1">
      <alignment vertical="center"/>
    </xf>
    <xf numFmtId="0" fontId="11" fillId="8" borderId="0" xfId="568" applyFont="1" applyFill="1">
      <alignment vertical="center"/>
    </xf>
    <xf numFmtId="0" fontId="4" fillId="0" borderId="0" xfId="568">
      <alignment vertical="center"/>
    </xf>
    <xf numFmtId="0" fontId="60" fillId="2" borderId="0" xfId="568" applyFont="1" applyFill="1">
      <alignment vertical="center"/>
    </xf>
    <xf numFmtId="0" fontId="4" fillId="2" borderId="0" xfId="568" applyFill="1">
      <alignment vertical="center"/>
    </xf>
    <xf numFmtId="0" fontId="70" fillId="0" borderId="0" xfId="568" applyFont="1">
      <alignment vertical="center"/>
    </xf>
    <xf numFmtId="0" fontId="71" fillId="0" borderId="0" xfId="568" applyFont="1">
      <alignment vertical="center"/>
    </xf>
    <xf numFmtId="0" fontId="11" fillId="7" borderId="0" xfId="568" applyFont="1" applyFill="1">
      <alignment vertical="center"/>
    </xf>
    <xf numFmtId="0" fontId="31" fillId="0" borderId="0" xfId="568" applyFont="1">
      <alignment vertical="center"/>
    </xf>
    <xf numFmtId="0" fontId="9" fillId="0" borderId="0" xfId="568" applyFont="1">
      <alignment vertical="center"/>
    </xf>
    <xf numFmtId="0" fontId="11" fillId="0" borderId="0" xfId="568" applyFont="1">
      <alignment vertical="center"/>
    </xf>
    <xf numFmtId="0" fontId="50" fillId="0" borderId="0" xfId="568" applyFont="1">
      <alignment vertical="center"/>
    </xf>
    <xf numFmtId="0" fontId="48" fillId="0" borderId="0" xfId="568" applyFont="1">
      <alignment vertical="center"/>
    </xf>
    <xf numFmtId="0" fontId="55" fillId="0" borderId="0" xfId="568" applyFont="1" applyAlignment="1">
      <alignment horizontal="right"/>
    </xf>
    <xf numFmtId="0" fontId="49" fillId="0" borderId="0" xfId="568" applyFont="1">
      <alignment vertical="center"/>
    </xf>
    <xf numFmtId="0" fontId="11" fillId="0" borderId="0" xfId="568" applyFont="1" applyAlignment="1">
      <alignment horizontal="left" vertical="center"/>
    </xf>
    <xf numFmtId="0" fontId="30" fillId="0" borderId="0" xfId="568" applyFont="1">
      <alignment vertical="center"/>
    </xf>
    <xf numFmtId="0" fontId="51" fillId="0" borderId="0" xfId="568" applyFont="1" applyAlignment="1">
      <alignment horizontal="left" vertical="center" indent="1"/>
    </xf>
    <xf numFmtId="0" fontId="11" fillId="0" borderId="0" xfId="568" applyFont="1" applyAlignment="1">
      <alignment horizontal="center" vertical="center"/>
    </xf>
    <xf numFmtId="0" fontId="61" fillId="0" borderId="10" xfId="568" applyFont="1" applyBorder="1" applyAlignment="1">
      <alignment horizontal="center" vertical="center"/>
    </xf>
    <xf numFmtId="185" fontId="52" fillId="0" borderId="0" xfId="568" applyNumberFormat="1" applyFont="1" applyAlignment="1">
      <alignment horizontal="center" vertical="center"/>
    </xf>
    <xf numFmtId="185" fontId="52" fillId="0" borderId="0" xfId="568" applyNumberFormat="1" applyFont="1" applyAlignment="1">
      <alignment horizontal="left" vertical="center" indent="1"/>
    </xf>
    <xf numFmtId="0" fontId="53" fillId="0" borderId="10" xfId="568" applyFont="1" applyBorder="1" applyAlignment="1">
      <alignment horizontal="center" vertical="center"/>
    </xf>
    <xf numFmtId="0" fontId="11" fillId="0" borderId="10" xfId="568" applyFont="1" applyBorder="1" applyAlignment="1">
      <alignment horizontal="center" vertical="center"/>
    </xf>
    <xf numFmtId="185" fontId="19" fillId="0" borderId="0" xfId="568" applyNumberFormat="1" applyFont="1" applyAlignment="1">
      <alignment horizontal="center" vertical="center"/>
    </xf>
    <xf numFmtId="0" fontId="18" fillId="12" borderId="0" xfId="568" applyFont="1" applyFill="1">
      <alignment vertical="center"/>
    </xf>
    <xf numFmtId="0" fontId="11" fillId="12" borderId="0" xfId="568" applyFont="1" applyFill="1">
      <alignment vertical="center"/>
    </xf>
    <xf numFmtId="0" fontId="12" fillId="0" borderId="0" xfId="568" applyFont="1">
      <alignment vertical="center"/>
    </xf>
    <xf numFmtId="0" fontId="22" fillId="0" borderId="0" xfId="568" applyFont="1">
      <alignment vertical="center"/>
    </xf>
    <xf numFmtId="0" fontId="17" fillId="0" borderId="0" xfId="568" applyFont="1">
      <alignment vertical="center"/>
    </xf>
    <xf numFmtId="0" fontId="42" fillId="9" borderId="30" xfId="568" applyFont="1" applyFill="1" applyBorder="1" applyAlignment="1">
      <alignment horizontal="center" vertical="center"/>
    </xf>
    <xf numFmtId="0" fontId="42" fillId="0" borderId="31" xfId="568" applyFont="1" applyBorder="1" applyAlignment="1">
      <alignment horizontal="center" vertical="center" wrapText="1"/>
    </xf>
    <xf numFmtId="185" fontId="42" fillId="10" borderId="31" xfId="568" applyNumberFormat="1" applyFont="1" applyFill="1" applyBorder="1" applyAlignment="1">
      <alignment horizontal="center" vertical="center" wrapText="1"/>
    </xf>
    <xf numFmtId="0" fontId="42" fillId="0" borderId="32" xfId="568" applyFont="1" applyBorder="1" applyAlignment="1">
      <alignment horizontal="center" vertical="center" wrapText="1"/>
    </xf>
    <xf numFmtId="193" fontId="42" fillId="9" borderId="27" xfId="568" applyNumberFormat="1" applyFont="1" applyFill="1" applyBorder="1" applyAlignment="1">
      <alignment horizontal="center" vertical="center"/>
    </xf>
    <xf numFmtId="177" fontId="43" fillId="0" borderId="28" xfId="4" applyNumberFormat="1" applyFont="1" applyBorder="1" applyAlignment="1">
      <alignment horizontal="center" vertical="center" wrapText="1"/>
    </xf>
    <xf numFmtId="177" fontId="44" fillId="10" borderId="28" xfId="4" applyNumberFormat="1" applyFont="1" applyFill="1" applyBorder="1" applyAlignment="1">
      <alignment horizontal="center" vertical="center" wrapText="1"/>
    </xf>
    <xf numFmtId="9" fontId="44" fillId="0" borderId="29" xfId="569" applyFont="1" applyBorder="1" applyAlignment="1">
      <alignment horizontal="center" vertical="center"/>
    </xf>
    <xf numFmtId="194" fontId="42" fillId="9" borderId="22" xfId="568" applyNumberFormat="1" applyFont="1" applyFill="1" applyBorder="1" applyAlignment="1">
      <alignment horizontal="center" vertical="center"/>
    </xf>
    <xf numFmtId="177" fontId="43" fillId="0" borderId="23" xfId="4" applyNumberFormat="1" applyFont="1" applyBorder="1" applyAlignment="1">
      <alignment horizontal="center" vertical="center" wrapText="1"/>
    </xf>
    <xf numFmtId="9" fontId="80" fillId="0" borderId="24" xfId="569" applyFont="1" applyBorder="1" applyAlignment="1">
      <alignment horizontal="center" vertical="center"/>
    </xf>
    <xf numFmtId="178" fontId="80" fillId="0" borderId="24" xfId="569" applyNumberFormat="1" applyFont="1" applyBorder="1" applyAlignment="1">
      <alignment horizontal="center" vertical="center"/>
    </xf>
    <xf numFmtId="0" fontId="79" fillId="9" borderId="22" xfId="568" applyFont="1" applyFill="1" applyBorder="1" applyAlignment="1">
      <alignment horizontal="center" vertical="center"/>
    </xf>
    <xf numFmtId="178" fontId="43" fillId="0" borderId="23" xfId="569" applyNumberFormat="1" applyFont="1" applyBorder="1" applyAlignment="1">
      <alignment horizontal="right" vertical="center" wrapText="1"/>
    </xf>
    <xf numFmtId="10" fontId="44" fillId="10" borderId="23" xfId="569" applyNumberFormat="1" applyFont="1" applyFill="1" applyBorder="1" applyAlignment="1">
      <alignment horizontal="center" vertical="center" wrapText="1"/>
    </xf>
    <xf numFmtId="178" fontId="44" fillId="0" borderId="24" xfId="569" applyNumberFormat="1" applyFont="1" applyBorder="1" applyAlignment="1">
      <alignment horizontal="right" vertical="center"/>
    </xf>
    <xf numFmtId="0" fontId="42" fillId="9" borderId="25" xfId="568" applyFont="1" applyFill="1" applyBorder="1" applyAlignment="1">
      <alignment horizontal="center" vertical="center"/>
    </xf>
    <xf numFmtId="10" fontId="43" fillId="0" borderId="26" xfId="569" applyNumberFormat="1" applyFont="1" applyBorder="1" applyAlignment="1">
      <alignment horizontal="center" vertical="center" wrapText="1"/>
    </xf>
    <xf numFmtId="0" fontId="11" fillId="0" borderId="5" xfId="568" applyFont="1" applyBorder="1" applyAlignment="1">
      <alignment horizontal="center" vertical="center" wrapText="1"/>
    </xf>
    <xf numFmtId="0" fontId="12" fillId="6" borderId="0" xfId="568" applyFont="1" applyFill="1">
      <alignment vertical="center"/>
    </xf>
    <xf numFmtId="189" fontId="12" fillId="6" borderId="0" xfId="568" applyNumberFormat="1" applyFont="1" applyFill="1" applyAlignment="1">
      <alignment horizontal="left" vertical="center"/>
    </xf>
    <xf numFmtId="10" fontId="12" fillId="6" borderId="0" xfId="569" applyNumberFormat="1" applyFont="1" applyFill="1">
      <alignment vertical="center"/>
    </xf>
    <xf numFmtId="179" fontId="12" fillId="6" borderId="0" xfId="4" applyNumberFormat="1" applyFont="1" applyFill="1">
      <alignment vertical="center"/>
    </xf>
    <xf numFmtId="181" fontId="12" fillId="6" borderId="0" xfId="4" applyNumberFormat="1" applyFont="1" applyFill="1">
      <alignment vertical="center"/>
    </xf>
    <xf numFmtId="177" fontId="47" fillId="6" borderId="0" xfId="4" applyNumberFormat="1" applyFont="1" applyFill="1">
      <alignment vertical="center"/>
    </xf>
    <xf numFmtId="177" fontId="17" fillId="6" borderId="0" xfId="568" applyNumberFormat="1" applyFont="1" applyFill="1" applyAlignment="1">
      <alignment horizontal="center" vertical="center"/>
    </xf>
    <xf numFmtId="185" fontId="12" fillId="0" borderId="0" xfId="568" applyNumberFormat="1" applyFont="1">
      <alignment vertical="center"/>
    </xf>
    <xf numFmtId="189" fontId="12" fillId="0" borderId="0" xfId="568" applyNumberFormat="1" applyFont="1" applyAlignment="1">
      <alignment horizontal="left" vertical="center"/>
    </xf>
    <xf numFmtId="10" fontId="12" fillId="0" borderId="0" xfId="569" applyNumberFormat="1" applyFont="1">
      <alignment vertical="center"/>
    </xf>
    <xf numFmtId="179" fontId="12" fillId="0" borderId="0" xfId="571" applyNumberFormat="1" applyFont="1">
      <alignment vertical="center"/>
    </xf>
    <xf numFmtId="181" fontId="12" fillId="0" borderId="0" xfId="4" applyNumberFormat="1" applyFont="1">
      <alignment vertical="center"/>
    </xf>
    <xf numFmtId="177" fontId="47" fillId="0" borderId="0" xfId="4" applyNumberFormat="1" applyFont="1">
      <alignment vertical="center"/>
    </xf>
    <xf numFmtId="187" fontId="17" fillId="0" borderId="0" xfId="568" applyNumberFormat="1" applyFont="1" applyAlignment="1">
      <alignment horizontal="center" vertical="center"/>
    </xf>
    <xf numFmtId="0" fontId="11" fillId="6" borderId="0" xfId="568" applyFont="1" applyFill="1">
      <alignment vertical="center"/>
    </xf>
    <xf numFmtId="9" fontId="56" fillId="6" borderId="0" xfId="569" applyFont="1" applyFill="1" applyAlignment="1">
      <alignment horizontal="center" vertical="center"/>
    </xf>
    <xf numFmtId="187" fontId="14" fillId="6" borderId="0" xfId="568" applyNumberFormat="1" applyFont="1" applyFill="1" applyAlignment="1">
      <alignment horizontal="center" vertical="center"/>
    </xf>
    <xf numFmtId="0" fontId="18" fillId="0" borderId="0" xfId="568" applyFont="1">
      <alignment vertical="center"/>
    </xf>
    <xf numFmtId="179" fontId="12" fillId="0" borderId="0" xfId="4" applyNumberFormat="1" applyFont="1">
      <alignment vertical="center"/>
    </xf>
    <xf numFmtId="0" fontId="42" fillId="9" borderId="36" xfId="568" applyFont="1" applyFill="1" applyBorder="1" applyAlignment="1">
      <alignment horizontal="center" vertical="center"/>
    </xf>
    <xf numFmtId="0" fontId="42" fillId="0" borderId="37" xfId="568" applyFont="1" applyBorder="1" applyAlignment="1">
      <alignment horizontal="center" vertical="center" wrapText="1"/>
    </xf>
    <xf numFmtId="185" fontId="42" fillId="10" borderId="37" xfId="568" applyNumberFormat="1" applyFont="1" applyFill="1" applyBorder="1" applyAlignment="1">
      <alignment horizontal="center" vertical="center" wrapText="1"/>
    </xf>
    <xf numFmtId="0" fontId="42" fillId="0" borderId="38" xfId="568" applyFont="1" applyBorder="1" applyAlignment="1">
      <alignment horizontal="center" vertical="center" wrapText="1"/>
    </xf>
    <xf numFmtId="0" fontId="42" fillId="9" borderId="39" xfId="568" applyFont="1" applyFill="1" applyBorder="1" applyAlignment="1">
      <alignment horizontal="center" vertical="center"/>
    </xf>
    <xf numFmtId="177" fontId="46" fillId="6" borderId="40" xfId="4" applyNumberFormat="1" applyFont="1" applyFill="1" applyBorder="1" applyAlignment="1">
      <alignment horizontal="center" vertical="center" wrapText="1"/>
    </xf>
    <xf numFmtId="177" fontId="46" fillId="10" borderId="40" xfId="4" applyNumberFormat="1" applyFont="1" applyFill="1" applyBorder="1" applyAlignment="1">
      <alignment horizontal="center" vertical="center" wrapText="1"/>
    </xf>
    <xf numFmtId="0" fontId="42" fillId="6" borderId="41" xfId="568" applyFont="1" applyFill="1" applyBorder="1" applyAlignment="1">
      <alignment horizontal="center" vertical="center"/>
    </xf>
    <xf numFmtId="0" fontId="58" fillId="9" borderId="33" xfId="568" applyFont="1" applyFill="1" applyBorder="1" applyAlignment="1">
      <alignment horizontal="center" vertical="center"/>
    </xf>
    <xf numFmtId="9" fontId="43" fillId="0" borderId="34" xfId="569" applyFont="1" applyBorder="1" applyAlignment="1">
      <alignment horizontal="center" vertical="center" wrapText="1"/>
    </xf>
    <xf numFmtId="9" fontId="44" fillId="10" borderId="34" xfId="569" applyFont="1" applyFill="1" applyBorder="1" applyAlignment="1">
      <alignment horizontal="center" vertical="center" wrapText="1"/>
    </xf>
    <xf numFmtId="9" fontId="44" fillId="0" borderId="35" xfId="569" applyFont="1" applyBorder="1" applyAlignment="1">
      <alignment horizontal="center" vertical="center"/>
    </xf>
    <xf numFmtId="0" fontId="58" fillId="9" borderId="17" xfId="568" applyFont="1" applyFill="1" applyBorder="1" applyAlignment="1">
      <alignment horizontal="center" vertical="center"/>
    </xf>
    <xf numFmtId="9" fontId="43" fillId="0" borderId="12" xfId="569" applyFont="1" applyBorder="1" applyAlignment="1">
      <alignment horizontal="center" vertical="center" wrapText="1"/>
    </xf>
    <xf numFmtId="9" fontId="44" fillId="10" borderId="12" xfId="569" applyFont="1" applyFill="1" applyBorder="1" applyAlignment="1">
      <alignment horizontal="center" vertical="center" wrapText="1"/>
    </xf>
    <xf numFmtId="9" fontId="44" fillId="0" borderId="18" xfId="569" applyFont="1" applyBorder="1" applyAlignment="1">
      <alignment horizontal="center" vertical="center"/>
    </xf>
    <xf numFmtId="0" fontId="42" fillId="9" borderId="17" xfId="568" applyFont="1" applyFill="1" applyBorder="1" applyAlignment="1">
      <alignment horizontal="center" vertical="center"/>
    </xf>
    <xf numFmtId="0" fontId="59" fillId="9" borderId="17" xfId="568" applyFont="1" applyFill="1" applyBorder="1" applyAlignment="1">
      <alignment horizontal="center" vertical="center"/>
    </xf>
    <xf numFmtId="0" fontId="59" fillId="9" borderId="19" xfId="568" applyFont="1" applyFill="1" applyBorder="1" applyAlignment="1">
      <alignment horizontal="center" vertical="center"/>
    </xf>
    <xf numFmtId="9" fontId="43" fillId="0" borderId="20" xfId="569" applyFont="1" applyBorder="1" applyAlignment="1">
      <alignment horizontal="center" vertical="center" wrapText="1"/>
    </xf>
    <xf numFmtId="9" fontId="44" fillId="10" borderId="20" xfId="569" applyFont="1" applyFill="1" applyBorder="1" applyAlignment="1">
      <alignment horizontal="center" vertical="center" wrapText="1"/>
    </xf>
    <xf numFmtId="9" fontId="44" fillId="0" borderId="21" xfId="569" applyFont="1" applyBorder="1" applyAlignment="1">
      <alignment horizontal="center" vertical="center"/>
    </xf>
    <xf numFmtId="185" fontId="12" fillId="6" borderId="0" xfId="568" applyNumberFormat="1" applyFont="1" applyFill="1">
      <alignment vertical="center"/>
    </xf>
    <xf numFmtId="187" fontId="17" fillId="6" borderId="0" xfId="568" applyNumberFormat="1" applyFont="1" applyFill="1" applyAlignment="1">
      <alignment horizontal="center" vertical="center"/>
    </xf>
    <xf numFmtId="187" fontId="18" fillId="6" borderId="0" xfId="568" applyNumberFormat="1" applyFont="1" applyFill="1" applyAlignment="1">
      <alignment horizontal="center" vertical="center"/>
    </xf>
    <xf numFmtId="0" fontId="23" fillId="0" borderId="0" xfId="568" applyFont="1" applyAlignment="1">
      <alignment horizontal="center" vertical="center"/>
    </xf>
    <xf numFmtId="178" fontId="23" fillId="0" borderId="0" xfId="569" applyNumberFormat="1" applyFont="1" applyFill="1" applyBorder="1" applyAlignment="1">
      <alignment horizontal="center" vertical="center" wrapText="1"/>
    </xf>
    <xf numFmtId="184" fontId="9" fillId="0" borderId="0" xfId="4" applyNumberFormat="1" applyFont="1" applyFill="1" applyBorder="1">
      <alignment vertical="center"/>
    </xf>
    <xf numFmtId="0" fontId="42" fillId="9" borderId="44" xfId="568" applyFont="1" applyFill="1" applyBorder="1" applyAlignment="1">
      <alignment horizontal="center" vertical="center"/>
    </xf>
    <xf numFmtId="0" fontId="42" fillId="10" borderId="45" xfId="568" applyFont="1" applyFill="1" applyBorder="1" applyAlignment="1">
      <alignment horizontal="center" vertical="center" wrapText="1"/>
    </xf>
    <xf numFmtId="0" fontId="42" fillId="10" borderId="46" xfId="568" applyFont="1" applyFill="1" applyBorder="1" applyAlignment="1">
      <alignment horizontal="center" vertical="center" wrapText="1"/>
    </xf>
    <xf numFmtId="0" fontId="42" fillId="9" borderId="47" xfId="568" applyFont="1" applyFill="1" applyBorder="1" applyAlignment="1">
      <alignment horizontal="center" vertical="center"/>
    </xf>
    <xf numFmtId="185" fontId="72" fillId="0" borderId="48" xfId="568" applyNumberFormat="1" applyFont="1" applyBorder="1" applyAlignment="1">
      <alignment horizontal="center" vertical="center"/>
    </xf>
    <xf numFmtId="185" fontId="72" fillId="0" borderId="49" xfId="568" applyNumberFormat="1" applyFont="1" applyBorder="1" applyAlignment="1">
      <alignment horizontal="center" vertical="center"/>
    </xf>
    <xf numFmtId="0" fontId="58" fillId="9" borderId="42" xfId="568" applyFont="1" applyFill="1" applyBorder="1" applyAlignment="1">
      <alignment horizontal="center" vertical="center"/>
    </xf>
    <xf numFmtId="177" fontId="43" fillId="0" borderId="12" xfId="4" applyNumberFormat="1" applyFont="1" applyBorder="1" applyAlignment="1">
      <alignment horizontal="center" vertical="center" wrapText="1"/>
    </xf>
    <xf numFmtId="9" fontId="43" fillId="0" borderId="43" xfId="569" applyFont="1" applyBorder="1" applyAlignment="1">
      <alignment horizontal="center" vertical="center" wrapText="1"/>
    </xf>
    <xf numFmtId="0" fontId="58" fillId="9" borderId="11" xfId="568" applyFont="1" applyFill="1" applyBorder="1" applyAlignment="1">
      <alignment horizontal="center" vertical="center"/>
    </xf>
    <xf numFmtId="177" fontId="43" fillId="0" borderId="13" xfId="4" applyNumberFormat="1" applyFont="1" applyBorder="1" applyAlignment="1">
      <alignment horizontal="center" vertical="center" wrapText="1"/>
    </xf>
    <xf numFmtId="0" fontId="42" fillId="9" borderId="11" xfId="568" applyFont="1" applyFill="1" applyBorder="1" applyAlignment="1">
      <alignment horizontal="center" vertical="center"/>
    </xf>
    <xf numFmtId="0" fontId="57" fillId="9" borderId="11" xfId="568" applyFont="1" applyFill="1" applyBorder="1" applyAlignment="1">
      <alignment horizontal="center" vertical="center"/>
    </xf>
    <xf numFmtId="0" fontId="57" fillId="9" borderId="14" xfId="568" applyFont="1" applyFill="1" applyBorder="1" applyAlignment="1">
      <alignment horizontal="center" vertical="center"/>
    </xf>
    <xf numFmtId="177" fontId="43" fillId="0" borderId="15" xfId="4" applyNumberFormat="1" applyFont="1" applyBorder="1" applyAlignment="1">
      <alignment horizontal="center" vertical="center" wrapText="1"/>
    </xf>
    <xf numFmtId="177" fontId="43" fillId="0" borderId="16" xfId="4" applyNumberFormat="1" applyFont="1" applyBorder="1" applyAlignment="1">
      <alignment horizontal="center" vertical="center" wrapText="1"/>
    </xf>
    <xf numFmtId="41" fontId="11" fillId="0" borderId="0" xfId="568" applyNumberFormat="1" applyFont="1" applyAlignment="1">
      <alignment horizontal="center" vertical="center"/>
    </xf>
    <xf numFmtId="189" fontId="11" fillId="0" borderId="0" xfId="568" applyNumberFormat="1" applyFont="1" applyAlignment="1">
      <alignment horizontal="center" vertical="center"/>
    </xf>
    <xf numFmtId="10" fontId="12" fillId="0" borderId="0" xfId="569" applyNumberFormat="1" applyFont="1" applyBorder="1" applyAlignment="1">
      <alignment horizontal="center" vertical="center"/>
    </xf>
    <xf numFmtId="179" fontId="12" fillId="0" borderId="0" xfId="4" applyNumberFormat="1" applyFont="1" applyBorder="1" applyAlignment="1">
      <alignment horizontal="center" vertical="center"/>
    </xf>
    <xf numFmtId="181" fontId="12" fillId="0" borderId="0" xfId="4" applyNumberFormat="1" applyFont="1" applyBorder="1" applyAlignment="1">
      <alignment horizontal="center" vertical="center"/>
    </xf>
    <xf numFmtId="2" fontId="47" fillId="0" borderId="0" xfId="4" applyNumberFormat="1" applyFont="1" applyBorder="1" applyAlignment="1">
      <alignment horizontal="center" vertical="center"/>
    </xf>
    <xf numFmtId="0" fontId="11" fillId="6" borderId="6" xfId="568" applyFont="1" applyFill="1" applyBorder="1" applyAlignment="1">
      <alignment horizontal="center" vertical="center"/>
    </xf>
    <xf numFmtId="0" fontId="11" fillId="6" borderId="6" xfId="568" applyFont="1" applyFill="1" applyBorder="1">
      <alignment vertical="center"/>
    </xf>
    <xf numFmtId="41" fontId="14" fillId="6" borderId="0" xfId="568" applyNumberFormat="1" applyFont="1" applyFill="1" applyAlignment="1">
      <alignment horizontal="center" vertical="center"/>
    </xf>
    <xf numFmtId="0" fontId="23" fillId="6" borderId="0" xfId="568" applyFont="1" applyFill="1" applyAlignment="1">
      <alignment horizontal="center" vertical="center"/>
    </xf>
    <xf numFmtId="178" fontId="23" fillId="6" borderId="0" xfId="569" applyNumberFormat="1" applyFont="1" applyFill="1" applyBorder="1" applyAlignment="1">
      <alignment horizontal="center" vertical="center" wrapText="1"/>
    </xf>
    <xf numFmtId="0" fontId="14" fillId="6" borderId="0" xfId="568" applyFont="1" applyFill="1" applyAlignment="1">
      <alignment horizontal="center" vertical="center"/>
    </xf>
    <xf numFmtId="186" fontId="29" fillId="3" borderId="1" xfId="572" applyFont="1" applyFill="1" applyBorder="1">
      <alignment vertical="center"/>
    </xf>
    <xf numFmtId="186" fontId="29" fillId="3" borderId="7" xfId="572" applyFont="1" applyFill="1" applyBorder="1" applyAlignment="1">
      <alignment horizontal="left" vertical="center"/>
    </xf>
    <xf numFmtId="186" fontId="29" fillId="3" borderId="1" xfId="572" applyFont="1" applyFill="1" applyBorder="1" applyAlignment="1">
      <alignment horizontal="center" vertical="center"/>
    </xf>
    <xf numFmtId="186" fontId="15" fillId="3" borderId="2" xfId="572" applyFont="1" applyFill="1" applyBorder="1">
      <alignment vertical="center"/>
    </xf>
    <xf numFmtId="186" fontId="8" fillId="3" borderId="8" xfId="572" applyFont="1" applyFill="1" applyBorder="1" applyAlignment="1">
      <alignment horizontal="center" vertical="center"/>
    </xf>
    <xf numFmtId="186" fontId="8" fillId="3" borderId="2" xfId="572" applyFont="1" applyFill="1" applyBorder="1" applyAlignment="1">
      <alignment horizontal="center" vertical="center"/>
    </xf>
    <xf numFmtId="186" fontId="15" fillId="3" borderId="2" xfId="572" applyFont="1" applyFill="1" applyBorder="1" applyAlignment="1">
      <alignment horizontal="left" vertical="center"/>
    </xf>
    <xf numFmtId="186" fontId="15" fillId="3" borderId="3" xfId="572" applyFont="1" applyFill="1" applyBorder="1">
      <alignment vertical="center"/>
    </xf>
    <xf numFmtId="186" fontId="8" fillId="3" borderId="9" xfId="572" applyFont="1" applyFill="1" applyBorder="1" applyAlignment="1">
      <alignment horizontal="center" vertical="center"/>
    </xf>
    <xf numFmtId="186" fontId="8" fillId="3" borderId="3" xfId="572" applyFont="1" applyFill="1" applyBorder="1" applyAlignment="1">
      <alignment horizontal="center" vertical="center"/>
    </xf>
    <xf numFmtId="186" fontId="15" fillId="3" borderId="3" xfId="572" applyFont="1" applyFill="1" applyBorder="1" applyAlignment="1">
      <alignment horizontal="left" vertical="center"/>
    </xf>
    <xf numFmtId="177" fontId="30" fillId="0" borderId="0" xfId="4" applyNumberFormat="1" applyFont="1" applyFill="1" applyBorder="1">
      <alignment vertical="center"/>
    </xf>
    <xf numFmtId="0" fontId="30" fillId="0" borderId="0" xfId="568" quotePrefix="1" applyFont="1">
      <alignment vertical="center"/>
    </xf>
    <xf numFmtId="0" fontId="51" fillId="13" borderId="0" xfId="568" applyFont="1" applyFill="1" applyAlignment="1">
      <alignment horizontal="center" vertical="center"/>
    </xf>
    <xf numFmtId="185" fontId="37" fillId="0" borderId="0" xfId="568" applyNumberFormat="1" applyFont="1" applyAlignment="1">
      <alignment horizontal="center" vertical="center"/>
    </xf>
    <xf numFmtId="187" fontId="54" fillId="10" borderId="26" xfId="569" applyNumberFormat="1" applyFont="1" applyFill="1" applyBorder="1" applyAlignment="1">
      <alignment horizontal="centerContinuous" vertical="center"/>
    </xf>
    <xf numFmtId="187" fontId="54" fillId="10" borderId="50" xfId="569" applyNumberFormat="1" applyFont="1" applyFill="1" applyBorder="1" applyAlignment="1">
      <alignment horizontal="centerContinuous" vertical="center"/>
    </xf>
    <xf numFmtId="0" fontId="20" fillId="0" borderId="0" xfId="568" applyFont="1">
      <alignment vertical="center"/>
    </xf>
    <xf numFmtId="0" fontId="35" fillId="0" borderId="0" xfId="568" applyFont="1">
      <alignment vertical="center"/>
    </xf>
    <xf numFmtId="9" fontId="20" fillId="0" borderId="0" xfId="569" applyFont="1" applyAlignment="1">
      <alignment horizontal="center" vertical="center"/>
    </xf>
    <xf numFmtId="9" fontId="20" fillId="0" borderId="0" xfId="569" applyFont="1" applyFill="1" applyAlignment="1">
      <alignment horizontal="center" vertical="center"/>
    </xf>
    <xf numFmtId="0" fontId="38" fillId="0" borderId="0" xfId="568" applyFont="1">
      <alignment vertical="center"/>
    </xf>
    <xf numFmtId="0" fontId="77" fillId="0" borderId="0" xfId="568" applyFont="1">
      <alignment vertical="center"/>
    </xf>
    <xf numFmtId="0" fontId="36" fillId="0" borderId="0" xfId="568" applyFont="1">
      <alignment vertical="center"/>
    </xf>
    <xf numFmtId="9" fontId="8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1" fillId="0" borderId="0" xfId="568" applyFont="1">
      <alignment vertical="center"/>
    </xf>
    <xf numFmtId="0" fontId="16" fillId="0" borderId="0" xfId="568" applyFont="1">
      <alignment vertical="center"/>
    </xf>
    <xf numFmtId="49" fontId="62" fillId="15" borderId="0" xfId="568" applyNumberFormat="1" applyFont="1" applyFill="1" applyAlignment="1">
      <alignment horizontal="center" vertical="center" wrapText="1"/>
    </xf>
    <xf numFmtId="49" fontId="39" fillId="15" borderId="0" xfId="568" applyNumberFormat="1" applyFont="1" applyFill="1" applyAlignment="1">
      <alignment horizontal="center" vertical="center" wrapText="1"/>
    </xf>
    <xf numFmtId="9" fontId="67" fillId="15" borderId="0" xfId="569" applyFont="1" applyFill="1" applyBorder="1" applyAlignment="1">
      <alignment horizontal="center" vertical="center" wrapText="1"/>
    </xf>
    <xf numFmtId="49" fontId="67" fillId="15" borderId="0" xfId="568" applyNumberFormat="1" applyFont="1" applyFill="1" applyAlignment="1">
      <alignment horizontal="center" vertical="center" wrapText="1"/>
    </xf>
    <xf numFmtId="49" fontId="75" fillId="15" borderId="0" xfId="568" applyNumberFormat="1" applyFont="1" applyFill="1" applyAlignment="1">
      <alignment horizontal="center" vertical="center" wrapText="1"/>
    </xf>
    <xf numFmtId="180" fontId="62" fillId="16" borderId="0" xfId="568" applyNumberFormat="1" applyFont="1" applyFill="1" applyAlignment="1">
      <alignment horizontal="center" vertical="center"/>
    </xf>
    <xf numFmtId="183" fontId="33" fillId="16" borderId="0" xfId="568" applyNumberFormat="1" applyFont="1" applyFill="1" applyAlignment="1">
      <alignment horizontal="center" vertical="center"/>
    </xf>
    <xf numFmtId="9" fontId="76" fillId="16" borderId="0" xfId="569" applyFont="1" applyFill="1" applyBorder="1" applyAlignment="1">
      <alignment horizontal="center" vertical="center"/>
    </xf>
    <xf numFmtId="9" fontId="7" fillId="16" borderId="0" xfId="569" applyFont="1" applyFill="1" applyBorder="1" applyAlignment="1">
      <alignment horizontal="center" vertical="center"/>
    </xf>
    <xf numFmtId="190" fontId="7" fillId="16" borderId="0" xfId="568" applyNumberFormat="1" applyFont="1" applyFill="1" applyAlignment="1">
      <alignment horizontal="center" vertical="center"/>
    </xf>
    <xf numFmtId="0" fontId="7" fillId="16" borderId="0" xfId="568" applyFont="1" applyFill="1" applyAlignment="1">
      <alignment horizontal="center" vertical="center"/>
    </xf>
    <xf numFmtId="185" fontId="7" fillId="16" borderId="0" xfId="568" applyNumberFormat="1" applyFont="1" applyFill="1" applyAlignment="1">
      <alignment horizontal="center" vertical="center"/>
    </xf>
    <xf numFmtId="10" fontId="7" fillId="16" borderId="0" xfId="569" applyNumberFormat="1" applyFont="1" applyFill="1" applyBorder="1" applyAlignment="1">
      <alignment horizontal="right" vertical="center"/>
    </xf>
    <xf numFmtId="179" fontId="7" fillId="16" borderId="0" xfId="568" applyNumberFormat="1" applyFont="1" applyFill="1" applyAlignment="1">
      <alignment horizontal="right" vertical="center"/>
    </xf>
    <xf numFmtId="191" fontId="7" fillId="16" borderId="0" xfId="568" applyNumberFormat="1" applyFont="1" applyFill="1" applyAlignment="1">
      <alignment horizontal="right" vertical="center"/>
    </xf>
    <xf numFmtId="192" fontId="7" fillId="16" borderId="0" xfId="568" applyNumberFormat="1" applyFont="1" applyFill="1" applyAlignment="1">
      <alignment horizontal="right" vertical="center"/>
    </xf>
    <xf numFmtId="192" fontId="75" fillId="16" borderId="0" xfId="568" applyNumberFormat="1" applyFont="1" applyFill="1" applyAlignment="1">
      <alignment horizontal="right" vertical="center"/>
    </xf>
    <xf numFmtId="188" fontId="30" fillId="0" borderId="0" xfId="569" applyNumberFormat="1" applyFont="1">
      <alignment vertical="center"/>
    </xf>
    <xf numFmtId="9" fontId="30" fillId="0" borderId="0" xfId="569" applyFont="1" applyFill="1" applyBorder="1">
      <alignment vertical="center"/>
    </xf>
    <xf numFmtId="41" fontId="30" fillId="0" borderId="0" xfId="4" applyFont="1" applyFill="1" applyBorder="1">
      <alignment vertical="center"/>
    </xf>
    <xf numFmtId="185" fontId="30" fillId="0" borderId="0" xfId="568" applyNumberFormat="1" applyFont="1">
      <alignment vertical="center"/>
    </xf>
    <xf numFmtId="9" fontId="30" fillId="0" borderId="0" xfId="569" applyFont="1">
      <alignment vertical="center"/>
    </xf>
    <xf numFmtId="10" fontId="82" fillId="0" borderId="0" xfId="569" applyNumberFormat="1" applyFont="1">
      <alignment vertical="center"/>
    </xf>
    <xf numFmtId="179" fontId="82" fillId="0" borderId="0" xfId="4" applyNumberFormat="1" applyFont="1">
      <alignment vertical="center"/>
    </xf>
    <xf numFmtId="181" fontId="82" fillId="0" borderId="0" xfId="4" applyNumberFormat="1" applyFont="1">
      <alignment vertical="center"/>
    </xf>
    <xf numFmtId="41" fontId="30" fillId="0" borderId="0" xfId="4" applyFont="1" applyFill="1" applyBorder="1" applyAlignment="1">
      <alignment vertical="center" wrapText="1"/>
    </xf>
    <xf numFmtId="9" fontId="30" fillId="0" borderId="0" xfId="568" applyNumberFormat="1" applyFont="1" applyAlignment="1">
      <alignment horizontal="left" vertical="center"/>
    </xf>
    <xf numFmtId="41" fontId="30" fillId="0" borderId="0" xfId="4" applyFont="1" applyFill="1" applyBorder="1" applyAlignment="1">
      <alignment horizontal="center" vertical="center" wrapText="1"/>
    </xf>
    <xf numFmtId="41" fontId="30" fillId="0" borderId="0" xfId="4" applyFont="1" applyAlignment="1">
      <alignment horizontal="center" vertical="center"/>
    </xf>
    <xf numFmtId="41" fontId="30" fillId="0" borderId="0" xfId="4" applyFont="1">
      <alignment vertical="center"/>
    </xf>
    <xf numFmtId="9" fontId="30" fillId="0" borderId="0" xfId="569" applyFont="1" applyFill="1" applyBorder="1" applyAlignment="1">
      <alignment vertical="center" wrapText="1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6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0" fontId="7" fillId="16" borderId="0" xfId="562" applyNumberFormat="1" applyFont="1" applyFill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191" fontId="7" fillId="16" borderId="0" xfId="562" applyNumberFormat="1" applyFont="1" applyFill="1" applyAlignment="1">
      <alignment horizontal="right" vertical="center"/>
    </xf>
    <xf numFmtId="191" fontId="81" fillId="16" borderId="0" xfId="562" applyNumberFormat="1" applyFont="1" applyFill="1" applyAlignment="1">
      <alignment horizontal="right" vertical="center"/>
    </xf>
    <xf numFmtId="0" fontId="51" fillId="0" borderId="0" xfId="568" applyFont="1" applyAlignment="1">
      <alignment horizontal="left" vertical="center" indent="1"/>
    </xf>
    <xf numFmtId="185" fontId="52" fillId="0" borderId="0" xfId="568" applyNumberFormat="1" applyFont="1" applyAlignment="1">
      <alignment horizontal="left" vertical="center" indent="1"/>
    </xf>
    <xf numFmtId="0" fontId="30" fillId="0" borderId="0" xfId="568" applyFont="1" applyAlignment="1">
      <alignment horizontal="center" vertical="center"/>
    </xf>
    <xf numFmtId="0" fontId="20" fillId="0" borderId="0" xfId="568" applyFont="1" applyAlignment="1">
      <alignment horizontal="center" vertical="center"/>
    </xf>
  </cellXfs>
  <cellStyles count="573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1" xr:uid="{BF739513-75FE-4D53-8CA4-4E4EEBC970B8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2 2" xfId="572" xr:uid="{695333C1-474A-4894-9D2F-D1C725441330}"/>
    <cellStyle name="표준 2 4" xfId="3" xr:uid="{F025CCA9-607F-40C4-B9F4-A4606A80B63C}"/>
    <cellStyle name="표준 3" xfId="565" xr:uid="{60C4FBB4-F171-472B-9713-681973E66964}"/>
  </cellStyles>
  <dxfs count="4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강인여객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18-432C-982B-F7661392BB15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18-432C-982B-F7661392BB15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18-432C-982B-F7661392BB15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418-432C-982B-F7661392BB15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418-432C-982B-F7661392BB1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418-432C-982B-F7661392BB15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418-432C-982B-F7661392BB15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C747-4099-B0A9-8C9E0EB45BC0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A4D-4252-8B47-4480C47FCB30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CD82-42B4-BA22-F1FD53258D5A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9F44-4B92-9B3C-4CBC572DFA6F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0B99-4E99-A8BC-3EA4E0ABDE51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34DC-49C1-A730-CBF83E22B834}"/>
              </c:ext>
            </c:extLst>
          </c:dPt>
          <c:dPt>
            <c:idx val="13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34DC-49C1-A730-CBF83E22B83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1.7711054686986105</c:v>
                </c:pt>
                <c:pt idx="1">
                  <c:v>2.2592241370456914</c:v>
                </c:pt>
                <c:pt idx="2">
                  <c:v>2.2180453735485735</c:v>
                </c:pt>
                <c:pt idx="3">
                  <c:v>2.1459378503693789</c:v>
                </c:pt>
                <c:pt idx="4">
                  <c:v>2.1185093864858913</c:v>
                </c:pt>
                <c:pt idx="5">
                  <c:v>2.060963575943759</c:v>
                </c:pt>
                <c:pt idx="6">
                  <c:v>2.0006355596555445</c:v>
                </c:pt>
                <c:pt idx="7">
                  <c:v>1.9541652305841921</c:v>
                </c:pt>
                <c:pt idx="8">
                  <c:v>1.9971140077082929</c:v>
                </c:pt>
                <c:pt idx="9">
                  <c:v>2.0840405956393084</c:v>
                </c:pt>
                <c:pt idx="10">
                  <c:v>2.0885948954943427</c:v>
                </c:pt>
                <c:pt idx="11">
                  <c:v>2.1214497828741061</c:v>
                </c:pt>
                <c:pt idx="12">
                  <c:v>2.1486537631526352</c:v>
                </c:pt>
                <c:pt idx="13">
                  <c:v>2.1500450492300041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418-432C-982B-F7661392B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3E-434B-82F2-DD0A1568BB7D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B3E-434B-82F2-DD0A1568BB7D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B3E-434B-82F2-DD0A1568BB7D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B3E-434B-82F2-DD0A1568BB7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B3E-434B-82F2-DD0A1568BB7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B3E-434B-82F2-DD0A1568BB7D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B3E-434B-82F2-DD0A1568BB7D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B3E-434B-82F2-DD0A1568BB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0.32</c:v>
                </c:pt>
                <c:pt idx="1">
                  <c:v>0.14666666666666667</c:v>
                </c:pt>
                <c:pt idx="2">
                  <c:v>0.16666666666666666</c:v>
                </c:pt>
                <c:pt idx="3">
                  <c:v>0.14666666666666667</c:v>
                </c:pt>
                <c:pt idx="4">
                  <c:v>0.14666666666666667</c:v>
                </c:pt>
                <c:pt idx="5">
                  <c:v>7.3333333333333334E-2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B3E-434B-82F2-DD0A1568B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종합!$M$82:$R$82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D-4C7B-9D2D-2A50DBD148AF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종합!$M$81:$R$81</c:f>
              <c:numCache>
                <c:formatCode>0%</c:formatCode>
                <c:ptCount val="6"/>
                <c:pt idx="0">
                  <c:v>0.16666666666666666</c:v>
                </c:pt>
                <c:pt idx="1">
                  <c:v>5.5555555555555552E-2</c:v>
                </c:pt>
                <c:pt idx="2">
                  <c:v>0.21428571428571427</c:v>
                </c:pt>
                <c:pt idx="3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5D-4C7B-9D2D-2A50DBD148AF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</c:v>
                </c:pt>
                <c:pt idx="1">
                  <c:v>5.5555555555555552E-2</c:v>
                </c:pt>
                <c:pt idx="2">
                  <c:v>0.21428571428571427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5D-4C7B-9D2D-2A50DBD148AF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</c:v>
                </c:pt>
                <c:pt idx="1">
                  <c:v>0.22222222222222221</c:v>
                </c:pt>
                <c:pt idx="2">
                  <c:v>0.39285714285714285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5D-4C7B-9D2D-2A50DBD148AF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0.5</c:v>
                </c:pt>
                <c:pt idx="1">
                  <c:v>0.22222222222222221</c:v>
                </c:pt>
                <c:pt idx="2">
                  <c:v>0.10714285714285714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5D-4C7B-9D2D-2A50DBD148AF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0.33333333333333331</c:v>
                </c:pt>
                <c:pt idx="1">
                  <c:v>0.44444444444444442</c:v>
                </c:pt>
                <c:pt idx="2">
                  <c:v>7.1428571428571425E-2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5D-4C7B-9D2D-2A50DBD148AF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FC5D-4C7B-9D2D-2A50DBD148A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61E734-7559-4DE3-82BD-9B6ABB9E7436}"/>
            </a:ext>
          </a:extLst>
        </xdr:cNvPr>
        <xdr:cNvSpPr txBox="1"/>
      </xdr:nvSpPr>
      <xdr:spPr>
        <a:xfrm>
          <a:off x="8953500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3D12F5-42F3-4512-A42D-05D08E0DE7B9}"/>
            </a:ext>
          </a:extLst>
        </xdr:cNvPr>
        <xdr:cNvSpPr txBox="1"/>
      </xdr:nvSpPr>
      <xdr:spPr>
        <a:xfrm>
          <a:off x="9120468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151</xdr:row>
      <xdr:rowOff>45147</xdr:rowOff>
    </xdr:from>
    <xdr:ext cx="1526880" cy="307606"/>
    <xdr:pic>
      <xdr:nvPicPr>
        <xdr:cNvPr id="4" name="그림 3">
          <a:extLst>
            <a:ext uri="{FF2B5EF4-FFF2-40B4-BE49-F238E27FC236}">
              <a16:creationId xmlns:a16="http://schemas.microsoft.com/office/drawing/2014/main" id="{1FA44067-61CC-4399-A592-FABBEB1E8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3344" y="305251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4590BA8-1857-45E1-ADD7-1CBC322C1F48}"/>
            </a:ext>
          </a:extLst>
        </xdr:cNvPr>
        <xdr:cNvSpPr/>
      </xdr:nvSpPr>
      <xdr:spPr>
        <a:xfrm>
          <a:off x="128868" y="788895"/>
          <a:ext cx="862853" cy="87181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7C6FCB5-05F8-4394-B460-169A35D6E50A}"/>
            </a:ext>
          </a:extLst>
        </xdr:cNvPr>
        <xdr:cNvSpPr/>
      </xdr:nvSpPr>
      <xdr:spPr>
        <a:xfrm>
          <a:off x="1046629" y="784413"/>
          <a:ext cx="1653988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1042148</xdr:colOff>
      <xdr:row>26</xdr:row>
      <xdr:rowOff>22412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965E0307-7FF8-4E41-BA8A-CC256FCFE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B2636389-8321-4613-9AEF-C9174A6E22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EB3904F1-25A8-4C1F-8CD5-11A6ED8FF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8E7082C4-C937-4827-AD1D-93D45D648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855885" y="15506701"/>
          <a:ext cx="1775349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1E3D5B2F-9AC8-448F-B7D2-2FA9A68FB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9683" y="8377518"/>
          <a:ext cx="1785435" cy="247618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66FE1FD7-D3CC-4842-A5EC-BB189C0A62E4}"/>
            </a:ext>
          </a:extLst>
        </xdr:cNvPr>
        <xdr:cNvSpPr/>
      </xdr:nvSpPr>
      <xdr:spPr>
        <a:xfrm>
          <a:off x="2763371" y="784412"/>
          <a:ext cx="858370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2FF2C3F5-6A08-4901-AFB4-3511AA14EF02}"/>
            </a:ext>
          </a:extLst>
        </xdr:cNvPr>
        <xdr:cNvSpPr/>
      </xdr:nvSpPr>
      <xdr:spPr>
        <a:xfrm>
          <a:off x="3693458" y="791136"/>
          <a:ext cx="770965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CDA143E0-308B-478B-A438-E9374A67DA50}"/>
            </a:ext>
          </a:extLst>
        </xdr:cNvPr>
        <xdr:cNvSpPr/>
      </xdr:nvSpPr>
      <xdr:spPr>
        <a:xfrm>
          <a:off x="4527176" y="784413"/>
          <a:ext cx="116541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691242</xdr:colOff>
      <xdr:row>9</xdr:row>
      <xdr:rowOff>112058</xdr:rowOff>
    </xdr:from>
    <xdr:to>
      <xdr:col>6</xdr:col>
      <xdr:colOff>369796</xdr:colOff>
      <xdr:row>10</xdr:row>
      <xdr:rowOff>98132</xdr:rowOff>
    </xdr:to>
    <xdr:sp macro="" textlink="$K$23">
      <xdr:nvSpPr>
        <xdr:cNvPr id="31" name="TextBox 30">
          <a:extLst>
            <a:ext uri="{FF2B5EF4-FFF2-40B4-BE49-F238E27FC236}">
              <a16:creationId xmlns:a16="http://schemas.microsoft.com/office/drawing/2014/main" id="{E50F76AF-D43F-4717-8F2A-B59DDD5FB901}"/>
            </a:ext>
          </a:extLst>
        </xdr:cNvPr>
        <xdr:cNvSpPr txBox="1"/>
      </xdr:nvSpPr>
      <xdr:spPr>
        <a:xfrm>
          <a:off x="4344360" y="3171264"/>
          <a:ext cx="552612" cy="27742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186A20F-C193-4C2A-94C5-4628F1951A6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40020</xdr:colOff>
      <xdr:row>10</xdr:row>
      <xdr:rowOff>105656</xdr:rowOff>
    </xdr:from>
    <xdr:to>
      <xdr:col>6</xdr:col>
      <xdr:colOff>201706</xdr:colOff>
      <xdr:row>10</xdr:row>
      <xdr:rowOff>256933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E0F99127-9C74-473C-B33E-6A17E5F46B83}"/>
            </a:ext>
          </a:extLst>
        </xdr:cNvPr>
        <xdr:cNvCxnSpPr/>
      </xdr:nvCxnSpPr>
      <xdr:spPr>
        <a:xfrm flipV="1">
          <a:off x="4567196" y="3456215"/>
          <a:ext cx="161686" cy="1512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328971</xdr:colOff>
      <xdr:row>8</xdr:row>
      <xdr:rowOff>616324</xdr:rowOff>
    </xdr:from>
    <xdr:to>
      <xdr:col>6</xdr:col>
      <xdr:colOff>986119</xdr:colOff>
      <xdr:row>9</xdr:row>
      <xdr:rowOff>97655</xdr:rowOff>
    </xdr:to>
    <xdr:sp macro="" textlink="$K$24">
      <xdr:nvSpPr>
        <xdr:cNvPr id="27" name="TextBox 26">
          <a:extLst>
            <a:ext uri="{FF2B5EF4-FFF2-40B4-BE49-F238E27FC236}">
              <a16:creationId xmlns:a16="http://schemas.microsoft.com/office/drawing/2014/main" id="{79A4F6C1-CF7B-476C-89B0-21E76E8A10F7}"/>
            </a:ext>
          </a:extLst>
        </xdr:cNvPr>
        <xdr:cNvSpPr txBox="1"/>
      </xdr:nvSpPr>
      <xdr:spPr>
        <a:xfrm>
          <a:off x="4856147" y="2801471"/>
          <a:ext cx="657148" cy="35539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D04F963-E75A-4B2A-8D74-CC20DAA36F0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526677</xdr:colOff>
      <xdr:row>10</xdr:row>
      <xdr:rowOff>100854</xdr:rowOff>
    </xdr:from>
    <xdr:to>
      <xdr:col>6</xdr:col>
      <xdr:colOff>634677</xdr:colOff>
      <xdr:row>10</xdr:row>
      <xdr:rowOff>108858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79C5424C-FCA7-40BA-A6AF-2302B7F7EC8D}"/>
            </a:ext>
          </a:extLst>
        </xdr:cNvPr>
        <xdr:cNvCxnSpPr/>
      </xdr:nvCxnSpPr>
      <xdr:spPr>
        <a:xfrm flipV="1">
          <a:off x="5053853" y="3451413"/>
          <a:ext cx="108000" cy="800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  <xdr:oneCellAnchor>
    <xdr:from>
      <xdr:col>1</xdr:col>
      <xdr:colOff>552450</xdr:colOff>
      <xdr:row>4</xdr:row>
      <xdr:rowOff>85725</xdr:rowOff>
    </xdr:from>
    <xdr:ext cx="4914900" cy="2434589"/>
    <xdr:pic>
      <xdr:nvPicPr>
        <xdr:cNvPr id="5" name="그림 4">
          <a:extLst>
            <a:ext uri="{FF2B5EF4-FFF2-40B4-BE49-F238E27FC236}">
              <a16:creationId xmlns:a16="http://schemas.microsoft.com/office/drawing/2014/main" id="{92EF945F-C0A3-469D-BCAA-195392DFC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38F3EBEB-4D84-4E70-8333-AF1DB494B1DE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600075</xdr:colOff>
      <xdr:row>6</xdr:row>
      <xdr:rowOff>1162050</xdr:rowOff>
    </xdr:from>
    <xdr:ext cx="1809750" cy="1581150"/>
    <xdr:pic>
      <xdr:nvPicPr>
        <xdr:cNvPr id="7" name="그림 6">
          <a:extLst>
            <a:ext uri="{FF2B5EF4-FFF2-40B4-BE49-F238E27FC236}">
              <a16:creationId xmlns:a16="http://schemas.microsoft.com/office/drawing/2014/main" id="{25B865B7-0BB1-4B69-AFDC-524F5964D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0EF7-6A67-4559-8482-1165226CEBF2}">
  <sheetPr>
    <tabColor rgb="FF0070C0"/>
    <pageSetUpPr fitToPage="1"/>
  </sheetPr>
  <dimension ref="A1:AH15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130" customWidth="1"/>
    <col min="2" max="2" width="14" style="130" customWidth="1"/>
    <col min="3" max="6" width="13.140625" style="130" customWidth="1"/>
    <col min="7" max="7" width="17.28515625" style="130" customWidth="1"/>
    <col min="8" max="8" width="18.140625" style="130" bestFit="1" customWidth="1"/>
    <col min="9" max="11" width="13.140625" style="130" customWidth="1"/>
    <col min="12" max="12" width="2.5703125" style="136" customWidth="1"/>
    <col min="13" max="23" width="11.5703125" style="136" customWidth="1"/>
    <col min="24" max="25" width="9.140625" style="136"/>
    <col min="26" max="26" width="9.42578125" style="129" bestFit="1" customWidth="1"/>
    <col min="27" max="30" width="9.140625" style="129"/>
    <col min="31" max="34" width="9.140625" style="128"/>
    <col min="35" max="16384" width="9.140625" style="130"/>
  </cols>
  <sheetData>
    <row r="1" spans="1:34" ht="9.75" customHeight="1">
      <c r="A1" s="127"/>
      <c r="B1" s="127"/>
      <c r="C1" s="121"/>
      <c r="D1" s="121"/>
      <c r="E1" s="121"/>
      <c r="F1" s="121"/>
      <c r="G1" s="121"/>
      <c r="H1" s="121"/>
      <c r="I1" s="121"/>
      <c r="J1" s="121"/>
      <c r="K1" s="121"/>
      <c r="L1" s="121"/>
    </row>
    <row r="2" spans="1:34" ht="38.25" customHeight="1">
      <c r="B2" s="131" t="s">
        <v>110</v>
      </c>
      <c r="C2" s="132"/>
      <c r="D2" s="132"/>
      <c r="E2" s="132"/>
      <c r="F2" s="132"/>
      <c r="G2" s="132"/>
      <c r="H2" s="132"/>
      <c r="I2" s="132"/>
      <c r="J2" s="132"/>
      <c r="K2" s="133" t="s">
        <v>577</v>
      </c>
      <c r="L2" s="134"/>
    </row>
    <row r="3" spans="1:34" ht="15.75" customHeight="1">
      <c r="B3" s="135"/>
      <c r="C3" s="135"/>
      <c r="D3" s="135"/>
      <c r="E3" s="135"/>
      <c r="F3" s="135"/>
      <c r="G3" s="135"/>
    </row>
    <row r="4" spans="1:34" ht="16.5" customHeight="1">
      <c r="B4" s="137" t="s">
        <v>112</v>
      </c>
      <c r="C4" s="317" t="s">
        <v>38</v>
      </c>
      <c r="D4" s="317"/>
      <c r="E4" s="137" t="s">
        <v>111</v>
      </c>
      <c r="F4" s="137" t="s">
        <v>64</v>
      </c>
      <c r="G4" s="257" t="s">
        <v>114</v>
      </c>
      <c r="H4" s="138"/>
      <c r="I4" s="138"/>
      <c r="J4" s="139" t="s">
        <v>35</v>
      </c>
      <c r="K4" s="139" t="s">
        <v>36</v>
      </c>
    </row>
    <row r="5" spans="1:34" ht="48.75" customHeight="1">
      <c r="B5" s="140" t="s">
        <v>576</v>
      </c>
      <c r="C5" s="318" t="s">
        <v>164</v>
      </c>
      <c r="D5" s="318"/>
      <c r="E5" s="141">
        <v>4</v>
      </c>
      <c r="F5" s="140">
        <v>67</v>
      </c>
      <c r="G5" s="258" t="s">
        <v>68</v>
      </c>
      <c r="H5" s="138"/>
      <c r="I5" s="138"/>
      <c r="J5" s="142" t="s">
        <v>50</v>
      </c>
      <c r="K5" s="143"/>
    </row>
    <row r="6" spans="1:34" ht="15.75" customHeight="1">
      <c r="B6" s="144"/>
      <c r="C6" s="144"/>
      <c r="D6" s="144"/>
      <c r="E6" s="144"/>
      <c r="F6" s="144"/>
      <c r="G6" s="144"/>
      <c r="H6" s="144"/>
      <c r="I6" s="144"/>
      <c r="M6" s="291"/>
    </row>
    <row r="7" spans="1:34" ht="16.5" customHeight="1">
      <c r="B7" s="145" t="s">
        <v>125</v>
      </c>
      <c r="C7" s="145"/>
      <c r="D7" s="146"/>
      <c r="E7" s="146"/>
      <c r="F7" s="146"/>
      <c r="G7" s="146"/>
      <c r="H7" s="146"/>
      <c r="I7" s="146"/>
      <c r="J7" s="146"/>
      <c r="K7" s="146"/>
    </row>
    <row r="8" spans="1:34" ht="10.5" customHeight="1">
      <c r="B8" s="147"/>
      <c r="C8" s="147"/>
      <c r="E8" s="148"/>
      <c r="F8" s="147"/>
      <c r="G8" s="147"/>
      <c r="H8" s="147"/>
      <c r="I8" s="147"/>
      <c r="J8" s="147"/>
      <c r="K8" s="147"/>
    </row>
    <row r="9" spans="1:34" ht="69" customHeight="1">
      <c r="B9" s="147"/>
      <c r="C9" s="147"/>
      <c r="E9" s="149"/>
      <c r="F9" s="147"/>
      <c r="G9" s="147"/>
      <c r="H9" s="147"/>
      <c r="I9" s="147"/>
      <c r="J9" s="147"/>
      <c r="K9" s="147"/>
      <c r="O9" s="319"/>
      <c r="P9" s="319"/>
    </row>
    <row r="10" spans="1:34" ht="23.25" customHeight="1" thickBot="1">
      <c r="G10" s="147"/>
      <c r="H10" s="150" t="s">
        <v>91</v>
      </c>
      <c r="I10" s="151" t="s">
        <v>92</v>
      </c>
      <c r="J10" s="152" t="str">
        <f>C5</f>
        <v>강인여객</v>
      </c>
      <c r="K10" s="153" t="s">
        <v>93</v>
      </c>
      <c r="X10" s="291"/>
      <c r="Z10" s="136"/>
      <c r="AA10" s="136"/>
      <c r="AB10" s="136"/>
    </row>
    <row r="11" spans="1:34" ht="23.25" customHeight="1" thickTop="1">
      <c r="G11" s="147"/>
      <c r="H11" s="154" t="s">
        <v>548</v>
      </c>
      <c r="I11" s="155">
        <v>2.0099999999999998</v>
      </c>
      <c r="J11" s="156">
        <v>1.7711054686986105</v>
      </c>
      <c r="K11" s="157"/>
      <c r="M11" s="129"/>
      <c r="Y11" s="289"/>
      <c r="Z11" s="255"/>
      <c r="AA11" s="290"/>
      <c r="AB11" s="136"/>
    </row>
    <row r="12" spans="1:34" ht="23.25" customHeight="1">
      <c r="G12" s="147"/>
      <c r="H12" s="158" t="s">
        <v>549</v>
      </c>
      <c r="I12" s="159">
        <v>2.3662575846193561</v>
      </c>
      <c r="J12" s="156">
        <v>2.2592241370456914</v>
      </c>
      <c r="K12" s="160">
        <v>0.27560112990094554</v>
      </c>
      <c r="M12" s="290"/>
      <c r="Y12" s="289"/>
      <c r="Z12" s="255"/>
      <c r="AA12" s="290"/>
      <c r="AB12" s="136"/>
    </row>
    <row r="13" spans="1:34" ht="23.25" customHeight="1">
      <c r="G13" s="147"/>
      <c r="H13" s="158" t="s">
        <v>538</v>
      </c>
      <c r="I13" s="159">
        <v>2.37</v>
      </c>
      <c r="J13" s="156">
        <v>2.2180453735485735</v>
      </c>
      <c r="K13" s="161">
        <v>-1.8226949164488859E-2</v>
      </c>
      <c r="M13" s="290"/>
      <c r="Y13" s="289"/>
      <c r="Z13" s="255"/>
      <c r="AA13" s="290"/>
      <c r="AB13" s="136"/>
    </row>
    <row r="14" spans="1:34" ht="23.25" customHeight="1">
      <c r="G14" s="147"/>
      <c r="H14" s="158" t="s">
        <v>539</v>
      </c>
      <c r="I14" s="159">
        <v>2.33</v>
      </c>
      <c r="J14" s="156">
        <v>2.1459378503693789</v>
      </c>
      <c r="K14" s="161">
        <v>-3.2509489679118819E-2</v>
      </c>
      <c r="M14" s="290"/>
      <c r="Y14" s="289"/>
      <c r="Z14" s="255"/>
      <c r="AA14" s="290"/>
      <c r="AB14" s="136"/>
    </row>
    <row r="15" spans="1:34" ht="23.25" customHeight="1">
      <c r="G15" s="147"/>
      <c r="H15" s="158" t="s">
        <v>540</v>
      </c>
      <c r="I15" s="159">
        <v>2.2850259626150282</v>
      </c>
      <c r="J15" s="156">
        <v>2.1185093864858913</v>
      </c>
      <c r="K15" s="161">
        <v>-1.2781574209507651E-2</v>
      </c>
      <c r="M15" s="290"/>
      <c r="Y15" s="289"/>
      <c r="Z15" s="255"/>
      <c r="AA15" s="290"/>
      <c r="AB15" s="136"/>
    </row>
    <row r="16" spans="1:34" s="129" customFormat="1" ht="23.25" customHeight="1">
      <c r="A16" s="130"/>
      <c r="B16" s="130"/>
      <c r="C16" s="130"/>
      <c r="D16" s="130"/>
      <c r="E16" s="130"/>
      <c r="F16" s="130"/>
      <c r="G16" s="147"/>
      <c r="H16" s="158" t="s">
        <v>541</v>
      </c>
      <c r="I16" s="159">
        <v>2.0664933427553414</v>
      </c>
      <c r="J16" s="156">
        <v>2.060963575943759</v>
      </c>
      <c r="K16" s="161">
        <v>-2.7163349338558906E-2</v>
      </c>
      <c r="L16" s="136"/>
      <c r="M16" s="290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289"/>
      <c r="Z16" s="255"/>
      <c r="AA16" s="290"/>
      <c r="AB16" s="136"/>
      <c r="AE16" s="128"/>
      <c r="AF16" s="128"/>
      <c r="AG16" s="128"/>
      <c r="AH16" s="128"/>
    </row>
    <row r="17" spans="1:34" s="129" customFormat="1" ht="23.25" customHeight="1">
      <c r="A17" s="130"/>
      <c r="B17" s="130"/>
      <c r="C17" s="130"/>
      <c r="D17" s="130"/>
      <c r="E17" s="130"/>
      <c r="F17" s="130"/>
      <c r="G17" s="147"/>
      <c r="H17" s="158" t="s">
        <v>542</v>
      </c>
      <c r="I17" s="159">
        <v>2.13</v>
      </c>
      <c r="J17" s="156">
        <v>2.0006355596555445</v>
      </c>
      <c r="K17" s="161">
        <v>-2.9271752782233929E-2</v>
      </c>
      <c r="L17" s="136"/>
      <c r="M17" s="290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289"/>
      <c r="Z17" s="255"/>
      <c r="AA17" s="290"/>
      <c r="AB17" s="136"/>
      <c r="AE17" s="128"/>
      <c r="AF17" s="128"/>
      <c r="AG17" s="128"/>
      <c r="AH17" s="128"/>
    </row>
    <row r="18" spans="1:34" s="129" customFormat="1" ht="23.25" customHeight="1">
      <c r="A18" s="130"/>
      <c r="B18" s="130"/>
      <c r="C18" s="130"/>
      <c r="D18" s="130"/>
      <c r="E18" s="130"/>
      <c r="F18" s="130"/>
      <c r="G18" s="147"/>
      <c r="H18" s="158" t="s">
        <v>543</v>
      </c>
      <c r="I18" s="159">
        <v>2.08</v>
      </c>
      <c r="J18" s="156">
        <v>1.9541652305841921</v>
      </c>
      <c r="K18" s="161">
        <v>-2.3227783214726738E-2</v>
      </c>
      <c r="L18" s="136"/>
      <c r="M18" s="290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289"/>
      <c r="Z18" s="255"/>
      <c r="AA18" s="290"/>
      <c r="AB18" s="136"/>
      <c r="AE18" s="128"/>
      <c r="AF18" s="128"/>
      <c r="AG18" s="128"/>
      <c r="AH18" s="128"/>
    </row>
    <row r="19" spans="1:34" s="129" customFormat="1" ht="23.25" customHeight="1">
      <c r="A19" s="130"/>
      <c r="B19" s="130"/>
      <c r="C19" s="130"/>
      <c r="D19" s="130"/>
      <c r="E19" s="130"/>
      <c r="F19" s="130"/>
      <c r="G19" s="147"/>
      <c r="H19" s="158" t="s">
        <v>544</v>
      </c>
      <c r="I19" s="159">
        <v>2.13</v>
      </c>
      <c r="J19" s="156">
        <v>1.9971140077082929</v>
      </c>
      <c r="K19" s="161">
        <v>2.1978068410960949E-2</v>
      </c>
      <c r="L19" s="136"/>
      <c r="M19" s="290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289"/>
      <c r="Z19" s="255"/>
      <c r="AA19" s="290"/>
      <c r="AB19" s="136"/>
      <c r="AE19" s="128"/>
      <c r="AF19" s="128"/>
      <c r="AG19" s="128"/>
      <c r="AH19" s="128"/>
    </row>
    <row r="20" spans="1:34" s="129" customFormat="1" ht="23.25" customHeight="1">
      <c r="A20" s="130"/>
      <c r="B20" s="130"/>
      <c r="C20" s="130"/>
      <c r="D20" s="130"/>
      <c r="E20" s="130"/>
      <c r="F20" s="130"/>
      <c r="G20" s="147"/>
      <c r="H20" s="158" t="s">
        <v>545</v>
      </c>
      <c r="I20" s="159">
        <v>2.25</v>
      </c>
      <c r="J20" s="156">
        <v>2.0840405956393084</v>
      </c>
      <c r="K20" s="161">
        <v>4.3526101962884312E-2</v>
      </c>
      <c r="L20" s="136"/>
      <c r="M20" s="290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289"/>
      <c r="Z20" s="255"/>
      <c r="AA20" s="290"/>
      <c r="AB20" s="136"/>
      <c r="AE20" s="128"/>
      <c r="AF20" s="128"/>
      <c r="AG20" s="128"/>
      <c r="AH20" s="128"/>
    </row>
    <row r="21" spans="1:34" s="129" customFormat="1" ht="23.25" customHeight="1">
      <c r="A21" s="130"/>
      <c r="B21" s="130"/>
      <c r="C21" s="130"/>
      <c r="D21" s="130"/>
      <c r="E21" s="130"/>
      <c r="F21" s="130"/>
      <c r="G21" s="147"/>
      <c r="H21" s="158" t="s">
        <v>546</v>
      </c>
      <c r="I21" s="159">
        <v>2.17</v>
      </c>
      <c r="J21" s="156">
        <v>2.0885948954943427</v>
      </c>
      <c r="K21" s="161">
        <v>2.1853220443803778E-3</v>
      </c>
      <c r="L21" s="136"/>
      <c r="M21" s="290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289"/>
      <c r="Z21" s="255"/>
      <c r="AA21" s="290"/>
      <c r="AB21" s="136"/>
      <c r="AE21" s="128"/>
      <c r="AF21" s="128"/>
      <c r="AG21" s="128"/>
      <c r="AH21" s="128"/>
    </row>
    <row r="22" spans="1:34" s="129" customFormat="1" ht="23.25" customHeight="1">
      <c r="A22" s="130"/>
      <c r="B22" s="130"/>
      <c r="C22" s="130"/>
      <c r="D22" s="130"/>
      <c r="E22" s="130"/>
      <c r="F22" s="130"/>
      <c r="G22" s="147"/>
      <c r="H22" s="158" t="s">
        <v>547</v>
      </c>
      <c r="I22" s="159">
        <v>2.25</v>
      </c>
      <c r="J22" s="156">
        <v>2.1214497828741061</v>
      </c>
      <c r="K22" s="161">
        <v>1.5730617483859621E-2</v>
      </c>
      <c r="L22" s="136"/>
      <c r="M22" s="290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289"/>
      <c r="Z22" s="255"/>
      <c r="AA22" s="290"/>
      <c r="AB22" s="136"/>
      <c r="AE22" s="128"/>
      <c r="AF22" s="128"/>
      <c r="AG22" s="128"/>
      <c r="AH22" s="128"/>
    </row>
    <row r="23" spans="1:34" s="129" customFormat="1" ht="23.25" customHeight="1">
      <c r="A23" s="130"/>
      <c r="B23" s="130"/>
      <c r="C23" s="130"/>
      <c r="D23" s="130"/>
      <c r="E23" s="130"/>
      <c r="F23" s="130"/>
      <c r="G23" s="147"/>
      <c r="H23" s="158" t="s">
        <v>550</v>
      </c>
      <c r="I23" s="159">
        <v>2.27</v>
      </c>
      <c r="J23" s="156">
        <v>2.1486537631526352</v>
      </c>
      <c r="K23" s="161">
        <v>1.2823296831317776E-2</v>
      </c>
      <c r="L23" s="136"/>
      <c r="M23" s="290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289"/>
      <c r="Z23" s="255"/>
      <c r="AA23" s="290"/>
      <c r="AB23" s="136"/>
      <c r="AE23" s="128"/>
      <c r="AF23" s="128"/>
      <c r="AG23" s="128"/>
      <c r="AH23" s="128"/>
    </row>
    <row r="24" spans="1:34" s="129" customFormat="1" ht="23.25" customHeight="1">
      <c r="A24" s="130"/>
      <c r="B24" s="130"/>
      <c r="C24" s="130"/>
      <c r="D24" s="130"/>
      <c r="E24" s="130"/>
      <c r="F24" s="130"/>
      <c r="G24" s="147"/>
      <c r="H24" s="158" t="s">
        <v>578</v>
      </c>
      <c r="I24" s="159">
        <v>2.2599999999999998</v>
      </c>
      <c r="J24" s="156">
        <v>2.1500450492300041</v>
      </c>
      <c r="K24" s="161">
        <v>6.4751524942185945E-4</v>
      </c>
      <c r="L24" s="136"/>
      <c r="M24" s="290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289"/>
      <c r="Z24" s="255"/>
      <c r="AA24" s="290"/>
      <c r="AB24" s="136"/>
      <c r="AE24" s="128"/>
      <c r="AF24" s="128"/>
      <c r="AG24" s="128"/>
      <c r="AH24" s="128"/>
    </row>
    <row r="25" spans="1:34" s="129" customFormat="1" ht="23.25" customHeight="1">
      <c r="A25" s="130"/>
      <c r="B25" s="130"/>
      <c r="C25" s="130"/>
      <c r="D25" s="130"/>
      <c r="E25" s="130"/>
      <c r="F25" s="130"/>
      <c r="G25" s="147"/>
      <c r="H25" s="162" t="s">
        <v>361</v>
      </c>
      <c r="I25" s="163">
        <v>0.12437810945273631</v>
      </c>
      <c r="J25" s="164">
        <v>0.21395653010423721</v>
      </c>
      <c r="K25" s="165">
        <v>8.9578420651500901E-2</v>
      </c>
      <c r="L25" s="136"/>
      <c r="M25" s="290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289"/>
      <c r="Z25" s="255"/>
      <c r="AA25" s="290"/>
      <c r="AB25" s="136"/>
      <c r="AE25" s="128"/>
      <c r="AF25" s="128"/>
      <c r="AG25" s="128"/>
      <c r="AH25" s="128"/>
    </row>
    <row r="26" spans="1:34" s="129" customFormat="1" ht="23.25" customHeight="1">
      <c r="A26" s="130"/>
      <c r="B26" s="130"/>
      <c r="C26" s="130"/>
      <c r="D26" s="130"/>
      <c r="E26" s="130"/>
      <c r="F26" s="130"/>
      <c r="G26" s="130"/>
      <c r="H26" s="166" t="s">
        <v>535</v>
      </c>
      <c r="I26" s="167"/>
      <c r="J26" s="259" t="s">
        <v>551</v>
      </c>
      <c r="K26" s="260"/>
      <c r="L26" s="136"/>
      <c r="M26" s="290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AB26" s="136"/>
      <c r="AE26" s="128"/>
      <c r="AF26" s="128"/>
      <c r="AG26" s="128"/>
      <c r="AH26" s="128"/>
    </row>
    <row r="27" spans="1:34" s="129" customFormat="1" ht="9" customHeight="1">
      <c r="A27" s="130"/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6"/>
      <c r="M27" s="290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AB27" s="290"/>
      <c r="AE27" s="128"/>
      <c r="AF27" s="128"/>
      <c r="AG27" s="128"/>
      <c r="AH27" s="128"/>
    </row>
    <row r="28" spans="1:34" s="129" customFormat="1" ht="16.5" customHeight="1">
      <c r="A28" s="130"/>
      <c r="B28" s="145" t="s">
        <v>126</v>
      </c>
      <c r="C28" s="145"/>
      <c r="D28" s="146"/>
      <c r="E28" s="146"/>
      <c r="F28" s="146"/>
      <c r="G28" s="146"/>
      <c r="H28" s="146"/>
      <c r="I28" s="146"/>
      <c r="J28" s="146"/>
      <c r="K28" s="146"/>
      <c r="L28" s="136"/>
      <c r="M28" s="290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AB28" s="290"/>
      <c r="AE28" s="128"/>
      <c r="AF28" s="128"/>
      <c r="AG28" s="128"/>
      <c r="AH28" s="128"/>
    </row>
    <row r="29" spans="1:34" s="129" customFormat="1" ht="27.75" customHeight="1">
      <c r="A29" s="130"/>
      <c r="B29" s="168" t="s">
        <v>62</v>
      </c>
      <c r="C29" s="168" t="s">
        <v>100</v>
      </c>
      <c r="D29" s="168" t="s">
        <v>102</v>
      </c>
      <c r="E29" s="168" t="s">
        <v>103</v>
      </c>
      <c r="F29" s="168" t="s">
        <v>104</v>
      </c>
      <c r="G29" s="168" t="s">
        <v>105</v>
      </c>
      <c r="H29" s="168" t="s">
        <v>6</v>
      </c>
      <c r="I29" s="168" t="s">
        <v>7</v>
      </c>
      <c r="J29" s="168" t="s">
        <v>106</v>
      </c>
      <c r="K29" s="168" t="s">
        <v>72</v>
      </c>
      <c r="L29" s="136"/>
      <c r="M29" s="290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AB29" s="290"/>
      <c r="AE29" s="128"/>
      <c r="AF29" s="128"/>
      <c r="AG29" s="128"/>
      <c r="AH29" s="128"/>
    </row>
    <row r="30" spans="1:34" s="129" customFormat="1" ht="23.25" customHeight="1">
      <c r="A30" s="130"/>
      <c r="B30" s="169" t="s">
        <v>362</v>
      </c>
      <c r="C30" s="170">
        <v>2</v>
      </c>
      <c r="D30" s="171">
        <v>2.6148409044637833E-2</v>
      </c>
      <c r="E30" s="171">
        <v>0.37224024535669703</v>
      </c>
      <c r="F30" s="171">
        <v>0.19216790407386439</v>
      </c>
      <c r="G30" s="172">
        <v>12.827326666230176</v>
      </c>
      <c r="H30" s="173">
        <v>0.59498738809134477</v>
      </c>
      <c r="I30" s="173">
        <v>18.345349689733201</v>
      </c>
      <c r="J30" s="174">
        <v>2.2594863224926089</v>
      </c>
      <c r="K30" s="175" t="s">
        <v>69</v>
      </c>
      <c r="L30" s="136"/>
      <c r="M30" s="290"/>
      <c r="N30" s="292" t="s">
        <v>116</v>
      </c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AE30" s="128"/>
      <c r="AF30" s="128"/>
      <c r="AG30" s="128"/>
      <c r="AH30" s="128"/>
    </row>
    <row r="31" spans="1:34" s="129" customFormat="1" ht="22.5" customHeight="1">
      <c r="A31" s="130"/>
      <c r="B31" s="176" t="s">
        <v>116</v>
      </c>
      <c r="C31" s="177">
        <v>2</v>
      </c>
      <c r="D31" s="178">
        <v>2.4309455773822708E-2</v>
      </c>
      <c r="E31" s="178">
        <v>0.36049401551974658</v>
      </c>
      <c r="F31" s="178">
        <v>0.19770335395360988</v>
      </c>
      <c r="G31" s="179">
        <v>14.872461538461536</v>
      </c>
      <c r="H31" s="180">
        <v>1.0306943898919894</v>
      </c>
      <c r="I31" s="180">
        <v>27.620121961055109</v>
      </c>
      <c r="J31" s="181">
        <v>2.1384157056155022</v>
      </c>
      <c r="K31" s="182" t="s">
        <v>68</v>
      </c>
      <c r="L31" s="136"/>
      <c r="M31" s="290"/>
      <c r="N31" s="136" t="s">
        <v>68</v>
      </c>
      <c r="O31" s="136">
        <v>144</v>
      </c>
      <c r="P31" s="136"/>
      <c r="Q31" s="136"/>
      <c r="R31" s="136"/>
      <c r="S31" s="136"/>
      <c r="T31" s="136"/>
      <c r="U31" s="136"/>
      <c r="V31" s="136"/>
      <c r="W31" s="136"/>
      <c r="X31" s="136"/>
      <c r="AE31" s="128"/>
      <c r="AF31" s="128"/>
      <c r="AG31" s="128"/>
      <c r="AH31" s="128"/>
    </row>
    <row r="32" spans="1:34" s="129" customFormat="1" ht="22.5" customHeight="1">
      <c r="A32" s="130"/>
      <c r="B32" s="183" t="s">
        <v>536</v>
      </c>
      <c r="C32" s="183"/>
      <c r="D32" s="184">
        <v>-7.0327539533126315E-2</v>
      </c>
      <c r="E32" s="184">
        <v>-3.1555507453780773E-2</v>
      </c>
      <c r="F32" s="184">
        <v>2.8805277897071768E-2</v>
      </c>
      <c r="G32" s="184">
        <v>0.15943578310946727</v>
      </c>
      <c r="H32" s="184">
        <v>0.73229619740066343</v>
      </c>
      <c r="I32" s="184">
        <v>0.5055653028250775</v>
      </c>
      <c r="J32" s="184">
        <v>-5.3583248401143035E-2</v>
      </c>
      <c r="K32" s="185" t="s">
        <v>551</v>
      </c>
      <c r="L32" s="136"/>
      <c r="M32" s="129" t="s">
        <v>71</v>
      </c>
      <c r="N32" s="293">
        <v>0.32</v>
      </c>
      <c r="O32" s="136">
        <v>47</v>
      </c>
      <c r="P32" s="136"/>
      <c r="Q32" s="136"/>
      <c r="R32" s="136"/>
      <c r="S32" s="136"/>
      <c r="T32" s="136"/>
      <c r="U32" s="136"/>
      <c r="V32" s="136"/>
      <c r="W32" s="136"/>
      <c r="AE32" s="128"/>
      <c r="AF32" s="128"/>
      <c r="AG32" s="128"/>
      <c r="AH32" s="128"/>
    </row>
    <row r="33" spans="1:34" s="129" customFormat="1" ht="22.5" customHeight="1">
      <c r="A33" s="130"/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6"/>
      <c r="M33" s="129" t="s">
        <v>66</v>
      </c>
      <c r="N33" s="293">
        <v>0.14666666666666667</v>
      </c>
      <c r="O33" s="136">
        <v>20</v>
      </c>
      <c r="P33" s="136"/>
      <c r="Q33" s="136"/>
      <c r="R33" s="136"/>
      <c r="S33" s="136"/>
      <c r="T33" s="136"/>
      <c r="U33" s="136"/>
      <c r="V33" s="136"/>
      <c r="W33" s="136"/>
      <c r="AE33" s="128"/>
      <c r="AF33" s="128"/>
      <c r="AG33" s="128"/>
      <c r="AH33" s="128"/>
    </row>
    <row r="34" spans="1:34" s="129" customFormat="1" ht="17.25" customHeight="1">
      <c r="A34" s="130"/>
      <c r="B34" s="145" t="s">
        <v>127</v>
      </c>
      <c r="C34" s="145"/>
      <c r="D34" s="146"/>
      <c r="E34" s="146"/>
      <c r="F34" s="146"/>
      <c r="G34" s="146"/>
      <c r="H34" s="146"/>
      <c r="I34" s="146"/>
      <c r="J34" s="146"/>
      <c r="K34" s="146"/>
      <c r="L34" s="136"/>
      <c r="M34" s="129" t="s">
        <v>68</v>
      </c>
      <c r="N34" s="293">
        <v>0.16666666666666666</v>
      </c>
      <c r="O34" s="136">
        <v>25</v>
      </c>
      <c r="P34" s="136"/>
      <c r="Q34" s="136"/>
      <c r="R34" s="136"/>
      <c r="S34" s="136"/>
      <c r="T34" s="136"/>
      <c r="U34" s="136"/>
      <c r="V34" s="136"/>
      <c r="W34" s="136"/>
      <c r="AE34" s="128"/>
      <c r="AF34" s="128"/>
      <c r="AG34" s="128"/>
      <c r="AH34" s="128"/>
    </row>
    <row r="35" spans="1:34" s="129" customFormat="1" ht="22.5" customHeight="1">
      <c r="A35" s="130"/>
      <c r="B35" s="186"/>
      <c r="C35" s="186"/>
      <c r="D35" s="130"/>
      <c r="E35" s="130"/>
      <c r="F35" s="130"/>
      <c r="G35" s="130"/>
      <c r="H35" s="130"/>
      <c r="I35" s="130"/>
      <c r="J35" s="130"/>
      <c r="K35" s="130"/>
      <c r="L35" s="136"/>
      <c r="M35" s="129" t="s">
        <v>69</v>
      </c>
      <c r="N35" s="293">
        <v>0.14666666666666667</v>
      </c>
      <c r="O35" s="136">
        <v>21</v>
      </c>
      <c r="P35" s="294"/>
      <c r="Q35" s="294"/>
      <c r="R35" s="295"/>
      <c r="S35" s="296"/>
      <c r="T35" s="296"/>
      <c r="U35" s="136"/>
      <c r="V35" s="136"/>
      <c r="W35" s="136"/>
      <c r="AE35" s="128"/>
      <c r="AF35" s="128"/>
      <c r="AG35" s="128"/>
      <c r="AH35" s="128"/>
    </row>
    <row r="36" spans="1:34" s="129" customFormat="1" ht="22.5" customHeight="1" thickBot="1">
      <c r="A36" s="130"/>
      <c r="B36" s="130"/>
      <c r="C36" s="130"/>
      <c r="D36" s="130"/>
      <c r="E36" s="130"/>
      <c r="F36" s="130"/>
      <c r="G36" s="130"/>
      <c r="H36" s="188" t="s">
        <v>91</v>
      </c>
      <c r="I36" s="189" t="s">
        <v>92</v>
      </c>
      <c r="J36" s="190" t="str">
        <f>J10</f>
        <v>강인여객</v>
      </c>
      <c r="K36" s="191" t="s">
        <v>115</v>
      </c>
      <c r="L36" s="136"/>
      <c r="M36" s="129" t="s">
        <v>67</v>
      </c>
      <c r="N36" s="293">
        <v>0.14666666666666667</v>
      </c>
      <c r="O36" s="136">
        <v>20</v>
      </c>
      <c r="P36" s="136"/>
      <c r="Q36" s="136"/>
      <c r="R36" s="136"/>
      <c r="S36" s="136"/>
      <c r="T36" s="136"/>
      <c r="U36" s="136"/>
      <c r="V36" s="136"/>
      <c r="W36" s="136"/>
      <c r="AE36" s="128"/>
      <c r="AF36" s="128"/>
      <c r="AG36" s="128"/>
      <c r="AH36" s="128"/>
    </row>
    <row r="37" spans="1:34" s="129" customFormat="1" ht="22.5" customHeight="1" thickTop="1">
      <c r="A37" s="130"/>
      <c r="B37" s="130"/>
      <c r="C37" s="130"/>
      <c r="D37" s="130"/>
      <c r="E37" s="130"/>
      <c r="F37" s="130"/>
      <c r="G37" s="130"/>
      <c r="H37" s="192" t="s">
        <v>109</v>
      </c>
      <c r="I37" s="193" t="s">
        <v>69</v>
      </c>
      <c r="J37" s="194" t="s">
        <v>68</v>
      </c>
      <c r="K37" s="195"/>
      <c r="L37" s="136"/>
      <c r="M37" s="129" t="s">
        <v>70</v>
      </c>
      <c r="N37" s="293">
        <v>7.3333333333333334E-2</v>
      </c>
      <c r="O37" s="136">
        <v>11</v>
      </c>
      <c r="P37" s="136"/>
      <c r="Q37" s="136"/>
      <c r="R37" s="136"/>
      <c r="S37" s="136"/>
      <c r="T37" s="136"/>
      <c r="U37" s="136"/>
      <c r="V37" s="136"/>
      <c r="W37" s="136"/>
      <c r="Y37" s="136"/>
      <c r="Z37" s="136"/>
      <c r="AA37" s="136"/>
      <c r="AB37" s="136"/>
      <c r="AE37" s="128"/>
      <c r="AF37" s="128"/>
      <c r="AG37" s="128"/>
      <c r="AH37" s="128"/>
    </row>
    <row r="38" spans="1:34" s="129" customFormat="1" ht="21" customHeight="1">
      <c r="A38" s="130"/>
      <c r="B38" s="130"/>
      <c r="C38" s="130"/>
      <c r="D38" s="130"/>
      <c r="E38" s="130"/>
      <c r="F38" s="130"/>
      <c r="G38" s="130"/>
      <c r="H38" s="196" t="s">
        <v>94</v>
      </c>
      <c r="I38" s="197">
        <v>0.11328494793310193</v>
      </c>
      <c r="J38" s="198" t="s">
        <v>579</v>
      </c>
      <c r="K38" s="199">
        <v>0.20671505206689808</v>
      </c>
      <c r="L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Y38" s="136"/>
      <c r="Z38" s="136"/>
      <c r="AA38" s="136"/>
      <c r="AB38" s="136"/>
      <c r="AE38" s="128"/>
      <c r="AF38" s="128"/>
      <c r="AG38" s="128"/>
      <c r="AH38" s="128"/>
    </row>
    <row r="39" spans="1:34" s="129" customFormat="1" ht="21" customHeight="1">
      <c r="A39" s="130"/>
      <c r="B39" s="130"/>
      <c r="C39" s="130"/>
      <c r="D39" s="130"/>
      <c r="E39" s="130"/>
      <c r="F39" s="130"/>
      <c r="G39" s="130"/>
      <c r="H39" s="200" t="s">
        <v>95</v>
      </c>
      <c r="I39" s="201">
        <v>0.11076049226885452</v>
      </c>
      <c r="J39" s="202" t="s">
        <v>580</v>
      </c>
      <c r="K39" s="203">
        <v>3.5906174397812143E-2</v>
      </c>
      <c r="L39" s="130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Y39" s="136"/>
      <c r="Z39" s="136"/>
      <c r="AA39" s="136"/>
      <c r="AB39" s="136"/>
      <c r="AE39" s="128"/>
      <c r="AF39" s="128"/>
      <c r="AG39" s="128"/>
      <c r="AH39" s="128"/>
    </row>
    <row r="40" spans="1:34" s="129" customFormat="1" ht="21" customHeight="1">
      <c r="A40" s="130"/>
      <c r="B40" s="130"/>
      <c r="C40" s="130"/>
      <c r="D40" s="130"/>
      <c r="E40" s="130"/>
      <c r="F40" s="130"/>
      <c r="G40" s="130"/>
      <c r="H40" s="204" t="s">
        <v>96</v>
      </c>
      <c r="I40" s="201">
        <v>0.16503628905017356</v>
      </c>
      <c r="J40" s="202" t="s">
        <v>581</v>
      </c>
      <c r="K40" s="203">
        <v>1.630377616493095E-3</v>
      </c>
      <c r="L40" s="130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Y40" s="136"/>
      <c r="Z40" s="136"/>
      <c r="AA40" s="136"/>
      <c r="AB40" s="136"/>
      <c r="AE40" s="128"/>
      <c r="AF40" s="128"/>
      <c r="AG40" s="128"/>
      <c r="AH40" s="128"/>
    </row>
    <row r="41" spans="1:34" s="129" customFormat="1" ht="21" customHeight="1">
      <c r="A41" s="130"/>
      <c r="B41" s="130"/>
      <c r="C41" s="130"/>
      <c r="D41" s="130"/>
      <c r="E41" s="130"/>
      <c r="F41" s="130"/>
      <c r="G41" s="130"/>
      <c r="H41" s="204" t="s">
        <v>99</v>
      </c>
      <c r="I41" s="201">
        <v>0.22278321236983276</v>
      </c>
      <c r="J41" s="202" t="s">
        <v>582</v>
      </c>
      <c r="K41" s="203">
        <v>-7.6116545703166089E-2</v>
      </c>
      <c r="L41" s="130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Y41" s="136"/>
      <c r="Z41" s="136"/>
      <c r="AA41" s="136"/>
      <c r="AB41" s="136"/>
      <c r="AE41" s="128"/>
      <c r="AF41" s="128"/>
      <c r="AG41" s="128"/>
      <c r="AH41" s="128"/>
    </row>
    <row r="42" spans="1:34" s="129" customFormat="1" ht="21" customHeight="1">
      <c r="A42" s="130"/>
      <c r="B42" s="130"/>
      <c r="C42" s="130"/>
      <c r="D42" s="130"/>
      <c r="E42" s="130"/>
      <c r="F42" s="130"/>
      <c r="G42" s="130"/>
      <c r="H42" s="205" t="s">
        <v>97</v>
      </c>
      <c r="I42" s="201">
        <v>0.21931208583149259</v>
      </c>
      <c r="J42" s="202" t="s">
        <v>580</v>
      </c>
      <c r="K42" s="203">
        <v>-7.264541916482592E-2</v>
      </c>
      <c r="L42" s="130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Y42" s="136"/>
      <c r="Z42" s="136"/>
      <c r="AA42" s="136"/>
      <c r="AB42" s="136"/>
      <c r="AE42" s="128"/>
      <c r="AF42" s="128"/>
      <c r="AG42" s="128"/>
      <c r="AH42" s="128"/>
    </row>
    <row r="43" spans="1:34" s="129" customFormat="1" ht="21" customHeight="1">
      <c r="A43" s="130"/>
      <c r="B43" s="130"/>
      <c r="C43" s="130"/>
      <c r="D43" s="130"/>
      <c r="E43" s="130"/>
      <c r="F43" s="130"/>
      <c r="G43" s="130"/>
      <c r="H43" s="206" t="s">
        <v>98</v>
      </c>
      <c r="I43" s="207">
        <v>0.16882297254654466</v>
      </c>
      <c r="J43" s="208" t="s">
        <v>583</v>
      </c>
      <c r="K43" s="209">
        <v>-9.5489639213211325E-2</v>
      </c>
      <c r="L43" s="130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Y43" s="136"/>
      <c r="Z43" s="136"/>
      <c r="AA43" s="136"/>
      <c r="AB43" s="136"/>
      <c r="AE43" s="128"/>
      <c r="AF43" s="128"/>
      <c r="AG43" s="128"/>
      <c r="AH43" s="128"/>
    </row>
    <row r="44" spans="1:34" s="129" customFormat="1" ht="22.5" customHeight="1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Y44" s="136"/>
      <c r="Z44" s="136"/>
      <c r="AA44" s="136"/>
      <c r="AB44" s="136"/>
      <c r="AE44" s="128"/>
      <c r="AF44" s="128"/>
      <c r="AG44" s="128"/>
      <c r="AH44" s="128"/>
    </row>
    <row r="45" spans="1:34" s="129" customFormat="1" ht="18" customHeight="1">
      <c r="A45" s="130"/>
      <c r="B45" s="145" t="s">
        <v>128</v>
      </c>
      <c r="C45" s="145"/>
      <c r="D45" s="146"/>
      <c r="E45" s="146"/>
      <c r="F45" s="146"/>
      <c r="G45" s="146"/>
      <c r="H45" s="146"/>
      <c r="I45" s="146"/>
      <c r="J45" s="146"/>
      <c r="K45" s="146"/>
      <c r="L45" s="130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Y45" s="136"/>
      <c r="Z45" s="136"/>
      <c r="AA45" s="136"/>
      <c r="AB45" s="136"/>
      <c r="AE45" s="128"/>
      <c r="AF45" s="128"/>
      <c r="AG45" s="128"/>
      <c r="AH45" s="128"/>
    </row>
    <row r="46" spans="1:34" s="129" customFormat="1" ht="30.75" customHeight="1">
      <c r="A46" s="130"/>
      <c r="B46" s="168" t="s">
        <v>62</v>
      </c>
      <c r="C46" s="168" t="s">
        <v>101</v>
      </c>
      <c r="D46" s="168" t="s">
        <v>102</v>
      </c>
      <c r="E46" s="168" t="s">
        <v>103</v>
      </c>
      <c r="F46" s="168" t="s">
        <v>104</v>
      </c>
      <c r="G46" s="168" t="s">
        <v>105</v>
      </c>
      <c r="H46" s="168" t="s">
        <v>6</v>
      </c>
      <c r="I46" s="168" t="s">
        <v>7</v>
      </c>
      <c r="J46" s="168" t="s">
        <v>106</v>
      </c>
      <c r="K46" s="168" t="s">
        <v>72</v>
      </c>
      <c r="L46" s="130"/>
      <c r="N46" s="136" t="s">
        <v>121</v>
      </c>
      <c r="O46" s="136"/>
      <c r="P46" s="136"/>
      <c r="Q46" s="136"/>
      <c r="R46" s="136"/>
      <c r="S46" s="136"/>
      <c r="T46" s="136"/>
      <c r="U46" s="136"/>
      <c r="V46" s="136"/>
      <c r="W46" s="136"/>
      <c r="Y46" s="136"/>
      <c r="Z46" s="136"/>
      <c r="AA46" s="136"/>
      <c r="AB46" s="136"/>
      <c r="AE46" s="128"/>
      <c r="AF46" s="128"/>
      <c r="AG46" s="128"/>
      <c r="AH46" s="128"/>
    </row>
    <row r="47" spans="1:34" s="129" customFormat="1" ht="22.5" customHeight="1">
      <c r="A47" s="130"/>
      <c r="B47" s="210" t="s">
        <v>116</v>
      </c>
      <c r="C47" s="170">
        <v>2401</v>
      </c>
      <c r="D47" s="171">
        <v>7.2810907347990048E-2</v>
      </c>
      <c r="E47" s="171">
        <v>0.4266474047995869</v>
      </c>
      <c r="F47" s="171">
        <v>0.2357022066717534</v>
      </c>
      <c r="G47" s="172">
        <v>20.463946428571425</v>
      </c>
      <c r="H47" s="173">
        <v>4.7314697334380797</v>
      </c>
      <c r="I47" s="173">
        <v>71.066628803726573</v>
      </c>
      <c r="J47" s="174">
        <v>1.7952276952405914</v>
      </c>
      <c r="K47" s="211" t="s">
        <v>70</v>
      </c>
      <c r="L47" s="130"/>
      <c r="N47" s="136">
        <v>1</v>
      </c>
      <c r="O47" s="136"/>
      <c r="P47" s="136"/>
      <c r="Q47" s="136"/>
      <c r="R47" s="136"/>
      <c r="S47" s="136"/>
      <c r="T47" s="136"/>
      <c r="U47" s="136"/>
      <c r="V47" s="136"/>
      <c r="W47" s="136"/>
      <c r="Y47" s="136"/>
      <c r="Z47" s="136"/>
      <c r="AA47" s="136"/>
      <c r="AB47" s="136"/>
      <c r="AE47" s="128"/>
      <c r="AF47" s="128"/>
      <c r="AG47" s="128"/>
      <c r="AH47" s="128"/>
    </row>
    <row r="48" spans="1:34" s="129" customFormat="1" ht="22.5" customHeight="1">
      <c r="A48" s="130"/>
      <c r="B48" s="176" t="s">
        <v>116</v>
      </c>
      <c r="C48" s="177">
        <v>2402</v>
      </c>
      <c r="D48" s="178">
        <v>4.5612249145184455E-2</v>
      </c>
      <c r="E48" s="178">
        <v>0.3515907834212339</v>
      </c>
      <c r="F48" s="178">
        <v>0.18597370028542498</v>
      </c>
      <c r="G48" s="187">
        <v>13.800365079365081</v>
      </c>
      <c r="H48" s="180">
        <v>0.31254480156757203</v>
      </c>
      <c r="I48" s="180">
        <v>19.233434487305207</v>
      </c>
      <c r="J48" s="181">
        <v>2.2061634326474495</v>
      </c>
      <c r="K48" s="182" t="s">
        <v>71</v>
      </c>
      <c r="L48" s="136"/>
      <c r="N48" s="136">
        <v>6</v>
      </c>
      <c r="O48" s="136"/>
      <c r="P48" s="136"/>
      <c r="Q48" s="136"/>
      <c r="R48" s="136"/>
      <c r="S48" s="136"/>
      <c r="T48" s="136"/>
      <c r="U48" s="136"/>
      <c r="V48" s="136"/>
      <c r="W48" s="136"/>
      <c r="Y48" s="136"/>
      <c r="Z48" s="136"/>
      <c r="AA48" s="136"/>
      <c r="AB48" s="136"/>
      <c r="AE48" s="128"/>
      <c r="AF48" s="128"/>
      <c r="AG48" s="128"/>
      <c r="AH48" s="128"/>
    </row>
    <row r="49" spans="1:34" s="129" customFormat="1" ht="22.5" customHeight="1">
      <c r="A49" s="130"/>
      <c r="B49" s="176" t="s">
        <v>116</v>
      </c>
      <c r="C49" s="177">
        <v>2403</v>
      </c>
      <c r="D49" s="178">
        <v>1.6606869664515966E-2</v>
      </c>
      <c r="E49" s="178">
        <v>0.35006068204173379</v>
      </c>
      <c r="F49" s="178">
        <v>0.19419710692095968</v>
      </c>
      <c r="G49" s="187">
        <v>13.979104477611944</v>
      </c>
      <c r="H49" s="180">
        <v>0.30061263916447234</v>
      </c>
      <c r="I49" s="180">
        <v>22.524699276084959</v>
      </c>
      <c r="J49" s="181">
        <v>2.2126467791262057</v>
      </c>
      <c r="K49" s="182" t="s">
        <v>66</v>
      </c>
      <c r="L49" s="136"/>
      <c r="N49" s="136">
        <v>5</v>
      </c>
      <c r="O49" s="136"/>
      <c r="P49" s="136"/>
      <c r="Q49" s="136"/>
      <c r="R49" s="136"/>
      <c r="S49" s="136"/>
      <c r="T49" s="136"/>
      <c r="U49" s="136"/>
      <c r="V49" s="136"/>
      <c r="W49" s="136"/>
      <c r="Y49" s="136"/>
      <c r="Z49" s="136"/>
      <c r="AA49" s="136"/>
      <c r="AB49" s="136"/>
      <c r="AE49" s="128"/>
      <c r="AF49" s="128"/>
      <c r="AG49" s="128"/>
      <c r="AH49" s="128"/>
    </row>
    <row r="50" spans="1:34" s="129" customFormat="1" ht="22.5" customHeight="1">
      <c r="A50" s="130"/>
      <c r="B50" s="176" t="s">
        <v>116</v>
      </c>
      <c r="C50" s="177">
        <v>2404</v>
      </c>
      <c r="D50" s="178">
        <v>1.2979885201975953E-2</v>
      </c>
      <c r="E50" s="178">
        <v>0.34658488567278761</v>
      </c>
      <c r="F50" s="178">
        <v>0.20208082896279148</v>
      </c>
      <c r="G50" s="187">
        <v>14.946246153846154</v>
      </c>
      <c r="H50" s="180">
        <v>0.29191012699083485</v>
      </c>
      <c r="I50" s="180">
        <v>24.056201792069281</v>
      </c>
      <c r="J50" s="181">
        <v>2.1459378503693789</v>
      </c>
      <c r="K50" s="182" t="s">
        <v>68</v>
      </c>
      <c r="L50" s="136"/>
      <c r="N50" s="136">
        <v>4</v>
      </c>
      <c r="O50" s="136"/>
      <c r="P50" s="136"/>
      <c r="Q50" s="136"/>
      <c r="R50" s="136"/>
      <c r="S50" s="136"/>
      <c r="T50" s="136"/>
      <c r="U50" s="136"/>
      <c r="V50" s="136"/>
      <c r="W50" s="136"/>
      <c r="Y50" s="136"/>
      <c r="Z50" s="136"/>
      <c r="AA50" s="136"/>
      <c r="AB50" s="136"/>
      <c r="AE50" s="128"/>
      <c r="AF50" s="128"/>
      <c r="AG50" s="128"/>
      <c r="AH50" s="128"/>
    </row>
    <row r="51" spans="1:34" s="129" customFormat="1" ht="22.5" customHeight="1">
      <c r="A51" s="130"/>
      <c r="B51" s="176" t="s">
        <v>116</v>
      </c>
      <c r="C51" s="177">
        <v>2405</v>
      </c>
      <c r="D51" s="178">
        <v>1.260415423980253E-2</v>
      </c>
      <c r="E51" s="178">
        <v>0.34406554708833537</v>
      </c>
      <c r="F51" s="178">
        <v>0.19764719101393646</v>
      </c>
      <c r="G51" s="187">
        <v>15.205532258064515</v>
      </c>
      <c r="H51" s="180">
        <v>0.45729330065487861</v>
      </c>
      <c r="I51" s="180">
        <v>23.21391809685748</v>
      </c>
      <c r="J51" s="181">
        <v>2.0992614547503572</v>
      </c>
      <c r="K51" s="182" t="s">
        <v>66</v>
      </c>
      <c r="L51" s="136"/>
      <c r="N51" s="136">
        <v>5</v>
      </c>
      <c r="O51" s="136"/>
      <c r="P51" s="136"/>
      <c r="Q51" s="136"/>
      <c r="R51" s="136"/>
      <c r="S51" s="136"/>
      <c r="T51" s="136"/>
      <c r="U51" s="136"/>
      <c r="V51" s="136"/>
      <c r="W51" s="136"/>
      <c r="Y51" s="136"/>
      <c r="Z51" s="136"/>
      <c r="AA51" s="136"/>
      <c r="AB51" s="136"/>
      <c r="AE51" s="128"/>
      <c r="AF51" s="128"/>
      <c r="AG51" s="128"/>
      <c r="AH51" s="128"/>
    </row>
    <row r="52" spans="1:34" s="129" customFormat="1" ht="22.5" customHeight="1">
      <c r="A52" s="130"/>
      <c r="B52" s="176" t="s">
        <v>116</v>
      </c>
      <c r="C52" s="177">
        <v>2406</v>
      </c>
      <c r="D52" s="178">
        <v>1.4298797324654449E-2</v>
      </c>
      <c r="E52" s="178">
        <v>0.33954774429221157</v>
      </c>
      <c r="F52" s="178">
        <v>0.18553851433016308</v>
      </c>
      <c r="G52" s="187">
        <v>16.106068965517242</v>
      </c>
      <c r="H52" s="180">
        <v>0.45297403397956842</v>
      </c>
      <c r="I52" s="180">
        <v>23.43681234921203</v>
      </c>
      <c r="J52" s="181">
        <v>2.0607631804322688</v>
      </c>
      <c r="K52" s="182" t="s">
        <v>69</v>
      </c>
      <c r="L52" s="136"/>
      <c r="N52" s="136">
        <v>3</v>
      </c>
      <c r="O52" s="136"/>
      <c r="P52" s="136"/>
      <c r="Q52" s="136"/>
      <c r="R52" s="136"/>
      <c r="S52" s="136"/>
      <c r="T52" s="136"/>
      <c r="U52" s="136"/>
      <c r="V52" s="136"/>
      <c r="W52" s="136"/>
      <c r="Y52" s="136"/>
      <c r="Z52" s="136"/>
      <c r="AA52" s="136"/>
      <c r="AB52" s="136"/>
      <c r="AE52" s="128"/>
      <c r="AF52" s="128"/>
      <c r="AG52" s="128"/>
      <c r="AH52" s="128"/>
    </row>
    <row r="53" spans="1:34" s="129" customFormat="1" ht="22.5" customHeight="1">
      <c r="A53" s="130"/>
      <c r="B53" s="176" t="s">
        <v>116</v>
      </c>
      <c r="C53" s="177">
        <v>2407</v>
      </c>
      <c r="D53" s="178">
        <v>1.7341300098518437E-2</v>
      </c>
      <c r="E53" s="178">
        <v>0.34109696784726146</v>
      </c>
      <c r="F53" s="178">
        <v>0.18513354555722408</v>
      </c>
      <c r="G53" s="187">
        <v>16.808781818181817</v>
      </c>
      <c r="H53" s="180">
        <v>0.39662210196599867</v>
      </c>
      <c r="I53" s="180">
        <v>24.115227027064229</v>
      </c>
      <c r="J53" s="181">
        <v>2.0019765322839556</v>
      </c>
      <c r="K53" s="182" t="s">
        <v>68</v>
      </c>
      <c r="L53" s="136"/>
      <c r="N53" s="136">
        <v>4</v>
      </c>
      <c r="O53" s="136"/>
      <c r="P53" s="136"/>
      <c r="Q53" s="136"/>
      <c r="R53" s="136"/>
      <c r="S53" s="136"/>
      <c r="T53" s="136"/>
      <c r="U53" s="136"/>
      <c r="V53" s="136"/>
      <c r="W53" s="136"/>
      <c r="Y53" s="136"/>
      <c r="Z53" s="136"/>
      <c r="AA53" s="136"/>
      <c r="AB53" s="136"/>
      <c r="AE53" s="128"/>
      <c r="AF53" s="128"/>
      <c r="AG53" s="128"/>
      <c r="AH53" s="128"/>
    </row>
    <row r="54" spans="1:34" s="129" customFormat="1" ht="22.5" customHeight="1">
      <c r="A54" s="130"/>
      <c r="B54" s="176" t="s">
        <v>116</v>
      </c>
      <c r="C54" s="177">
        <v>2408</v>
      </c>
      <c r="D54" s="178">
        <v>2.1621465324289775E-2</v>
      </c>
      <c r="E54" s="178">
        <v>0.34394807452574433</v>
      </c>
      <c r="F54" s="178">
        <v>0.17736316530750007</v>
      </c>
      <c r="G54" s="187">
        <v>17.692035087719297</v>
      </c>
      <c r="H54" s="180">
        <v>0.28967974268648672</v>
      </c>
      <c r="I54" s="180">
        <v>25.713543205407866</v>
      </c>
      <c r="J54" s="181">
        <v>1.9541652305841921</v>
      </c>
      <c r="K54" s="182" t="s">
        <v>69</v>
      </c>
      <c r="L54" s="136"/>
      <c r="N54" s="136">
        <v>3</v>
      </c>
      <c r="O54" s="136"/>
      <c r="P54" s="136"/>
      <c r="Q54" s="136"/>
      <c r="R54" s="136"/>
      <c r="S54" s="136"/>
      <c r="T54" s="136"/>
      <c r="U54" s="136"/>
      <c r="V54" s="136"/>
      <c r="W54" s="136"/>
      <c r="Y54" s="136"/>
      <c r="Z54" s="136"/>
      <c r="AA54" s="136"/>
      <c r="AB54" s="136"/>
      <c r="AE54" s="128"/>
      <c r="AF54" s="128"/>
      <c r="AG54" s="128"/>
      <c r="AH54" s="128"/>
    </row>
    <row r="55" spans="1:34" s="129" customFormat="1" ht="22.5" customHeight="1">
      <c r="A55" s="130"/>
      <c r="B55" s="176" t="s">
        <v>116</v>
      </c>
      <c r="C55" s="177">
        <v>2409</v>
      </c>
      <c r="D55" s="178">
        <v>1.730396502853002E-2</v>
      </c>
      <c r="E55" s="178">
        <v>0.34460482267438908</v>
      </c>
      <c r="F55" s="178">
        <v>0.18557602548326457</v>
      </c>
      <c r="G55" s="187">
        <v>17.036684210526314</v>
      </c>
      <c r="H55" s="180">
        <v>0.32497861831855362</v>
      </c>
      <c r="I55" s="180">
        <v>27.194901911894803</v>
      </c>
      <c r="J55" s="181">
        <v>1.9971140077082929</v>
      </c>
      <c r="K55" s="182" t="s">
        <v>69</v>
      </c>
      <c r="L55" s="136"/>
      <c r="N55" s="136">
        <v>3</v>
      </c>
      <c r="O55" s="136"/>
      <c r="P55" s="136"/>
      <c r="Q55" s="136"/>
      <c r="R55" s="136"/>
      <c r="S55" s="136"/>
      <c r="T55" s="136"/>
      <c r="U55" s="136"/>
      <c r="V55" s="136"/>
      <c r="W55" s="136"/>
      <c r="Y55" s="136"/>
      <c r="Z55" s="136"/>
      <c r="AA55" s="136"/>
      <c r="AB55" s="136"/>
      <c r="AE55" s="128"/>
      <c r="AF55" s="128"/>
      <c r="AG55" s="128"/>
      <c r="AH55" s="128"/>
    </row>
    <row r="56" spans="1:34" s="129" customFormat="1" ht="22.5" customHeight="1">
      <c r="A56" s="130"/>
      <c r="B56" s="176" t="s">
        <v>116</v>
      </c>
      <c r="C56" s="177">
        <v>2410</v>
      </c>
      <c r="D56" s="178">
        <v>1.4124439093248132E-2</v>
      </c>
      <c r="E56" s="178">
        <v>0.34749430244041934</v>
      </c>
      <c r="F56" s="178">
        <v>0.20680140774240896</v>
      </c>
      <c r="G56" s="187">
        <v>16.027184615384616</v>
      </c>
      <c r="H56" s="180">
        <v>0.60884836302168777</v>
      </c>
      <c r="I56" s="180">
        <v>30.728726710160803</v>
      </c>
      <c r="J56" s="181">
        <v>2.0840405956393084</v>
      </c>
      <c r="K56" s="182" t="s">
        <v>68</v>
      </c>
      <c r="L56" s="136"/>
      <c r="N56" s="136">
        <v>4</v>
      </c>
      <c r="O56" s="136"/>
      <c r="P56" s="136"/>
      <c r="Q56" s="136"/>
      <c r="R56" s="136"/>
      <c r="S56" s="136"/>
      <c r="T56" s="136"/>
      <c r="U56" s="136"/>
      <c r="V56" s="136"/>
      <c r="W56" s="136"/>
      <c r="Y56" s="136"/>
      <c r="Z56" s="136"/>
      <c r="AA56" s="136"/>
      <c r="AB56" s="136"/>
      <c r="AE56" s="128"/>
      <c r="AF56" s="128"/>
      <c r="AG56" s="128"/>
      <c r="AH56" s="128"/>
    </row>
    <row r="57" spans="1:34" s="129" customFormat="1" ht="22.5" customHeight="1">
      <c r="A57" s="130"/>
      <c r="B57" s="176" t="s">
        <v>116</v>
      </c>
      <c r="C57" s="177">
        <v>2411</v>
      </c>
      <c r="D57" s="178">
        <v>1.5207811635594594E-2</v>
      </c>
      <c r="E57" s="178">
        <v>0.35388781091738936</v>
      </c>
      <c r="F57" s="178">
        <v>0.21057757626884085</v>
      </c>
      <c r="G57" s="187">
        <v>15.865333333333334</v>
      </c>
      <c r="H57" s="180">
        <v>0.83294235291283225</v>
      </c>
      <c r="I57" s="180">
        <v>32.588604626940736</v>
      </c>
      <c r="J57" s="181">
        <v>2.0885948954943427</v>
      </c>
      <c r="K57" s="182" t="s">
        <v>68</v>
      </c>
      <c r="L57" s="136"/>
      <c r="N57" s="136">
        <v>4</v>
      </c>
      <c r="O57" s="136"/>
      <c r="P57" s="136"/>
      <c r="Q57" s="136"/>
      <c r="R57" s="136"/>
      <c r="S57" s="136"/>
      <c r="T57" s="136"/>
      <c r="U57" s="136"/>
      <c r="V57" s="136"/>
      <c r="W57" s="136"/>
      <c r="Y57" s="136"/>
      <c r="Z57" s="136"/>
      <c r="AA57" s="136"/>
      <c r="AB57" s="136"/>
      <c r="AE57" s="128"/>
      <c r="AF57" s="128"/>
      <c r="AG57" s="128"/>
      <c r="AH57" s="128"/>
    </row>
    <row r="58" spans="1:34" s="129" customFormat="1" ht="22.5" customHeight="1">
      <c r="A58" s="130"/>
      <c r="B58" s="176" t="s">
        <v>116</v>
      </c>
      <c r="C58" s="177">
        <v>2412</v>
      </c>
      <c r="D58" s="178">
        <v>2.0073075570412491E-2</v>
      </c>
      <c r="E58" s="178">
        <v>0.35744687260446689</v>
      </c>
      <c r="F58" s="178">
        <v>0.20547158757962933</v>
      </c>
      <c r="G58" s="187">
        <v>15.653046153846153</v>
      </c>
      <c r="H58" s="180">
        <v>0.90592430133542856</v>
      </c>
      <c r="I58" s="180">
        <v>31.766558262119592</v>
      </c>
      <c r="J58" s="181">
        <v>2.1102594645552926</v>
      </c>
      <c r="K58" s="182" t="s">
        <v>419</v>
      </c>
      <c r="L58" s="136"/>
      <c r="N58" s="136">
        <v>4</v>
      </c>
      <c r="O58" s="136"/>
      <c r="P58" s="136"/>
      <c r="Q58" s="136"/>
      <c r="R58" s="136"/>
      <c r="S58" s="136"/>
      <c r="T58" s="136"/>
      <c r="U58" s="136"/>
      <c r="V58" s="136"/>
      <c r="W58" s="136"/>
      <c r="Y58" s="136"/>
      <c r="Z58" s="136"/>
      <c r="AA58" s="136"/>
      <c r="AB58" s="136"/>
      <c r="AE58" s="128"/>
      <c r="AF58" s="128"/>
      <c r="AG58" s="128"/>
      <c r="AH58" s="128"/>
    </row>
    <row r="59" spans="1:34" s="129" customFormat="1" ht="22.5" customHeight="1">
      <c r="A59" s="130"/>
      <c r="B59" s="176" t="s">
        <v>116</v>
      </c>
      <c r="C59" s="177">
        <v>2501</v>
      </c>
      <c r="D59" s="178">
        <v>2.4027243551997333E-2</v>
      </c>
      <c r="E59" s="178">
        <v>0.35863159548380547</v>
      </c>
      <c r="F59" s="178">
        <v>0.2033124514653851</v>
      </c>
      <c r="G59" s="187">
        <v>15.336892307692308</v>
      </c>
      <c r="H59" s="180">
        <v>1.2351796712332597</v>
      </c>
      <c r="I59" s="180">
        <v>29.780302575030426</v>
      </c>
      <c r="J59" s="181">
        <v>2.126244212308984</v>
      </c>
      <c r="K59" s="182" t="s">
        <v>68</v>
      </c>
      <c r="L59" s="136"/>
      <c r="N59" s="136">
        <v>4</v>
      </c>
      <c r="O59" s="136"/>
      <c r="P59" s="136"/>
      <c r="Q59" s="136"/>
      <c r="R59" s="136"/>
      <c r="S59" s="136"/>
      <c r="T59" s="136"/>
      <c r="U59" s="136"/>
      <c r="V59" s="136"/>
      <c r="W59" s="136"/>
      <c r="Y59" s="136"/>
      <c r="Z59" s="136"/>
      <c r="AA59" s="136"/>
      <c r="AB59" s="136"/>
      <c r="AE59" s="128"/>
      <c r="AF59" s="128"/>
      <c r="AG59" s="128"/>
      <c r="AH59" s="128"/>
    </row>
    <row r="60" spans="1:34" s="129" customFormat="1" ht="22.5" customHeight="1">
      <c r="A60" s="130"/>
      <c r="B60" s="176" t="s">
        <v>116</v>
      </c>
      <c r="C60" s="177">
        <v>2502</v>
      </c>
      <c r="D60" s="178">
        <v>2.4309455773822708E-2</v>
      </c>
      <c r="E60" s="178">
        <v>0.36049401551974658</v>
      </c>
      <c r="F60" s="178">
        <v>0.19770335395360988</v>
      </c>
      <c r="G60" s="187">
        <v>14.872461538461536</v>
      </c>
      <c r="H60" s="180">
        <v>1.0306943898919894</v>
      </c>
      <c r="I60" s="180">
        <v>27.620121961055109</v>
      </c>
      <c r="J60" s="181">
        <v>2.1384157056155022</v>
      </c>
      <c r="K60" s="182" t="s">
        <v>68</v>
      </c>
      <c r="L60" s="136"/>
      <c r="N60" s="136">
        <v>4</v>
      </c>
      <c r="O60" s="136"/>
      <c r="P60" s="136"/>
      <c r="Q60" s="136"/>
      <c r="R60" s="136"/>
      <c r="S60" s="136"/>
      <c r="T60" s="136"/>
      <c r="U60" s="136"/>
      <c r="V60" s="136"/>
      <c r="W60" s="136"/>
      <c r="Y60" s="136"/>
      <c r="Z60" s="136"/>
      <c r="AA60" s="136"/>
      <c r="AB60" s="136"/>
      <c r="AE60" s="128"/>
      <c r="AF60" s="128"/>
      <c r="AG60" s="128"/>
      <c r="AH60" s="128"/>
    </row>
    <row r="61" spans="1:34" s="129" customFormat="1" ht="25.5" customHeight="1">
      <c r="A61" s="130"/>
      <c r="B61" s="183" t="s">
        <v>107</v>
      </c>
      <c r="C61" s="183"/>
      <c r="D61" s="184" cm="1">
        <f t="array" aca="1" ref="D61" ca="1">(INDIRECT(ADDRESS(ROW()-1,COLUMN()))/INDIRECT(ADDRESS(ROW()-2,COLUMN())))-1</f>
        <v>1.1745509684231603E-2</v>
      </c>
      <c r="E61" s="184" cm="1">
        <f t="array" aca="1" ref="E61" ca="1">(INDIRECT(ADDRESS(ROW()-1,COLUMN()))/INDIRECT(ADDRESS(ROW()-2,COLUMN())))-1</f>
        <v>5.1931287131259385E-3</v>
      </c>
      <c r="F61" s="184" cm="1">
        <f t="array" aca="1" ref="F61" ca="1">(INDIRECT(ADDRESS(ROW()-1,COLUMN()))/INDIRECT(ADDRESS(ROW()-2,COLUMN())))-1</f>
        <v>-2.7588558749586434E-2</v>
      </c>
      <c r="G61" s="184" cm="1">
        <f t="array" aca="1" ref="G61" ca="1">(INDIRECT(ADDRESS(ROW()-1,COLUMN()))/INDIRECT(ADDRESS(ROW()-2,COLUMN())))-1</f>
        <v>-3.0281934561008361E-2</v>
      </c>
      <c r="H61" s="184" cm="1">
        <f t="array" aca="1" ref="H61" ca="1">(INDIRECT(ADDRESS(ROW()-1,COLUMN()))/INDIRECT(ADDRESS(ROW()-2,COLUMN())))-1</f>
        <v>-0.16555104176633906</v>
      </c>
      <c r="I61" s="184" cm="1">
        <f t="array" aca="1" ref="I61" ca="1">(INDIRECT(ADDRESS(ROW()-1,COLUMN()))/INDIRECT(ADDRESS(ROW()-2,COLUMN())))-1</f>
        <v>-7.2537228543357424E-2</v>
      </c>
      <c r="J61" s="184" cm="1">
        <f t="array" aca="1" ref="J61" ca="1">(INDIRECT(ADDRESS(ROW()-1,COLUMN()))/INDIRECT(ADDRESS(ROW()-2,COLUMN())))-1</f>
        <v>5.7244098472115645E-3</v>
      </c>
      <c r="K61" s="212" t="str" cm="1">
        <f t="array" aca="1" ref="K61" ca="1">_xlfn.IFS(N61=0,"등급유지",N61&gt;0,N61&amp;"등급 상승",N61&lt;0,N61&amp;"등급 하락")</f>
        <v>등급유지</v>
      </c>
      <c r="L61" s="136"/>
      <c r="M61" s="297"/>
      <c r="N61" s="136" cm="1">
        <f t="array" aca="1" ref="N61" ca="1">(INDIRECT(ADDRESS(ROW()-1,COLUMN()))-INDIRECT(ADDRESS(ROW()-2,COLUMN())))</f>
        <v>0</v>
      </c>
      <c r="O61" s="136" t="s">
        <v>122</v>
      </c>
      <c r="P61" s="136"/>
      <c r="Q61" s="136"/>
      <c r="R61" s="136"/>
      <c r="S61" s="136"/>
      <c r="T61" s="136"/>
      <c r="U61" s="136"/>
      <c r="V61" s="136"/>
      <c r="W61" s="136"/>
      <c r="X61" s="298"/>
      <c r="Y61" s="136"/>
      <c r="Z61" s="256"/>
      <c r="AA61" s="136"/>
      <c r="AB61" s="136"/>
      <c r="AE61" s="128"/>
      <c r="AF61" s="128"/>
      <c r="AG61" s="128"/>
      <c r="AH61" s="128"/>
    </row>
    <row r="62" spans="1:34" s="129" customFormat="1" ht="25.5" customHeight="1">
      <c r="A62" s="130"/>
      <c r="B62" s="213"/>
      <c r="C62" s="213"/>
      <c r="D62" s="214"/>
      <c r="E62" s="214"/>
      <c r="F62" s="214"/>
      <c r="G62" s="214"/>
      <c r="H62" s="214"/>
      <c r="I62" s="214"/>
      <c r="J62" s="214"/>
      <c r="K62" s="214"/>
      <c r="L62" s="136"/>
      <c r="M62" s="297"/>
      <c r="P62" s="136"/>
      <c r="Q62" s="136"/>
      <c r="R62" s="136"/>
      <c r="S62" s="136"/>
      <c r="T62" s="136"/>
      <c r="U62" s="136"/>
      <c r="V62" s="136"/>
      <c r="W62" s="136"/>
      <c r="X62" s="298"/>
      <c r="Y62" s="136"/>
      <c r="Z62" s="256"/>
      <c r="AA62" s="136"/>
      <c r="AB62" s="136"/>
      <c r="AE62" s="128"/>
      <c r="AF62" s="128"/>
      <c r="AG62" s="128"/>
      <c r="AH62" s="128"/>
    </row>
    <row r="63" spans="1:34" s="129" customFormat="1" ht="18" customHeight="1">
      <c r="A63" s="130"/>
      <c r="B63" s="145" t="s">
        <v>129</v>
      </c>
      <c r="C63" s="145"/>
      <c r="D63" s="146"/>
      <c r="E63" s="146"/>
      <c r="F63" s="146"/>
      <c r="G63" s="146"/>
      <c r="H63" s="146"/>
      <c r="I63" s="146"/>
      <c r="J63" s="146"/>
      <c r="K63" s="146"/>
      <c r="L63" s="136"/>
      <c r="M63" s="297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298"/>
      <c r="Y63" s="136"/>
      <c r="Z63" s="256"/>
      <c r="AA63" s="136"/>
      <c r="AB63" s="136"/>
      <c r="AE63" s="128"/>
      <c r="AF63" s="128"/>
      <c r="AG63" s="128"/>
      <c r="AH63" s="128"/>
    </row>
    <row r="64" spans="1:34" s="129" customFormat="1" ht="21" customHeight="1">
      <c r="A64" s="130"/>
      <c r="B64" s="213"/>
      <c r="C64" s="213"/>
      <c r="D64" s="214"/>
      <c r="E64" s="214"/>
      <c r="F64" s="214"/>
      <c r="G64" s="214"/>
      <c r="H64" s="214"/>
      <c r="I64" s="214"/>
      <c r="J64" s="214"/>
      <c r="K64" s="214"/>
      <c r="L64" s="136"/>
      <c r="M64" s="297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298"/>
      <c r="Y64" s="136"/>
      <c r="Z64" s="256"/>
      <c r="AA64" s="136"/>
      <c r="AB64" s="136"/>
      <c r="AE64" s="128"/>
      <c r="AF64" s="128"/>
      <c r="AG64" s="128"/>
      <c r="AH64" s="128"/>
    </row>
    <row r="65" spans="1:34" s="129" customFormat="1" ht="25.5" customHeight="1">
      <c r="A65" s="130"/>
      <c r="B65" s="213"/>
      <c r="C65" s="213"/>
      <c r="D65" s="214"/>
      <c r="E65" s="214"/>
      <c r="F65" s="214"/>
      <c r="G65" s="214"/>
      <c r="H65" s="214"/>
      <c r="I65" s="214"/>
      <c r="J65" s="214"/>
      <c r="K65" s="214"/>
      <c r="L65" s="136"/>
      <c r="M65" s="297"/>
      <c r="N65" s="298"/>
      <c r="O65" s="136"/>
      <c r="P65" s="256"/>
      <c r="Q65" s="136"/>
      <c r="R65" s="136"/>
      <c r="S65" s="136"/>
      <c r="T65" s="136"/>
      <c r="U65" s="136"/>
      <c r="V65" s="136"/>
      <c r="W65" s="136"/>
      <c r="X65" s="136"/>
      <c r="Y65" s="136"/>
      <c r="AA65" s="215"/>
      <c r="AE65" s="128"/>
      <c r="AF65" s="128"/>
      <c r="AG65" s="128"/>
      <c r="AH65" s="128"/>
    </row>
    <row r="66" spans="1:34" s="129" customFormat="1" ht="25.5" customHeight="1">
      <c r="A66" s="130"/>
      <c r="B66" s="213"/>
      <c r="C66" s="213"/>
      <c r="D66" s="214"/>
      <c r="E66" s="130"/>
      <c r="F66" s="130"/>
      <c r="G66" s="130"/>
      <c r="H66" s="130"/>
      <c r="I66" s="130"/>
      <c r="J66" s="130"/>
      <c r="K66" s="130"/>
      <c r="L66" s="136"/>
      <c r="M66" s="297"/>
      <c r="N66" s="298"/>
      <c r="O66" s="136"/>
      <c r="P66" s="256"/>
      <c r="Q66" s="136"/>
      <c r="R66" s="136"/>
      <c r="S66" s="136"/>
      <c r="T66" s="136"/>
      <c r="U66" s="136"/>
      <c r="V66" s="136"/>
      <c r="W66" s="136"/>
      <c r="X66" s="136"/>
      <c r="Y66" s="136"/>
      <c r="AA66" s="215"/>
      <c r="AE66" s="128"/>
      <c r="AF66" s="128"/>
      <c r="AG66" s="128"/>
      <c r="AH66" s="128"/>
    </row>
    <row r="67" spans="1:34" s="129" customFormat="1" ht="25.5" customHeight="1">
      <c r="A67" s="130"/>
      <c r="B67" s="213"/>
      <c r="C67" s="213"/>
      <c r="D67" s="214"/>
      <c r="E67" s="130"/>
      <c r="F67" s="130"/>
      <c r="G67" s="130"/>
      <c r="H67" s="130"/>
      <c r="I67" s="130"/>
      <c r="J67" s="130"/>
      <c r="K67" s="130"/>
      <c r="L67" s="136"/>
      <c r="M67" s="297"/>
      <c r="N67" s="298"/>
      <c r="O67" s="136"/>
      <c r="P67" s="256"/>
      <c r="Q67" s="136"/>
      <c r="R67" s="136"/>
      <c r="S67" s="136"/>
      <c r="T67" s="136"/>
      <c r="U67" s="136"/>
      <c r="V67" s="136"/>
      <c r="W67" s="136"/>
      <c r="X67" s="136"/>
      <c r="Y67" s="136"/>
      <c r="AA67" s="215"/>
      <c r="AE67" s="128"/>
      <c r="AF67" s="128"/>
      <c r="AG67" s="128"/>
      <c r="AH67" s="128"/>
    </row>
    <row r="68" spans="1:34" s="129" customFormat="1" ht="25.5" customHeight="1">
      <c r="A68" s="130"/>
      <c r="B68" s="213"/>
      <c r="C68" s="213"/>
      <c r="D68" s="214"/>
      <c r="E68" s="130"/>
      <c r="F68" s="130"/>
      <c r="G68" s="130"/>
      <c r="H68" s="130"/>
      <c r="I68" s="130"/>
      <c r="J68" s="130"/>
      <c r="K68" s="130"/>
      <c r="L68" s="136"/>
      <c r="M68" s="297"/>
      <c r="N68" s="298"/>
      <c r="O68" s="136"/>
      <c r="P68" s="256"/>
      <c r="Q68" s="136"/>
      <c r="R68" s="136"/>
      <c r="S68" s="136"/>
      <c r="T68" s="136"/>
      <c r="U68" s="136"/>
      <c r="V68" s="136"/>
      <c r="W68" s="136"/>
      <c r="X68" s="136"/>
      <c r="Y68" s="136"/>
      <c r="AA68" s="215"/>
      <c r="AE68" s="128"/>
      <c r="AF68" s="128"/>
      <c r="AG68" s="128"/>
      <c r="AH68" s="128"/>
    </row>
    <row r="69" spans="1:34" s="129" customFormat="1" ht="25.5" customHeight="1">
      <c r="A69" s="130"/>
      <c r="B69" s="213"/>
      <c r="C69" s="213"/>
      <c r="D69" s="214"/>
      <c r="E69" s="130"/>
      <c r="F69" s="130"/>
      <c r="G69" s="130"/>
      <c r="H69" s="130"/>
      <c r="I69" s="130"/>
      <c r="J69" s="130"/>
      <c r="K69" s="130"/>
      <c r="L69" s="136"/>
      <c r="M69" s="297"/>
      <c r="N69" s="298"/>
      <c r="O69" s="136"/>
      <c r="P69" s="256"/>
      <c r="Q69" s="136"/>
      <c r="R69" s="136"/>
      <c r="S69" s="136"/>
      <c r="T69" s="136"/>
      <c r="U69" s="136"/>
      <c r="V69" s="136"/>
      <c r="W69" s="136"/>
      <c r="X69" s="136"/>
      <c r="Y69" s="136"/>
      <c r="AA69" s="215"/>
      <c r="AE69" s="128"/>
      <c r="AF69" s="128"/>
      <c r="AG69" s="128"/>
      <c r="AH69" s="128"/>
    </row>
    <row r="70" spans="1:34" s="129" customFormat="1" ht="25.5" customHeight="1">
      <c r="A70" s="130"/>
      <c r="B70" s="213"/>
      <c r="C70" s="213"/>
      <c r="D70" s="214"/>
      <c r="E70" s="130"/>
      <c r="F70" s="130"/>
      <c r="G70" s="130"/>
      <c r="H70" s="130"/>
      <c r="I70" s="130"/>
      <c r="J70" s="130"/>
      <c r="K70" s="130"/>
      <c r="L70" s="136"/>
      <c r="M70" s="297"/>
      <c r="N70" s="298"/>
      <c r="O70" s="136"/>
      <c r="P70" s="256"/>
      <c r="Q70" s="136"/>
      <c r="R70" s="136"/>
      <c r="S70" s="136"/>
      <c r="T70" s="136"/>
      <c r="U70" s="136"/>
      <c r="V70" s="136"/>
      <c r="W70" s="136"/>
      <c r="X70" s="136"/>
      <c r="Y70" s="136"/>
      <c r="AA70" s="215"/>
      <c r="AE70" s="128"/>
      <c r="AF70" s="128"/>
      <c r="AG70" s="128"/>
      <c r="AH70" s="128"/>
    </row>
    <row r="71" spans="1:34" s="129" customFormat="1" ht="25.5" customHeight="1">
      <c r="A71" s="130"/>
      <c r="B71" s="213"/>
      <c r="C71" s="213"/>
      <c r="D71" s="214"/>
      <c r="E71" s="130"/>
      <c r="F71" s="130"/>
      <c r="G71" s="130"/>
      <c r="H71" s="130"/>
      <c r="I71" s="130"/>
      <c r="J71" s="130"/>
      <c r="K71" s="130"/>
      <c r="L71" s="136"/>
      <c r="M71" s="297"/>
      <c r="N71" s="298"/>
      <c r="O71" s="136"/>
      <c r="P71" s="256"/>
      <c r="Q71" s="136"/>
      <c r="R71" s="136"/>
      <c r="S71" s="136"/>
      <c r="T71" s="136"/>
      <c r="U71" s="136"/>
      <c r="V71" s="136"/>
      <c r="W71" s="136"/>
      <c r="X71" s="136"/>
      <c r="Y71" s="136"/>
      <c r="AA71" s="215"/>
      <c r="AE71" s="128"/>
      <c r="AF71" s="128"/>
      <c r="AG71" s="128"/>
      <c r="AH71" s="128"/>
    </row>
    <row r="72" spans="1:34" s="129" customFormat="1" ht="25.5" customHeight="1">
      <c r="A72" s="130"/>
      <c r="B72" s="213"/>
      <c r="C72" s="213"/>
      <c r="D72" s="214"/>
      <c r="E72" s="214"/>
      <c r="F72" s="214"/>
      <c r="G72" s="214"/>
      <c r="H72" s="214"/>
      <c r="I72" s="214"/>
      <c r="J72" s="214"/>
      <c r="K72" s="214"/>
      <c r="L72" s="136"/>
      <c r="M72" s="297"/>
      <c r="N72" s="298"/>
      <c r="O72" s="136"/>
      <c r="P72" s="256"/>
      <c r="Q72" s="136"/>
      <c r="R72" s="136"/>
      <c r="S72" s="136"/>
      <c r="T72" s="136"/>
      <c r="U72" s="136"/>
      <c r="V72" s="136"/>
      <c r="W72" s="136"/>
      <c r="X72" s="136"/>
      <c r="Y72" s="136"/>
      <c r="AA72" s="215"/>
      <c r="AE72" s="128"/>
      <c r="AF72" s="128"/>
      <c r="AG72" s="128"/>
      <c r="AH72" s="128"/>
    </row>
    <row r="73" spans="1:34" s="129" customFormat="1" ht="25.5" customHeight="1">
      <c r="A73" s="130"/>
      <c r="B73" s="213"/>
      <c r="C73" s="213"/>
      <c r="D73" s="214"/>
      <c r="E73" s="214"/>
      <c r="F73" s="214"/>
      <c r="G73" s="214"/>
      <c r="H73" s="214"/>
      <c r="I73" s="214"/>
      <c r="J73" s="214"/>
      <c r="K73" s="214"/>
      <c r="L73" s="136"/>
      <c r="M73" s="297"/>
      <c r="N73" s="298"/>
      <c r="O73" s="136"/>
      <c r="P73" s="256"/>
      <c r="Q73" s="136"/>
      <c r="R73" s="136"/>
      <c r="S73" s="136"/>
      <c r="T73" s="136"/>
      <c r="U73" s="136"/>
      <c r="V73" s="136"/>
      <c r="W73" s="136"/>
      <c r="X73" s="136"/>
      <c r="Y73" s="136"/>
      <c r="AA73" s="215"/>
      <c r="AE73" s="128"/>
      <c r="AF73" s="128"/>
      <c r="AG73" s="128"/>
      <c r="AH73" s="128"/>
    </row>
    <row r="74" spans="1:34" s="129" customFormat="1" ht="25.5" customHeight="1" thickBot="1">
      <c r="A74" s="130"/>
      <c r="B74" s="216" t="s">
        <v>91</v>
      </c>
      <c r="C74" s="217" t="s">
        <v>120</v>
      </c>
      <c r="D74" s="217" t="s">
        <v>118</v>
      </c>
      <c r="E74" s="217" t="s">
        <v>117</v>
      </c>
      <c r="F74" s="217" t="s">
        <v>119</v>
      </c>
      <c r="G74" s="217" t="str">
        <f>IFERROR(INDEX(#REF!,MATCH(종합!$C$5&amp;5,#REF!,0),2),"")</f>
        <v/>
      </c>
      <c r="H74" s="217" t="str">
        <f>IFERROR(INDEX(#REF!,MATCH(종합!$C$5&amp;6,#REF!,0),2),"")</f>
        <v/>
      </c>
      <c r="I74" s="217" t="str">
        <f>IFERROR(INDEX(#REF!,MATCH(종합!$C$5&amp;7,#REF!,0),2),"")</f>
        <v/>
      </c>
      <c r="J74" s="217" t="str">
        <f>IFERROR(INDEX(#REF!,MATCH(종합!$C$5&amp;8,#REF!,0),2),"")</f>
        <v/>
      </c>
      <c r="K74" s="218" t="str">
        <f>IFERROR(INDEX(#REF!,MATCH(종합!$C$5&amp;9,#REF!,0),2),"")</f>
        <v/>
      </c>
      <c r="L74" s="136"/>
      <c r="M74" s="299">
        <v>1</v>
      </c>
      <c r="N74" s="300">
        <v>2</v>
      </c>
      <c r="O74" s="300">
        <v>3</v>
      </c>
      <c r="P74" s="299">
        <v>4</v>
      </c>
      <c r="Q74" s="300">
        <v>5</v>
      </c>
      <c r="R74" s="300">
        <v>6</v>
      </c>
      <c r="S74" s="299">
        <v>7</v>
      </c>
      <c r="T74" s="300">
        <v>8</v>
      </c>
      <c r="U74" s="301"/>
      <c r="V74" s="136"/>
      <c r="W74" s="136"/>
      <c r="X74" s="136"/>
      <c r="Y74" s="136"/>
      <c r="AA74" s="215"/>
      <c r="AE74" s="128"/>
      <c r="AF74" s="128"/>
      <c r="AG74" s="128"/>
      <c r="AH74" s="128"/>
    </row>
    <row r="75" spans="1:34" s="129" customFormat="1" ht="25.5" customHeight="1" thickTop="1">
      <c r="A75" s="130"/>
      <c r="B75" s="219" t="s">
        <v>109</v>
      </c>
      <c r="C75" s="220" t="s">
        <v>66</v>
      </c>
      <c r="D75" s="221" t="s">
        <v>66</v>
      </c>
      <c r="E75" s="221" t="s">
        <v>68</v>
      </c>
      <c r="F75" s="221" t="s">
        <v>69</v>
      </c>
      <c r="G75" s="221" t="str">
        <f>IFERROR(INDEX(#REF!,MATCH(종합!$C$5&amp;종합!G$74,#REF!,0),15),"")</f>
        <v/>
      </c>
      <c r="H75" s="221" t="str">
        <f>IFERROR(INDEX(#REF!,MATCH(종합!$C$5&amp;종합!H$74,#REF!,0),15),"")</f>
        <v/>
      </c>
      <c r="I75" s="221" t="str">
        <f>IFERROR(INDEX(#REF!,MATCH(종합!$C$5&amp;종합!I$74,#REF!,0),15),"")</f>
        <v/>
      </c>
      <c r="J75" s="221" t="str">
        <f>IFERROR(INDEX(#REF!,MATCH(종합!$C$5&amp;종합!J$74,#REF!,0),15),"")</f>
        <v/>
      </c>
      <c r="K75" s="221" t="str">
        <f>IFERROR(INDEX(#REF!,MATCH(종합!$C$5&amp;종합!K$74,#REF!,0),15),"")</f>
        <v/>
      </c>
      <c r="L75" s="136"/>
      <c r="M75" s="299" t="s">
        <v>120</v>
      </c>
      <c r="N75" s="299" t="s">
        <v>118</v>
      </c>
      <c r="O75" s="299" t="s">
        <v>117</v>
      </c>
      <c r="P75" s="299" t="s">
        <v>119</v>
      </c>
      <c r="Q75" s="299" t="str">
        <f t="shared" ref="Q75:U75" si="0">G74</f>
        <v/>
      </c>
      <c r="R75" s="299" t="str">
        <f t="shared" si="0"/>
        <v/>
      </c>
      <c r="S75" s="299" t="str">
        <f t="shared" si="0"/>
        <v/>
      </c>
      <c r="T75" s="299" t="str">
        <f t="shared" si="0"/>
        <v/>
      </c>
      <c r="U75" s="297" t="str">
        <f t="shared" si="0"/>
        <v/>
      </c>
      <c r="V75" s="136"/>
      <c r="W75" s="136"/>
      <c r="X75" s="136"/>
      <c r="Y75" s="136"/>
      <c r="AA75" s="215"/>
      <c r="AE75" s="128"/>
      <c r="AF75" s="128"/>
      <c r="AG75" s="128"/>
      <c r="AH75" s="128"/>
    </row>
    <row r="76" spans="1:34" s="129" customFormat="1" ht="25.5" customHeight="1">
      <c r="A76" s="130"/>
      <c r="B76" s="222" t="s">
        <v>94</v>
      </c>
      <c r="C76" s="223" t="s">
        <v>441</v>
      </c>
      <c r="D76" s="223" t="s">
        <v>584</v>
      </c>
      <c r="E76" s="223" t="s">
        <v>537</v>
      </c>
      <c r="F76" s="223" t="s">
        <v>349</v>
      </c>
      <c r="G76" s="197" t="str">
        <f>IFERROR(ROUND(SUMIFS(#REF!,#REF!,종합!$C$5,#REF!,종합!G$74)/SUMIFS(#REF!,#REF!,종합!$C$5,#REF!,종합!G$74)*100,0)&amp;"%("&amp;SUMIFS(#REF!,#REF!,종합!$C$5,#REF!,종합!G$74)&amp;"명)","")</f>
        <v/>
      </c>
      <c r="H76" s="197" t="str">
        <f>IFERROR(ROUND(SUMIFS(#REF!,#REF!,종합!$C$5,#REF!,종합!H$74)/SUMIFS(#REF!,#REF!,종합!$C$5,#REF!,종합!H$74)*100,0)&amp;"%("&amp;SUMIFS(#REF!,#REF!,종합!$C$5,#REF!,종합!H$74)&amp;"명)","")</f>
        <v/>
      </c>
      <c r="I76" s="197" t="str">
        <f>IFERROR(ROUND(SUMIFS(#REF!,#REF!,종합!$C$5,#REF!,종합!I$74)/SUMIFS(#REF!,#REF!,종합!$C$5,#REF!,종합!I$74)*100,0)&amp;"%("&amp;SUMIFS(#REF!,#REF!,종합!$C$5,#REF!,종합!I$74)&amp;"명)","")</f>
        <v/>
      </c>
      <c r="J76" s="197" t="str">
        <f>IFERROR(ROUND(SUMIFS(#REF!,#REF!,종합!$C$5,#REF!,종합!J$74)/SUMIFS(#REF!,#REF!,종합!$C$5,#REF!,종합!J$74)*100,0)&amp;"%("&amp;SUMIFS(#REF!,#REF!,종합!$C$5,#REF!,종합!J$74)&amp;"명)","")</f>
        <v/>
      </c>
      <c r="K76" s="224" t="str">
        <f>IFERROR(ROUND(SUMIFS(#REF!,#REF!,종합!$C$5,#REF!,종합!K$74)/SUMIFS(#REF!,#REF!,종합!$C$5,#REF!,종합!K$74)*100,0)&amp;"%("&amp;SUMIFS(#REF!,#REF!,종합!$C$5,#REF!,종합!K$74)&amp;"명)","")</f>
        <v/>
      </c>
      <c r="L76" s="136"/>
      <c r="M76" s="297"/>
      <c r="N76" s="298"/>
      <c r="O76" s="136"/>
      <c r="P76" s="256"/>
      <c r="Q76" s="136"/>
      <c r="R76" s="136"/>
      <c r="S76" s="136"/>
      <c r="T76" s="136"/>
      <c r="U76" s="136"/>
      <c r="V76" s="136"/>
      <c r="W76" s="136"/>
      <c r="X76" s="136"/>
      <c r="Y76" s="136"/>
      <c r="AA76" s="215"/>
      <c r="AE76" s="128"/>
      <c r="AF76" s="128"/>
      <c r="AG76" s="128"/>
      <c r="AH76" s="128"/>
    </row>
    <row r="77" spans="1:34" s="129" customFormat="1" ht="25.5" customHeight="1">
      <c r="A77" s="130"/>
      <c r="B77" s="225" t="s">
        <v>95</v>
      </c>
      <c r="C77" s="223" t="s">
        <v>552</v>
      </c>
      <c r="D77" s="223" t="s">
        <v>553</v>
      </c>
      <c r="E77" s="223" t="s">
        <v>556</v>
      </c>
      <c r="F77" s="223" t="s">
        <v>349</v>
      </c>
      <c r="G77" s="223" t="str">
        <f>IFERROR(ROUND(SUMIFS(#REF!,#REF!,종합!$C$5,#REF!,종합!G$74)/SUMIFS(#REF!,#REF!,종합!$C$5,#REF!,종합!G$74)*100,0)&amp;"%("&amp;SUMIFS(#REF!,#REF!,종합!$C$5,#REF!,종합!G$74)&amp;"명)","")</f>
        <v/>
      </c>
      <c r="H77" s="223" t="str">
        <f>IFERROR(ROUND(SUMIFS(#REF!,#REF!,종합!$C$5,#REF!,종합!H$74)/SUMIFS(#REF!,#REF!,종합!$C$5,#REF!,종합!H$74)*100,0)&amp;"%("&amp;SUMIFS(#REF!,#REF!,종합!$C$5,#REF!,종합!H$74)&amp;"명)","")</f>
        <v/>
      </c>
      <c r="I77" s="223" t="str">
        <f>IFERROR(ROUND(SUMIFS(#REF!,#REF!,종합!$C$5,#REF!,종합!I$74)/SUMIFS(#REF!,#REF!,종합!$C$5,#REF!,종합!I$74)*100,0)&amp;"%("&amp;SUMIFS(#REF!,#REF!,종합!$C$5,#REF!,종합!I$74)&amp;"명)","")</f>
        <v/>
      </c>
      <c r="J77" s="223" t="str">
        <f>IFERROR(ROUND(SUMIFS(#REF!,#REF!,종합!$C$5,#REF!,종합!J$74)/SUMIFS(#REF!,#REF!,종합!$C$5,#REF!,종합!J$74)*100,0)&amp;"%("&amp;SUMIFS(#REF!,#REF!,종합!$C$5,#REF!,종합!J$74)&amp;"명)","")</f>
        <v/>
      </c>
      <c r="K77" s="226" t="str">
        <f>IFERROR(ROUND(SUMIFS(#REF!,#REF!,종합!$C$5,#REF!,종합!K$74)/SUMIFS(#REF!,#REF!,종합!$C$5,#REF!,종합!K$74)*100,0)&amp;"%("&amp;SUMIFS(#REF!,#REF!,종합!$C$5,#REF!,종합!K$74)&amp;"명)","")</f>
        <v/>
      </c>
      <c r="L77" s="136"/>
      <c r="M77" s="302">
        <v>0.33333333333333331</v>
      </c>
      <c r="N77" s="302">
        <v>0.44444444444444442</v>
      </c>
      <c r="O77" s="302">
        <v>7.1428571428571425E-2</v>
      </c>
      <c r="P77" s="302">
        <v>0</v>
      </c>
      <c r="Q77" s="302"/>
      <c r="R77" s="302"/>
      <c r="S77" s="302"/>
      <c r="T77" s="302"/>
      <c r="U77" s="136"/>
      <c r="V77" s="136"/>
      <c r="W77" s="136"/>
      <c r="X77" s="136"/>
      <c r="Y77" s="136"/>
      <c r="AA77" s="215"/>
      <c r="AE77" s="128"/>
      <c r="AF77" s="128"/>
      <c r="AG77" s="128"/>
      <c r="AH77" s="128"/>
    </row>
    <row r="78" spans="1:34" s="129" customFormat="1" ht="25.5" customHeight="1">
      <c r="A78" s="130"/>
      <c r="B78" s="227" t="s">
        <v>96</v>
      </c>
      <c r="C78" s="223" t="s">
        <v>349</v>
      </c>
      <c r="D78" s="223" t="s">
        <v>553</v>
      </c>
      <c r="E78" s="223" t="s">
        <v>555</v>
      </c>
      <c r="F78" s="223" t="s">
        <v>585</v>
      </c>
      <c r="G78" s="223" t="str">
        <f>IFERROR(ROUND(SUMIFS(#REF!,#REF!,종합!$C$5,#REF!,종합!G$74)/SUMIFS(#REF!,#REF!,종합!$C$5,#REF!,종합!G$74)*100,0)&amp;"%("&amp;SUMIFS(#REF!,#REF!,종합!$C$5,#REF!,종합!G$74)&amp;"명)","")</f>
        <v/>
      </c>
      <c r="H78" s="223" t="str">
        <f>IFERROR(ROUND(SUMIFS(#REF!,#REF!,종합!$C$5,#REF!,종합!H$74)/SUMIFS(#REF!,#REF!,종합!$C$5,#REF!,종합!H$74)*100,0)&amp;"%("&amp;SUMIFS(#REF!,#REF!,종합!$C$5,#REF!,종합!H$74)&amp;"명)","")</f>
        <v/>
      </c>
      <c r="I78" s="223" t="str">
        <f>IFERROR(ROUND(SUMIFS(#REF!,#REF!,종합!$C$5,#REF!,종합!I$74)/SUMIFS(#REF!,#REF!,종합!$C$5,#REF!,종합!I$74)*100,0)&amp;"%("&amp;SUMIFS(#REF!,#REF!,종합!$C$5,#REF!,종합!I$74)&amp;"명)","")</f>
        <v/>
      </c>
      <c r="J78" s="223" t="str">
        <f>IFERROR(ROUND(SUMIFS(#REF!,#REF!,종합!$C$5,#REF!,종합!J$74)/SUMIFS(#REF!,#REF!,종합!$C$5,#REF!,종합!J$74)*100,0)&amp;"%("&amp;SUMIFS(#REF!,#REF!,종합!$C$5,#REF!,종합!J$74)&amp;"명)","")</f>
        <v/>
      </c>
      <c r="K78" s="226" t="str">
        <f>IFERROR(ROUND(SUMIFS(#REF!,#REF!,종합!$C$5,#REF!,종합!K$74)/SUMIFS(#REF!,#REF!,종합!$C$5,#REF!,종합!K$74)*100,0)&amp;"%("&amp;SUMIFS(#REF!,#REF!,종합!$C$5,#REF!,종합!K$74)&amp;"명)","")</f>
        <v/>
      </c>
      <c r="L78" s="136"/>
      <c r="M78" s="302">
        <v>0.5</v>
      </c>
      <c r="N78" s="302">
        <v>0.22222222222222221</v>
      </c>
      <c r="O78" s="302">
        <v>0.10714285714285714</v>
      </c>
      <c r="P78" s="302">
        <v>0</v>
      </c>
      <c r="Q78" s="302"/>
      <c r="R78" s="302"/>
      <c r="S78" s="302"/>
      <c r="T78" s="302"/>
      <c r="U78" s="136"/>
      <c r="V78" s="136"/>
      <c r="W78" s="136"/>
      <c r="X78" s="136"/>
      <c r="Y78" s="136"/>
      <c r="AA78" s="215"/>
      <c r="AE78" s="128"/>
      <c r="AF78" s="128"/>
      <c r="AG78" s="128"/>
      <c r="AH78" s="128"/>
    </row>
    <row r="79" spans="1:34" s="129" customFormat="1" ht="25.5" customHeight="1">
      <c r="A79" s="130"/>
      <c r="B79" s="227" t="s">
        <v>99</v>
      </c>
      <c r="C79" s="223" t="s">
        <v>349</v>
      </c>
      <c r="D79" s="223" t="s">
        <v>348</v>
      </c>
      <c r="E79" s="223" t="s">
        <v>554</v>
      </c>
      <c r="F79" s="223" t="s">
        <v>442</v>
      </c>
      <c r="G79" s="223" t="str">
        <f>IFERROR(ROUND(SUMIFS(#REF!,#REF!,종합!$C$5,#REF!,종합!G$74)/SUMIFS(#REF!,#REF!,종합!$C$5,#REF!,종합!G$74)*100,0)&amp;"%("&amp;SUMIFS(#REF!,#REF!,종합!$C$5,#REF!,종합!G$74)&amp;"명)","")</f>
        <v/>
      </c>
      <c r="H79" s="223" t="str">
        <f>IFERROR(ROUND(SUMIFS(#REF!,#REF!,종합!$C$5,#REF!,종합!H$74)/SUMIFS(#REF!,#REF!,종합!$C$5,#REF!,종합!H$74)*100,0)&amp;"%("&amp;SUMIFS(#REF!,#REF!,종합!$C$5,#REF!,종합!H$74)&amp;"명)","")</f>
        <v/>
      </c>
      <c r="I79" s="223" t="str">
        <f>IFERROR(ROUND(SUMIFS(#REF!,#REF!,종합!$C$5,#REF!,종합!I$74)/SUMIFS(#REF!,#REF!,종합!$C$5,#REF!,종합!I$74)*100,0)&amp;"%("&amp;SUMIFS(#REF!,#REF!,종합!$C$5,#REF!,종합!I$74)&amp;"명)","")</f>
        <v/>
      </c>
      <c r="J79" s="223" t="str">
        <f>IFERROR(ROUND(SUMIFS(#REF!,#REF!,종합!$C$5,#REF!,종합!J$74)/SUMIFS(#REF!,#REF!,종합!$C$5,#REF!,종합!J$74)*100,0)&amp;"%("&amp;SUMIFS(#REF!,#REF!,종합!$C$5,#REF!,종합!J$74)&amp;"명)","")</f>
        <v/>
      </c>
      <c r="K79" s="226" t="str">
        <f>IFERROR(ROUND(SUMIFS(#REF!,#REF!,종합!$C$5,#REF!,종합!K$74)/SUMIFS(#REF!,#REF!,종합!$C$5,#REF!,종합!K$74)*100,0)&amp;"%("&amp;SUMIFS(#REF!,#REF!,종합!$C$5,#REF!,종합!K$74)&amp;"명)","")</f>
        <v/>
      </c>
      <c r="L79" s="136"/>
      <c r="M79" s="302">
        <v>0</v>
      </c>
      <c r="N79" s="302">
        <v>0.22222222222222221</v>
      </c>
      <c r="O79" s="302">
        <v>0.39285714285714285</v>
      </c>
      <c r="P79" s="302">
        <v>0.5</v>
      </c>
      <c r="Q79" s="302"/>
      <c r="R79" s="302"/>
      <c r="S79" s="302"/>
      <c r="T79" s="302"/>
      <c r="U79" s="136"/>
      <c r="V79" s="136"/>
      <c r="W79" s="136"/>
      <c r="X79" s="136"/>
      <c r="Y79" s="136"/>
      <c r="AA79" s="215"/>
      <c r="AE79" s="128"/>
      <c r="AF79" s="128"/>
      <c r="AG79" s="128"/>
      <c r="AH79" s="128"/>
    </row>
    <row r="80" spans="1:34" s="129" customFormat="1" ht="25.5" customHeight="1">
      <c r="A80" s="130"/>
      <c r="B80" s="228" t="s">
        <v>97</v>
      </c>
      <c r="C80" s="223" t="s">
        <v>443</v>
      </c>
      <c r="D80" s="223" t="s">
        <v>348</v>
      </c>
      <c r="E80" s="223" t="s">
        <v>554</v>
      </c>
      <c r="F80" s="223" t="s">
        <v>444</v>
      </c>
      <c r="G80" s="223" t="str">
        <f>IFERROR(ROUND(SUMIFS(#REF!,#REF!,종합!$C$5,#REF!,종합!G$74)/SUMIFS(#REF!,#REF!,종합!$C$5,#REF!,종합!G$74)*100,0)&amp;"%("&amp;SUMIFS(#REF!,#REF!,종합!$C$5,#REF!,종합!G$74)&amp;"명)","")</f>
        <v/>
      </c>
      <c r="H80" s="223" t="str">
        <f>IFERROR(ROUND(SUMIFS(#REF!,#REF!,종합!$C$5,#REF!,종합!H$74)/SUMIFS(#REF!,#REF!,종합!$C$5,#REF!,종합!H$74)*100,0)&amp;"%("&amp;SUMIFS(#REF!,#REF!,종합!$C$5,#REF!,종합!H$74)&amp;"명)","")</f>
        <v/>
      </c>
      <c r="I80" s="223" t="str">
        <f>IFERROR(ROUND(SUMIFS(#REF!,#REF!,종합!$C$5,#REF!,종합!I$74)/SUMIFS(#REF!,#REF!,종합!$C$5,#REF!,종합!I$74)*100,0)&amp;"%("&amp;SUMIFS(#REF!,#REF!,종합!$C$5,#REF!,종합!I$74)&amp;"명)","")</f>
        <v/>
      </c>
      <c r="J80" s="223" t="str">
        <f>IFERROR(ROUND(SUMIFS(#REF!,#REF!,종합!$C$5,#REF!,종합!J$74)/SUMIFS(#REF!,#REF!,종합!$C$5,#REF!,종합!J$74)*100,0)&amp;"%("&amp;SUMIFS(#REF!,#REF!,종합!$C$5,#REF!,종합!J$74)&amp;"명)","")</f>
        <v/>
      </c>
      <c r="K80" s="226" t="str">
        <f>IFERROR(ROUND(SUMIFS(#REF!,#REF!,종합!$C$5,#REF!,종합!K$74)/SUMIFS(#REF!,#REF!,종합!$C$5,#REF!,종합!K$74)*100,0)&amp;"%("&amp;SUMIFS(#REF!,#REF!,종합!$C$5,#REF!,종합!K$74)&amp;"명)","")</f>
        <v/>
      </c>
      <c r="L80" s="136"/>
      <c r="M80" s="302">
        <v>0</v>
      </c>
      <c r="N80" s="302">
        <v>5.5555555555555552E-2</v>
      </c>
      <c r="O80" s="302">
        <v>0.21428571428571427</v>
      </c>
      <c r="P80" s="302">
        <v>0.125</v>
      </c>
      <c r="Q80" s="302"/>
      <c r="R80" s="302"/>
      <c r="S80" s="302"/>
      <c r="T80" s="302"/>
      <c r="U80" s="136"/>
      <c r="V80" s="136"/>
      <c r="W80" s="136"/>
      <c r="X80" s="136"/>
      <c r="Y80" s="136"/>
      <c r="AA80" s="215"/>
      <c r="AE80" s="128"/>
      <c r="AF80" s="128"/>
      <c r="AG80" s="128"/>
      <c r="AH80" s="128"/>
    </row>
    <row r="81" spans="1:34" s="129" customFormat="1" ht="25.5" customHeight="1">
      <c r="A81" s="130"/>
      <c r="B81" s="229" t="s">
        <v>98</v>
      </c>
      <c r="C81" s="230" t="s">
        <v>349</v>
      </c>
      <c r="D81" s="230" t="s">
        <v>349</v>
      </c>
      <c r="E81" s="230" t="s">
        <v>349</v>
      </c>
      <c r="F81" s="230" t="s">
        <v>349</v>
      </c>
      <c r="G81" s="230" t="str">
        <f>IFERROR(ROUND(SUMIFS(#REF!,#REF!,종합!$C$5,#REF!,종합!G$74)/SUMIFS(#REF!,#REF!,종합!$C$5,#REF!,종합!G$74)*100,0)&amp;"%("&amp;SUMIFS(#REF!,#REF!,종합!$C$5,#REF!,종합!G$74)&amp;"명)","")</f>
        <v/>
      </c>
      <c r="H81" s="230" t="str">
        <f>IFERROR(ROUND(SUMIFS(#REF!,#REF!,종합!$C$5,#REF!,종합!H$74)/SUMIFS(#REF!,#REF!,종합!$C$5,#REF!,종합!H$74)*100,0)&amp;"%("&amp;SUMIFS(#REF!,#REF!,종합!$C$5,#REF!,종합!H$74)&amp;"명)","")</f>
        <v/>
      </c>
      <c r="I81" s="230" t="str">
        <f>IFERROR(ROUND(SUMIFS(#REF!,#REF!,종합!$C$5,#REF!,종합!I$74)/SUMIFS(#REF!,#REF!,종합!$C$5,#REF!,종합!I$74)*100,0)&amp;"%("&amp;SUMIFS(#REF!,#REF!,종합!$C$5,#REF!,종합!I$74)&amp;"명)","")</f>
        <v/>
      </c>
      <c r="J81" s="230" t="str">
        <f>IFERROR(ROUND(SUMIFS(#REF!,#REF!,종합!$C$5,#REF!,종합!J$74)/SUMIFS(#REF!,#REF!,종합!$C$5,#REF!,종합!J$74)*100,0)&amp;"%("&amp;SUMIFS(#REF!,#REF!,종합!$C$5,#REF!,종합!J$74)&amp;"명)","")</f>
        <v/>
      </c>
      <c r="K81" s="231" t="str">
        <f>IFERROR(ROUND(SUMIFS(#REF!,#REF!,종합!$C$5,#REF!,종합!K$74)/SUMIFS(#REF!,#REF!,종합!$C$5,#REF!,종합!K$74)*100,0)&amp;"%("&amp;SUMIFS(#REF!,#REF!,종합!$C$5,#REF!,종합!K$74)&amp;"명)","")</f>
        <v/>
      </c>
      <c r="L81" s="136"/>
      <c r="M81" s="302">
        <v>0.16666666666666666</v>
      </c>
      <c r="N81" s="302">
        <v>5.5555555555555552E-2</v>
      </c>
      <c r="O81" s="302">
        <v>0.21428571428571427</v>
      </c>
      <c r="P81" s="302">
        <v>0.375</v>
      </c>
      <c r="Q81" s="302"/>
      <c r="R81" s="302"/>
      <c r="S81" s="302"/>
      <c r="T81" s="302"/>
      <c r="U81" s="136"/>
      <c r="V81" s="136"/>
      <c r="W81" s="136"/>
      <c r="X81" s="136"/>
      <c r="Y81" s="136"/>
      <c r="AA81" s="215"/>
      <c r="AE81" s="128"/>
      <c r="AF81" s="128"/>
      <c r="AG81" s="128"/>
      <c r="AH81" s="128"/>
    </row>
    <row r="82" spans="1:34" s="129" customFormat="1" ht="15.75" customHeight="1">
      <c r="A82" s="130"/>
      <c r="B82" s="213"/>
      <c r="C82" s="213"/>
      <c r="D82" s="214"/>
      <c r="E82" s="214"/>
      <c r="F82" s="214"/>
      <c r="G82" s="214"/>
      <c r="H82" s="214"/>
      <c r="I82" s="214"/>
      <c r="J82" s="214"/>
      <c r="K82" s="214"/>
      <c r="L82" s="136"/>
      <c r="M82" s="302">
        <v>0</v>
      </c>
      <c r="N82" s="302">
        <v>0</v>
      </c>
      <c r="O82" s="302">
        <v>0</v>
      </c>
      <c r="P82" s="302">
        <v>0</v>
      </c>
      <c r="Q82" s="302"/>
      <c r="R82" s="302"/>
      <c r="S82" s="302"/>
      <c r="T82" s="302"/>
      <c r="U82" s="136"/>
      <c r="V82" s="136"/>
      <c r="W82" s="136"/>
      <c r="X82" s="136"/>
      <c r="Y82" s="136"/>
      <c r="AA82" s="215"/>
      <c r="AE82" s="128"/>
      <c r="AF82" s="128"/>
      <c r="AG82" s="128"/>
      <c r="AH82" s="128"/>
    </row>
    <row r="83" spans="1:34" s="129" customFormat="1" ht="17.25" customHeight="1">
      <c r="A83" s="130"/>
      <c r="B83" s="145" t="s">
        <v>130</v>
      </c>
      <c r="C83" s="145"/>
      <c r="D83" s="146"/>
      <c r="E83" s="146"/>
      <c r="F83" s="146"/>
      <c r="G83" s="146"/>
      <c r="H83" s="146"/>
      <c r="I83" s="146"/>
      <c r="J83" s="146"/>
      <c r="K83" s="146"/>
      <c r="L83" s="136"/>
      <c r="M83" s="297"/>
      <c r="N83" s="298"/>
      <c r="O83" s="136"/>
      <c r="P83" s="256"/>
      <c r="Q83" s="136"/>
      <c r="R83" s="136"/>
      <c r="S83" s="136"/>
      <c r="T83" s="136"/>
      <c r="U83" s="136"/>
      <c r="V83" s="136"/>
      <c r="W83" s="136"/>
      <c r="X83" s="136"/>
      <c r="Y83" s="136"/>
      <c r="AA83" s="215"/>
      <c r="AE83" s="128"/>
      <c r="AF83" s="128"/>
      <c r="AG83" s="128"/>
      <c r="AH83" s="128"/>
    </row>
    <row r="84" spans="1:34" s="129" customFormat="1" ht="30.75" customHeight="1">
      <c r="A84" s="130"/>
      <c r="B84" s="168" t="s">
        <v>75</v>
      </c>
      <c r="C84" s="168" t="s">
        <v>101</v>
      </c>
      <c r="D84" s="168" t="s">
        <v>102</v>
      </c>
      <c r="E84" s="168" t="s">
        <v>103</v>
      </c>
      <c r="F84" s="168" t="s">
        <v>104</v>
      </c>
      <c r="G84" s="168" t="s">
        <v>105</v>
      </c>
      <c r="H84" s="168" t="s">
        <v>6</v>
      </c>
      <c r="I84" s="168" t="s">
        <v>7</v>
      </c>
      <c r="J84" s="168" t="s">
        <v>106</v>
      </c>
      <c r="K84" s="168" t="s">
        <v>108</v>
      </c>
      <c r="L84" s="136"/>
      <c r="M84" s="297"/>
      <c r="N84" s="298"/>
      <c r="O84" s="136"/>
      <c r="P84" s="256"/>
      <c r="Q84" s="136"/>
      <c r="R84" s="136"/>
      <c r="S84" s="136"/>
      <c r="T84" s="136"/>
      <c r="U84" s="136"/>
      <c r="V84" s="136"/>
      <c r="W84" s="136"/>
      <c r="X84" s="136"/>
      <c r="Y84" s="136"/>
      <c r="AA84" s="215"/>
      <c r="AE84" s="128"/>
      <c r="AF84" s="128"/>
      <c r="AG84" s="128"/>
      <c r="AH84" s="128"/>
    </row>
    <row r="85" spans="1:34" s="129" customFormat="1" ht="27" customHeight="1">
      <c r="A85" s="130"/>
      <c r="B85" s="232" t="s">
        <v>120</v>
      </c>
      <c r="C85" s="233">
        <v>2401</v>
      </c>
      <c r="D85" s="234">
        <v>6.4190239701056001E-2</v>
      </c>
      <c r="E85" s="234">
        <v>0.40810322205664806</v>
      </c>
      <c r="F85" s="234">
        <v>0.25221904618407442</v>
      </c>
      <c r="G85" s="235">
        <v>20.867333333333335</v>
      </c>
      <c r="H85" s="236">
        <v>2.4259059927598128</v>
      </c>
      <c r="I85" s="236">
        <v>54.292296574554236</v>
      </c>
      <c r="J85" s="237">
        <v>2.2015591499802447</v>
      </c>
      <c r="K85" s="182"/>
      <c r="L85" s="136"/>
      <c r="M85" s="297"/>
      <c r="N85" s="298"/>
      <c r="O85" s="136"/>
      <c r="P85" s="256"/>
      <c r="Q85" s="136"/>
      <c r="R85" s="136"/>
      <c r="S85" s="136"/>
      <c r="T85" s="136"/>
      <c r="U85" s="136"/>
      <c r="V85" s="136"/>
      <c r="W85" s="136"/>
      <c r="X85" s="136"/>
      <c r="Y85" s="136"/>
      <c r="AA85" s="215"/>
      <c r="AE85" s="128"/>
      <c r="AF85" s="128"/>
      <c r="AG85" s="128"/>
      <c r="AH85" s="128"/>
    </row>
    <row r="86" spans="1:34" s="129" customFormat="1" ht="20.25" customHeight="1">
      <c r="A86" s="130"/>
      <c r="B86" s="232" t="s">
        <v>120</v>
      </c>
      <c r="C86" s="233">
        <v>2402</v>
      </c>
      <c r="D86" s="234">
        <v>4.5612544013041968E-2</v>
      </c>
      <c r="E86" s="234">
        <v>0.30696222593898947</v>
      </c>
      <c r="F86" s="234">
        <v>0.2176852217277587</v>
      </c>
      <c r="G86" s="235">
        <v>14.316800000000001</v>
      </c>
      <c r="H86" s="236">
        <v>0.105583728475361</v>
      </c>
      <c r="I86" s="236">
        <v>11.30964168476463</v>
      </c>
      <c r="J86" s="237">
        <v>2.7444673642237127</v>
      </c>
      <c r="K86" s="182"/>
      <c r="L86" s="136"/>
      <c r="M86" s="297"/>
      <c r="N86" s="298"/>
      <c r="O86" s="136"/>
      <c r="P86" s="256"/>
      <c r="Q86" s="136"/>
      <c r="R86" s="136"/>
      <c r="S86" s="136"/>
      <c r="T86" s="136"/>
      <c r="U86" s="136"/>
      <c r="V86" s="136"/>
      <c r="W86" s="136"/>
      <c r="X86" s="136"/>
      <c r="Y86" s="136"/>
      <c r="AA86" s="215"/>
      <c r="AE86" s="128"/>
      <c r="AF86" s="128"/>
      <c r="AG86" s="128"/>
      <c r="AH86" s="128"/>
    </row>
    <row r="87" spans="1:34" s="129" customFormat="1" ht="20.25" customHeight="1">
      <c r="A87" s="130"/>
      <c r="B87" s="232" t="s">
        <v>120</v>
      </c>
      <c r="C87" s="233">
        <v>2403</v>
      </c>
      <c r="D87" s="234">
        <v>2.1054412463848021E-2</v>
      </c>
      <c r="E87" s="234">
        <v>0.30447878620311813</v>
      </c>
      <c r="F87" s="234">
        <v>0.23146530508707552</v>
      </c>
      <c r="G87" s="235">
        <v>14.288166666666667</v>
      </c>
      <c r="H87" s="236">
        <v>0.14164199774992933</v>
      </c>
      <c r="I87" s="236">
        <v>13.226816216850141</v>
      </c>
      <c r="J87" s="237">
        <v>2.8707557824502987</v>
      </c>
      <c r="K87" s="182"/>
      <c r="L87" s="136"/>
      <c r="M87" s="297"/>
      <c r="N87" s="298"/>
      <c r="O87" s="136"/>
      <c r="P87" s="256"/>
      <c r="Q87" s="136"/>
      <c r="R87" s="136"/>
      <c r="S87" s="136"/>
      <c r="T87" s="136"/>
      <c r="U87" s="136"/>
      <c r="V87" s="136"/>
      <c r="W87" s="136"/>
      <c r="X87" s="136"/>
      <c r="Y87" s="136"/>
      <c r="AA87" s="215"/>
      <c r="AE87" s="128"/>
      <c r="AF87" s="128"/>
      <c r="AG87" s="128"/>
      <c r="AH87" s="128"/>
    </row>
    <row r="88" spans="1:34" s="129" customFormat="1" ht="20.25" customHeight="1">
      <c r="A88" s="130"/>
      <c r="B88" s="232" t="s">
        <v>120</v>
      </c>
      <c r="C88" s="233">
        <v>2404</v>
      </c>
      <c r="D88" s="234">
        <v>1.6635683785544406E-2</v>
      </c>
      <c r="E88" s="234">
        <v>0.30052090951970672</v>
      </c>
      <c r="F88" s="234">
        <v>0.24382442253232797</v>
      </c>
      <c r="G88" s="235">
        <v>15.133166666666668</v>
      </c>
      <c r="H88" s="236">
        <v>0.15353645637858679</v>
      </c>
      <c r="I88" s="236">
        <v>13.711658534921016</v>
      </c>
      <c r="J88" s="237">
        <v>2.8350825382617098</v>
      </c>
      <c r="K88" s="182"/>
      <c r="L88" s="136"/>
      <c r="M88" s="297"/>
      <c r="N88" s="298"/>
      <c r="O88" s="136"/>
      <c r="P88" s="256"/>
      <c r="Q88" s="136"/>
      <c r="R88" s="136"/>
      <c r="S88" s="136"/>
      <c r="T88" s="136"/>
      <c r="U88" s="136"/>
      <c r="V88" s="136"/>
      <c r="W88" s="136"/>
      <c r="X88" s="136"/>
      <c r="Y88" s="136"/>
      <c r="AA88" s="215"/>
      <c r="AE88" s="128"/>
      <c r="AF88" s="128"/>
      <c r="AG88" s="128"/>
      <c r="AH88" s="128"/>
    </row>
    <row r="89" spans="1:34" s="129" customFormat="1" ht="20.25" customHeight="1">
      <c r="A89" s="130"/>
      <c r="B89" s="232" t="s">
        <v>120</v>
      </c>
      <c r="C89" s="233">
        <v>2405</v>
      </c>
      <c r="D89" s="234">
        <v>9.5552830133684794E-3</v>
      </c>
      <c r="E89" s="234">
        <v>0.30237556485036571</v>
      </c>
      <c r="F89" s="234">
        <v>0.25387941864046298</v>
      </c>
      <c r="G89" s="235">
        <v>15.38475</v>
      </c>
      <c r="H89" s="236">
        <v>0.19179074358902942</v>
      </c>
      <c r="I89" s="236">
        <v>14.347092639824112</v>
      </c>
      <c r="J89" s="237">
        <v>2.6544384419999019</v>
      </c>
      <c r="K89" s="182"/>
      <c r="L89" s="136"/>
      <c r="M89" s="297"/>
      <c r="N89" s="298"/>
      <c r="O89" s="136"/>
      <c r="P89" s="256"/>
      <c r="Q89" s="136"/>
      <c r="R89" s="136"/>
      <c r="S89" s="136"/>
      <c r="T89" s="136"/>
      <c r="U89" s="136"/>
      <c r="V89" s="136"/>
      <c r="W89" s="136"/>
      <c r="X89" s="136"/>
      <c r="Y89" s="136"/>
      <c r="AA89" s="215"/>
      <c r="AE89" s="128"/>
      <c r="AF89" s="128"/>
      <c r="AG89" s="128"/>
      <c r="AH89" s="128"/>
    </row>
    <row r="90" spans="1:34" s="129" customFormat="1" ht="20.25" customHeight="1">
      <c r="A90" s="130"/>
      <c r="B90" s="232" t="s">
        <v>120</v>
      </c>
      <c r="C90" s="233">
        <v>2406</v>
      </c>
      <c r="D90" s="234">
        <v>2.052100387007269E-2</v>
      </c>
      <c r="E90" s="234">
        <v>0.29803680054464193</v>
      </c>
      <c r="F90" s="234">
        <v>0.23640962519820879</v>
      </c>
      <c r="G90" s="235">
        <v>16.465499999999999</v>
      </c>
      <c r="H90" s="236">
        <v>0.13219326337842094</v>
      </c>
      <c r="I90" s="236">
        <v>13.808187238345969</v>
      </c>
      <c r="J90" s="237">
        <v>2.6988782780838174</v>
      </c>
      <c r="K90" s="182"/>
      <c r="L90" s="136"/>
      <c r="M90" s="297"/>
      <c r="N90" s="298"/>
      <c r="O90" s="136"/>
      <c r="P90" s="256"/>
      <c r="Q90" s="136"/>
      <c r="R90" s="136"/>
      <c r="S90" s="136"/>
      <c r="T90" s="136"/>
      <c r="U90" s="136"/>
      <c r="V90" s="136"/>
      <c r="W90" s="136"/>
      <c r="X90" s="136"/>
      <c r="Y90" s="136"/>
      <c r="AA90" s="215"/>
      <c r="AE90" s="128"/>
      <c r="AF90" s="128"/>
      <c r="AG90" s="128"/>
      <c r="AH90" s="128"/>
    </row>
    <row r="91" spans="1:34" s="129" customFormat="1" ht="20.25" customHeight="1">
      <c r="A91" s="130"/>
      <c r="B91" s="232" t="s">
        <v>120</v>
      </c>
      <c r="C91" s="233">
        <v>2407</v>
      </c>
      <c r="D91" s="234">
        <v>2.2593298282424078E-2</v>
      </c>
      <c r="E91" s="234">
        <v>0.3007625233661213</v>
      </c>
      <c r="F91" s="234">
        <v>0.22566476570643715</v>
      </c>
      <c r="G91" s="235">
        <v>17.117000000000001</v>
      </c>
      <c r="H91" s="236">
        <v>0.10842751505414398</v>
      </c>
      <c r="I91" s="236">
        <v>15.358305726106769</v>
      </c>
      <c r="J91" s="237">
        <v>2.6240961910030114</v>
      </c>
      <c r="K91" s="182"/>
      <c r="L91" s="136"/>
      <c r="M91" s="297"/>
      <c r="N91" s="298"/>
      <c r="O91" s="136"/>
      <c r="P91" s="256"/>
      <c r="Q91" s="136"/>
      <c r="R91" s="136"/>
      <c r="S91" s="136"/>
      <c r="T91" s="136"/>
      <c r="U91" s="136"/>
      <c r="V91" s="136"/>
      <c r="W91" s="136"/>
      <c r="X91" s="136"/>
      <c r="Y91" s="136"/>
      <c r="AA91" s="215"/>
      <c r="AE91" s="128"/>
      <c r="AF91" s="128"/>
      <c r="AG91" s="128"/>
      <c r="AH91" s="128"/>
    </row>
    <row r="92" spans="1:34" s="129" customFormat="1" ht="20.25" customHeight="1">
      <c r="A92" s="130"/>
      <c r="B92" s="232" t="s">
        <v>120</v>
      </c>
      <c r="C92" s="233">
        <v>2408</v>
      </c>
      <c r="D92" s="234">
        <v>2.8296590084271375E-2</v>
      </c>
      <c r="E92" s="234">
        <v>0.30335368380569078</v>
      </c>
      <c r="F92" s="234">
        <v>0.21044100997689943</v>
      </c>
      <c r="G92" s="235">
        <v>18.149000000000001</v>
      </c>
      <c r="H92" s="236">
        <v>0.1088487982639135</v>
      </c>
      <c r="I92" s="236">
        <v>16.73679855210365</v>
      </c>
      <c r="J92" s="237">
        <v>2.5312562525953397</v>
      </c>
      <c r="K92" s="182"/>
      <c r="L92" s="136"/>
      <c r="M92" s="297"/>
      <c r="N92" s="298"/>
      <c r="O92" s="136"/>
      <c r="P92" s="256"/>
      <c r="Q92" s="136"/>
      <c r="R92" s="136"/>
      <c r="S92" s="136"/>
      <c r="T92" s="136"/>
      <c r="U92" s="136"/>
      <c r="V92" s="136"/>
      <c r="W92" s="136"/>
      <c r="X92" s="136"/>
      <c r="Y92" s="136"/>
      <c r="AA92" s="215"/>
      <c r="AE92" s="128"/>
      <c r="AF92" s="128"/>
      <c r="AG92" s="128"/>
      <c r="AH92" s="128"/>
    </row>
    <row r="93" spans="1:34" s="129" customFormat="1" ht="20.25" customHeight="1">
      <c r="A93" s="130"/>
      <c r="B93" s="232" t="s">
        <v>120</v>
      </c>
      <c r="C93" s="233">
        <v>2409</v>
      </c>
      <c r="D93" s="234">
        <v>2.4386215818353898E-2</v>
      </c>
      <c r="E93" s="234">
        <v>0.30225115433372951</v>
      </c>
      <c r="F93" s="234">
        <v>0.21755756314005326</v>
      </c>
      <c r="G93" s="235">
        <v>17.207799999999999</v>
      </c>
      <c r="H93" s="236">
        <v>0.17660684983464495</v>
      </c>
      <c r="I93" s="236">
        <v>17.13914288004656</v>
      </c>
      <c r="J93" s="237">
        <v>2.5913583500972077</v>
      </c>
      <c r="K93" s="182"/>
      <c r="L93" s="136"/>
      <c r="M93" s="297"/>
      <c r="N93" s="298"/>
      <c r="O93" s="136"/>
      <c r="P93" s="256"/>
      <c r="Q93" s="136"/>
      <c r="R93" s="136"/>
      <c r="S93" s="136"/>
      <c r="T93" s="136"/>
      <c r="U93" s="136"/>
      <c r="V93" s="136"/>
      <c r="W93" s="136"/>
      <c r="X93" s="136"/>
      <c r="Y93" s="136"/>
      <c r="AA93" s="215"/>
      <c r="AE93" s="128"/>
      <c r="AF93" s="128"/>
      <c r="AG93" s="128"/>
      <c r="AH93" s="128"/>
    </row>
    <row r="94" spans="1:34" s="129" customFormat="1" ht="20.25" customHeight="1">
      <c r="A94" s="130"/>
      <c r="B94" s="232" t="s">
        <v>120</v>
      </c>
      <c r="C94" s="233">
        <v>2410</v>
      </c>
      <c r="D94" s="234">
        <v>1.8770397363078426E-2</v>
      </c>
      <c r="E94" s="234">
        <v>0.30731461946795352</v>
      </c>
      <c r="F94" s="234">
        <v>0.22676907377525662</v>
      </c>
      <c r="G94" s="235">
        <v>16.62</v>
      </c>
      <c r="H94" s="236">
        <v>0.12962347818210923</v>
      </c>
      <c r="I94" s="236">
        <v>20.89458455252166</v>
      </c>
      <c r="J94" s="237">
        <v>2.6299503540612328</v>
      </c>
      <c r="K94" s="182"/>
      <c r="L94" s="136"/>
      <c r="M94" s="297"/>
      <c r="N94" s="298"/>
      <c r="O94" s="136"/>
      <c r="P94" s="256"/>
      <c r="Q94" s="136"/>
      <c r="R94" s="136"/>
      <c r="S94" s="136"/>
      <c r="T94" s="136"/>
      <c r="U94" s="136"/>
      <c r="V94" s="136"/>
      <c r="W94" s="136"/>
      <c r="X94" s="136"/>
      <c r="Y94" s="136"/>
      <c r="AA94" s="215"/>
      <c r="AE94" s="128"/>
      <c r="AF94" s="128"/>
      <c r="AG94" s="128"/>
      <c r="AH94" s="128"/>
    </row>
    <row r="95" spans="1:34" s="129" customFormat="1" ht="20.25" customHeight="1">
      <c r="A95" s="130"/>
      <c r="B95" s="232" t="s">
        <v>120</v>
      </c>
      <c r="C95" s="233">
        <v>2411</v>
      </c>
      <c r="D95" s="234">
        <v>1.5198632285999282E-2</v>
      </c>
      <c r="E95" s="234">
        <v>0.31577680754126652</v>
      </c>
      <c r="F95" s="234">
        <v>0.24304692534589883</v>
      </c>
      <c r="G95" s="235">
        <v>16.183399999999999</v>
      </c>
      <c r="H95" s="236">
        <v>0.1971587645433838</v>
      </c>
      <c r="I95" s="236">
        <v>20.994158554125153</v>
      </c>
      <c r="J95" s="237">
        <v>2.5591992552346214</v>
      </c>
      <c r="K95" s="182"/>
      <c r="L95" s="136"/>
      <c r="M95" s="297"/>
      <c r="N95" s="298"/>
      <c r="O95" s="136"/>
      <c r="P95" s="256"/>
      <c r="Q95" s="136"/>
      <c r="R95" s="136"/>
      <c r="S95" s="136"/>
      <c r="T95" s="136"/>
      <c r="U95" s="136"/>
      <c r="V95" s="136"/>
      <c r="W95" s="136"/>
      <c r="X95" s="136"/>
      <c r="Y95" s="136"/>
      <c r="AA95" s="215"/>
      <c r="AE95" s="128"/>
      <c r="AF95" s="128"/>
      <c r="AG95" s="128"/>
      <c r="AH95" s="128"/>
    </row>
    <row r="96" spans="1:34" s="129" customFormat="1" ht="20.25" customHeight="1">
      <c r="A96" s="130"/>
      <c r="B96" s="232" t="s">
        <v>120</v>
      </c>
      <c r="C96" s="233">
        <v>2412</v>
      </c>
      <c r="D96" s="234">
        <v>2.0125032800905437E-2</v>
      </c>
      <c r="E96" s="234">
        <v>0.32065163974964589</v>
      </c>
      <c r="F96" s="234">
        <v>0.23150254783037597</v>
      </c>
      <c r="G96" s="235">
        <v>16.2346</v>
      </c>
      <c r="H96" s="236">
        <v>0.22495133355491698</v>
      </c>
      <c r="I96" s="236">
        <v>18.483501240429014</v>
      </c>
      <c r="J96" s="237">
        <v>2.5885933922192681</v>
      </c>
      <c r="K96" s="182"/>
      <c r="L96" s="136"/>
      <c r="M96" s="297"/>
      <c r="N96" s="298"/>
      <c r="O96" s="136"/>
      <c r="P96" s="256"/>
      <c r="Q96" s="136"/>
      <c r="R96" s="136"/>
      <c r="S96" s="136"/>
      <c r="T96" s="136"/>
      <c r="U96" s="136"/>
      <c r="V96" s="136"/>
      <c r="W96" s="136"/>
      <c r="X96" s="136"/>
      <c r="Y96" s="136"/>
      <c r="AA96" s="215"/>
      <c r="AE96" s="128"/>
      <c r="AF96" s="128"/>
      <c r="AG96" s="128"/>
      <c r="AH96" s="128"/>
    </row>
    <row r="97" spans="1:34" s="129" customFormat="1" ht="20.25" customHeight="1">
      <c r="A97" s="130"/>
      <c r="B97" s="232" t="s">
        <v>120</v>
      </c>
      <c r="C97" s="233">
        <v>2501</v>
      </c>
      <c r="D97" s="234">
        <v>2.8010747165869043E-2</v>
      </c>
      <c r="E97" s="234">
        <v>0.31851280330990939</v>
      </c>
      <c r="F97" s="234">
        <v>0.21610192278668386</v>
      </c>
      <c r="G97" s="235">
        <v>16.004399999999997</v>
      </c>
      <c r="H97" s="236">
        <v>0.27832463591086665</v>
      </c>
      <c r="I97" s="236">
        <v>17.06930678045137</v>
      </c>
      <c r="J97" s="237">
        <v>2.6383170390583786</v>
      </c>
      <c r="K97" s="182"/>
      <c r="L97" s="136"/>
      <c r="M97" s="297"/>
      <c r="N97" s="298"/>
      <c r="O97" s="136"/>
      <c r="P97" s="256"/>
      <c r="Q97" s="136"/>
      <c r="R97" s="136"/>
      <c r="S97" s="136"/>
      <c r="T97" s="136"/>
      <c r="U97" s="136"/>
      <c r="V97" s="136"/>
      <c r="W97" s="136"/>
      <c r="X97" s="136"/>
      <c r="Y97" s="136"/>
      <c r="AA97" s="215"/>
      <c r="AE97" s="128"/>
      <c r="AF97" s="128"/>
      <c r="AG97" s="128"/>
      <c r="AH97" s="128"/>
    </row>
    <row r="98" spans="1:34" s="129" customFormat="1" ht="20.25" customHeight="1">
      <c r="A98" s="130"/>
      <c r="B98" s="232" t="s">
        <v>120</v>
      </c>
      <c r="C98" s="233">
        <v>2502</v>
      </c>
      <c r="D98" s="234">
        <v>2.8713845983586589E-2</v>
      </c>
      <c r="E98" s="234">
        <v>0.32763392808950759</v>
      </c>
      <c r="F98" s="234">
        <v>0.22078711496475925</v>
      </c>
      <c r="G98" s="235">
        <v>16.153399999999998</v>
      </c>
      <c r="H98" s="236">
        <v>0.1964915168255108</v>
      </c>
      <c r="I98" s="236">
        <v>16.791933861417771</v>
      </c>
      <c r="J98" s="237">
        <v>2.5987053350068972</v>
      </c>
      <c r="K98" s="182" t="s">
        <v>66</v>
      </c>
      <c r="L98" s="136"/>
      <c r="M98" s="297"/>
      <c r="N98" s="298"/>
      <c r="O98" s="136"/>
      <c r="P98" s="256"/>
      <c r="Q98" s="136"/>
      <c r="R98" s="136"/>
      <c r="S98" s="136"/>
      <c r="T98" s="136"/>
      <c r="U98" s="136"/>
      <c r="V98" s="136"/>
      <c r="W98" s="136"/>
      <c r="X98" s="136"/>
      <c r="Y98" s="136"/>
      <c r="AA98" s="215"/>
      <c r="AE98" s="128"/>
      <c r="AF98" s="128"/>
      <c r="AG98" s="128"/>
      <c r="AH98" s="128"/>
    </row>
    <row r="99" spans="1:34" s="129" customFormat="1" ht="20.25" customHeight="1">
      <c r="A99" s="130"/>
      <c r="B99" s="232" t="s">
        <v>118</v>
      </c>
      <c r="C99" s="233">
        <v>2401</v>
      </c>
      <c r="D99" s="234">
        <v>9.2291408694588864E-2</v>
      </c>
      <c r="E99" s="234">
        <v>0.45018897025048032</v>
      </c>
      <c r="F99" s="234">
        <v>0.21788062227600094</v>
      </c>
      <c r="G99" s="235">
        <v>21.492529411764707</v>
      </c>
      <c r="H99" s="236">
        <v>5.3155674944750331</v>
      </c>
      <c r="I99" s="236">
        <v>72.375914557536646</v>
      </c>
      <c r="J99" s="237">
        <v>1.6925242491798287</v>
      </c>
      <c r="K99" s="182"/>
      <c r="L99" s="136"/>
      <c r="M99" s="297"/>
      <c r="N99" s="298"/>
      <c r="O99" s="136"/>
      <c r="P99" s="256"/>
      <c r="Q99" s="136"/>
      <c r="R99" s="136"/>
      <c r="S99" s="136"/>
      <c r="T99" s="136"/>
      <c r="U99" s="136"/>
      <c r="V99" s="136"/>
      <c r="W99" s="136"/>
      <c r="X99" s="136"/>
      <c r="Y99" s="136"/>
      <c r="AA99" s="215"/>
      <c r="AE99" s="128"/>
      <c r="AF99" s="128"/>
      <c r="AG99" s="128"/>
      <c r="AH99" s="128"/>
    </row>
    <row r="100" spans="1:34" s="129" customFormat="1" ht="20.25" customHeight="1">
      <c r="A100" s="130"/>
      <c r="B100" s="232" t="s">
        <v>118</v>
      </c>
      <c r="C100" s="233">
        <v>2402</v>
      </c>
      <c r="D100" s="234">
        <v>5.4956897139456069E-2</v>
      </c>
      <c r="E100" s="234">
        <v>0.35835776180517803</v>
      </c>
      <c r="F100" s="234">
        <v>0.16743484088546159</v>
      </c>
      <c r="G100" s="235">
        <v>13.450117647058825</v>
      </c>
      <c r="H100" s="236">
        <v>0.27690654045562185</v>
      </c>
      <c r="I100" s="236">
        <v>17.855051980481893</v>
      </c>
      <c r="J100" s="237">
        <v>2.1631037235600421</v>
      </c>
      <c r="K100" s="182"/>
      <c r="L100" s="136"/>
      <c r="M100" s="297"/>
      <c r="N100" s="298"/>
      <c r="O100" s="136"/>
      <c r="P100" s="256"/>
      <c r="Q100" s="136"/>
      <c r="R100" s="136"/>
      <c r="S100" s="136"/>
      <c r="T100" s="136"/>
      <c r="U100" s="136"/>
      <c r="V100" s="136"/>
      <c r="W100" s="136"/>
      <c r="X100" s="136"/>
      <c r="Y100" s="136"/>
      <c r="AA100" s="215"/>
      <c r="AE100" s="128"/>
      <c r="AF100" s="128"/>
      <c r="AG100" s="128"/>
      <c r="AH100" s="128"/>
    </row>
    <row r="101" spans="1:34" s="129" customFormat="1" ht="20.25" customHeight="1">
      <c r="A101" s="130"/>
      <c r="B101" s="232" t="s">
        <v>118</v>
      </c>
      <c r="C101" s="233">
        <v>2403</v>
      </c>
      <c r="D101" s="234">
        <v>2.2886312469227225E-2</v>
      </c>
      <c r="E101" s="234">
        <v>0.35494867805996011</v>
      </c>
      <c r="F101" s="234">
        <v>0.17773868119907102</v>
      </c>
      <c r="G101" s="235">
        <v>13.767833333333332</v>
      </c>
      <c r="H101" s="236">
        <v>0.30037791885004622</v>
      </c>
      <c r="I101" s="236">
        <v>18.846000149537538</v>
      </c>
      <c r="J101" s="237">
        <v>2.1425027941091495</v>
      </c>
      <c r="K101" s="182"/>
      <c r="L101" s="136"/>
      <c r="M101" s="297"/>
      <c r="N101" s="298"/>
      <c r="O101" s="136"/>
      <c r="P101" s="256"/>
      <c r="Q101" s="136"/>
      <c r="R101" s="136"/>
      <c r="S101" s="136"/>
      <c r="T101" s="136"/>
      <c r="U101" s="136"/>
      <c r="V101" s="136"/>
      <c r="W101" s="136"/>
      <c r="X101" s="136"/>
      <c r="Y101" s="136"/>
      <c r="AA101" s="215"/>
      <c r="AE101" s="128"/>
      <c r="AF101" s="128"/>
      <c r="AG101" s="128"/>
      <c r="AH101" s="128"/>
    </row>
    <row r="102" spans="1:34" s="129" customFormat="1" ht="20.25" customHeight="1">
      <c r="A102" s="130"/>
      <c r="B102" s="232" t="s">
        <v>118</v>
      </c>
      <c r="C102" s="233">
        <v>2404</v>
      </c>
      <c r="D102" s="234">
        <v>1.531442030759134E-2</v>
      </c>
      <c r="E102" s="234">
        <v>0.35939130966737376</v>
      </c>
      <c r="F102" s="234">
        <v>0.17967054646584496</v>
      </c>
      <c r="G102" s="235">
        <v>15.399749999999999</v>
      </c>
      <c r="H102" s="236">
        <v>0.32974061525833448</v>
      </c>
      <c r="I102" s="236">
        <v>22.758631969958905</v>
      </c>
      <c r="J102" s="237">
        <v>2.0158065159026779</v>
      </c>
      <c r="K102" s="182"/>
      <c r="L102" s="136"/>
      <c r="M102" s="297"/>
      <c r="N102" s="298"/>
      <c r="O102" s="136"/>
      <c r="P102" s="256"/>
      <c r="Q102" s="136"/>
      <c r="R102" s="136"/>
      <c r="S102" s="136"/>
      <c r="T102" s="136"/>
      <c r="U102" s="136"/>
      <c r="V102" s="136"/>
      <c r="W102" s="136"/>
      <c r="X102" s="136"/>
      <c r="Y102" s="136"/>
      <c r="AA102" s="215"/>
      <c r="AE102" s="128"/>
      <c r="AF102" s="128"/>
      <c r="AG102" s="128"/>
      <c r="AH102" s="128"/>
    </row>
    <row r="103" spans="1:34" s="129" customFormat="1" ht="20.25" customHeight="1">
      <c r="A103" s="130"/>
      <c r="B103" s="232" t="s">
        <v>118</v>
      </c>
      <c r="C103" s="233">
        <v>2405</v>
      </c>
      <c r="D103" s="234">
        <v>1.8221053663061926E-2</v>
      </c>
      <c r="E103" s="234">
        <v>0.34811181889294079</v>
      </c>
      <c r="F103" s="234">
        <v>0.18578380937078645</v>
      </c>
      <c r="G103" s="235">
        <v>15.829588235294114</v>
      </c>
      <c r="H103" s="236">
        <v>0.39367668166608666</v>
      </c>
      <c r="I103" s="236">
        <v>20.109095140576866</v>
      </c>
      <c r="J103" s="237">
        <v>1.986311097687514</v>
      </c>
      <c r="K103" s="182"/>
      <c r="L103" s="136"/>
      <c r="M103" s="297"/>
      <c r="N103" s="298"/>
      <c r="O103" s="136"/>
      <c r="P103" s="256"/>
      <c r="Q103" s="136"/>
      <c r="R103" s="136"/>
      <c r="S103" s="136"/>
      <c r="T103" s="136"/>
      <c r="U103" s="136"/>
      <c r="V103" s="136"/>
      <c r="W103" s="136"/>
      <c r="X103" s="136"/>
      <c r="Y103" s="136"/>
      <c r="AA103" s="215"/>
      <c r="AE103" s="128"/>
      <c r="AF103" s="128"/>
      <c r="AG103" s="128"/>
      <c r="AH103" s="128"/>
    </row>
    <row r="104" spans="1:34" s="129" customFormat="1" ht="20.25" customHeight="1">
      <c r="A104" s="130"/>
      <c r="B104" s="232" t="s">
        <v>118</v>
      </c>
      <c r="C104" s="233">
        <v>2406</v>
      </c>
      <c r="D104" s="234">
        <v>1.8062797641155464E-2</v>
      </c>
      <c r="E104" s="234">
        <v>0.34660155488708777</v>
      </c>
      <c r="F104" s="234">
        <v>0.17126572906902907</v>
      </c>
      <c r="G104" s="235">
        <v>16.314874999999997</v>
      </c>
      <c r="H104" s="236">
        <v>0.75331208940614613</v>
      </c>
      <c r="I104" s="236">
        <v>20.946135851242154</v>
      </c>
      <c r="J104" s="237">
        <v>1.9526830946481462</v>
      </c>
      <c r="K104" s="182"/>
      <c r="L104" s="136"/>
      <c r="M104" s="297"/>
      <c r="N104" s="298"/>
      <c r="O104" s="136"/>
      <c r="P104" s="256"/>
      <c r="Q104" s="136"/>
      <c r="R104" s="136"/>
      <c r="S104" s="136"/>
      <c r="T104" s="136"/>
      <c r="U104" s="136"/>
      <c r="V104" s="136"/>
      <c r="W104" s="136"/>
      <c r="X104" s="136"/>
      <c r="Y104" s="136"/>
      <c r="AA104" s="215"/>
      <c r="AE104" s="128"/>
      <c r="AF104" s="128"/>
      <c r="AG104" s="128"/>
      <c r="AH104" s="128"/>
    </row>
    <row r="105" spans="1:34" s="129" customFormat="1" ht="20.25" customHeight="1">
      <c r="A105" s="130"/>
      <c r="B105" s="232" t="s">
        <v>118</v>
      </c>
      <c r="C105" s="233">
        <v>2407</v>
      </c>
      <c r="D105" s="234">
        <v>2.4452583177144827E-2</v>
      </c>
      <c r="E105" s="234">
        <v>0.3472220341874766</v>
      </c>
      <c r="F105" s="234">
        <v>0.17518098721010622</v>
      </c>
      <c r="G105" s="235">
        <v>16.890750000000001</v>
      </c>
      <c r="H105" s="236">
        <v>0.61622069637357813</v>
      </c>
      <c r="I105" s="236">
        <v>20.131512789893787</v>
      </c>
      <c r="J105" s="237">
        <v>1.8993240947050789</v>
      </c>
      <c r="K105" s="182"/>
      <c r="L105" s="136"/>
      <c r="M105" s="297"/>
      <c r="N105" s="298"/>
      <c r="O105" s="136"/>
      <c r="P105" s="256"/>
      <c r="Q105" s="136"/>
      <c r="R105" s="136"/>
      <c r="S105" s="136"/>
      <c r="T105" s="136"/>
      <c r="U105" s="136"/>
      <c r="V105" s="136"/>
      <c r="W105" s="136"/>
      <c r="X105" s="136"/>
      <c r="Y105" s="136"/>
      <c r="AA105" s="215"/>
      <c r="AE105" s="128"/>
      <c r="AF105" s="128"/>
      <c r="AG105" s="128"/>
      <c r="AH105" s="128"/>
    </row>
    <row r="106" spans="1:34" s="129" customFormat="1" ht="20.25" customHeight="1">
      <c r="A106" s="130"/>
      <c r="B106" s="232" t="s">
        <v>118</v>
      </c>
      <c r="C106" s="233">
        <v>2408</v>
      </c>
      <c r="D106" s="234">
        <v>3.109644997850922E-2</v>
      </c>
      <c r="E106" s="234">
        <v>0.35540091787766498</v>
      </c>
      <c r="F106" s="234">
        <v>0.16345977455951327</v>
      </c>
      <c r="G106" s="235">
        <v>17.843562500000001</v>
      </c>
      <c r="H106" s="236">
        <v>0.29286185793305564</v>
      </c>
      <c r="I106" s="236">
        <v>21.29748574666338</v>
      </c>
      <c r="J106" s="237">
        <v>1.8439456087348371</v>
      </c>
      <c r="K106" s="182"/>
      <c r="L106" s="136"/>
      <c r="M106" s="297"/>
      <c r="N106" s="298"/>
      <c r="O106" s="136"/>
      <c r="P106" s="256"/>
      <c r="Q106" s="136"/>
      <c r="R106" s="136"/>
      <c r="S106" s="136"/>
      <c r="T106" s="136"/>
      <c r="U106" s="136"/>
      <c r="V106" s="136"/>
      <c r="W106" s="136"/>
      <c r="X106" s="136"/>
      <c r="Y106" s="136"/>
      <c r="AA106" s="215"/>
      <c r="AE106" s="128"/>
      <c r="AF106" s="128"/>
      <c r="AG106" s="128"/>
      <c r="AH106" s="128"/>
    </row>
    <row r="107" spans="1:34" s="129" customFormat="1" ht="20.25" customHeight="1">
      <c r="A107" s="130"/>
      <c r="B107" s="232" t="s">
        <v>118</v>
      </c>
      <c r="C107" s="233">
        <v>2409</v>
      </c>
      <c r="D107" s="234">
        <v>2.4390005864370876E-2</v>
      </c>
      <c r="E107" s="234">
        <v>0.35351755299263621</v>
      </c>
      <c r="F107" s="234">
        <v>0.17083235516200754</v>
      </c>
      <c r="G107" s="235">
        <v>17.265687499999999</v>
      </c>
      <c r="H107" s="236">
        <v>0.37343644605157789</v>
      </c>
      <c r="I107" s="236">
        <v>24.457123435060481</v>
      </c>
      <c r="J107" s="237">
        <v>1.888813757093825</v>
      </c>
      <c r="K107" s="182"/>
      <c r="L107" s="136"/>
      <c r="M107" s="297"/>
      <c r="N107" s="298"/>
      <c r="O107" s="136"/>
      <c r="P107" s="256"/>
      <c r="Q107" s="136"/>
      <c r="R107" s="136"/>
      <c r="S107" s="136"/>
      <c r="T107" s="136"/>
      <c r="U107" s="136"/>
      <c r="V107" s="136"/>
      <c r="W107" s="136"/>
      <c r="X107" s="136"/>
      <c r="Y107" s="136"/>
      <c r="AA107" s="215"/>
      <c r="AE107" s="128"/>
      <c r="AF107" s="128"/>
      <c r="AG107" s="128"/>
      <c r="AH107" s="128"/>
    </row>
    <row r="108" spans="1:34" s="129" customFormat="1" ht="20.25" customHeight="1">
      <c r="A108" s="130"/>
      <c r="B108" s="232" t="s">
        <v>118</v>
      </c>
      <c r="C108" s="233">
        <v>2410</v>
      </c>
      <c r="D108" s="234">
        <v>1.8079147412691326E-2</v>
      </c>
      <c r="E108" s="234">
        <v>0.3558428748792693</v>
      </c>
      <c r="F108" s="234">
        <v>0.20040491357137163</v>
      </c>
      <c r="G108" s="235">
        <v>16.631529411764706</v>
      </c>
      <c r="H108" s="236">
        <v>0.71792365178396256</v>
      </c>
      <c r="I108" s="236">
        <v>30.640286693315218</v>
      </c>
      <c r="J108" s="237">
        <v>1.9520710472995721</v>
      </c>
      <c r="K108" s="182"/>
      <c r="L108" s="136"/>
      <c r="M108" s="297"/>
      <c r="N108" s="298"/>
      <c r="O108" s="136"/>
      <c r="P108" s="256"/>
      <c r="Q108" s="136"/>
      <c r="R108" s="136"/>
      <c r="S108" s="136"/>
      <c r="T108" s="136"/>
      <c r="U108" s="136"/>
      <c r="V108" s="136"/>
      <c r="W108" s="136"/>
      <c r="X108" s="136"/>
      <c r="Y108" s="136"/>
      <c r="AA108" s="215"/>
      <c r="AE108" s="128"/>
      <c r="AF108" s="128"/>
      <c r="AG108" s="128"/>
      <c r="AH108" s="128"/>
    </row>
    <row r="109" spans="1:34" s="129" customFormat="1" ht="20.25" customHeight="1">
      <c r="A109" s="130"/>
      <c r="B109" s="232" t="s">
        <v>118</v>
      </c>
      <c r="C109" s="233">
        <v>2411</v>
      </c>
      <c r="D109" s="234">
        <v>1.8774838225146317E-2</v>
      </c>
      <c r="E109" s="234">
        <v>0.36604018919400505</v>
      </c>
      <c r="F109" s="234">
        <v>0.19981470346839209</v>
      </c>
      <c r="G109" s="235">
        <v>16.174277777777778</v>
      </c>
      <c r="H109" s="236">
        <v>0.94304494909332548</v>
      </c>
      <c r="I109" s="236">
        <v>31.382155204757431</v>
      </c>
      <c r="J109" s="237">
        <v>1.9865602914488421</v>
      </c>
      <c r="K109" s="182"/>
      <c r="L109" s="136"/>
      <c r="M109" s="297"/>
      <c r="N109" s="298"/>
      <c r="O109" s="136"/>
      <c r="P109" s="256"/>
      <c r="Q109" s="136"/>
      <c r="R109" s="136"/>
      <c r="S109" s="136"/>
      <c r="T109" s="136"/>
      <c r="U109" s="136"/>
      <c r="V109" s="136"/>
      <c r="W109" s="136"/>
      <c r="X109" s="136"/>
      <c r="Y109" s="136"/>
      <c r="AA109" s="215"/>
      <c r="AE109" s="128"/>
      <c r="AF109" s="128"/>
      <c r="AG109" s="128"/>
      <c r="AH109" s="128"/>
    </row>
    <row r="110" spans="1:34" s="129" customFormat="1" ht="20.25" customHeight="1">
      <c r="A110" s="130"/>
      <c r="B110" s="232" t="s">
        <v>118</v>
      </c>
      <c r="C110" s="233">
        <v>2412</v>
      </c>
      <c r="D110" s="234">
        <v>2.699895878922353E-2</v>
      </c>
      <c r="E110" s="234">
        <v>0.3655576066920963</v>
      </c>
      <c r="F110" s="234">
        <v>0.19562476017936242</v>
      </c>
      <c r="G110" s="235">
        <v>16.010055555555553</v>
      </c>
      <c r="H110" s="236">
        <v>1.0332015958942269</v>
      </c>
      <c r="I110" s="236">
        <v>30.357198035090686</v>
      </c>
      <c r="J110" s="237">
        <v>2.0285091561924533</v>
      </c>
      <c r="K110" s="182"/>
      <c r="L110" s="136"/>
      <c r="M110" s="297"/>
      <c r="N110" s="298"/>
      <c r="O110" s="136"/>
      <c r="P110" s="256"/>
      <c r="Q110" s="136"/>
      <c r="R110" s="136"/>
      <c r="S110" s="136"/>
      <c r="T110" s="136"/>
      <c r="U110" s="136"/>
      <c r="V110" s="136"/>
      <c r="W110" s="136"/>
      <c r="X110" s="136"/>
      <c r="Y110" s="136"/>
      <c r="AA110" s="215"/>
      <c r="AE110" s="128"/>
      <c r="AF110" s="128"/>
      <c r="AG110" s="128"/>
      <c r="AH110" s="128"/>
    </row>
    <row r="111" spans="1:34" s="129" customFormat="1" ht="20.25" customHeight="1">
      <c r="A111" s="130"/>
      <c r="B111" s="232" t="s">
        <v>118</v>
      </c>
      <c r="C111" s="233">
        <v>2501</v>
      </c>
      <c r="D111" s="234">
        <v>3.0172063132961585E-2</v>
      </c>
      <c r="E111" s="234">
        <v>0.36300708301545448</v>
      </c>
      <c r="F111" s="234">
        <v>0.19157190305721869</v>
      </c>
      <c r="G111" s="235">
        <v>15.03638888888889</v>
      </c>
      <c r="H111" s="236">
        <v>2.1838840652658158</v>
      </c>
      <c r="I111" s="236">
        <v>24.646242481279614</v>
      </c>
      <c r="J111" s="237">
        <v>2.073799315487205</v>
      </c>
      <c r="K111" s="182"/>
      <c r="L111" s="136"/>
      <c r="M111" s="297"/>
      <c r="N111" s="298"/>
      <c r="O111" s="136"/>
      <c r="P111" s="256"/>
      <c r="Q111" s="136"/>
      <c r="R111" s="136"/>
      <c r="S111" s="136"/>
      <c r="T111" s="136"/>
      <c r="U111" s="136"/>
      <c r="V111" s="136"/>
      <c r="W111" s="136"/>
      <c r="X111" s="136"/>
      <c r="Y111" s="136"/>
      <c r="AA111" s="215"/>
      <c r="AE111" s="128"/>
      <c r="AF111" s="128"/>
      <c r="AG111" s="128"/>
      <c r="AH111" s="128"/>
    </row>
    <row r="112" spans="1:34" s="129" customFormat="1" ht="20.25" customHeight="1">
      <c r="A112" s="130"/>
      <c r="B112" s="232" t="s">
        <v>118</v>
      </c>
      <c r="C112" s="233">
        <v>2502</v>
      </c>
      <c r="D112" s="234">
        <v>2.7259094179777416E-2</v>
      </c>
      <c r="E112" s="234">
        <v>0.36804116908211731</v>
      </c>
      <c r="F112" s="234">
        <v>0.1777264321623804</v>
      </c>
      <c r="G112" s="235">
        <v>12.969055555555554</v>
      </c>
      <c r="H112" s="236">
        <v>1.1354683679945869</v>
      </c>
      <c r="I112" s="236">
        <v>13.068248335199948</v>
      </c>
      <c r="J112" s="237">
        <v>2.1476004782521909</v>
      </c>
      <c r="K112" s="182" t="s">
        <v>66</v>
      </c>
      <c r="L112" s="136"/>
      <c r="M112" s="297"/>
      <c r="N112" s="298"/>
      <c r="O112" s="136"/>
      <c r="P112" s="256"/>
      <c r="Q112" s="136"/>
      <c r="R112" s="136"/>
      <c r="S112" s="136"/>
      <c r="T112" s="136"/>
      <c r="U112" s="136"/>
      <c r="V112" s="136"/>
      <c r="W112" s="136"/>
      <c r="X112" s="136"/>
      <c r="Y112" s="136"/>
      <c r="AA112" s="215"/>
      <c r="AE112" s="128"/>
      <c r="AF112" s="128"/>
      <c r="AG112" s="128"/>
      <c r="AH112" s="128"/>
    </row>
    <row r="113" spans="1:34" s="129" customFormat="1" ht="20.25" customHeight="1">
      <c r="A113" s="130"/>
      <c r="B113" s="232" t="s">
        <v>117</v>
      </c>
      <c r="C113" s="233">
        <v>2401</v>
      </c>
      <c r="D113" s="234">
        <v>7.1838157954911483E-2</v>
      </c>
      <c r="E113" s="234">
        <v>0.42223470101076843</v>
      </c>
      <c r="F113" s="234">
        <v>0.24464059252028597</v>
      </c>
      <c r="G113" s="235">
        <v>20.183958333333333</v>
      </c>
      <c r="H113" s="236">
        <v>5.0789215066556785</v>
      </c>
      <c r="I113" s="236">
        <v>70.520142350760992</v>
      </c>
      <c r="J113" s="237">
        <v>1.6949429106640221</v>
      </c>
      <c r="K113" s="182"/>
      <c r="L113" s="136"/>
      <c r="M113" s="297"/>
      <c r="N113" s="298"/>
      <c r="O113" s="136"/>
      <c r="P113" s="256"/>
      <c r="Q113" s="136"/>
      <c r="R113" s="136"/>
      <c r="S113" s="136"/>
      <c r="T113" s="136"/>
      <c r="U113" s="136"/>
      <c r="V113" s="136"/>
      <c r="W113" s="136"/>
      <c r="X113" s="136"/>
      <c r="Y113" s="136"/>
      <c r="AA113" s="215"/>
      <c r="AE113" s="128"/>
      <c r="AF113" s="128"/>
      <c r="AG113" s="128"/>
      <c r="AH113" s="128"/>
    </row>
    <row r="114" spans="1:34" s="129" customFormat="1" ht="20.25" customHeight="1">
      <c r="A114" s="130"/>
      <c r="B114" s="232" t="s">
        <v>117</v>
      </c>
      <c r="C114" s="233">
        <v>2402</v>
      </c>
      <c r="D114" s="234">
        <v>4.0050077517634904E-2</v>
      </c>
      <c r="E114" s="234">
        <v>0.37161761888844541</v>
      </c>
      <c r="F114" s="234">
        <v>0.18916415863793645</v>
      </c>
      <c r="G114" s="235">
        <v>13.656714285714285</v>
      </c>
      <c r="H114" s="236">
        <v>0.3700900889793966</v>
      </c>
      <c r="I114" s="236">
        <v>19.577536549060248</v>
      </c>
      <c r="J114" s="237">
        <v>2.0408227226439561</v>
      </c>
      <c r="K114" s="182"/>
      <c r="L114" s="136"/>
      <c r="M114" s="297"/>
      <c r="N114" s="298"/>
      <c r="O114" s="136"/>
      <c r="P114" s="256"/>
      <c r="Q114" s="136"/>
      <c r="R114" s="136"/>
      <c r="S114" s="136"/>
      <c r="T114" s="136"/>
      <c r="U114" s="136"/>
      <c r="V114" s="136"/>
      <c r="W114" s="136"/>
      <c r="X114" s="136"/>
      <c r="Y114" s="136"/>
      <c r="AA114" s="215"/>
      <c r="AE114" s="128"/>
      <c r="AF114" s="128"/>
      <c r="AG114" s="128"/>
      <c r="AH114" s="128"/>
    </row>
    <row r="115" spans="1:34" s="129" customFormat="1" ht="20.25" customHeight="1">
      <c r="A115" s="130"/>
      <c r="B115" s="232" t="s">
        <v>117</v>
      </c>
      <c r="C115" s="233">
        <v>2403</v>
      </c>
      <c r="D115" s="234">
        <v>1.3680172702864384E-2</v>
      </c>
      <c r="E115" s="234">
        <v>0.37198739548461446</v>
      </c>
      <c r="F115" s="234">
        <v>0.19828234058696534</v>
      </c>
      <c r="G115" s="235">
        <v>13.936178571428572</v>
      </c>
      <c r="H115" s="236">
        <v>0.35207829392578111</v>
      </c>
      <c r="I115" s="236">
        <v>22.794727852900611</v>
      </c>
      <c r="J115" s="237">
        <v>2.0377622189656068</v>
      </c>
      <c r="K115" s="182"/>
      <c r="L115" s="136"/>
      <c r="M115" s="297"/>
      <c r="N115" s="298"/>
      <c r="O115" s="136"/>
      <c r="P115" s="256"/>
      <c r="Q115" s="136"/>
      <c r="R115" s="136"/>
      <c r="S115" s="136"/>
      <c r="T115" s="136"/>
      <c r="U115" s="136"/>
      <c r="V115" s="136"/>
      <c r="W115" s="136"/>
      <c r="X115" s="136"/>
      <c r="Y115" s="136"/>
      <c r="AA115" s="215"/>
      <c r="AE115" s="128"/>
      <c r="AF115" s="128"/>
      <c r="AG115" s="128"/>
      <c r="AH115" s="128"/>
    </row>
    <row r="116" spans="1:34" s="129" customFormat="1" ht="20.25" customHeight="1">
      <c r="A116" s="130"/>
      <c r="B116" s="232" t="s">
        <v>117</v>
      </c>
      <c r="C116" s="233">
        <v>2404</v>
      </c>
      <c r="D116" s="234">
        <v>1.2338265906698245E-2</v>
      </c>
      <c r="E116" s="234">
        <v>0.36946150446374471</v>
      </c>
      <c r="F116" s="234">
        <v>0.21177499027418145</v>
      </c>
      <c r="G116" s="235">
        <v>14.508142857142859</v>
      </c>
      <c r="H116" s="236">
        <v>0.31738525130621553</v>
      </c>
      <c r="I116" s="236">
        <v>21.198530580215547</v>
      </c>
      <c r="J116" s="237">
        <v>1.9839687910166828</v>
      </c>
      <c r="K116" s="182"/>
      <c r="L116" s="136"/>
      <c r="M116" s="297"/>
      <c r="N116" s="298"/>
      <c r="O116" s="136"/>
      <c r="P116" s="256"/>
      <c r="Q116" s="136"/>
      <c r="R116" s="136"/>
      <c r="S116" s="136"/>
      <c r="T116" s="136"/>
      <c r="U116" s="136"/>
      <c r="V116" s="136"/>
      <c r="W116" s="136"/>
      <c r="X116" s="136"/>
      <c r="Y116" s="136"/>
      <c r="AA116" s="215"/>
      <c r="AE116" s="128"/>
      <c r="AF116" s="128"/>
      <c r="AG116" s="128"/>
      <c r="AH116" s="128"/>
    </row>
    <row r="117" spans="1:34" s="129" customFormat="1" ht="20.25" customHeight="1">
      <c r="A117" s="130"/>
      <c r="B117" s="232" t="s">
        <v>117</v>
      </c>
      <c r="C117" s="233">
        <v>2405</v>
      </c>
      <c r="D117" s="234">
        <v>1.1716049508424087E-2</v>
      </c>
      <c r="E117" s="234">
        <v>0.36985533084383454</v>
      </c>
      <c r="F117" s="234">
        <v>0.20279006959124299</v>
      </c>
      <c r="G117" s="235">
        <v>15.02448148148148</v>
      </c>
      <c r="H117" s="236">
        <v>0.66812179518888648</v>
      </c>
      <c r="I117" s="236">
        <v>22.983811282444186</v>
      </c>
      <c r="J117" s="237">
        <v>1.9572075027765967</v>
      </c>
      <c r="K117" s="182"/>
      <c r="L117" s="136"/>
      <c r="M117" s="136"/>
      <c r="N117" s="136"/>
      <c r="O117" s="136"/>
      <c r="P117" s="136"/>
      <c r="Q117" s="136"/>
      <c r="R117" s="136"/>
      <c r="S117" s="136"/>
      <c r="T117" s="136"/>
      <c r="U117" s="136"/>
      <c r="V117" s="136"/>
      <c r="W117" s="136"/>
      <c r="X117" s="136"/>
      <c r="Y117" s="136"/>
      <c r="AE117" s="128"/>
      <c r="AF117" s="128"/>
      <c r="AG117" s="128"/>
      <c r="AH117" s="128"/>
    </row>
    <row r="118" spans="1:34" s="129" customFormat="1" ht="20.25" customHeight="1">
      <c r="A118" s="130"/>
      <c r="B118" s="232" t="s">
        <v>117</v>
      </c>
      <c r="C118" s="233">
        <v>2406</v>
      </c>
      <c r="D118" s="234">
        <v>1.3075634719740362E-2</v>
      </c>
      <c r="E118" s="234">
        <v>0.36886044640008508</v>
      </c>
      <c r="F118" s="234">
        <v>0.19173414833353875</v>
      </c>
      <c r="G118" s="235">
        <v>16.107833333333335</v>
      </c>
      <c r="H118" s="236">
        <v>0.44418384963475815</v>
      </c>
      <c r="I118" s="236">
        <v>22.080942215294069</v>
      </c>
      <c r="J118" s="237">
        <v>1.8778984697845311</v>
      </c>
      <c r="K118" s="182"/>
      <c r="L118" s="136"/>
      <c r="M118" s="136"/>
      <c r="N118" s="136"/>
      <c r="O118" s="136"/>
      <c r="P118" s="136"/>
      <c r="Q118" s="136"/>
      <c r="R118" s="136"/>
      <c r="S118" s="136"/>
      <c r="T118" s="136"/>
      <c r="U118" s="136"/>
      <c r="V118" s="136"/>
      <c r="W118" s="136"/>
      <c r="X118" s="136"/>
      <c r="Y118" s="136"/>
      <c r="AE118" s="128"/>
      <c r="AF118" s="128"/>
      <c r="AG118" s="128"/>
      <c r="AH118" s="128"/>
    </row>
    <row r="119" spans="1:34" s="129" customFormat="1" ht="20.25" customHeight="1">
      <c r="A119" s="130"/>
      <c r="B119" s="232" t="s">
        <v>117</v>
      </c>
      <c r="C119" s="233">
        <v>2407</v>
      </c>
      <c r="D119" s="234">
        <v>1.4960561410202158E-2</v>
      </c>
      <c r="E119" s="234">
        <v>0.36912494484426156</v>
      </c>
      <c r="F119" s="234">
        <v>0.19118770374673805</v>
      </c>
      <c r="G119" s="235">
        <v>16.647500000000004</v>
      </c>
      <c r="H119" s="236">
        <v>0.38247496713785034</v>
      </c>
      <c r="I119" s="236">
        <v>22.827367127615648</v>
      </c>
      <c r="J119" s="237">
        <v>1.8343846519365075</v>
      </c>
      <c r="K119" s="182"/>
      <c r="L119" s="136"/>
      <c r="M119" s="136"/>
      <c r="N119" s="136"/>
      <c r="O119" s="136"/>
      <c r="P119" s="136"/>
      <c r="Q119" s="136"/>
      <c r="R119" s="136"/>
      <c r="S119" s="136"/>
      <c r="T119" s="136"/>
      <c r="U119" s="136"/>
      <c r="V119" s="136"/>
      <c r="W119" s="136"/>
      <c r="X119" s="136"/>
      <c r="Y119" s="136"/>
      <c r="AE119" s="128"/>
      <c r="AF119" s="128"/>
      <c r="AG119" s="128"/>
      <c r="AH119" s="128"/>
    </row>
    <row r="120" spans="1:34" s="129" customFormat="1" ht="20.25" customHeight="1">
      <c r="A120" s="130"/>
      <c r="B120" s="232" t="s">
        <v>117</v>
      </c>
      <c r="C120" s="233">
        <v>2408</v>
      </c>
      <c r="D120" s="234">
        <v>1.8954281554663294E-2</v>
      </c>
      <c r="E120" s="234">
        <v>0.36709857778048</v>
      </c>
      <c r="F120" s="234">
        <v>0.18476316721293615</v>
      </c>
      <c r="G120" s="235">
        <v>17.142608695652179</v>
      </c>
      <c r="H120" s="236">
        <v>0.29053667571567354</v>
      </c>
      <c r="I120" s="236">
        <v>20.660385828670119</v>
      </c>
      <c r="J120" s="237">
        <v>1.8003925388949527</v>
      </c>
      <c r="K120" s="182"/>
      <c r="L120" s="136"/>
      <c r="M120" s="136"/>
      <c r="N120" s="136"/>
      <c r="O120" s="136"/>
      <c r="P120" s="136"/>
      <c r="Q120" s="136"/>
      <c r="R120" s="136"/>
      <c r="S120" s="136"/>
      <c r="T120" s="136"/>
      <c r="U120" s="136"/>
      <c r="V120" s="136"/>
      <c r="W120" s="136"/>
      <c r="X120" s="136"/>
      <c r="Y120" s="136"/>
      <c r="AE120" s="128"/>
      <c r="AF120" s="128"/>
      <c r="AG120" s="128"/>
      <c r="AH120" s="128"/>
    </row>
    <row r="121" spans="1:34" s="129" customFormat="1" ht="20.25" customHeight="1">
      <c r="A121" s="130"/>
      <c r="B121" s="232" t="s">
        <v>117</v>
      </c>
      <c r="C121" s="233">
        <v>2409</v>
      </c>
      <c r="D121" s="234">
        <v>1.4666146791968435E-2</v>
      </c>
      <c r="E121" s="234">
        <v>0.37205079088632736</v>
      </c>
      <c r="F121" s="234">
        <v>0.19851143941865326</v>
      </c>
      <c r="G121" s="235">
        <v>16.842045454545453</v>
      </c>
      <c r="H121" s="236">
        <v>0.36029962811195931</v>
      </c>
      <c r="I121" s="236">
        <v>24.062342802217646</v>
      </c>
      <c r="J121" s="237">
        <v>1.8322274138478591</v>
      </c>
      <c r="K121" s="182"/>
      <c r="L121" s="136"/>
      <c r="M121" s="136"/>
      <c r="N121" s="136"/>
      <c r="O121" s="136"/>
      <c r="P121" s="136"/>
      <c r="Q121" s="136"/>
      <c r="R121" s="136"/>
      <c r="S121" s="136"/>
      <c r="T121" s="136"/>
      <c r="U121" s="136"/>
      <c r="V121" s="136"/>
      <c r="W121" s="136"/>
      <c r="X121" s="136"/>
      <c r="Y121" s="136"/>
      <c r="AE121" s="128"/>
      <c r="AF121" s="128"/>
      <c r="AG121" s="128"/>
      <c r="AH121" s="128"/>
    </row>
    <row r="122" spans="1:34" s="129" customFormat="1" ht="20.25" customHeight="1">
      <c r="A122" s="130"/>
      <c r="B122" s="232" t="s">
        <v>117</v>
      </c>
      <c r="C122" s="233">
        <v>2410</v>
      </c>
      <c r="D122" s="234">
        <v>1.2121585800411533E-2</v>
      </c>
      <c r="E122" s="234">
        <v>0.37349446166073763</v>
      </c>
      <c r="F122" s="234">
        <v>0.21449498419305088</v>
      </c>
      <c r="G122" s="235">
        <v>15.764857142857142</v>
      </c>
      <c r="H122" s="236">
        <v>0.732869182850861</v>
      </c>
      <c r="I122" s="236">
        <v>29.694446529246335</v>
      </c>
      <c r="J122" s="237">
        <v>1.9245827405459637</v>
      </c>
      <c r="K122" s="182"/>
      <c r="L122" s="136"/>
      <c r="M122" s="136"/>
      <c r="N122" s="136"/>
      <c r="O122" s="136"/>
      <c r="P122" s="136"/>
      <c r="Q122" s="136"/>
      <c r="R122" s="136"/>
      <c r="S122" s="136"/>
      <c r="T122" s="136"/>
      <c r="U122" s="136"/>
      <c r="V122" s="136"/>
      <c r="W122" s="136"/>
      <c r="X122" s="136"/>
      <c r="Y122" s="136"/>
      <c r="AE122" s="128"/>
      <c r="AF122" s="128"/>
      <c r="AG122" s="128"/>
      <c r="AH122" s="128"/>
    </row>
    <row r="123" spans="1:34" s="129" customFormat="1" ht="20.25" customHeight="1">
      <c r="A123" s="130"/>
      <c r="B123" s="232" t="s">
        <v>117</v>
      </c>
      <c r="C123" s="233">
        <v>2411</v>
      </c>
      <c r="D123" s="234">
        <v>1.4164352333281248E-2</v>
      </c>
      <c r="E123" s="234">
        <v>0.37511998397078439</v>
      </c>
      <c r="F123" s="234">
        <v>0.22181191224081998</v>
      </c>
      <c r="G123" s="235">
        <v>15.799142857142852</v>
      </c>
      <c r="H123" s="236">
        <v>0.91993892718192638</v>
      </c>
      <c r="I123" s="236">
        <v>32.174681844850959</v>
      </c>
      <c r="J123" s="237">
        <v>1.9172908726355447</v>
      </c>
      <c r="K123" s="182"/>
      <c r="L123" s="136"/>
      <c r="M123" s="136"/>
      <c r="N123" s="136"/>
      <c r="O123" s="136"/>
      <c r="P123" s="136"/>
      <c r="Q123" s="136"/>
      <c r="R123" s="136"/>
      <c r="S123" s="136"/>
      <c r="T123" s="136"/>
      <c r="U123" s="136"/>
      <c r="V123" s="136"/>
      <c r="W123" s="136"/>
      <c r="X123" s="136"/>
      <c r="Y123" s="136"/>
      <c r="AE123" s="128"/>
      <c r="AF123" s="128"/>
      <c r="AG123" s="128"/>
      <c r="AH123" s="128"/>
    </row>
    <row r="124" spans="1:34" s="129" customFormat="1" ht="20.25" customHeight="1">
      <c r="A124" s="130"/>
      <c r="B124" s="232" t="s">
        <v>117</v>
      </c>
      <c r="C124" s="233">
        <v>2412</v>
      </c>
      <c r="D124" s="234">
        <v>1.7603397479504644E-2</v>
      </c>
      <c r="E124" s="234">
        <v>0.37846034925559507</v>
      </c>
      <c r="F124" s="234">
        <v>0.21651460829641622</v>
      </c>
      <c r="G124" s="235">
        <v>15.502851851851851</v>
      </c>
      <c r="H124" s="236">
        <v>0.89671891433003759</v>
      </c>
      <c r="I124" s="236">
        <v>30.368841287215364</v>
      </c>
      <c r="J124" s="237">
        <v>1.9546986060155449</v>
      </c>
      <c r="K124" s="182"/>
      <c r="L124" s="136"/>
      <c r="M124" s="136"/>
      <c r="N124" s="136"/>
      <c r="O124" s="136"/>
      <c r="P124" s="136"/>
      <c r="Q124" s="136"/>
      <c r="R124" s="136"/>
      <c r="S124" s="136"/>
      <c r="T124" s="136"/>
      <c r="U124" s="136"/>
      <c r="V124" s="136"/>
      <c r="W124" s="136"/>
      <c r="X124" s="136"/>
      <c r="Y124" s="136"/>
      <c r="AE124" s="128"/>
      <c r="AF124" s="128"/>
      <c r="AG124" s="128"/>
      <c r="AH124" s="128"/>
    </row>
    <row r="125" spans="1:34" s="136" customFormat="1" ht="20.25" customHeight="1">
      <c r="A125" s="130"/>
      <c r="B125" s="232" t="s">
        <v>117</v>
      </c>
      <c r="C125" s="233">
        <v>2501</v>
      </c>
      <c r="D125" s="234">
        <v>2.0872947887437984E-2</v>
      </c>
      <c r="E125" s="234">
        <v>0.37711048173291772</v>
      </c>
      <c r="F125" s="234">
        <v>0.21602923247707417</v>
      </c>
      <c r="G125" s="235">
        <v>15.418821428571432</v>
      </c>
      <c r="H125" s="236">
        <v>1.0249219161108181</v>
      </c>
      <c r="I125" s="236">
        <v>32.309473092654777</v>
      </c>
      <c r="J125" s="237">
        <v>1.9688458612876292</v>
      </c>
      <c r="K125" s="182"/>
      <c r="Z125" s="129"/>
      <c r="AA125" s="129"/>
      <c r="AB125" s="129"/>
      <c r="AC125" s="129"/>
      <c r="AD125" s="129"/>
      <c r="AE125" s="128"/>
      <c r="AF125" s="128"/>
      <c r="AG125" s="128"/>
      <c r="AH125" s="128"/>
    </row>
    <row r="126" spans="1:34" s="136" customFormat="1" ht="20.25" customHeight="1">
      <c r="A126" s="130"/>
      <c r="B126" s="232" t="s">
        <v>117</v>
      </c>
      <c r="C126" s="233">
        <v>2502</v>
      </c>
      <c r="D126" s="234">
        <v>2.1372994013025292E-2</v>
      </c>
      <c r="E126" s="234">
        <v>0.37829816279704459</v>
      </c>
      <c r="F126" s="234">
        <v>0.21623604351998774</v>
      </c>
      <c r="G126" s="235">
        <v>15.612821428571426</v>
      </c>
      <c r="H126" s="236">
        <v>1.0797447592623979</v>
      </c>
      <c r="I126" s="236">
        <v>32.34052623300461</v>
      </c>
      <c r="J126" s="237">
        <v>1.9548745563953103</v>
      </c>
      <c r="K126" s="182" t="s">
        <v>68</v>
      </c>
      <c r="Z126" s="129"/>
      <c r="AA126" s="129"/>
      <c r="AB126" s="129"/>
      <c r="AC126" s="129"/>
      <c r="AD126" s="129"/>
      <c r="AE126" s="128"/>
      <c r="AF126" s="128"/>
      <c r="AG126" s="128"/>
      <c r="AH126" s="128"/>
    </row>
    <row r="127" spans="1:34" s="136" customFormat="1" ht="20.25" customHeight="1">
      <c r="A127" s="130"/>
      <c r="B127" s="232" t="s">
        <v>119</v>
      </c>
      <c r="C127" s="233">
        <v>2401</v>
      </c>
      <c r="D127" s="234">
        <v>1.8128085741823979E-2</v>
      </c>
      <c r="E127" s="234">
        <v>0.3931413319378278</v>
      </c>
      <c r="F127" s="234">
        <v>0.21376913901822775</v>
      </c>
      <c r="G127" s="235">
        <v>19.474999999999998</v>
      </c>
      <c r="H127" s="236">
        <v>5.0707664920624929</v>
      </c>
      <c r="I127" s="236">
        <v>96.231271956067317</v>
      </c>
      <c r="J127" s="237">
        <v>2.0050704626049076</v>
      </c>
      <c r="K127" s="182"/>
      <c r="Z127" s="129"/>
      <c r="AA127" s="129"/>
      <c r="AB127" s="129"/>
      <c r="AC127" s="129"/>
      <c r="AD127" s="129"/>
      <c r="AE127" s="128"/>
      <c r="AF127" s="128"/>
      <c r="AG127" s="128"/>
      <c r="AH127" s="128"/>
    </row>
    <row r="128" spans="1:34" s="136" customFormat="1" ht="20.25" customHeight="1">
      <c r="A128" s="130"/>
      <c r="B128" s="232" t="s">
        <v>119</v>
      </c>
      <c r="C128" s="233">
        <v>2402</v>
      </c>
      <c r="D128" s="234">
        <v>2.9074553751995181E-2</v>
      </c>
      <c r="E128" s="234">
        <v>0.29336038108656665</v>
      </c>
      <c r="F128" s="234">
        <v>0.17475709457788427</v>
      </c>
      <c r="G128" s="235">
        <v>14.275428571428574</v>
      </c>
      <c r="H128" s="236">
        <v>0.38488339971713498</v>
      </c>
      <c r="I128" s="236">
        <v>24.974497182388816</v>
      </c>
      <c r="J128" s="237">
        <v>2.3768585335289649</v>
      </c>
      <c r="K128" s="182"/>
      <c r="Z128" s="129"/>
      <c r="AA128" s="129"/>
      <c r="AB128" s="129"/>
      <c r="AC128" s="129"/>
      <c r="AD128" s="129"/>
      <c r="AE128" s="128"/>
      <c r="AF128" s="128"/>
      <c r="AG128" s="128"/>
      <c r="AH128" s="128"/>
    </row>
    <row r="129" spans="1:34" s="136" customFormat="1" ht="20.25" customHeight="1">
      <c r="A129" s="130"/>
      <c r="B129" s="232" t="s">
        <v>119</v>
      </c>
      <c r="C129" s="233">
        <v>2403</v>
      </c>
      <c r="D129" s="234">
        <v>8.5092745831492518E-3</v>
      </c>
      <c r="E129" s="234">
        <v>0.29632958851011987</v>
      </c>
      <c r="F129" s="234">
        <v>0.17076672437772733</v>
      </c>
      <c r="G129" s="235">
        <v>14.73725</v>
      </c>
      <c r="H129" s="236">
        <v>0.29580719386192206</v>
      </c>
      <c r="I129" s="236">
        <v>35.058252596669867</v>
      </c>
      <c r="J129" s="237">
        <v>2.3373264688980062</v>
      </c>
      <c r="K129" s="182"/>
      <c r="Z129" s="129"/>
      <c r="AA129" s="129"/>
      <c r="AB129" s="129"/>
      <c r="AC129" s="129"/>
      <c r="AD129" s="129"/>
      <c r="AE129" s="128"/>
      <c r="AF129" s="128"/>
      <c r="AG129" s="128"/>
      <c r="AH129" s="128"/>
    </row>
    <row r="130" spans="1:34" s="136" customFormat="1" ht="20.25" customHeight="1">
      <c r="A130" s="130"/>
      <c r="B130" s="232" t="s">
        <v>119</v>
      </c>
      <c r="C130" s="233">
        <v>2404</v>
      </c>
      <c r="D130" s="234">
        <v>8.3586375843019336E-3</v>
      </c>
      <c r="E130" s="234">
        <v>0.28622833155993338</v>
      </c>
      <c r="F130" s="234">
        <v>0.17843035741756719</v>
      </c>
      <c r="G130" s="235">
        <v>14.871</v>
      </c>
      <c r="H130" s="236">
        <v>0.24852165799339734</v>
      </c>
      <c r="I130" s="236">
        <v>37.422992082236526</v>
      </c>
      <c r="J130" s="237">
        <v>2.3219613442374833</v>
      </c>
      <c r="K130" s="182"/>
      <c r="Z130" s="129"/>
      <c r="AA130" s="129"/>
      <c r="AB130" s="129"/>
      <c r="AC130" s="129"/>
      <c r="AD130" s="129"/>
      <c r="AE130" s="128"/>
      <c r="AF130" s="128"/>
      <c r="AG130" s="128"/>
      <c r="AH130" s="128"/>
    </row>
    <row r="131" spans="1:34" s="136" customFormat="1" ht="20.25" customHeight="1">
      <c r="A131" s="130"/>
      <c r="B131" s="232" t="s">
        <v>119</v>
      </c>
      <c r="C131" s="233">
        <v>2405</v>
      </c>
      <c r="D131" s="234">
        <v>6.9511273747487768E-3</v>
      </c>
      <c r="E131" s="234">
        <v>0.28100811189227765</v>
      </c>
      <c r="F131" s="234">
        <v>0.17241455106545026</v>
      </c>
      <c r="G131" s="235">
        <v>14.351875</v>
      </c>
      <c r="H131" s="236">
        <v>0.22884222635302512</v>
      </c>
      <c r="I131" s="236">
        <v>30.905744885361184</v>
      </c>
      <c r="J131" s="237">
        <v>2.34202363782379</v>
      </c>
      <c r="K131" s="182"/>
      <c r="Z131" s="129"/>
      <c r="AA131" s="129"/>
      <c r="AB131" s="129"/>
      <c r="AC131" s="129"/>
      <c r="AD131" s="129"/>
      <c r="AE131" s="128"/>
      <c r="AF131" s="128"/>
      <c r="AG131" s="128"/>
      <c r="AH131" s="128"/>
    </row>
    <row r="132" spans="1:34" s="136" customFormat="1" ht="20.25" customHeight="1">
      <c r="A132" s="130"/>
      <c r="B132" s="232" t="s">
        <v>119</v>
      </c>
      <c r="C132" s="233">
        <v>2406</v>
      </c>
      <c r="D132" s="234">
        <v>8.2964173678041781E-3</v>
      </c>
      <c r="E132" s="234">
        <v>0.27914610902990616</v>
      </c>
      <c r="F132" s="234">
        <v>0.16002670688349147</v>
      </c>
      <c r="G132" s="235">
        <v>15.308125000000002</v>
      </c>
      <c r="H132" s="236">
        <v>0.30232865534573305</v>
      </c>
      <c r="I132" s="236">
        <v>33.620724878300493</v>
      </c>
      <c r="J132" s="237">
        <v>2.2518723904748223</v>
      </c>
      <c r="K132" s="182"/>
      <c r="Z132" s="129"/>
      <c r="AA132" s="129"/>
      <c r="AB132" s="129"/>
      <c r="AC132" s="129"/>
      <c r="AD132" s="129"/>
      <c r="AE132" s="128"/>
      <c r="AF132" s="128"/>
      <c r="AG132" s="128"/>
      <c r="AH132" s="128"/>
    </row>
    <row r="133" spans="1:34" s="136" customFormat="1" ht="20.25" customHeight="1">
      <c r="A133" s="130"/>
      <c r="B133" s="232" t="s">
        <v>119</v>
      </c>
      <c r="C133" s="233">
        <v>2407</v>
      </c>
      <c r="D133" s="234">
        <v>9.5683494359757922E-3</v>
      </c>
      <c r="E133" s="234">
        <v>0.28753124776817518</v>
      </c>
      <c r="F133" s="234">
        <v>0.16125166201689473</v>
      </c>
      <c r="G133" s="235">
        <v>16.53575</v>
      </c>
      <c r="H133" s="236">
        <v>0.32966405975804203</v>
      </c>
      <c r="I133" s="236">
        <v>34.806579948715893</v>
      </c>
      <c r="J133" s="237">
        <v>2.1325681185958079</v>
      </c>
      <c r="K133" s="182"/>
      <c r="Z133" s="129"/>
      <c r="AA133" s="129"/>
      <c r="AB133" s="129"/>
      <c r="AC133" s="129"/>
      <c r="AD133" s="129"/>
      <c r="AE133" s="128"/>
      <c r="AF133" s="128"/>
      <c r="AG133" s="128"/>
      <c r="AH133" s="128"/>
    </row>
    <row r="134" spans="1:34" s="136" customFormat="1" ht="20.25" customHeight="1">
      <c r="A134" s="130"/>
      <c r="B134" s="232" t="s">
        <v>119</v>
      </c>
      <c r="C134" s="233">
        <v>2408</v>
      </c>
      <c r="D134" s="234">
        <v>1.0391436372325907E-2</v>
      </c>
      <c r="E134" s="234">
        <v>0.30088843646051222</v>
      </c>
      <c r="F134" s="234">
        <v>0.15738296416147052</v>
      </c>
      <c r="G134" s="235">
        <v>17.985749999999999</v>
      </c>
      <c r="H134" s="236">
        <v>0.30435783650464737</v>
      </c>
      <c r="I134" s="236">
        <v>40.998419862423951</v>
      </c>
      <c r="J134" s="237">
        <v>2.0437805734582932</v>
      </c>
      <c r="K134" s="182"/>
      <c r="Z134" s="129"/>
      <c r="AA134" s="129"/>
      <c r="AB134" s="129"/>
      <c r="AC134" s="129"/>
      <c r="AD134" s="129"/>
      <c r="AE134" s="128"/>
      <c r="AF134" s="128"/>
      <c r="AG134" s="128"/>
      <c r="AH134" s="128"/>
    </row>
    <row r="135" spans="1:34" s="136" customFormat="1" ht="20.25" customHeight="1">
      <c r="A135" s="130"/>
      <c r="B135" s="232" t="s">
        <v>119</v>
      </c>
      <c r="C135" s="233">
        <v>2409</v>
      </c>
      <c r="D135" s="234">
        <v>8.7345501481085608E-3</v>
      </c>
      <c r="E135" s="234">
        <v>0.29143007118304332</v>
      </c>
      <c r="F135" s="234">
        <v>0.1617287746609026</v>
      </c>
      <c r="G135" s="235">
        <v>16.663999999999998</v>
      </c>
      <c r="H135" s="236">
        <v>0.298423161855074</v>
      </c>
      <c r="I135" s="236">
        <v>39.617332642715823</v>
      </c>
      <c r="J135" s="237">
        <v>2.126389020355218</v>
      </c>
      <c r="K135" s="182"/>
      <c r="Z135" s="129"/>
      <c r="AA135" s="129"/>
      <c r="AB135" s="129"/>
      <c r="AC135" s="129"/>
      <c r="AD135" s="129"/>
      <c r="AE135" s="128"/>
      <c r="AF135" s="128"/>
      <c r="AG135" s="128"/>
      <c r="AH135" s="128"/>
    </row>
    <row r="136" spans="1:34" s="136" customFormat="1" ht="20.25" customHeight="1">
      <c r="A136" s="130"/>
      <c r="B136" s="232" t="s">
        <v>119</v>
      </c>
      <c r="C136" s="233">
        <v>2410</v>
      </c>
      <c r="D136" s="234">
        <v>8.8051925865193746E-3</v>
      </c>
      <c r="E136" s="234">
        <v>0.28331505130723245</v>
      </c>
      <c r="F136" s="234">
        <v>0.17788054171506273</v>
      </c>
      <c r="G136" s="235">
        <v>15.353875000000002</v>
      </c>
      <c r="H136" s="236">
        <v>0.46683142531468513</v>
      </c>
      <c r="I136" s="236">
        <v>39.961739207128012</v>
      </c>
      <c r="J136" s="237">
        <v>2.2758546543201037</v>
      </c>
      <c r="K136" s="182"/>
      <c r="Z136" s="129"/>
      <c r="AA136" s="129"/>
      <c r="AB136" s="129"/>
      <c r="AC136" s="129"/>
      <c r="AD136" s="129"/>
      <c r="AE136" s="128"/>
      <c r="AF136" s="128"/>
      <c r="AG136" s="128"/>
      <c r="AH136" s="128"/>
    </row>
    <row r="137" spans="1:34" s="136" customFormat="1" ht="20.25" customHeight="1">
      <c r="A137" s="130"/>
      <c r="B137" s="232" t="s">
        <v>119</v>
      </c>
      <c r="C137" s="233">
        <v>2411</v>
      </c>
      <c r="D137" s="234">
        <v>8.986684578743763E-3</v>
      </c>
      <c r="E137" s="234">
        <v>0.28791032624247354</v>
      </c>
      <c r="F137" s="234">
        <v>0.17625324919228488</v>
      </c>
      <c r="G137" s="235">
        <v>15.006125000000003</v>
      </c>
      <c r="H137" s="236">
        <v>0.76169896280245375</v>
      </c>
      <c r="I137" s="236">
        <v>41.559732013653722</v>
      </c>
      <c r="J137" s="237">
        <v>2.30871655435344</v>
      </c>
      <c r="K137" s="182"/>
      <c r="Z137" s="129"/>
      <c r="AA137" s="129"/>
      <c r="AB137" s="129"/>
      <c r="AC137" s="129"/>
      <c r="AD137" s="129"/>
      <c r="AE137" s="128"/>
      <c r="AF137" s="128"/>
      <c r="AG137" s="128"/>
      <c r="AH137" s="128"/>
    </row>
    <row r="138" spans="1:34" s="136" customFormat="1" ht="20.25" customHeight="1">
      <c r="A138" s="130"/>
      <c r="B138" s="232" t="s">
        <v>119</v>
      </c>
      <c r="C138" s="233">
        <v>2412</v>
      </c>
      <c r="D138" s="234">
        <v>1.2793511285112269E-2</v>
      </c>
      <c r="E138" s="234">
        <v>0.29924955849403145</v>
      </c>
      <c r="F138" s="234">
        <v>0.17398172843887938</v>
      </c>
      <c r="G138" s="235">
        <v>14.985875</v>
      </c>
      <c r="H138" s="236">
        <v>0.92376012956833575</v>
      </c>
      <c r="I138" s="236">
        <v>42.272036781173441</v>
      </c>
      <c r="J138" s="237">
        <v>2.3161527073134129</v>
      </c>
      <c r="K138" s="182"/>
      <c r="Z138" s="129"/>
      <c r="AA138" s="129"/>
      <c r="AB138" s="129"/>
      <c r="AC138" s="129"/>
      <c r="AD138" s="129"/>
      <c r="AE138" s="128"/>
      <c r="AF138" s="128"/>
      <c r="AG138" s="128"/>
      <c r="AH138" s="128"/>
    </row>
    <row r="139" spans="1:34" s="136" customFormat="1" ht="20.25" customHeight="1">
      <c r="A139" s="130"/>
      <c r="B139" s="232" t="s">
        <v>119</v>
      </c>
      <c r="C139" s="233">
        <v>2501</v>
      </c>
      <c r="D139" s="234">
        <v>1.6802641945560807E-2</v>
      </c>
      <c r="E139" s="234">
        <v>0.30321231661872222</v>
      </c>
      <c r="F139" s="234">
        <v>0.16983982614400733</v>
      </c>
      <c r="G139" s="235">
        <v>14.861750000000001</v>
      </c>
      <c r="H139" s="236">
        <v>1.0468911301881185</v>
      </c>
      <c r="I139" s="236">
        <v>42.240839787822921</v>
      </c>
      <c r="J139" s="237">
        <v>2.3068990580151438</v>
      </c>
      <c r="K139" s="182"/>
      <c r="Z139" s="129"/>
      <c r="AA139" s="129"/>
      <c r="AB139" s="129"/>
      <c r="AC139" s="129"/>
      <c r="AD139" s="129"/>
      <c r="AE139" s="128"/>
      <c r="AF139" s="128"/>
      <c r="AG139" s="128"/>
      <c r="AH139" s="128"/>
    </row>
    <row r="140" spans="1:34" s="136" customFormat="1" ht="20.25" customHeight="1">
      <c r="A140" s="130"/>
      <c r="B140" s="232" t="s">
        <v>119</v>
      </c>
      <c r="C140" s="233">
        <v>2502</v>
      </c>
      <c r="D140" s="234">
        <v>2.1575182631687888E-2</v>
      </c>
      <c r="E140" s="234">
        <v>0.3135253833939417</v>
      </c>
      <c r="F140" s="234">
        <v>0.16815762631399328</v>
      </c>
      <c r="G140" s="235">
        <v>15.273625000000001</v>
      </c>
      <c r="H140" s="236">
        <v>1.3688530551128166</v>
      </c>
      <c r="I140" s="236">
        <v>44.780787462026268</v>
      </c>
      <c r="J140" s="237">
        <v>2.2678917073278466</v>
      </c>
      <c r="K140" s="182" t="s">
        <v>69</v>
      </c>
      <c r="Z140" s="129"/>
      <c r="AA140" s="129"/>
      <c r="AB140" s="129"/>
      <c r="AC140" s="129"/>
      <c r="AD140" s="129"/>
      <c r="AE140" s="128"/>
      <c r="AF140" s="128"/>
      <c r="AG140" s="128"/>
      <c r="AH140" s="128"/>
    </row>
    <row r="141" spans="1:34" s="136" customFormat="1" ht="20.25" customHeight="1">
      <c r="A141" s="130"/>
      <c r="B141" s="238" t="s">
        <v>124</v>
      </c>
      <c r="C141" s="239"/>
      <c r="D141" s="238"/>
      <c r="E141" s="238"/>
      <c r="F141" s="238"/>
      <c r="G141" s="238"/>
      <c r="H141" s="238"/>
      <c r="I141" s="238"/>
      <c r="J141" s="238"/>
      <c r="K141" s="239"/>
      <c r="Z141" s="129"/>
      <c r="AA141" s="129"/>
      <c r="AB141" s="129"/>
      <c r="AC141" s="129"/>
      <c r="AD141" s="129"/>
      <c r="AE141" s="128"/>
      <c r="AF141" s="128"/>
      <c r="AG141" s="128"/>
      <c r="AH141" s="128"/>
    </row>
    <row r="142" spans="1:34" s="136" customFormat="1" ht="20.25" customHeight="1">
      <c r="A142" s="130"/>
      <c r="B142" s="240" t="str">
        <f>C74</f>
        <v>급행91</v>
      </c>
      <c r="C142" s="241"/>
      <c r="D142" s="184">
        <f>(SUMIFS(D$85:D$140,$B$85:$B$140,$B142,$C$85:$C$140,MAX($C$85:$C$140))/SUMIFS(D$85:D$140,$B$85:$B$140,$B142,$C$85:$C$140,MAX($C$85:$C$140)-1))-1</f>
        <v>2.5101037596536147E-2</v>
      </c>
      <c r="E142" s="184">
        <f t="shared" ref="E142:J145" si="1">(SUMIFS(E$85:E$140,$B$85:$B$140,$B142,$C$85:$C$140,MAX($C$85:$C$140))/SUMIFS(E$85:E$140,$B$85:$B$140,$B142,$C$85:$C$140,MAX($C$85:$C$140)-1))-1</f>
        <v>2.8636603253664017E-2</v>
      </c>
      <c r="F142" s="184">
        <f t="shared" si="1"/>
        <v>2.1680474276483785E-2</v>
      </c>
      <c r="G142" s="184">
        <f t="shared" si="1"/>
        <v>9.3099397665643568E-3</v>
      </c>
      <c r="H142" s="184">
        <f t="shared" si="1"/>
        <v>-0.29402039390994794</v>
      </c>
      <c r="I142" s="184">
        <f t="shared" si="1"/>
        <v>-1.6249805724463329E-2</v>
      </c>
      <c r="J142" s="184">
        <f t="shared" si="1"/>
        <v>-1.5014004558610128E-2</v>
      </c>
      <c r="K142" s="242"/>
      <c r="Z142" s="129"/>
      <c r="AA142" s="129"/>
      <c r="AB142" s="129"/>
      <c r="AC142" s="129"/>
      <c r="AD142" s="129"/>
      <c r="AE142" s="128"/>
      <c r="AF142" s="128"/>
      <c r="AG142" s="128"/>
      <c r="AH142" s="128"/>
    </row>
    <row r="143" spans="1:34" s="136" customFormat="1" ht="20.25" customHeight="1">
      <c r="A143" s="130"/>
      <c r="B143" s="243" t="str">
        <f>D74</f>
        <v>103-1</v>
      </c>
      <c r="C143" s="241"/>
      <c r="D143" s="184">
        <f t="shared" ref="D143:D145" si="2">(SUMIFS(D$85:D$140,$B$85:$B$140,$B143,$C$85:$C$140,MAX($C$85:$C$140))/SUMIFS(D$85:D$140,$B$85:$B$140,$B143,$C$85:$C$140,MAX($C$85:$C$140)-1))-1</f>
        <v>-9.6545235914009653E-2</v>
      </c>
      <c r="E143" s="184">
        <f t="shared" si="1"/>
        <v>1.3867735099947209E-2</v>
      </c>
      <c r="F143" s="184">
        <f t="shared" si="1"/>
        <v>-7.2272972570006422E-2</v>
      </c>
      <c r="G143" s="184">
        <f t="shared" si="1"/>
        <v>-0.13748868485710608</v>
      </c>
      <c r="H143" s="184">
        <f t="shared" si="1"/>
        <v>-0.48006930127200631</v>
      </c>
      <c r="I143" s="184">
        <f t="shared" si="1"/>
        <v>-0.4697671117564427</v>
      </c>
      <c r="J143" s="184">
        <f t="shared" si="1"/>
        <v>3.558741784406827E-2</v>
      </c>
      <c r="K143" s="242"/>
      <c r="Z143" s="129"/>
      <c r="AA143" s="129"/>
      <c r="AB143" s="129"/>
      <c r="AC143" s="129"/>
      <c r="AD143" s="129"/>
      <c r="AE143" s="128"/>
      <c r="AF143" s="128"/>
      <c r="AG143" s="128"/>
      <c r="AH143" s="128"/>
    </row>
    <row r="144" spans="1:34" s="136" customFormat="1" ht="20.25" customHeight="1">
      <c r="A144" s="130"/>
      <c r="B144" s="243" t="str">
        <f>E74</f>
        <v>103</v>
      </c>
      <c r="C144" s="241"/>
      <c r="D144" s="184">
        <f t="shared" si="2"/>
        <v>2.3956660471914137E-2</v>
      </c>
      <c r="E144" s="184">
        <f t="shared" si="1"/>
        <v>3.1494246955672267E-3</v>
      </c>
      <c r="F144" s="184">
        <f t="shared" si="1"/>
        <v>9.5732897137201789E-4</v>
      </c>
      <c r="G144" s="184">
        <f t="shared" si="1"/>
        <v>1.2582025215008175E-2</v>
      </c>
      <c r="H144" s="184">
        <f t="shared" si="1"/>
        <v>5.3489775454906185E-2</v>
      </c>
      <c r="I144" s="184">
        <f t="shared" si="1"/>
        <v>9.6111565362821949E-4</v>
      </c>
      <c r="J144" s="184">
        <f t="shared" si="1"/>
        <v>-7.0961902945422262E-3</v>
      </c>
      <c r="K144" s="242"/>
      <c r="Z144" s="129"/>
      <c r="AA144" s="129"/>
      <c r="AB144" s="129"/>
      <c r="AC144" s="129"/>
      <c r="AD144" s="129"/>
      <c r="AE144" s="128"/>
      <c r="AF144" s="128"/>
      <c r="AG144" s="128"/>
      <c r="AH144" s="128"/>
    </row>
    <row r="145" spans="1:34" s="136" customFormat="1" ht="20.25" customHeight="1">
      <c r="A145" s="130"/>
      <c r="B145" s="243" t="str">
        <f>F74</f>
        <v>223</v>
      </c>
      <c r="C145" s="241"/>
      <c r="D145" s="184">
        <f t="shared" si="2"/>
        <v>0.28403513575958628</v>
      </c>
      <c r="E145" s="184">
        <f t="shared" si="1"/>
        <v>3.4012690810933499E-2</v>
      </c>
      <c r="F145" s="184">
        <f t="shared" si="1"/>
        <v>-9.904625247247445E-3</v>
      </c>
      <c r="G145" s="184">
        <f t="shared" si="1"/>
        <v>2.7713761838276119E-2</v>
      </c>
      <c r="H145" s="184">
        <f t="shared" si="1"/>
        <v>0.30754098075780245</v>
      </c>
      <c r="I145" s="184">
        <f t="shared" si="1"/>
        <v>6.0130141516162583E-2</v>
      </c>
      <c r="J145" s="184">
        <f t="shared" si="1"/>
        <v>-1.6908997622487765E-2</v>
      </c>
      <c r="K145" s="242"/>
      <c r="Z145" s="129"/>
      <c r="AA145" s="129"/>
      <c r="AB145" s="129"/>
      <c r="AC145" s="129"/>
      <c r="AD145" s="129"/>
      <c r="AE145" s="128"/>
      <c r="AF145" s="128"/>
      <c r="AG145" s="128"/>
      <c r="AH145" s="128"/>
    </row>
    <row r="146" spans="1:34" s="136" customFormat="1" ht="20.25" customHeight="1" thickBot="1">
      <c r="A146" s="130"/>
      <c r="B146" s="130"/>
      <c r="C146" s="130"/>
      <c r="D146" s="130"/>
      <c r="E146" s="130"/>
      <c r="F146" s="130"/>
      <c r="G146" s="130"/>
      <c r="H146" s="130"/>
      <c r="I146" s="130"/>
      <c r="J146" s="130"/>
      <c r="K146" s="130"/>
      <c r="Z146" s="129"/>
      <c r="AA146" s="129"/>
      <c r="AB146" s="129"/>
      <c r="AC146" s="129"/>
      <c r="AD146" s="129"/>
      <c r="AE146" s="128"/>
      <c r="AF146" s="128"/>
      <c r="AG146" s="128"/>
      <c r="AH146" s="128"/>
    </row>
    <row r="147" spans="1:34" s="136" customFormat="1" ht="17.25" thickTop="1">
      <c r="A147" s="130"/>
      <c r="B147" s="244" t="s">
        <v>51</v>
      </c>
      <c r="C147" s="244"/>
      <c r="D147" s="244"/>
      <c r="E147" s="244"/>
      <c r="F147" s="245" t="s">
        <v>76</v>
      </c>
      <c r="G147" s="246"/>
      <c r="H147" s="244"/>
      <c r="I147" s="244"/>
      <c r="J147" s="130"/>
      <c r="K147" s="130"/>
      <c r="Z147" s="129"/>
      <c r="AA147" s="129"/>
      <c r="AB147" s="129"/>
      <c r="AC147" s="129"/>
      <c r="AD147" s="129"/>
      <c r="AE147" s="128"/>
      <c r="AF147" s="128"/>
      <c r="AG147" s="128"/>
      <c r="AH147" s="128"/>
    </row>
    <row r="148" spans="1:34" s="136" customFormat="1">
      <c r="A148" s="130"/>
      <c r="B148" s="247" t="s">
        <v>33</v>
      </c>
      <c r="C148" s="247" t="s">
        <v>52</v>
      </c>
      <c r="D148" s="247"/>
      <c r="E148" s="247"/>
      <c r="F148" s="248" t="s">
        <v>77</v>
      </c>
      <c r="G148" s="249"/>
      <c r="H148" s="250" t="s">
        <v>80</v>
      </c>
      <c r="I148" s="250"/>
      <c r="J148" s="130"/>
      <c r="K148" s="130"/>
      <c r="Z148" s="129"/>
      <c r="AA148" s="129"/>
      <c r="AB148" s="129"/>
      <c r="AC148" s="129"/>
      <c r="AD148" s="129"/>
      <c r="AE148" s="128"/>
      <c r="AF148" s="128"/>
      <c r="AG148" s="128"/>
      <c r="AH148" s="128"/>
    </row>
    <row r="149" spans="1:34" s="136" customFormat="1">
      <c r="A149" s="130"/>
      <c r="B149" s="247" t="s">
        <v>34</v>
      </c>
      <c r="C149" s="247" t="s">
        <v>53</v>
      </c>
      <c r="D149" s="247"/>
      <c r="E149" s="247"/>
      <c r="F149" s="248" t="s">
        <v>78</v>
      </c>
      <c r="G149" s="249"/>
      <c r="H149" s="250" t="s">
        <v>81</v>
      </c>
      <c r="I149" s="250"/>
      <c r="J149" s="130"/>
      <c r="K149" s="130"/>
      <c r="Z149" s="129"/>
      <c r="AA149" s="129"/>
      <c r="AB149" s="129"/>
      <c r="AC149" s="129"/>
      <c r="AD149" s="129"/>
      <c r="AE149" s="128"/>
      <c r="AF149" s="128"/>
      <c r="AG149" s="128"/>
      <c r="AH149" s="128"/>
    </row>
    <row r="150" spans="1:34" s="136" customFormat="1">
      <c r="A150" s="130"/>
      <c r="B150" s="247" t="s">
        <v>4</v>
      </c>
      <c r="C150" s="247" t="s">
        <v>54</v>
      </c>
      <c r="D150" s="247"/>
      <c r="E150" s="247"/>
      <c r="F150" s="248" t="s">
        <v>79</v>
      </c>
      <c r="G150" s="249"/>
      <c r="H150" s="250" t="s">
        <v>82</v>
      </c>
      <c r="I150" s="250"/>
      <c r="J150" s="130"/>
      <c r="K150" s="130"/>
      <c r="Z150" s="129"/>
      <c r="AA150" s="129"/>
      <c r="AB150" s="129"/>
      <c r="AC150" s="129"/>
      <c r="AD150" s="129"/>
      <c r="AE150" s="128"/>
      <c r="AF150" s="128"/>
      <c r="AG150" s="128"/>
      <c r="AH150" s="128"/>
    </row>
    <row r="151" spans="1:34" s="136" customFormat="1">
      <c r="A151" s="130"/>
      <c r="B151" s="247" t="s">
        <v>5</v>
      </c>
      <c r="C151" s="247" t="s">
        <v>55</v>
      </c>
      <c r="D151" s="247"/>
      <c r="E151" s="247"/>
      <c r="F151" s="248" t="s">
        <v>86</v>
      </c>
      <c r="G151" s="249"/>
      <c r="H151" s="250" t="s">
        <v>83</v>
      </c>
      <c r="I151" s="250"/>
      <c r="J151" s="130"/>
      <c r="K151" s="130"/>
      <c r="Z151" s="129"/>
      <c r="AA151" s="129"/>
      <c r="AB151" s="129"/>
      <c r="AC151" s="129"/>
      <c r="AD151" s="129"/>
      <c r="AE151" s="128"/>
      <c r="AF151" s="128"/>
      <c r="AG151" s="128"/>
      <c r="AH151" s="128"/>
    </row>
    <row r="152" spans="1:34" s="136" customFormat="1">
      <c r="A152" s="130"/>
      <c r="B152" s="247" t="s">
        <v>56</v>
      </c>
      <c r="C152" s="247" t="s">
        <v>57</v>
      </c>
      <c r="D152" s="247"/>
      <c r="E152" s="247"/>
      <c r="F152" s="248" t="s">
        <v>87</v>
      </c>
      <c r="G152" s="249"/>
      <c r="H152" s="250" t="s">
        <v>84</v>
      </c>
      <c r="I152" s="250"/>
      <c r="J152" s="130"/>
      <c r="K152" s="130"/>
      <c r="Z152" s="129"/>
      <c r="AA152" s="129"/>
      <c r="AB152" s="129"/>
      <c r="AC152" s="129"/>
      <c r="AD152" s="129"/>
      <c r="AE152" s="128"/>
      <c r="AF152" s="128"/>
      <c r="AG152" s="128"/>
      <c r="AH152" s="128"/>
    </row>
    <row r="153" spans="1:34" s="136" customFormat="1" ht="17.25" thickBot="1">
      <c r="A153" s="130"/>
      <c r="B153" s="251" t="s">
        <v>58</v>
      </c>
      <c r="C153" s="251" t="s">
        <v>59</v>
      </c>
      <c r="D153" s="251"/>
      <c r="E153" s="251"/>
      <c r="F153" s="252" t="s">
        <v>88</v>
      </c>
      <c r="G153" s="253"/>
      <c r="H153" s="254" t="s">
        <v>85</v>
      </c>
      <c r="I153" s="254"/>
      <c r="J153" s="130"/>
      <c r="K153" s="130"/>
      <c r="Z153" s="129"/>
      <c r="AA153" s="129"/>
      <c r="AB153" s="129"/>
      <c r="AC153" s="129"/>
      <c r="AD153" s="129"/>
      <c r="AE153" s="128"/>
      <c r="AF153" s="128"/>
      <c r="AG153" s="128"/>
      <c r="AH153" s="128"/>
    </row>
    <row r="154" spans="1:34" s="136" customFormat="1" ht="17.25" thickTop="1">
      <c r="A154" s="130"/>
      <c r="B154" s="130"/>
      <c r="C154" s="130"/>
      <c r="D154" s="130"/>
      <c r="E154" s="130"/>
      <c r="F154" s="130"/>
      <c r="G154" s="130"/>
      <c r="H154" s="130"/>
      <c r="I154" s="130"/>
      <c r="J154" s="130"/>
      <c r="K154" s="130"/>
      <c r="Z154" s="129"/>
      <c r="AA154" s="129"/>
      <c r="AB154" s="129"/>
      <c r="AC154" s="129"/>
      <c r="AD154" s="129"/>
      <c r="AE154" s="128"/>
      <c r="AF154" s="128"/>
      <c r="AG154" s="128"/>
      <c r="AH154" s="128"/>
    </row>
    <row r="155" spans="1:34" s="136" customFormat="1" ht="6.75" customHeight="1">
      <c r="A155" s="130"/>
      <c r="B155" s="130"/>
      <c r="C155" s="130"/>
      <c r="D155" s="130"/>
      <c r="E155" s="130"/>
      <c r="F155" s="130"/>
      <c r="G155" s="130"/>
      <c r="H155" s="130"/>
      <c r="I155" s="130"/>
      <c r="J155" s="130"/>
      <c r="K155" s="130"/>
      <c r="Z155" s="129"/>
      <c r="AA155" s="129"/>
      <c r="AB155" s="129"/>
      <c r="AC155" s="129"/>
      <c r="AD155" s="129"/>
      <c r="AE155" s="128"/>
      <c r="AF155" s="128"/>
      <c r="AG155" s="128"/>
      <c r="AH155" s="128"/>
    </row>
  </sheetData>
  <mergeCells count="3">
    <mergeCell ref="C4:D4"/>
    <mergeCell ref="C5:D5"/>
    <mergeCell ref="O9:P9"/>
  </mergeCells>
  <phoneticPr fontId="3" type="noConversion"/>
  <conditionalFormatting sqref="B85:K86 B92:K100 B106:K140">
    <cfRule type="expression" dxfId="43" priority="9">
      <formula>$B85&lt;&gt;$B86</formula>
    </cfRule>
  </conditionalFormatting>
  <conditionalFormatting sqref="B87:K91 B101:K105">
    <cfRule type="expression" dxfId="42" priority="31">
      <formula>$B87&lt;&gt;$B92</formula>
    </cfRule>
  </conditionalFormatting>
  <conditionalFormatting sqref="C75:K75">
    <cfRule type="containsText" dxfId="41" priority="10" operator="containsText" text="F">
      <formula>NOT(ISERROR(SEARCH("F",C75)))</formula>
    </cfRule>
    <cfRule type="containsText" dxfId="40" priority="11" operator="containsText" text="D">
      <formula>NOT(ISERROR(SEARCH("D",C75)))</formula>
    </cfRule>
    <cfRule type="containsText" dxfId="39" priority="12" operator="containsText" text="S">
      <formula>NOT(ISERROR(SEARCH("S",C75)))</formula>
    </cfRule>
    <cfRule type="containsText" dxfId="38" priority="13" operator="containsText" text="A">
      <formula>NOT(ISERROR(SEARCH("A",C75)))</formula>
    </cfRule>
  </conditionalFormatting>
  <conditionalFormatting sqref="D62:K62 D64:K65 D66:D71 D72:K73 D82:K82 D141:K141 K142:K145">
    <cfRule type="containsText" dxfId="37" priority="27" operator="containsText" text="악화">
      <formula>NOT(ISERROR(SEARCH("악화",D62)))</formula>
    </cfRule>
  </conditionalFormatting>
  <conditionalFormatting sqref="D62:K62 D64:K65 D72:K73 D82:K82 D141:K141 K142:K145 D66:D71">
    <cfRule type="containsText" dxfId="36" priority="26" operator="containsText" text="개선">
      <formula>NOT(ISERROR(SEARCH("개선",D62)))</formula>
    </cfRule>
  </conditionalFormatting>
  <conditionalFormatting sqref="G4:G5">
    <cfRule type="containsText" dxfId="35" priority="16" operator="containsText" text="S">
      <formula>NOT(ISERROR(SEARCH("S",G4)))</formula>
    </cfRule>
    <cfRule type="containsText" dxfId="34" priority="17" operator="containsText" text="A">
      <formula>NOT(ISERROR(SEARCH("A",G4)))</formula>
    </cfRule>
  </conditionalFormatting>
  <conditionalFormatting sqref="G5">
    <cfRule type="containsText" dxfId="33" priority="14" operator="containsText" text="F">
      <formula>NOT(ISERROR(SEARCH("F",G5)))</formula>
    </cfRule>
    <cfRule type="containsText" dxfId="32" priority="15" operator="containsText" text="D">
      <formula>NOT(ISERROR(SEARCH("D",G5)))</formula>
    </cfRule>
  </conditionalFormatting>
  <conditionalFormatting sqref="J26">
    <cfRule type="containsText" dxfId="31" priority="1" operator="containsText" text="D">
      <formula>NOT(ISERROR(SEARCH("D",J26)))</formula>
    </cfRule>
    <cfRule type="containsText" dxfId="30" priority="2" operator="containsText" text="F">
      <formula>NOT(ISERROR(SEARCH("F",J26)))</formula>
    </cfRule>
    <cfRule type="containsText" dxfId="29" priority="3" operator="containsText" text="S">
      <formula>NOT(ISERROR(SEARCH("S",J26)))</formula>
    </cfRule>
    <cfRule type="containsText" dxfId="28" priority="4" operator="containsText" text="A">
      <formula>NOT(ISERROR(SEARCH("A",J26)))</formula>
    </cfRule>
  </conditionalFormatting>
  <conditionalFormatting sqref="K1:K25 K28:K32 K34:K74 K76:K1048576">
    <cfRule type="containsText" dxfId="27" priority="18" operator="containsText" text="D">
      <formula>NOT(ISERROR(SEARCH("D",K1)))</formula>
    </cfRule>
    <cfRule type="containsText" dxfId="26" priority="19" operator="containsText" text="F">
      <formula>NOT(ISERROR(SEARCH("F",K1)))</formula>
    </cfRule>
    <cfRule type="containsText" dxfId="25" priority="20" operator="containsText" text="S">
      <formula>NOT(ISERROR(SEARCH("S",K1)))</formula>
    </cfRule>
    <cfRule type="containsText" dxfId="24" priority="21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0C61846B-846D-4F56-BA7B-F4552B65FF03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22" id="{5AD466DC-162A-4310-8E2F-4671E3BD9A86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28" id="{B642BF41-3201-4FF5-AD6D-61F8E0AAA32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D142:J145</xm:sqref>
        </x14:conditionalFormatting>
        <x14:conditionalFormatting xmlns:xm="http://schemas.microsoft.com/office/excel/2006/main">
          <x14:cfRule type="iconSet" priority="24" id="{DE980D82-93FD-465A-80E0-25C30D3374A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25" id="{5E5F1AEF-C3FC-490C-9134-4AC76E53662D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0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38" customWidth="1"/>
    <col min="6" max="6" width="10.28515625" style="4" customWidth="1"/>
    <col min="7" max="7" width="9.140625" style="4"/>
    <col min="8" max="8" width="9.7109375" style="4" customWidth="1"/>
    <col min="9" max="9" width="10" style="104" bestFit="1" customWidth="1"/>
    <col min="10" max="20" width="9.28515625" style="10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8"/>
      <c r="B1" s="18"/>
      <c r="C1" s="24"/>
      <c r="D1" s="19"/>
      <c r="E1" s="36"/>
      <c r="F1" s="41"/>
      <c r="G1" s="17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7"/>
    </row>
    <row r="2" spans="1:66" ht="50.25" customHeight="1">
      <c r="A2" s="8" t="s">
        <v>47</v>
      </c>
      <c r="B2" s="8"/>
      <c r="C2" s="8"/>
      <c r="D2" s="8"/>
      <c r="E2" s="37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8"/>
    </row>
    <row r="3" spans="1:66" s="14" customFormat="1" ht="21.75" customHeight="1">
      <c r="A3" s="30" t="s">
        <v>151</v>
      </c>
      <c r="B3" s="30"/>
      <c r="C3" s="16"/>
      <c r="D3" s="16"/>
      <c r="E3" s="37"/>
      <c r="F3" s="4"/>
      <c r="G3" s="4"/>
      <c r="H3" s="4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1"/>
      <c r="U3" s="15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66" ht="30.75" customHeight="1">
      <c r="A4" s="71" t="s">
        <v>38</v>
      </c>
      <c r="B4" s="71" t="s">
        <v>139</v>
      </c>
      <c r="C4" s="71" t="s">
        <v>1</v>
      </c>
      <c r="D4" s="71" t="s">
        <v>10</v>
      </c>
      <c r="E4" s="72" t="s">
        <v>138</v>
      </c>
      <c r="F4" s="58" t="s">
        <v>45</v>
      </c>
      <c r="G4" s="82" t="s">
        <v>141</v>
      </c>
      <c r="H4" s="58" t="s">
        <v>63</v>
      </c>
      <c r="I4" s="58" t="s">
        <v>3</v>
      </c>
      <c r="J4" s="57" t="s">
        <v>11</v>
      </c>
      <c r="K4" s="57" t="s">
        <v>12</v>
      </c>
      <c r="L4" s="57" t="s">
        <v>13</v>
      </c>
      <c r="M4" s="57" t="s">
        <v>15</v>
      </c>
      <c r="N4" s="113" t="s">
        <v>6</v>
      </c>
      <c r="O4" s="113" t="s">
        <v>7</v>
      </c>
      <c r="P4" s="113" t="s">
        <v>26</v>
      </c>
      <c r="Q4" s="113" t="s">
        <v>14</v>
      </c>
      <c r="R4" s="113" t="s">
        <v>46</v>
      </c>
      <c r="S4" s="83" t="s">
        <v>43</v>
      </c>
      <c r="T4" s="83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1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31" t="s">
        <v>39</v>
      </c>
      <c r="AQ4" s="31" t="s">
        <v>27</v>
      </c>
      <c r="AR4" s="31" t="s">
        <v>40</v>
      </c>
      <c r="AS4" s="31" t="s">
        <v>41</v>
      </c>
      <c r="AT4" s="31" t="s">
        <v>6</v>
      </c>
      <c r="AU4" s="31" t="s">
        <v>7</v>
      </c>
      <c r="AV4" s="31" t="s">
        <v>28</v>
      </c>
      <c r="AW4" s="31" t="s">
        <v>18</v>
      </c>
      <c r="AX4" s="32" t="s">
        <v>60</v>
      </c>
      <c r="AY4" s="31" t="s">
        <v>89</v>
      </c>
      <c r="AZ4" s="31" t="s">
        <v>65</v>
      </c>
      <c r="BA4" s="31" t="s">
        <v>123</v>
      </c>
      <c r="BB4" t="s">
        <v>131</v>
      </c>
      <c r="BC4" t="s">
        <v>132</v>
      </c>
      <c r="BD4" t="s">
        <v>113</v>
      </c>
      <c r="BE4" t="s">
        <v>133</v>
      </c>
      <c r="BF4" t="s">
        <v>134</v>
      </c>
      <c r="BG4" t="s">
        <v>89</v>
      </c>
      <c r="BH4" t="s">
        <v>133</v>
      </c>
      <c r="BI4" t="s">
        <v>134</v>
      </c>
      <c r="BJ4" t="s">
        <v>89</v>
      </c>
      <c r="BL4" t="s">
        <v>135</v>
      </c>
      <c r="BM4" t="s">
        <v>136</v>
      </c>
      <c r="BN4" t="s">
        <v>137</v>
      </c>
    </row>
    <row r="5" spans="1:66">
      <c r="A5" s="76" t="str">
        <f>W5</f>
        <v>강인여객</v>
      </c>
      <c r="B5" s="76" t="str">
        <f>V5</f>
        <v>103</v>
      </c>
      <c r="C5" s="77" t="str">
        <f>Y5</f>
        <v>70바5023</v>
      </c>
      <c r="D5" s="65" t="str">
        <f>Z5</f>
        <v>대형</v>
      </c>
      <c r="E5" s="61" t="str">
        <f>AZ5</f>
        <v>B</v>
      </c>
      <c r="F5" s="84">
        <f>G5/H5</f>
        <v>0.90636363636363626</v>
      </c>
      <c r="G5" s="85">
        <f>AE5</f>
        <v>1.994</v>
      </c>
      <c r="H5" s="86">
        <f>AF5</f>
        <v>2.2000000000000002</v>
      </c>
      <c r="I5" s="87">
        <f>AC5</f>
        <v>5808.5219999999999</v>
      </c>
      <c r="J5" s="88">
        <f>AI5/AH5</f>
        <v>1.2033655629092867E-2</v>
      </c>
      <c r="K5" s="88">
        <f>AJ5/AH5</f>
        <v>0.36417216737718749</v>
      </c>
      <c r="L5" s="88">
        <f>AK5/AC5</f>
        <v>0.22398124686452078</v>
      </c>
      <c r="M5" s="89">
        <f>AG5</f>
        <v>14.789</v>
      </c>
      <c r="N5" s="90">
        <f>IF(AW5=0,AT5,"속도계이상")</f>
        <v>0.379</v>
      </c>
      <c r="O5" s="90">
        <f>IF(AW5=0,AU5,"속도계이상")</f>
        <v>40.716000000000001</v>
      </c>
      <c r="P5" s="91">
        <f>AQ5/60</f>
        <v>0.34499999999999997</v>
      </c>
      <c r="Q5" s="92">
        <f>AN5</f>
        <v>91</v>
      </c>
      <c r="R5" s="93">
        <f>AC5/(AH5-AI5-AJ5)</f>
        <v>26.324682486714398</v>
      </c>
      <c r="S5" s="78">
        <f>IF(AW5=0,AL5,"속도계이상")</f>
        <v>22</v>
      </c>
      <c r="T5" s="78">
        <f>IF(AW5=0,AM5,"속도계이상")</f>
        <v>2365</v>
      </c>
      <c r="U5" t="s">
        <v>116</v>
      </c>
      <c r="V5" s="5" t="s">
        <v>117</v>
      </c>
      <c r="W5" t="s">
        <v>116</v>
      </c>
      <c r="X5" s="5" t="s">
        <v>117</v>
      </c>
      <c r="Y5" t="s">
        <v>165</v>
      </c>
      <c r="Z5" t="s">
        <v>166</v>
      </c>
      <c r="AA5" t="s">
        <v>48</v>
      </c>
      <c r="AB5">
        <v>502</v>
      </c>
      <c r="AC5" s="1">
        <v>5808.5219999999999</v>
      </c>
      <c r="AD5" s="1">
        <v>2913.556</v>
      </c>
      <c r="AE5" s="21">
        <v>1.994</v>
      </c>
      <c r="AF5">
        <v>2.2000000000000002</v>
      </c>
      <c r="AG5">
        <v>14.789</v>
      </c>
      <c r="AH5">
        <v>353.72127399999999</v>
      </c>
      <c r="AI5">
        <v>4.2565600000000003</v>
      </c>
      <c r="AJ5">
        <v>128.81544299999999</v>
      </c>
      <c r="AK5">
        <v>1301</v>
      </c>
      <c r="AL5">
        <v>22</v>
      </c>
      <c r="AM5">
        <v>2365</v>
      </c>
      <c r="AN5">
        <v>91</v>
      </c>
      <c r="AO5">
        <v>16.421182999999999</v>
      </c>
      <c r="AP5">
        <v>3744.3</v>
      </c>
      <c r="AQ5">
        <v>20.7</v>
      </c>
      <c r="AR5">
        <v>7</v>
      </c>
      <c r="AS5">
        <v>4676</v>
      </c>
      <c r="AT5">
        <v>0.379</v>
      </c>
      <c r="AU5">
        <v>40.716000000000001</v>
      </c>
      <c r="AV5">
        <v>48866</v>
      </c>
      <c r="AW5">
        <v>0</v>
      </c>
      <c r="AX5" s="22">
        <v>0.55000000000000004</v>
      </c>
      <c r="AY5">
        <v>0.90636363636363626</v>
      </c>
      <c r="AZ5" t="s">
        <v>68</v>
      </c>
      <c r="BA5" t="s">
        <v>167</v>
      </c>
      <c r="BB5">
        <v>7</v>
      </c>
      <c r="BC5" t="s">
        <v>420</v>
      </c>
      <c r="BD5">
        <v>12</v>
      </c>
      <c r="BE5">
        <v>142811.52900000004</v>
      </c>
      <c r="BF5">
        <v>4.0672640652142295E-2</v>
      </c>
      <c r="BG5">
        <v>3.686420248198715E-2</v>
      </c>
      <c r="BH5">
        <v>359235.47600000014</v>
      </c>
      <c r="BI5">
        <v>1.6169121337002913E-2</v>
      </c>
      <c r="BJ5">
        <v>1.465510361181082E-2</v>
      </c>
      <c r="BK5">
        <v>1</v>
      </c>
      <c r="BL5" t="s">
        <v>69</v>
      </c>
      <c r="BM5">
        <v>1</v>
      </c>
      <c r="BN5" t="s">
        <v>386</v>
      </c>
    </row>
    <row r="6" spans="1:66">
      <c r="A6" s="73" t="str">
        <f t="shared" ref="A6:A7" si="0">W6</f>
        <v>강인여객</v>
      </c>
      <c r="B6" s="73" t="str">
        <f t="shared" ref="B6:B7" si="1">V6</f>
        <v>103</v>
      </c>
      <c r="C6" s="74" t="str">
        <f t="shared" ref="C6:C7" si="2">Y6</f>
        <v>70바5025</v>
      </c>
      <c r="D6" s="48" t="str">
        <f t="shared" ref="D6:D7" si="3">Z6</f>
        <v>대형</v>
      </c>
      <c r="E6" s="44" t="str">
        <f>AZ6</f>
        <v>B</v>
      </c>
      <c r="F6" s="94">
        <f>G6/H6</f>
        <v>0.91476190476190478</v>
      </c>
      <c r="G6" s="95">
        <f>AE6</f>
        <v>1.921</v>
      </c>
      <c r="H6" s="96">
        <f>AF6</f>
        <v>2.1</v>
      </c>
      <c r="I6" s="97">
        <f t="shared" ref="I6:I7" si="4">AC6</f>
        <v>5469.8519999999999</v>
      </c>
      <c r="J6" s="98">
        <f t="shared" ref="J6:J7" si="5">AI6/AH6</f>
        <v>3.4522498480402314E-2</v>
      </c>
      <c r="K6" s="98">
        <f t="shared" ref="K6:K7" si="6">AJ6/AH6</f>
        <v>0.38790310517413418</v>
      </c>
      <c r="L6" s="98">
        <f t="shared" ref="L6:L7" si="7">AK6/AC6</f>
        <v>0.21298565299390185</v>
      </c>
      <c r="M6" s="99">
        <f t="shared" ref="M6:M7" si="8">AG6</f>
        <v>16.974</v>
      </c>
      <c r="N6" s="100">
        <f t="shared" ref="N6:N7" si="9">IF(AW6=0,AT6,"속도계이상")</f>
        <v>0.69499999999999995</v>
      </c>
      <c r="O6" s="100">
        <f t="shared" ref="O6:O7" si="10">IF(AW6=0,AU6,"속도계이상")</f>
        <v>57.113</v>
      </c>
      <c r="P6" s="101">
        <f t="shared" ref="P6:P7" si="11">AQ6/60</f>
        <v>2.2133333333333334</v>
      </c>
      <c r="Q6" s="102">
        <f t="shared" ref="Q6:Q7" si="12">AN6</f>
        <v>93</v>
      </c>
      <c r="R6" s="103">
        <f t="shared" ref="R6:R7" si="13">AC6/(AH6-AI6-AJ6)</f>
        <v>27.905422891751005</v>
      </c>
      <c r="S6" s="75">
        <f t="shared" ref="S6:S7" si="14">IF(AW6=0,AL6,"속도계이상")</f>
        <v>38</v>
      </c>
      <c r="T6" s="75">
        <f t="shared" ref="T6:T7" si="15">IF(AW6=0,AM6,"속도계이상")</f>
        <v>3124</v>
      </c>
      <c r="U6" t="s">
        <v>116</v>
      </c>
      <c r="V6" s="5" t="s">
        <v>117</v>
      </c>
      <c r="W6" t="s">
        <v>116</v>
      </c>
      <c r="X6" s="5" t="s">
        <v>117</v>
      </c>
      <c r="Y6" t="s">
        <v>169</v>
      </c>
      <c r="Z6" t="s">
        <v>166</v>
      </c>
      <c r="AA6" t="s">
        <v>48</v>
      </c>
      <c r="AB6">
        <v>502</v>
      </c>
      <c r="AC6" s="1">
        <v>5469.8519999999999</v>
      </c>
      <c r="AD6" s="1">
        <v>2847.71</v>
      </c>
      <c r="AE6" s="21">
        <v>1.921</v>
      </c>
      <c r="AF6">
        <v>2.1</v>
      </c>
      <c r="AG6">
        <v>16.974</v>
      </c>
      <c r="AH6">
        <v>339.37436500000001</v>
      </c>
      <c r="AI6">
        <v>11.716051</v>
      </c>
      <c r="AJ6">
        <v>131.64437000000001</v>
      </c>
      <c r="AK6">
        <v>1165</v>
      </c>
      <c r="AL6">
        <v>38</v>
      </c>
      <c r="AM6">
        <v>3124</v>
      </c>
      <c r="AN6">
        <v>93</v>
      </c>
      <c r="AO6">
        <v>16.117457000000002</v>
      </c>
      <c r="AP6">
        <v>5052.3999999999996</v>
      </c>
      <c r="AQ6">
        <v>132.80000000000001</v>
      </c>
      <c r="AR6">
        <v>44</v>
      </c>
      <c r="AS6">
        <v>39588</v>
      </c>
      <c r="AT6">
        <v>0.69499999999999995</v>
      </c>
      <c r="AU6">
        <v>57.113</v>
      </c>
      <c r="AV6">
        <v>48745</v>
      </c>
      <c r="AW6">
        <v>0</v>
      </c>
      <c r="AX6" s="22">
        <v>0.55000000000000004</v>
      </c>
      <c r="AY6">
        <v>0.91476190476190478</v>
      </c>
      <c r="AZ6" t="s">
        <v>68</v>
      </c>
      <c r="BA6" t="s">
        <v>167</v>
      </c>
      <c r="BB6">
        <v>5</v>
      </c>
      <c r="BC6" t="s">
        <v>350</v>
      </c>
      <c r="BD6">
        <v>12</v>
      </c>
      <c r="BE6">
        <v>142811.52900000004</v>
      </c>
      <c r="BF6">
        <v>3.8301193456166963E-2</v>
      </c>
      <c r="BG6">
        <v>3.5036472680617492E-2</v>
      </c>
      <c r="BH6">
        <v>359235.47600000014</v>
      </c>
      <c r="BI6">
        <v>1.5226369235314605E-2</v>
      </c>
      <c r="BJ6">
        <v>1.3928502524304455E-2</v>
      </c>
      <c r="BK6">
        <v>1</v>
      </c>
      <c r="BL6" t="s">
        <v>68</v>
      </c>
      <c r="BM6">
        <v>0</v>
      </c>
      <c r="BN6" t="s">
        <v>389</v>
      </c>
    </row>
    <row r="7" spans="1:66">
      <c r="A7" s="76" t="str">
        <f t="shared" si="0"/>
        <v>강인여객</v>
      </c>
      <c r="B7" s="76" t="str">
        <f t="shared" si="1"/>
        <v>103</v>
      </c>
      <c r="C7" s="77" t="str">
        <f t="shared" si="2"/>
        <v>70바5062</v>
      </c>
      <c r="D7" s="65" t="str">
        <f t="shared" si="3"/>
        <v>대형</v>
      </c>
      <c r="E7" s="61" t="str">
        <f t="shared" ref="E7:E45" si="16">AZ7</f>
        <v>B</v>
      </c>
      <c r="F7" s="84">
        <f t="shared" ref="F7:F45" si="17">G7/H7</f>
        <v>0.93818181818181812</v>
      </c>
      <c r="G7" s="85">
        <f t="shared" ref="G7:G45" si="18">AE7</f>
        <v>2.0640000000000001</v>
      </c>
      <c r="H7" s="86">
        <f t="shared" ref="H7:H45" si="19">AF7</f>
        <v>2.2000000000000002</v>
      </c>
      <c r="I7" s="87">
        <f t="shared" si="4"/>
        <v>5647.8720000000003</v>
      </c>
      <c r="J7" s="88">
        <f t="shared" si="5"/>
        <v>1.7880221814185155E-2</v>
      </c>
      <c r="K7" s="88">
        <f t="shared" si="6"/>
        <v>0.37765758259545074</v>
      </c>
      <c r="L7" s="88">
        <f t="shared" si="7"/>
        <v>0.24451687290363519</v>
      </c>
      <c r="M7" s="89">
        <f t="shared" si="8"/>
        <v>14.281000000000001</v>
      </c>
      <c r="N7" s="90">
        <f t="shared" si="9"/>
        <v>1.2390000000000001</v>
      </c>
      <c r="O7" s="90">
        <f t="shared" si="10"/>
        <v>34.633000000000003</v>
      </c>
      <c r="P7" s="91">
        <f t="shared" si="11"/>
        <v>3.5083333333333333</v>
      </c>
      <c r="Q7" s="92">
        <f t="shared" si="12"/>
        <v>92</v>
      </c>
      <c r="R7" s="93">
        <f t="shared" si="13"/>
        <v>26.611466850699564</v>
      </c>
      <c r="S7" s="78">
        <f t="shared" si="14"/>
        <v>70</v>
      </c>
      <c r="T7" s="78">
        <f t="shared" si="15"/>
        <v>1956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387</v>
      </c>
      <c r="Z7" s="4" t="s">
        <v>166</v>
      </c>
      <c r="AA7" s="4" t="s">
        <v>48</v>
      </c>
      <c r="AB7" s="4">
        <v>502</v>
      </c>
      <c r="AC7" s="4">
        <v>5647.8720000000003</v>
      </c>
      <c r="AD7" s="4">
        <v>2736.8850000000002</v>
      </c>
      <c r="AE7" s="4">
        <v>2.0640000000000001</v>
      </c>
      <c r="AF7" s="4">
        <v>2.2000000000000002</v>
      </c>
      <c r="AG7" s="4">
        <v>14.281000000000001</v>
      </c>
      <c r="AH7" s="4">
        <v>351.11298199999999</v>
      </c>
      <c r="AI7" s="4">
        <v>6.2779780000000001</v>
      </c>
      <c r="AJ7" s="4">
        <v>132.60048</v>
      </c>
      <c r="AK7" s="4">
        <v>1381</v>
      </c>
      <c r="AL7" s="4">
        <v>70</v>
      </c>
      <c r="AM7" s="4">
        <v>1956</v>
      </c>
      <c r="AN7" s="4">
        <v>92</v>
      </c>
      <c r="AO7" s="4">
        <v>16.085625</v>
      </c>
      <c r="AP7" s="4">
        <v>5611.2</v>
      </c>
      <c r="AQ7" s="4">
        <v>210.5</v>
      </c>
      <c r="AR7" s="4">
        <v>46</v>
      </c>
      <c r="AS7" s="4">
        <v>19515</v>
      </c>
      <c r="AT7" s="4">
        <v>1.2390000000000001</v>
      </c>
      <c r="AU7" s="4">
        <v>34.633000000000003</v>
      </c>
      <c r="AV7" s="4">
        <v>49872</v>
      </c>
      <c r="AW7" s="4">
        <v>0</v>
      </c>
      <c r="AX7" s="23">
        <v>0.55000000000000004</v>
      </c>
      <c r="AY7">
        <v>0.93818181818181812</v>
      </c>
      <c r="AZ7" t="s">
        <v>68</v>
      </c>
      <c r="BA7" t="s">
        <v>167</v>
      </c>
      <c r="BB7">
        <v>2</v>
      </c>
      <c r="BC7" t="s">
        <v>351</v>
      </c>
      <c r="BD7">
        <v>14</v>
      </c>
      <c r="BE7">
        <v>142811.52900000004</v>
      </c>
      <c r="BF7">
        <v>3.9547731472015811E-2</v>
      </c>
      <c r="BG7">
        <v>3.7102962617382107E-2</v>
      </c>
      <c r="BH7">
        <v>359235.47600000014</v>
      </c>
      <c r="BI7">
        <v>1.5721921628920631E-2</v>
      </c>
      <c r="BJ7">
        <v>1.4750021019132808E-2</v>
      </c>
      <c r="BK7">
        <v>1</v>
      </c>
      <c r="BL7" t="s">
        <v>66</v>
      </c>
      <c r="BM7">
        <v>-1</v>
      </c>
      <c r="BN7" t="s">
        <v>390</v>
      </c>
    </row>
    <row r="8" spans="1:66">
      <c r="A8" s="73" t="str">
        <f t="shared" ref="A8:A45" si="20">W8</f>
        <v>강인여객</v>
      </c>
      <c r="B8" s="73" t="str">
        <f t="shared" ref="B8:B45" si="21">V8</f>
        <v>103</v>
      </c>
      <c r="C8" s="74" t="str">
        <f t="shared" ref="C8:C45" si="22">Y8</f>
        <v>70바5063</v>
      </c>
      <c r="D8" s="48" t="str">
        <f t="shared" ref="D8:D45" si="23">Z8</f>
        <v>대형</v>
      </c>
      <c r="E8" s="44" t="str">
        <f t="shared" si="16"/>
        <v>A</v>
      </c>
      <c r="F8" s="94">
        <f t="shared" si="17"/>
        <v>0.98545454545454547</v>
      </c>
      <c r="G8" s="95">
        <f t="shared" si="18"/>
        <v>2.1680000000000001</v>
      </c>
      <c r="H8" s="96">
        <f t="shared" si="19"/>
        <v>2.2000000000000002</v>
      </c>
      <c r="I8" s="97">
        <f t="shared" ref="I8:I45" si="24">AC8</f>
        <v>5730.6260000000002</v>
      </c>
      <c r="J8" s="98">
        <f t="shared" ref="J8:J45" si="25">AI8/AH8</f>
        <v>1.2491554290896413E-2</v>
      </c>
      <c r="K8" s="98">
        <f t="shared" ref="K8:K45" si="26">AJ8/AH8</f>
        <v>0.3597705441208105</v>
      </c>
      <c r="L8" s="98">
        <f t="shared" ref="L8:L45" si="27">AK8/AC8</f>
        <v>0.1530373819544322</v>
      </c>
      <c r="M8" s="99">
        <f t="shared" ref="M8:M45" si="28">AG8</f>
        <v>12.146000000000001</v>
      </c>
      <c r="N8" s="100">
        <f t="shared" ref="N8:N45" si="29">IF(AW8=0,AT8,"속도계이상")</f>
        <v>0.17499999999999999</v>
      </c>
      <c r="O8" s="100">
        <f t="shared" ref="O8:O45" si="30">IF(AW8=0,AU8,"속도계이상")</f>
        <v>23.504999999999999</v>
      </c>
      <c r="P8" s="101">
        <f t="shared" ref="P8:P45" si="31">AQ8/60</f>
        <v>0.84500000000000008</v>
      </c>
      <c r="Q8" s="102">
        <f t="shared" ref="Q8:Q45" si="32">AN8</f>
        <v>90</v>
      </c>
      <c r="R8" s="103">
        <f t="shared" ref="R8:R45" si="33">AC8/(AH8-AI8-AJ8)</f>
        <v>26.108817033620024</v>
      </c>
      <c r="S8" s="75">
        <f t="shared" ref="S8:S45" si="34">IF(AW8=0,AL8,"속도계이상")</f>
        <v>10</v>
      </c>
      <c r="T8" s="75">
        <f t="shared" ref="T8:T45" si="35">IF(AW8=0,AM8,"속도계이상")</f>
        <v>1347</v>
      </c>
      <c r="U8" t="s">
        <v>116</v>
      </c>
      <c r="V8" s="5" t="s">
        <v>117</v>
      </c>
      <c r="W8" t="s">
        <v>116</v>
      </c>
      <c r="X8" s="5" t="s">
        <v>117</v>
      </c>
      <c r="Y8" t="s">
        <v>171</v>
      </c>
      <c r="Z8" t="s">
        <v>166</v>
      </c>
      <c r="AA8" t="s">
        <v>48</v>
      </c>
      <c r="AB8">
        <v>502</v>
      </c>
      <c r="AC8" s="1">
        <v>5730.6260000000002</v>
      </c>
      <c r="AD8" s="1">
        <v>2642.875</v>
      </c>
      <c r="AE8" s="21">
        <v>2.1680000000000001</v>
      </c>
      <c r="AF8">
        <v>2.2000000000000002</v>
      </c>
      <c r="AG8">
        <v>12.146000000000001</v>
      </c>
      <c r="AH8">
        <v>349.65240499999999</v>
      </c>
      <c r="AI8">
        <v>4.3677020000000004</v>
      </c>
      <c r="AJ8">
        <v>125.794636</v>
      </c>
      <c r="AK8">
        <v>877</v>
      </c>
      <c r="AL8">
        <v>10</v>
      </c>
      <c r="AM8">
        <v>1347</v>
      </c>
      <c r="AN8">
        <v>90</v>
      </c>
      <c r="AO8">
        <v>16.389493999999999</v>
      </c>
      <c r="AP8">
        <v>3506.9</v>
      </c>
      <c r="AQ8">
        <v>50.7</v>
      </c>
      <c r="AR8">
        <v>25</v>
      </c>
      <c r="AS8">
        <v>10568</v>
      </c>
      <c r="AT8">
        <v>0.17499999999999999</v>
      </c>
      <c r="AU8">
        <v>23.504999999999999</v>
      </c>
      <c r="AV8">
        <v>52556</v>
      </c>
      <c r="AW8">
        <v>0</v>
      </c>
      <c r="AX8" s="22">
        <v>0.53</v>
      </c>
      <c r="AY8">
        <v>0.98545454545454547</v>
      </c>
      <c r="AZ8" t="s">
        <v>66</v>
      </c>
      <c r="BA8" t="s">
        <v>167</v>
      </c>
      <c r="BB8">
        <v>1</v>
      </c>
      <c r="BC8" t="s">
        <v>392</v>
      </c>
      <c r="BD8">
        <v>13</v>
      </c>
      <c r="BE8">
        <v>142811.52900000004</v>
      </c>
      <c r="BF8">
        <v>4.0127194492819963E-2</v>
      </c>
      <c r="BG8">
        <v>3.9543526209288041E-2</v>
      </c>
      <c r="BH8">
        <v>359235.47600000014</v>
      </c>
      <c r="BI8">
        <v>1.595228306460467E-2</v>
      </c>
      <c r="BJ8">
        <v>1.5720249856392237E-2</v>
      </c>
      <c r="BK8">
        <v>1</v>
      </c>
      <c r="BL8" t="s">
        <v>66</v>
      </c>
      <c r="BM8">
        <v>0</v>
      </c>
      <c r="BN8" t="s">
        <v>389</v>
      </c>
    </row>
    <row r="9" spans="1:66">
      <c r="A9" s="76" t="str">
        <f t="shared" si="20"/>
        <v>강인여객</v>
      </c>
      <c r="B9" s="76" t="str">
        <f t="shared" si="21"/>
        <v>103</v>
      </c>
      <c r="C9" s="77" t="str">
        <f t="shared" si="22"/>
        <v>70바5064</v>
      </c>
      <c r="D9" s="65" t="str">
        <f t="shared" si="23"/>
        <v>대형</v>
      </c>
      <c r="E9" s="61" t="str">
        <f t="shared" si="16"/>
        <v>A</v>
      </c>
      <c r="F9" s="84">
        <f t="shared" si="17"/>
        <v>0.96090909090909082</v>
      </c>
      <c r="G9" s="85">
        <f t="shared" si="18"/>
        <v>2.1139999999999999</v>
      </c>
      <c r="H9" s="86">
        <f t="shared" si="19"/>
        <v>2.2000000000000002</v>
      </c>
      <c r="I9" s="87">
        <f t="shared" si="24"/>
        <v>5370.875</v>
      </c>
      <c r="J9" s="88">
        <f t="shared" si="25"/>
        <v>1.2794395661434218E-2</v>
      </c>
      <c r="K9" s="88">
        <f t="shared" si="26"/>
        <v>0.36371074377026913</v>
      </c>
      <c r="L9" s="88">
        <f t="shared" si="27"/>
        <v>0.2200758721809761</v>
      </c>
      <c r="M9" s="89">
        <f t="shared" si="28"/>
        <v>13.523</v>
      </c>
      <c r="N9" s="90">
        <f t="shared" si="29"/>
        <v>0.83799999999999997</v>
      </c>
      <c r="O9" s="90">
        <f t="shared" si="30"/>
        <v>29.585000000000001</v>
      </c>
      <c r="P9" s="91">
        <f t="shared" si="31"/>
        <v>0.53999999999999992</v>
      </c>
      <c r="Q9" s="92">
        <f t="shared" si="32"/>
        <v>86</v>
      </c>
      <c r="R9" s="93">
        <f t="shared" si="33"/>
        <v>26.295512656658691</v>
      </c>
      <c r="S9" s="78">
        <f t="shared" si="34"/>
        <v>45</v>
      </c>
      <c r="T9" s="78">
        <f t="shared" si="35"/>
        <v>1589</v>
      </c>
      <c r="U9" t="s">
        <v>116</v>
      </c>
      <c r="V9" s="5" t="s">
        <v>117</v>
      </c>
      <c r="W9" t="s">
        <v>116</v>
      </c>
      <c r="X9" s="5" t="s">
        <v>117</v>
      </c>
      <c r="Y9" t="s">
        <v>173</v>
      </c>
      <c r="Z9" t="s">
        <v>166</v>
      </c>
      <c r="AA9" t="s">
        <v>48</v>
      </c>
      <c r="AB9">
        <v>502</v>
      </c>
      <c r="AC9" s="1">
        <v>5370.875</v>
      </c>
      <c r="AD9" s="1">
        <v>2540.2669999999998</v>
      </c>
      <c r="AE9" s="21">
        <v>2.1139999999999999</v>
      </c>
      <c r="AF9">
        <v>2.2000000000000002</v>
      </c>
      <c r="AG9">
        <v>13.523</v>
      </c>
      <c r="AH9">
        <v>327.58991600000002</v>
      </c>
      <c r="AI9">
        <v>4.1913150000000003</v>
      </c>
      <c r="AJ9">
        <v>119.147972</v>
      </c>
      <c r="AK9">
        <v>1182</v>
      </c>
      <c r="AL9">
        <v>45</v>
      </c>
      <c r="AM9">
        <v>1589</v>
      </c>
      <c r="AN9">
        <v>86</v>
      </c>
      <c r="AO9">
        <v>16.395116000000002</v>
      </c>
      <c r="AP9">
        <v>2419.4</v>
      </c>
      <c r="AQ9">
        <v>32.4</v>
      </c>
      <c r="AR9">
        <v>9</v>
      </c>
      <c r="AS9">
        <v>2177</v>
      </c>
      <c r="AT9">
        <v>0.83799999999999997</v>
      </c>
      <c r="AU9">
        <v>29.585000000000001</v>
      </c>
      <c r="AV9">
        <v>47823</v>
      </c>
      <c r="AW9">
        <v>0</v>
      </c>
      <c r="AX9" s="22">
        <v>0.55000000000000004</v>
      </c>
      <c r="AY9">
        <v>0.96090909090909082</v>
      </c>
      <c r="AZ9" t="s">
        <v>66</v>
      </c>
      <c r="BA9" t="s">
        <v>167</v>
      </c>
      <c r="BB9">
        <v>2</v>
      </c>
      <c r="BC9" t="s">
        <v>388</v>
      </c>
      <c r="BD9">
        <v>12</v>
      </c>
      <c r="BE9">
        <v>142811.52900000004</v>
      </c>
      <c r="BF9">
        <v>3.7608133164094885E-2</v>
      </c>
      <c r="BG9">
        <v>3.6137997049498445E-2</v>
      </c>
      <c r="BH9">
        <v>359235.47600000014</v>
      </c>
      <c r="BI9">
        <v>1.4950848005891261E-2</v>
      </c>
      <c r="BJ9">
        <v>1.4366405765660964E-2</v>
      </c>
      <c r="BK9">
        <v>2</v>
      </c>
      <c r="BL9" t="s">
        <v>66</v>
      </c>
      <c r="BM9">
        <v>0</v>
      </c>
      <c r="BN9" t="s">
        <v>389</v>
      </c>
    </row>
    <row r="10" spans="1:66">
      <c r="A10" s="73" t="str">
        <f t="shared" si="20"/>
        <v>강인여객</v>
      </c>
      <c r="B10" s="73" t="str">
        <f t="shared" si="21"/>
        <v>103</v>
      </c>
      <c r="C10" s="74" t="str">
        <f t="shared" si="22"/>
        <v>70바5065</v>
      </c>
      <c r="D10" s="48" t="str">
        <f t="shared" si="23"/>
        <v>대형</v>
      </c>
      <c r="E10" s="44" t="str">
        <f t="shared" si="16"/>
        <v>C</v>
      </c>
      <c r="F10" s="94">
        <f t="shared" si="17"/>
        <v>0.89863636363636357</v>
      </c>
      <c r="G10" s="95">
        <f t="shared" si="18"/>
        <v>1.9770000000000001</v>
      </c>
      <c r="H10" s="96">
        <f t="shared" si="19"/>
        <v>2.2000000000000002</v>
      </c>
      <c r="I10" s="97">
        <f t="shared" si="24"/>
        <v>5492.3530000000001</v>
      </c>
      <c r="J10" s="98">
        <f t="shared" si="25"/>
        <v>2.873937566449368E-2</v>
      </c>
      <c r="K10" s="98">
        <f t="shared" si="26"/>
        <v>0.36010461592799975</v>
      </c>
      <c r="L10" s="98">
        <f t="shared" si="27"/>
        <v>0.2141158807527484</v>
      </c>
      <c r="M10" s="99">
        <f t="shared" si="28"/>
        <v>14.851000000000001</v>
      </c>
      <c r="N10" s="100">
        <f t="shared" si="29"/>
        <v>0.92900000000000005</v>
      </c>
      <c r="O10" s="100">
        <f t="shared" si="30"/>
        <v>31.99</v>
      </c>
      <c r="P10" s="101">
        <f t="shared" si="31"/>
        <v>4.5616666666666665</v>
      </c>
      <c r="Q10" s="102">
        <f t="shared" si="32"/>
        <v>90</v>
      </c>
      <c r="R10" s="103">
        <f t="shared" si="33"/>
        <v>25.709911672375444</v>
      </c>
      <c r="S10" s="75">
        <f t="shared" si="34"/>
        <v>51</v>
      </c>
      <c r="T10" s="75">
        <f t="shared" si="35"/>
        <v>1757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175</v>
      </c>
      <c r="Z10" s="4" t="s">
        <v>166</v>
      </c>
      <c r="AA10" s="4" t="s">
        <v>48</v>
      </c>
      <c r="AB10" s="4">
        <v>502</v>
      </c>
      <c r="AC10" s="4">
        <v>5492.3530000000001</v>
      </c>
      <c r="AD10" s="4">
        <v>2778.6909999999998</v>
      </c>
      <c r="AE10" s="4">
        <v>1.9770000000000001</v>
      </c>
      <c r="AF10" s="4">
        <v>2.2000000000000002</v>
      </c>
      <c r="AG10" s="4">
        <v>14.851000000000001</v>
      </c>
      <c r="AH10" s="4">
        <v>349.54715499999998</v>
      </c>
      <c r="AI10" s="4">
        <v>10.045767</v>
      </c>
      <c r="AJ10" s="4">
        <v>125.873544</v>
      </c>
      <c r="AK10" s="4">
        <v>1176</v>
      </c>
      <c r="AL10" s="4">
        <v>51</v>
      </c>
      <c r="AM10" s="4">
        <v>1757</v>
      </c>
      <c r="AN10" s="4">
        <v>90</v>
      </c>
      <c r="AO10" s="4">
        <v>15.712766</v>
      </c>
      <c r="AP10" s="4">
        <v>3438</v>
      </c>
      <c r="AQ10" s="4">
        <v>273.7</v>
      </c>
      <c r="AR10" s="4">
        <v>35</v>
      </c>
      <c r="AS10" s="4">
        <v>14773</v>
      </c>
      <c r="AT10" s="4">
        <v>0.92900000000000005</v>
      </c>
      <c r="AU10" s="4">
        <v>31.99</v>
      </c>
      <c r="AV10" s="4">
        <v>47673</v>
      </c>
      <c r="AW10" s="4">
        <v>0</v>
      </c>
      <c r="AX10" s="23">
        <v>0.56000000000000005</v>
      </c>
      <c r="AY10">
        <v>0.89863636363636357</v>
      </c>
      <c r="AZ10" t="s">
        <v>69</v>
      </c>
      <c r="BA10" t="s">
        <v>167</v>
      </c>
      <c r="BB10">
        <v>1</v>
      </c>
      <c r="BC10" t="s">
        <v>170</v>
      </c>
      <c r="BD10">
        <v>13</v>
      </c>
      <c r="BE10">
        <v>142811.52900000004</v>
      </c>
      <c r="BF10">
        <v>3.8458750763742604E-2</v>
      </c>
      <c r="BG10">
        <v>3.4560431936326873E-2</v>
      </c>
      <c r="BH10">
        <v>359235.47600000014</v>
      </c>
      <c r="BI10">
        <v>1.5289005031340496E-2</v>
      </c>
      <c r="BJ10">
        <v>1.373925588498189E-2</v>
      </c>
      <c r="BK10">
        <v>1</v>
      </c>
      <c r="BL10" t="s">
        <v>69</v>
      </c>
      <c r="BM10">
        <v>0</v>
      </c>
      <c r="BN10" t="s">
        <v>389</v>
      </c>
    </row>
    <row r="11" spans="1:66">
      <c r="A11" s="76" t="str">
        <f t="shared" si="20"/>
        <v>강인여객</v>
      </c>
      <c r="B11" s="76" t="str">
        <f t="shared" si="21"/>
        <v>103</v>
      </c>
      <c r="C11" s="77" t="str">
        <f t="shared" si="22"/>
        <v>70바5067</v>
      </c>
      <c r="D11" s="65" t="str">
        <f t="shared" si="23"/>
        <v>대형</v>
      </c>
      <c r="E11" s="61" t="str">
        <f t="shared" si="16"/>
        <v>C</v>
      </c>
      <c r="F11" s="84">
        <f t="shared" si="17"/>
        <v>0.87136363636363634</v>
      </c>
      <c r="G11" s="85">
        <f t="shared" si="18"/>
        <v>1.917</v>
      </c>
      <c r="H11" s="86">
        <f t="shared" si="19"/>
        <v>2.2000000000000002</v>
      </c>
      <c r="I11" s="87">
        <f t="shared" si="24"/>
        <v>5680.6180000000004</v>
      </c>
      <c r="J11" s="88">
        <f t="shared" si="25"/>
        <v>1.8348003839182832E-2</v>
      </c>
      <c r="K11" s="88">
        <f t="shared" si="26"/>
        <v>0.38580706041913837</v>
      </c>
      <c r="L11" s="88">
        <f t="shared" si="27"/>
        <v>0.14839934669080018</v>
      </c>
      <c r="M11" s="89">
        <f t="shared" si="28"/>
        <v>15.927</v>
      </c>
      <c r="N11" s="90">
        <f t="shared" si="29"/>
        <v>0.95099999999999996</v>
      </c>
      <c r="O11" s="90">
        <f t="shared" si="30"/>
        <v>18.942</v>
      </c>
      <c r="P11" s="91">
        <f t="shared" si="31"/>
        <v>0.95333333333333337</v>
      </c>
      <c r="Q11" s="92">
        <f t="shared" si="32"/>
        <v>86</v>
      </c>
      <c r="R11" s="93">
        <f t="shared" si="33"/>
        <v>26.631806174473226</v>
      </c>
      <c r="S11" s="78">
        <f t="shared" si="34"/>
        <v>54</v>
      </c>
      <c r="T11" s="78">
        <f t="shared" si="35"/>
        <v>1076</v>
      </c>
      <c r="U11" t="s">
        <v>116</v>
      </c>
      <c r="V11" s="5" t="s">
        <v>117</v>
      </c>
      <c r="W11" t="s">
        <v>116</v>
      </c>
      <c r="X11" s="5" t="s">
        <v>117</v>
      </c>
      <c r="Y11" t="s">
        <v>176</v>
      </c>
      <c r="Z11" t="s">
        <v>166</v>
      </c>
      <c r="AA11" t="s">
        <v>48</v>
      </c>
      <c r="AB11">
        <v>502</v>
      </c>
      <c r="AC11" s="1">
        <v>5680.6180000000004</v>
      </c>
      <c r="AD11" s="1">
        <v>2963.777</v>
      </c>
      <c r="AE11" s="21">
        <v>1.917</v>
      </c>
      <c r="AF11">
        <v>2.2000000000000002</v>
      </c>
      <c r="AG11">
        <v>15.927</v>
      </c>
      <c r="AH11">
        <v>357.98243000000002</v>
      </c>
      <c r="AI11">
        <v>6.568263</v>
      </c>
      <c r="AJ11">
        <v>138.11214899999999</v>
      </c>
      <c r="AK11">
        <v>843</v>
      </c>
      <c r="AL11">
        <v>54</v>
      </c>
      <c r="AM11">
        <v>1076</v>
      </c>
      <c r="AN11">
        <v>86</v>
      </c>
      <c r="AO11">
        <v>15.868425999999999</v>
      </c>
      <c r="AP11">
        <v>3668.2</v>
      </c>
      <c r="AQ11">
        <v>57.2</v>
      </c>
      <c r="AR11">
        <v>38</v>
      </c>
      <c r="AS11">
        <v>17474</v>
      </c>
      <c r="AT11">
        <v>0.95099999999999996</v>
      </c>
      <c r="AU11">
        <v>18.942</v>
      </c>
      <c r="AV11">
        <v>49654</v>
      </c>
      <c r="AW11">
        <v>0</v>
      </c>
      <c r="AX11" s="22">
        <v>0.55000000000000004</v>
      </c>
      <c r="AY11">
        <v>0.87136363636363634</v>
      </c>
      <c r="AZ11" t="s">
        <v>69</v>
      </c>
      <c r="BA11" t="s">
        <v>167</v>
      </c>
      <c r="BB11">
        <v>5</v>
      </c>
      <c r="BC11" t="s">
        <v>194</v>
      </c>
      <c r="BD11">
        <v>11</v>
      </c>
      <c r="BE11">
        <v>142811.52900000004</v>
      </c>
      <c r="BF11">
        <v>3.9777026685289527E-2</v>
      </c>
      <c r="BG11">
        <v>3.4660254616227279E-2</v>
      </c>
      <c r="BH11">
        <v>359235.47600000014</v>
      </c>
      <c r="BI11">
        <v>1.5813076323230389E-2</v>
      </c>
      <c r="BJ11">
        <v>1.3778939687105753E-2</v>
      </c>
      <c r="BK11">
        <v>1</v>
      </c>
      <c r="BL11" t="s">
        <v>69</v>
      </c>
      <c r="BM11">
        <v>0</v>
      </c>
      <c r="BN11" t="s">
        <v>389</v>
      </c>
    </row>
    <row r="12" spans="1:66" s="2" customFormat="1">
      <c r="A12" s="73" t="str">
        <f t="shared" si="20"/>
        <v>강인여객</v>
      </c>
      <c r="B12" s="73" t="str">
        <f t="shared" si="21"/>
        <v>103</v>
      </c>
      <c r="C12" s="74" t="str">
        <f t="shared" si="22"/>
        <v>70바5081</v>
      </c>
      <c r="D12" s="48" t="str">
        <f t="shared" si="23"/>
        <v>대형</v>
      </c>
      <c r="E12" s="44" t="str">
        <f t="shared" si="16"/>
        <v>B</v>
      </c>
      <c r="F12" s="94">
        <f t="shared" si="17"/>
        <v>0.92636363636363617</v>
      </c>
      <c r="G12" s="95">
        <f t="shared" si="18"/>
        <v>2.0379999999999998</v>
      </c>
      <c r="H12" s="96">
        <f t="shared" si="19"/>
        <v>2.2000000000000002</v>
      </c>
      <c r="I12" s="97">
        <f t="shared" si="24"/>
        <v>4275.2790000000005</v>
      </c>
      <c r="J12" s="98">
        <f t="shared" si="25"/>
        <v>1.4901543603046383E-2</v>
      </c>
      <c r="K12" s="98">
        <f t="shared" si="26"/>
        <v>0.37666030849725196</v>
      </c>
      <c r="L12" s="98">
        <f t="shared" si="27"/>
        <v>0.20489890835194613</v>
      </c>
      <c r="M12" s="99">
        <f t="shared" si="28"/>
        <v>14.449</v>
      </c>
      <c r="N12" s="100">
        <f t="shared" si="29"/>
        <v>4.7720000000000002</v>
      </c>
      <c r="O12" s="100">
        <f t="shared" si="30"/>
        <v>23.484000000000002</v>
      </c>
      <c r="P12" s="101">
        <f t="shared" si="31"/>
        <v>0.52</v>
      </c>
      <c r="Q12" s="102">
        <f t="shared" si="32"/>
        <v>91</v>
      </c>
      <c r="R12" s="103">
        <f t="shared" si="33"/>
        <v>26.985087423231885</v>
      </c>
      <c r="S12" s="75">
        <f t="shared" si="34"/>
        <v>204</v>
      </c>
      <c r="T12" s="75">
        <f t="shared" si="35"/>
        <v>1004</v>
      </c>
      <c r="U12" t="s">
        <v>116</v>
      </c>
      <c r="V12" s="5" t="s">
        <v>117</v>
      </c>
      <c r="W12" t="s">
        <v>116</v>
      </c>
      <c r="X12" s="5" t="s">
        <v>117</v>
      </c>
      <c r="Y12" t="s">
        <v>178</v>
      </c>
      <c r="Z12" t="s">
        <v>166</v>
      </c>
      <c r="AA12" t="s">
        <v>48</v>
      </c>
      <c r="AB12">
        <v>502</v>
      </c>
      <c r="AC12" s="1">
        <v>4275.2790000000005</v>
      </c>
      <c r="AD12" s="1">
        <v>2097.6129999999998</v>
      </c>
      <c r="AE12" s="21">
        <v>2.0379999999999998</v>
      </c>
      <c r="AF12">
        <v>2.2000000000000002</v>
      </c>
      <c r="AG12">
        <v>14.449</v>
      </c>
      <c r="AH12">
        <v>260.38993699999997</v>
      </c>
      <c r="AI12">
        <v>3.8802120000000002</v>
      </c>
      <c r="AJ12">
        <v>98.078553999999997</v>
      </c>
      <c r="AK12">
        <v>876</v>
      </c>
      <c r="AL12">
        <v>204</v>
      </c>
      <c r="AM12">
        <v>1004</v>
      </c>
      <c r="AN12">
        <v>91</v>
      </c>
      <c r="AO12">
        <v>16.418755999999998</v>
      </c>
      <c r="AP12">
        <v>1935.3</v>
      </c>
      <c r="AQ12">
        <v>31.2</v>
      </c>
      <c r="AR12">
        <v>22</v>
      </c>
      <c r="AS12">
        <v>9583</v>
      </c>
      <c r="AT12">
        <v>4.7720000000000002</v>
      </c>
      <c r="AU12">
        <v>23.484000000000002</v>
      </c>
      <c r="AV12">
        <v>36805</v>
      </c>
      <c r="AW12">
        <v>0</v>
      </c>
      <c r="AX12" s="22">
        <v>0.54</v>
      </c>
      <c r="AY12" s="2">
        <v>0.92636363636363617</v>
      </c>
      <c r="AZ12" s="2" t="s">
        <v>68</v>
      </c>
      <c r="BA12" s="2" t="s">
        <v>167</v>
      </c>
      <c r="BB12" s="2">
        <v>4</v>
      </c>
      <c r="BC12" s="2" t="s">
        <v>172</v>
      </c>
      <c r="BD12" s="2">
        <v>11</v>
      </c>
      <c r="BE12" s="2">
        <v>142811.52900000004</v>
      </c>
      <c r="BF12" s="2">
        <v>2.9936511638356589E-2</v>
      </c>
      <c r="BG12" s="2">
        <v>2.7732095781350326E-2</v>
      </c>
      <c r="BH12" s="2">
        <v>359235.47600000014</v>
      </c>
      <c r="BI12" s="2">
        <v>1.1901048993279269E-2</v>
      </c>
      <c r="BJ12" s="2">
        <v>1.1024699021955974E-2</v>
      </c>
      <c r="BK12" s="2">
        <v>1</v>
      </c>
      <c r="BL12" s="2" t="s">
        <v>68</v>
      </c>
      <c r="BM12" s="2">
        <v>0</v>
      </c>
      <c r="BN12" s="2" t="s">
        <v>389</v>
      </c>
    </row>
    <row r="13" spans="1:66">
      <c r="A13" s="76" t="str">
        <f t="shared" si="20"/>
        <v>강인여객</v>
      </c>
      <c r="B13" s="76" t="str">
        <f t="shared" si="21"/>
        <v>103</v>
      </c>
      <c r="C13" s="77" t="str">
        <f t="shared" si="22"/>
        <v>70바5084</v>
      </c>
      <c r="D13" s="65" t="str">
        <f t="shared" si="23"/>
        <v>대형</v>
      </c>
      <c r="E13" s="61" t="str">
        <f t="shared" si="16"/>
        <v>B</v>
      </c>
      <c r="F13" s="84">
        <f t="shared" si="17"/>
        <v>0.90476190476190466</v>
      </c>
      <c r="G13" s="85">
        <f t="shared" si="18"/>
        <v>1.9</v>
      </c>
      <c r="H13" s="86">
        <f t="shared" si="19"/>
        <v>2.1</v>
      </c>
      <c r="I13" s="87">
        <f t="shared" si="24"/>
        <v>5662.067</v>
      </c>
      <c r="J13" s="88">
        <f t="shared" si="25"/>
        <v>1.9554986964026529E-2</v>
      </c>
      <c r="K13" s="88">
        <f t="shared" si="26"/>
        <v>0.38121999333733547</v>
      </c>
      <c r="L13" s="88">
        <f t="shared" si="27"/>
        <v>0.2068149317201651</v>
      </c>
      <c r="M13" s="89">
        <f t="shared" si="28"/>
        <v>17.396999999999998</v>
      </c>
      <c r="N13" s="90">
        <f t="shared" si="29"/>
        <v>0.70599999999999996</v>
      </c>
      <c r="O13" s="90">
        <f t="shared" si="30"/>
        <v>22.677</v>
      </c>
      <c r="P13" s="91">
        <f t="shared" si="31"/>
        <v>3.2933333333333334</v>
      </c>
      <c r="Q13" s="92">
        <f t="shared" si="32"/>
        <v>90</v>
      </c>
      <c r="R13" s="93">
        <f t="shared" si="33"/>
        <v>27.099972323607272</v>
      </c>
      <c r="S13" s="78">
        <f t="shared" si="34"/>
        <v>40</v>
      </c>
      <c r="T13" s="78">
        <f t="shared" si="35"/>
        <v>1284</v>
      </c>
      <c r="U13" t="s">
        <v>116</v>
      </c>
      <c r="V13" t="s">
        <v>117</v>
      </c>
      <c r="W13" s="4" t="s">
        <v>116</v>
      </c>
      <c r="X13" s="4" t="s">
        <v>117</v>
      </c>
      <c r="Y13" s="4" t="s">
        <v>179</v>
      </c>
      <c r="Z13" s="4" t="s">
        <v>166</v>
      </c>
      <c r="AA13" s="4" t="s">
        <v>48</v>
      </c>
      <c r="AB13" s="4">
        <v>502</v>
      </c>
      <c r="AC13" s="4">
        <v>5662.067</v>
      </c>
      <c r="AD13" s="4">
        <v>2980.7820000000002</v>
      </c>
      <c r="AE13" s="4">
        <v>1.9</v>
      </c>
      <c r="AF13" s="4">
        <v>2.1</v>
      </c>
      <c r="AG13" s="4">
        <v>17.396999999999998</v>
      </c>
      <c r="AH13" s="4">
        <v>348.671314</v>
      </c>
      <c r="AI13" s="4">
        <v>6.818263</v>
      </c>
      <c r="AJ13" s="4">
        <v>132.92047600000001</v>
      </c>
      <c r="AK13" s="4">
        <v>1171</v>
      </c>
      <c r="AL13" s="4">
        <v>40</v>
      </c>
      <c r="AM13" s="4">
        <v>1284</v>
      </c>
      <c r="AN13" s="4">
        <v>90</v>
      </c>
      <c r="AO13" s="4">
        <v>16.238980999999999</v>
      </c>
      <c r="AP13" s="4">
        <v>6506.9</v>
      </c>
      <c r="AQ13" s="4">
        <v>197.6</v>
      </c>
      <c r="AR13" s="4">
        <v>47</v>
      </c>
      <c r="AS13" s="4">
        <v>16451</v>
      </c>
      <c r="AT13" s="4">
        <v>0.70599999999999996</v>
      </c>
      <c r="AU13" s="4">
        <v>22.677</v>
      </c>
      <c r="AV13" s="4">
        <v>44907</v>
      </c>
      <c r="AW13" s="4">
        <v>0</v>
      </c>
      <c r="AX13" s="23">
        <v>0.56999999999999995</v>
      </c>
      <c r="AY13">
        <v>0.90476190476190466</v>
      </c>
      <c r="AZ13" t="s">
        <v>68</v>
      </c>
      <c r="BA13" t="s">
        <v>167</v>
      </c>
      <c r="BB13">
        <v>9</v>
      </c>
      <c r="BC13" t="s">
        <v>522</v>
      </c>
      <c r="BD13">
        <v>13</v>
      </c>
      <c r="BE13">
        <v>142811.52900000004</v>
      </c>
      <c r="BF13">
        <v>3.9647128209095772E-2</v>
      </c>
      <c r="BG13">
        <v>3.5871211236800933E-2</v>
      </c>
      <c r="BH13">
        <v>359235.47600000014</v>
      </c>
      <c r="BI13">
        <v>1.5761436100481339E-2</v>
      </c>
      <c r="BJ13">
        <v>1.4260346948054543E-2</v>
      </c>
      <c r="BK13">
        <v>1</v>
      </c>
      <c r="BL13" t="s">
        <v>68</v>
      </c>
      <c r="BM13">
        <v>0</v>
      </c>
      <c r="BN13" t="s">
        <v>389</v>
      </c>
    </row>
    <row r="14" spans="1:66">
      <c r="A14" s="73" t="str">
        <f t="shared" si="20"/>
        <v>강인여객</v>
      </c>
      <c r="B14" s="73" t="str">
        <f t="shared" si="21"/>
        <v>103</v>
      </c>
      <c r="C14" s="74" t="str">
        <f t="shared" si="22"/>
        <v>70바5085</v>
      </c>
      <c r="D14" s="48" t="str">
        <f t="shared" si="23"/>
        <v>대형</v>
      </c>
      <c r="E14" s="44" t="str">
        <f t="shared" si="16"/>
        <v>D</v>
      </c>
      <c r="F14" s="94">
        <f t="shared" si="17"/>
        <v>0.83363636363636362</v>
      </c>
      <c r="G14" s="95">
        <f t="shared" si="18"/>
        <v>1.8340000000000001</v>
      </c>
      <c r="H14" s="96">
        <f t="shared" si="19"/>
        <v>2.2000000000000002</v>
      </c>
      <c r="I14" s="97">
        <f t="shared" si="24"/>
        <v>5131.4309999999996</v>
      </c>
      <c r="J14" s="98">
        <f t="shared" si="25"/>
        <v>2.2590510251467251E-2</v>
      </c>
      <c r="K14" s="98">
        <f t="shared" si="26"/>
        <v>0.37449076451668639</v>
      </c>
      <c r="L14" s="98">
        <f t="shared" si="27"/>
        <v>0.22332951568480608</v>
      </c>
      <c r="M14" s="99">
        <f t="shared" si="28"/>
        <v>17.021999999999998</v>
      </c>
      <c r="N14" s="100">
        <f t="shared" si="29"/>
        <v>1.1299999999999999</v>
      </c>
      <c r="O14" s="100">
        <f t="shared" si="30"/>
        <v>32.232999999999997</v>
      </c>
      <c r="P14" s="101">
        <f t="shared" si="31"/>
        <v>2.9866666666666664</v>
      </c>
      <c r="Q14" s="102">
        <f t="shared" si="32"/>
        <v>90</v>
      </c>
      <c r="R14" s="103">
        <f t="shared" si="33"/>
        <v>27.198307666368663</v>
      </c>
      <c r="S14" s="75">
        <f t="shared" si="34"/>
        <v>58</v>
      </c>
      <c r="T14" s="75">
        <f t="shared" si="35"/>
        <v>1654</v>
      </c>
      <c r="U14" t="s">
        <v>116</v>
      </c>
      <c r="V14" s="5" t="s">
        <v>117</v>
      </c>
      <c r="W14" t="s">
        <v>116</v>
      </c>
      <c r="X14" s="5" t="s">
        <v>117</v>
      </c>
      <c r="Y14" t="s">
        <v>180</v>
      </c>
      <c r="Z14" t="s">
        <v>166</v>
      </c>
      <c r="AA14" t="s">
        <v>48</v>
      </c>
      <c r="AB14">
        <v>502</v>
      </c>
      <c r="AC14" s="1">
        <v>5131.4309999999996</v>
      </c>
      <c r="AD14" s="1">
        <v>2797.4850000000001</v>
      </c>
      <c r="AE14" s="21">
        <v>1.8340000000000001</v>
      </c>
      <c r="AF14">
        <v>2.2000000000000002</v>
      </c>
      <c r="AG14">
        <v>17.021999999999998</v>
      </c>
      <c r="AH14">
        <v>312.92325499999998</v>
      </c>
      <c r="AI14">
        <v>7.069096</v>
      </c>
      <c r="AJ14">
        <v>117.186869</v>
      </c>
      <c r="AK14">
        <v>1146</v>
      </c>
      <c r="AL14">
        <v>58</v>
      </c>
      <c r="AM14">
        <v>1654</v>
      </c>
      <c r="AN14">
        <v>90</v>
      </c>
      <c r="AO14">
        <v>16.398368000000001</v>
      </c>
      <c r="AP14">
        <v>3620.1</v>
      </c>
      <c r="AQ14">
        <v>179.2</v>
      </c>
      <c r="AR14">
        <v>23</v>
      </c>
      <c r="AS14">
        <v>8473</v>
      </c>
      <c r="AT14">
        <v>1.1299999999999999</v>
      </c>
      <c r="AU14">
        <v>32.232999999999997</v>
      </c>
      <c r="AV14">
        <v>41591</v>
      </c>
      <c r="AW14">
        <v>0</v>
      </c>
      <c r="AX14" s="22">
        <v>0.54</v>
      </c>
      <c r="AY14">
        <v>0.83363636363636362</v>
      </c>
      <c r="AZ14" t="s">
        <v>67</v>
      </c>
      <c r="BA14" t="s">
        <v>167</v>
      </c>
      <c r="BB14">
        <v>3</v>
      </c>
      <c r="BC14" t="s">
        <v>487</v>
      </c>
      <c r="BD14">
        <v>21</v>
      </c>
      <c r="BE14">
        <v>142811.52900000004</v>
      </c>
      <c r="BF14">
        <v>3.5931489816904055E-2</v>
      </c>
      <c r="BG14">
        <v>2.9953796511000927E-2</v>
      </c>
      <c r="BH14">
        <v>359235.47600000014</v>
      </c>
      <c r="BI14">
        <v>1.4284310272296151E-2</v>
      </c>
      <c r="BJ14">
        <v>1.1907920472450519E-2</v>
      </c>
      <c r="BK14">
        <v>1</v>
      </c>
      <c r="BL14" t="s">
        <v>69</v>
      </c>
      <c r="BM14">
        <v>-1</v>
      </c>
      <c r="BN14" t="s">
        <v>390</v>
      </c>
    </row>
    <row r="15" spans="1:66">
      <c r="A15" s="76" t="str">
        <f t="shared" si="20"/>
        <v>강인여객</v>
      </c>
      <c r="B15" s="76" t="str">
        <f t="shared" si="21"/>
        <v>103</v>
      </c>
      <c r="C15" s="77" t="str">
        <f t="shared" si="22"/>
        <v>70바5086</v>
      </c>
      <c r="D15" s="65" t="str">
        <f t="shared" si="23"/>
        <v>대형</v>
      </c>
      <c r="E15" s="61" t="str">
        <f t="shared" si="16"/>
        <v>B</v>
      </c>
      <c r="F15" s="84">
        <f t="shared" si="17"/>
        <v>0.90428571428571425</v>
      </c>
      <c r="G15" s="85">
        <f t="shared" si="18"/>
        <v>1.899</v>
      </c>
      <c r="H15" s="86">
        <f t="shared" si="19"/>
        <v>2.1</v>
      </c>
      <c r="I15" s="87">
        <f t="shared" si="24"/>
        <v>5835.1689999999999</v>
      </c>
      <c r="J15" s="88">
        <f t="shared" si="25"/>
        <v>1.8683521921514262E-2</v>
      </c>
      <c r="K15" s="88">
        <f t="shared" si="26"/>
        <v>0.38785763455815059</v>
      </c>
      <c r="L15" s="88">
        <f t="shared" si="27"/>
        <v>0.2961353818544073</v>
      </c>
      <c r="M15" s="89">
        <f t="shared" si="28"/>
        <v>16.614999999999998</v>
      </c>
      <c r="N15" s="90">
        <f t="shared" si="29"/>
        <v>1.0449999999999999</v>
      </c>
      <c r="O15" s="90">
        <f t="shared" si="30"/>
        <v>17.908999999999999</v>
      </c>
      <c r="P15" s="91">
        <f t="shared" si="31"/>
        <v>1.4983333333333335</v>
      </c>
      <c r="Q15" s="92">
        <f t="shared" si="32"/>
        <v>89</v>
      </c>
      <c r="R15" s="93">
        <f t="shared" si="33"/>
        <v>27.170044200353953</v>
      </c>
      <c r="S15" s="78">
        <f t="shared" si="34"/>
        <v>61</v>
      </c>
      <c r="T15" s="78">
        <f t="shared" si="35"/>
        <v>1045</v>
      </c>
      <c r="U15" t="s">
        <v>116</v>
      </c>
      <c r="V15" s="5" t="s">
        <v>117</v>
      </c>
      <c r="W15" t="s">
        <v>116</v>
      </c>
      <c r="X15" s="5" t="s">
        <v>117</v>
      </c>
      <c r="Y15" t="s">
        <v>363</v>
      </c>
      <c r="Z15" t="s">
        <v>166</v>
      </c>
      <c r="AA15" t="s">
        <v>48</v>
      </c>
      <c r="AB15">
        <v>502</v>
      </c>
      <c r="AC15" s="1">
        <v>5835.1689999999999</v>
      </c>
      <c r="AD15" s="1">
        <v>3073.1860000000001</v>
      </c>
      <c r="AE15" s="21">
        <v>1.899</v>
      </c>
      <c r="AF15">
        <v>2.1</v>
      </c>
      <c r="AG15">
        <v>16.614999999999998</v>
      </c>
      <c r="AH15">
        <v>361.88658800000002</v>
      </c>
      <c r="AI15">
        <v>6.7613159999999999</v>
      </c>
      <c r="AJ15">
        <v>140.36047600000001</v>
      </c>
      <c r="AK15">
        <v>1728</v>
      </c>
      <c r="AL15">
        <v>61</v>
      </c>
      <c r="AM15">
        <v>1045</v>
      </c>
      <c r="AN15">
        <v>89</v>
      </c>
      <c r="AO15">
        <v>16.124303000000001</v>
      </c>
      <c r="AP15">
        <v>4008.7</v>
      </c>
      <c r="AQ15">
        <v>89.9</v>
      </c>
      <c r="AR15">
        <v>29</v>
      </c>
      <c r="AS15">
        <v>13541</v>
      </c>
      <c r="AT15">
        <v>1.0449999999999999</v>
      </c>
      <c r="AU15">
        <v>17.908999999999999</v>
      </c>
      <c r="AV15">
        <v>51266</v>
      </c>
      <c r="AW15">
        <v>0</v>
      </c>
      <c r="AX15" s="22">
        <v>0.55000000000000004</v>
      </c>
      <c r="AY15">
        <v>0.90428571428571425</v>
      </c>
      <c r="AZ15" t="s">
        <v>68</v>
      </c>
      <c r="BA15" t="s">
        <v>167</v>
      </c>
      <c r="BB15">
        <v>10</v>
      </c>
      <c r="BC15" t="s">
        <v>532</v>
      </c>
      <c r="BD15">
        <v>10</v>
      </c>
      <c r="BE15">
        <v>142811.52900000004</v>
      </c>
      <c r="BF15">
        <v>4.0859229229315223E-2</v>
      </c>
      <c r="BG15">
        <v>3.6948417288795048E-2</v>
      </c>
      <c r="BH15">
        <v>359235.47600000014</v>
      </c>
      <c r="BI15">
        <v>1.6243298309435335E-2</v>
      </c>
      <c r="BJ15">
        <v>1.4688582614103666E-2</v>
      </c>
      <c r="BK15">
        <v>1</v>
      </c>
      <c r="BL15" t="s">
        <v>69</v>
      </c>
      <c r="BM15">
        <v>1</v>
      </c>
      <c r="BN15" t="s">
        <v>386</v>
      </c>
    </row>
    <row r="16" spans="1:66">
      <c r="A16" s="73" t="str">
        <f t="shared" si="20"/>
        <v>강인여객</v>
      </c>
      <c r="B16" s="73" t="str">
        <f t="shared" si="21"/>
        <v>103</v>
      </c>
      <c r="C16" s="74" t="str">
        <f t="shared" si="22"/>
        <v>70바5087</v>
      </c>
      <c r="D16" s="48" t="str">
        <f t="shared" si="23"/>
        <v>대형</v>
      </c>
      <c r="E16" s="44" t="str">
        <f t="shared" si="16"/>
        <v>D</v>
      </c>
      <c r="F16" s="94">
        <f t="shared" si="17"/>
        <v>0.80818181818181811</v>
      </c>
      <c r="G16" s="95">
        <f t="shared" si="18"/>
        <v>1.778</v>
      </c>
      <c r="H16" s="96">
        <f t="shared" si="19"/>
        <v>2.2000000000000002</v>
      </c>
      <c r="I16" s="97">
        <f t="shared" si="24"/>
        <v>1267.9860000000001</v>
      </c>
      <c r="J16" s="98">
        <f t="shared" si="25"/>
        <v>2.2891965648409771E-2</v>
      </c>
      <c r="K16" s="98">
        <f t="shared" si="26"/>
        <v>0.37325883689226774</v>
      </c>
      <c r="L16" s="98">
        <f t="shared" si="27"/>
        <v>0.18139001534717258</v>
      </c>
      <c r="M16" s="99">
        <f t="shared" si="28"/>
        <v>17.97</v>
      </c>
      <c r="N16" s="100">
        <f t="shared" si="29"/>
        <v>1.0249999999999999</v>
      </c>
      <c r="O16" s="100">
        <f t="shared" si="30"/>
        <v>32.966000000000001</v>
      </c>
      <c r="P16" s="101">
        <f t="shared" si="31"/>
        <v>0.22833333333333333</v>
      </c>
      <c r="Q16" s="102">
        <f t="shared" si="32"/>
        <v>85</v>
      </c>
      <c r="R16" s="103">
        <f t="shared" si="33"/>
        <v>27.411954338270718</v>
      </c>
      <c r="S16" s="75">
        <f t="shared" si="34"/>
        <v>13</v>
      </c>
      <c r="T16" s="75">
        <f t="shared" si="35"/>
        <v>418</v>
      </c>
      <c r="U16" t="s">
        <v>116</v>
      </c>
      <c r="V16" t="s">
        <v>117</v>
      </c>
      <c r="W16" s="4" t="s">
        <v>116</v>
      </c>
      <c r="X16" s="4" t="s">
        <v>117</v>
      </c>
      <c r="Y16" s="4" t="s">
        <v>181</v>
      </c>
      <c r="Z16" s="4" t="s">
        <v>166</v>
      </c>
      <c r="AA16" s="4" t="s">
        <v>48</v>
      </c>
      <c r="AB16" s="4">
        <v>502</v>
      </c>
      <c r="AC16" s="4">
        <v>1267.9860000000001</v>
      </c>
      <c r="AD16" s="4">
        <v>713.173</v>
      </c>
      <c r="AE16" s="4">
        <v>1.778</v>
      </c>
      <c r="AF16" s="4">
        <v>2.2000000000000002</v>
      </c>
      <c r="AG16" s="4">
        <v>17.97</v>
      </c>
      <c r="AH16" s="4">
        <v>76.603032999999996</v>
      </c>
      <c r="AI16" s="4">
        <v>1.7535940000000001</v>
      </c>
      <c r="AJ16" s="4">
        <v>28.592759000000001</v>
      </c>
      <c r="AK16" s="4">
        <v>230</v>
      </c>
      <c r="AL16" s="4">
        <v>13</v>
      </c>
      <c r="AM16" s="4">
        <v>418</v>
      </c>
      <c r="AN16" s="4">
        <v>85</v>
      </c>
      <c r="AO16" s="4">
        <v>16.552686000000001</v>
      </c>
      <c r="AP16" s="4">
        <v>773.5</v>
      </c>
      <c r="AQ16" s="4">
        <v>13.7</v>
      </c>
      <c r="AR16" s="4">
        <v>3</v>
      </c>
      <c r="AS16" s="4">
        <v>804</v>
      </c>
      <c r="AT16" s="4">
        <v>1.0249999999999999</v>
      </c>
      <c r="AU16" s="4">
        <v>32.966000000000001</v>
      </c>
      <c r="AV16" s="4">
        <v>11076</v>
      </c>
      <c r="AW16" s="4">
        <v>0</v>
      </c>
      <c r="AX16" s="23">
        <v>0.54</v>
      </c>
      <c r="AY16">
        <v>0.80818181818181811</v>
      </c>
      <c r="AZ16" t="s">
        <v>67</v>
      </c>
      <c r="BA16" t="s">
        <v>167</v>
      </c>
      <c r="BB16">
        <v>5</v>
      </c>
      <c r="BC16" t="s">
        <v>367</v>
      </c>
      <c r="BD16">
        <v>4</v>
      </c>
      <c r="BE16">
        <v>142811.52900000004</v>
      </c>
      <c r="BF16">
        <v>8.8787369540732231E-3</v>
      </c>
      <c r="BG16">
        <v>7.175633774700995E-3</v>
      </c>
      <c r="BH16">
        <v>359235.47600000014</v>
      </c>
      <c r="BI16">
        <v>3.5296792346867201E-3</v>
      </c>
      <c r="BJ16">
        <v>2.8526225814877217E-3</v>
      </c>
      <c r="BK16">
        <v>1</v>
      </c>
      <c r="BL16" t="s">
        <v>67</v>
      </c>
      <c r="BM16">
        <v>0</v>
      </c>
      <c r="BN16" t="s">
        <v>389</v>
      </c>
    </row>
    <row r="17" spans="1:66">
      <c r="A17" s="76" t="str">
        <f t="shared" si="20"/>
        <v>강인여객</v>
      </c>
      <c r="B17" s="76" t="str">
        <f t="shared" si="21"/>
        <v>103</v>
      </c>
      <c r="C17" s="77" t="str">
        <f t="shared" si="22"/>
        <v>70바5903</v>
      </c>
      <c r="D17" s="65" t="str">
        <f t="shared" si="23"/>
        <v>대형</v>
      </c>
      <c r="E17" s="61" t="str">
        <f t="shared" si="16"/>
        <v>D</v>
      </c>
      <c r="F17" s="84">
        <f t="shared" si="17"/>
        <v>0.82272727272727264</v>
      </c>
      <c r="G17" s="85">
        <f t="shared" si="18"/>
        <v>1.81</v>
      </c>
      <c r="H17" s="86">
        <f t="shared" si="19"/>
        <v>2.2000000000000002</v>
      </c>
      <c r="I17" s="87">
        <f t="shared" si="24"/>
        <v>5964.3159999999998</v>
      </c>
      <c r="J17" s="88">
        <f t="shared" si="25"/>
        <v>1.9155656976491183E-2</v>
      </c>
      <c r="K17" s="88">
        <f t="shared" si="26"/>
        <v>0.38927904625158</v>
      </c>
      <c r="L17" s="88">
        <f t="shared" si="27"/>
        <v>0.24445384852177518</v>
      </c>
      <c r="M17" s="89">
        <f t="shared" si="28"/>
        <v>16.698</v>
      </c>
      <c r="N17" s="90">
        <f t="shared" si="29"/>
        <v>0.73799999999999999</v>
      </c>
      <c r="O17" s="90">
        <f t="shared" si="30"/>
        <v>20.623000000000001</v>
      </c>
      <c r="P17" s="91">
        <f t="shared" si="31"/>
        <v>1.1333333333333333</v>
      </c>
      <c r="Q17" s="92">
        <f t="shared" si="32"/>
        <v>89</v>
      </c>
      <c r="R17" s="93">
        <f t="shared" si="33"/>
        <v>26.476879699374958</v>
      </c>
      <c r="S17" s="78">
        <f t="shared" si="34"/>
        <v>44</v>
      </c>
      <c r="T17" s="78">
        <f t="shared" si="35"/>
        <v>1230</v>
      </c>
      <c r="U17" t="s">
        <v>116</v>
      </c>
      <c r="V17" s="5" t="s">
        <v>117</v>
      </c>
      <c r="W17" t="s">
        <v>116</v>
      </c>
      <c r="X17" s="5" t="s">
        <v>117</v>
      </c>
      <c r="Y17" t="s">
        <v>182</v>
      </c>
      <c r="Z17" t="s">
        <v>166</v>
      </c>
      <c r="AA17" t="s">
        <v>48</v>
      </c>
      <c r="AB17">
        <v>502</v>
      </c>
      <c r="AC17" s="1">
        <v>5964.3159999999998</v>
      </c>
      <c r="AD17" s="1">
        <v>3294.8339999999998</v>
      </c>
      <c r="AE17" s="21">
        <v>1.81</v>
      </c>
      <c r="AF17">
        <v>2.2000000000000002</v>
      </c>
      <c r="AG17">
        <v>16.698</v>
      </c>
      <c r="AH17">
        <v>380.79492699999997</v>
      </c>
      <c r="AI17">
        <v>7.2943769999999999</v>
      </c>
      <c r="AJ17">
        <v>148.23548600000001</v>
      </c>
      <c r="AK17">
        <v>1458</v>
      </c>
      <c r="AL17">
        <v>44</v>
      </c>
      <c r="AM17">
        <v>1230</v>
      </c>
      <c r="AN17">
        <v>89</v>
      </c>
      <c r="AO17">
        <v>15.662803</v>
      </c>
      <c r="AP17">
        <v>4070.2</v>
      </c>
      <c r="AQ17">
        <v>68</v>
      </c>
      <c r="AR17">
        <v>46</v>
      </c>
      <c r="AS17">
        <v>24799</v>
      </c>
      <c r="AT17">
        <v>0.73799999999999999</v>
      </c>
      <c r="AU17">
        <v>20.623000000000001</v>
      </c>
      <c r="AV17">
        <v>51232</v>
      </c>
      <c r="AW17">
        <v>0</v>
      </c>
      <c r="AX17" s="22">
        <v>0.54</v>
      </c>
      <c r="AY17">
        <v>0.82272727272727264</v>
      </c>
      <c r="AZ17" t="s">
        <v>67</v>
      </c>
      <c r="BA17" t="s">
        <v>167</v>
      </c>
      <c r="BB17">
        <v>4</v>
      </c>
      <c r="BC17" t="s">
        <v>368</v>
      </c>
      <c r="BD17">
        <v>14</v>
      </c>
      <c r="BE17">
        <v>142811.52900000004</v>
      </c>
      <c r="BF17">
        <v>4.1763546975258546E-2</v>
      </c>
      <c r="BG17">
        <v>3.4360009102371802E-2</v>
      </c>
      <c r="BH17">
        <v>359235.47600000014</v>
      </c>
      <c r="BI17">
        <v>1.660280344917827E-2</v>
      </c>
      <c r="BJ17">
        <v>1.3659579201369393E-2</v>
      </c>
      <c r="BK17">
        <v>1</v>
      </c>
      <c r="BL17" t="s">
        <v>67</v>
      </c>
      <c r="BM17">
        <v>0</v>
      </c>
      <c r="BN17" t="s">
        <v>389</v>
      </c>
    </row>
    <row r="18" spans="1:66">
      <c r="A18" s="73" t="str">
        <f t="shared" si="20"/>
        <v>강인여객</v>
      </c>
      <c r="B18" s="73" t="str">
        <f t="shared" si="21"/>
        <v>103</v>
      </c>
      <c r="C18" s="74" t="str">
        <f t="shared" si="22"/>
        <v>70바5947</v>
      </c>
      <c r="D18" s="48" t="str">
        <f t="shared" si="23"/>
        <v>대형</v>
      </c>
      <c r="E18" s="44" t="str">
        <f t="shared" si="16"/>
        <v>B</v>
      </c>
      <c r="F18" s="94">
        <f t="shared" si="17"/>
        <v>0.90727272727272723</v>
      </c>
      <c r="G18" s="95">
        <f t="shared" si="18"/>
        <v>1.996</v>
      </c>
      <c r="H18" s="96">
        <f t="shared" si="19"/>
        <v>2.2000000000000002</v>
      </c>
      <c r="I18" s="97">
        <f t="shared" si="24"/>
        <v>5859.2340000000004</v>
      </c>
      <c r="J18" s="98">
        <f t="shared" si="25"/>
        <v>1.286922840030451E-2</v>
      </c>
      <c r="K18" s="98">
        <f t="shared" si="26"/>
        <v>0.38000734571422062</v>
      </c>
      <c r="L18" s="98">
        <f t="shared" si="27"/>
        <v>0.17271882297242266</v>
      </c>
      <c r="M18" s="99">
        <f t="shared" si="28"/>
        <v>14.906000000000001</v>
      </c>
      <c r="N18" s="100">
        <f t="shared" si="29"/>
        <v>0.32400000000000001</v>
      </c>
      <c r="O18" s="100">
        <f t="shared" si="30"/>
        <v>23.722999999999999</v>
      </c>
      <c r="P18" s="101">
        <f t="shared" si="31"/>
        <v>1.3299999999999998</v>
      </c>
      <c r="Q18" s="102">
        <f t="shared" si="32"/>
        <v>90</v>
      </c>
      <c r="R18" s="103">
        <f t="shared" si="33"/>
        <v>26.503901784868564</v>
      </c>
      <c r="S18" s="75">
        <f t="shared" si="34"/>
        <v>19</v>
      </c>
      <c r="T18" s="75">
        <f t="shared" si="35"/>
        <v>1390</v>
      </c>
      <c r="U18" t="s">
        <v>116</v>
      </c>
      <c r="V18" s="5" t="s">
        <v>117</v>
      </c>
      <c r="W18" t="s">
        <v>116</v>
      </c>
      <c r="X18" s="5" t="s">
        <v>117</v>
      </c>
      <c r="Y18" t="s">
        <v>183</v>
      </c>
      <c r="Z18" t="s">
        <v>166</v>
      </c>
      <c r="AA18" t="s">
        <v>48</v>
      </c>
      <c r="AB18">
        <v>502</v>
      </c>
      <c r="AC18" s="1">
        <v>5859.2340000000004</v>
      </c>
      <c r="AD18" s="1">
        <v>2934.931</v>
      </c>
      <c r="AE18" s="21">
        <v>1.996</v>
      </c>
      <c r="AF18">
        <v>2.2000000000000002</v>
      </c>
      <c r="AG18">
        <v>14.906000000000001</v>
      </c>
      <c r="AH18">
        <v>364.12796900000001</v>
      </c>
      <c r="AI18">
        <v>4.6860460000000002</v>
      </c>
      <c r="AJ18">
        <v>138.37130300000001</v>
      </c>
      <c r="AK18">
        <v>1012</v>
      </c>
      <c r="AL18">
        <v>19</v>
      </c>
      <c r="AM18">
        <v>1390</v>
      </c>
      <c r="AN18">
        <v>90</v>
      </c>
      <c r="AO18">
        <v>16.091138999999998</v>
      </c>
      <c r="AP18">
        <v>3401.4</v>
      </c>
      <c r="AQ18">
        <v>79.8</v>
      </c>
      <c r="AR18">
        <v>29</v>
      </c>
      <c r="AS18">
        <v>11070</v>
      </c>
      <c r="AT18">
        <v>0.32400000000000001</v>
      </c>
      <c r="AU18">
        <v>23.722999999999999</v>
      </c>
      <c r="AV18">
        <v>48576</v>
      </c>
      <c r="AW18">
        <v>0</v>
      </c>
      <c r="AX18" s="22">
        <v>0.55000000000000004</v>
      </c>
      <c r="AY18">
        <v>0.90727272727272723</v>
      </c>
      <c r="AZ18" t="s">
        <v>68</v>
      </c>
      <c r="BA18" t="s">
        <v>167</v>
      </c>
      <c r="BB18">
        <v>6</v>
      </c>
      <c r="BC18" t="s">
        <v>369</v>
      </c>
      <c r="BD18">
        <v>21</v>
      </c>
      <c r="BE18">
        <v>142811.52900000004</v>
      </c>
      <c r="BF18">
        <v>4.1027738033670928E-2</v>
      </c>
      <c r="BG18">
        <v>3.7223347779639621E-2</v>
      </c>
      <c r="BH18">
        <v>359235.47600000014</v>
      </c>
      <c r="BI18">
        <v>1.6310287795740969E-2</v>
      </c>
      <c r="BJ18">
        <v>1.4797879291044988E-2</v>
      </c>
      <c r="BK18">
        <v>1</v>
      </c>
      <c r="BL18" t="s">
        <v>68</v>
      </c>
      <c r="BM18">
        <v>0</v>
      </c>
      <c r="BN18" t="s">
        <v>389</v>
      </c>
    </row>
    <row r="19" spans="1:66">
      <c r="A19" s="76" t="str">
        <f t="shared" si="20"/>
        <v>강인여객</v>
      </c>
      <c r="B19" s="76" t="str">
        <f t="shared" si="21"/>
        <v>103</v>
      </c>
      <c r="C19" s="77" t="str">
        <f t="shared" si="22"/>
        <v>70바5987</v>
      </c>
      <c r="D19" s="65" t="str">
        <f t="shared" si="23"/>
        <v>대형</v>
      </c>
      <c r="E19" s="61" t="str">
        <f t="shared" si="16"/>
        <v>S</v>
      </c>
      <c r="F19" s="84">
        <f t="shared" si="17"/>
        <v>1.003181818181818</v>
      </c>
      <c r="G19" s="85">
        <f t="shared" si="18"/>
        <v>2.2069999999999999</v>
      </c>
      <c r="H19" s="86">
        <f t="shared" si="19"/>
        <v>2.2000000000000002</v>
      </c>
      <c r="I19" s="87">
        <f t="shared" si="24"/>
        <v>5719.9089999999997</v>
      </c>
      <c r="J19" s="88">
        <f t="shared" si="25"/>
        <v>1.2936806892549257E-2</v>
      </c>
      <c r="K19" s="88">
        <f t="shared" si="26"/>
        <v>0.36632424184712176</v>
      </c>
      <c r="L19" s="88">
        <f t="shared" si="27"/>
        <v>0.15437308530607743</v>
      </c>
      <c r="M19" s="89">
        <f t="shared" si="28"/>
        <v>12.644</v>
      </c>
      <c r="N19" s="90">
        <f t="shared" si="29"/>
        <v>0.33200000000000002</v>
      </c>
      <c r="O19" s="90">
        <f t="shared" si="30"/>
        <v>22.291</v>
      </c>
      <c r="P19" s="91">
        <f t="shared" si="31"/>
        <v>0.46666666666666667</v>
      </c>
      <c r="Q19" s="92">
        <f t="shared" si="32"/>
        <v>89</v>
      </c>
      <c r="R19" s="93">
        <f t="shared" si="33"/>
        <v>25.810884279215237</v>
      </c>
      <c r="S19" s="78">
        <f t="shared" si="34"/>
        <v>19</v>
      </c>
      <c r="T19" s="78">
        <f t="shared" si="35"/>
        <v>1275</v>
      </c>
      <c r="U19" t="s">
        <v>116</v>
      </c>
      <c r="V19" t="s">
        <v>117</v>
      </c>
      <c r="W19" s="4" t="s">
        <v>116</v>
      </c>
      <c r="X19" s="4" t="s">
        <v>117</v>
      </c>
      <c r="Y19" s="4" t="s">
        <v>185</v>
      </c>
      <c r="Z19" s="4" t="s">
        <v>166</v>
      </c>
      <c r="AA19" s="4" t="s">
        <v>48</v>
      </c>
      <c r="AB19" s="4">
        <v>502</v>
      </c>
      <c r="AC19" s="4">
        <v>5719.9089999999997</v>
      </c>
      <c r="AD19" s="4">
        <v>2591.375</v>
      </c>
      <c r="AE19" s="4">
        <v>2.2069999999999999</v>
      </c>
      <c r="AF19" s="4">
        <v>2.2000000000000002</v>
      </c>
      <c r="AG19" s="4">
        <v>12.644</v>
      </c>
      <c r="AH19" s="4">
        <v>357.00741599999998</v>
      </c>
      <c r="AI19" s="4">
        <v>4.6185359999999998</v>
      </c>
      <c r="AJ19" s="4">
        <v>130.78047100000001</v>
      </c>
      <c r="AK19" s="4">
        <v>883</v>
      </c>
      <c r="AL19" s="4">
        <v>19</v>
      </c>
      <c r="AM19" s="4">
        <v>1275</v>
      </c>
      <c r="AN19" s="4">
        <v>89</v>
      </c>
      <c r="AO19" s="4">
        <v>16.021820999999999</v>
      </c>
      <c r="AP19" s="4">
        <v>2575</v>
      </c>
      <c r="AQ19" s="4">
        <v>28</v>
      </c>
      <c r="AR19" s="4">
        <v>7</v>
      </c>
      <c r="AS19" s="4">
        <v>3276</v>
      </c>
      <c r="AT19" s="4">
        <v>0.33200000000000002</v>
      </c>
      <c r="AU19" s="4">
        <v>22.291</v>
      </c>
      <c r="AV19" s="4">
        <v>46847</v>
      </c>
      <c r="AW19" s="4">
        <v>0</v>
      </c>
      <c r="AX19" s="23">
        <v>0.56000000000000005</v>
      </c>
      <c r="AY19">
        <v>1.003181818181818</v>
      </c>
      <c r="AZ19" t="s">
        <v>71</v>
      </c>
      <c r="BA19" t="s">
        <v>167</v>
      </c>
      <c r="BB19">
        <v>2</v>
      </c>
      <c r="BC19" t="s">
        <v>518</v>
      </c>
      <c r="BD19">
        <v>17</v>
      </c>
      <c r="BE19">
        <v>142811.52900000004</v>
      </c>
      <c r="BF19">
        <v>4.0052151531827646E-2</v>
      </c>
      <c r="BG19">
        <v>4.0179590195792543E-2</v>
      </c>
      <c r="BH19">
        <v>359235.47600000014</v>
      </c>
      <c r="BI19">
        <v>1.5922450264906459E-2</v>
      </c>
      <c r="BJ19">
        <v>1.5973112606658429E-2</v>
      </c>
      <c r="BK19">
        <v>1</v>
      </c>
      <c r="BL19" t="s">
        <v>71</v>
      </c>
      <c r="BM19">
        <v>0</v>
      </c>
      <c r="BN19" t="s">
        <v>389</v>
      </c>
    </row>
    <row r="20" spans="1:66">
      <c r="A20" s="73" t="str">
        <f t="shared" si="20"/>
        <v>강인여객</v>
      </c>
      <c r="B20" s="73" t="str">
        <f t="shared" si="21"/>
        <v>103</v>
      </c>
      <c r="C20" s="74" t="str">
        <f t="shared" si="22"/>
        <v>70바5990</v>
      </c>
      <c r="D20" s="48" t="str">
        <f t="shared" si="23"/>
        <v>대형</v>
      </c>
      <c r="E20" s="44" t="str">
        <f t="shared" si="16"/>
        <v>D</v>
      </c>
      <c r="F20" s="94">
        <f t="shared" si="17"/>
        <v>0.84952380952380946</v>
      </c>
      <c r="G20" s="95">
        <f t="shared" si="18"/>
        <v>1.784</v>
      </c>
      <c r="H20" s="96">
        <f t="shared" si="19"/>
        <v>2.1</v>
      </c>
      <c r="I20" s="97">
        <f t="shared" si="24"/>
        <v>5693.8109999999997</v>
      </c>
      <c r="J20" s="98">
        <f t="shared" si="25"/>
        <v>3.5615819112753321E-2</v>
      </c>
      <c r="K20" s="98">
        <f t="shared" si="26"/>
        <v>0.39665992540604045</v>
      </c>
      <c r="L20" s="98">
        <f t="shared" si="27"/>
        <v>0.26678089595878757</v>
      </c>
      <c r="M20" s="99">
        <f t="shared" si="28"/>
        <v>18.794</v>
      </c>
      <c r="N20" s="100">
        <f t="shared" si="29"/>
        <v>0.86099999999999999</v>
      </c>
      <c r="O20" s="100">
        <f t="shared" si="30"/>
        <v>52.759</v>
      </c>
      <c r="P20" s="101">
        <f t="shared" si="31"/>
        <v>12.431666666666667</v>
      </c>
      <c r="Q20" s="102">
        <f t="shared" si="32"/>
        <v>93</v>
      </c>
      <c r="R20" s="103">
        <f t="shared" si="33"/>
        <v>27.89229519134242</v>
      </c>
      <c r="S20" s="75">
        <f t="shared" si="34"/>
        <v>49</v>
      </c>
      <c r="T20" s="75">
        <f t="shared" si="35"/>
        <v>3004</v>
      </c>
      <c r="U20" t="s">
        <v>116</v>
      </c>
      <c r="V20" s="5" t="s">
        <v>117</v>
      </c>
      <c r="W20" t="s">
        <v>116</v>
      </c>
      <c r="X20" s="5" t="s">
        <v>117</v>
      </c>
      <c r="Y20" t="s">
        <v>187</v>
      </c>
      <c r="Z20" t="s">
        <v>166</v>
      </c>
      <c r="AA20" t="s">
        <v>48</v>
      </c>
      <c r="AB20">
        <v>502</v>
      </c>
      <c r="AC20" s="1">
        <v>5693.8109999999997</v>
      </c>
      <c r="AD20" s="1">
        <v>3191.0079999999998</v>
      </c>
      <c r="AE20" s="21">
        <v>1.784</v>
      </c>
      <c r="AF20">
        <v>2.1</v>
      </c>
      <c r="AG20">
        <v>18.794</v>
      </c>
      <c r="AH20">
        <v>359.56825700000002</v>
      </c>
      <c r="AI20">
        <v>12.806317999999999</v>
      </c>
      <c r="AJ20">
        <v>142.626318</v>
      </c>
      <c r="AK20">
        <v>1519</v>
      </c>
      <c r="AL20">
        <v>49</v>
      </c>
      <c r="AM20">
        <v>3004</v>
      </c>
      <c r="AN20">
        <v>93</v>
      </c>
      <c r="AO20">
        <v>15.835132</v>
      </c>
      <c r="AP20">
        <v>8376.2999999999993</v>
      </c>
      <c r="AQ20">
        <v>745.9</v>
      </c>
      <c r="AR20">
        <v>56</v>
      </c>
      <c r="AS20">
        <v>26461</v>
      </c>
      <c r="AT20">
        <v>0.86099999999999999</v>
      </c>
      <c r="AU20">
        <v>52.759</v>
      </c>
      <c r="AV20">
        <v>52225</v>
      </c>
      <c r="AW20">
        <v>0</v>
      </c>
      <c r="AX20" s="22">
        <v>0.55000000000000004</v>
      </c>
      <c r="AY20">
        <v>0.84952380952380946</v>
      </c>
      <c r="AZ20" t="s">
        <v>67</v>
      </c>
      <c r="BA20" t="s">
        <v>167</v>
      </c>
      <c r="BB20">
        <v>1</v>
      </c>
      <c r="BC20" t="s">
        <v>168</v>
      </c>
      <c r="BD20">
        <v>11</v>
      </c>
      <c r="BE20">
        <v>142811.52900000004</v>
      </c>
      <c r="BF20">
        <v>3.9869407182105014E-2</v>
      </c>
      <c r="BG20">
        <v>3.3870010672797782E-2</v>
      </c>
      <c r="BH20">
        <v>359235.47600000014</v>
      </c>
      <c r="BI20">
        <v>1.5849801537975047E-2</v>
      </c>
      <c r="BJ20">
        <v>1.3464783782736895E-2</v>
      </c>
      <c r="BK20">
        <v>1</v>
      </c>
      <c r="BL20" t="s">
        <v>69</v>
      </c>
      <c r="BM20">
        <v>-1</v>
      </c>
      <c r="BN20" t="s">
        <v>390</v>
      </c>
    </row>
    <row r="21" spans="1:66">
      <c r="A21" s="76" t="str">
        <f t="shared" si="20"/>
        <v>강인여객</v>
      </c>
      <c r="B21" s="76" t="str">
        <f t="shared" si="21"/>
        <v>103</v>
      </c>
      <c r="C21" s="77" t="str">
        <f t="shared" si="22"/>
        <v>70바6016</v>
      </c>
      <c r="D21" s="65" t="str">
        <f t="shared" si="23"/>
        <v>대형</v>
      </c>
      <c r="E21" s="61" t="str">
        <f t="shared" si="16"/>
        <v>C</v>
      </c>
      <c r="F21" s="84">
        <f t="shared" si="17"/>
        <v>0.89363636363636356</v>
      </c>
      <c r="G21" s="85">
        <f t="shared" si="18"/>
        <v>1.966</v>
      </c>
      <c r="H21" s="86">
        <f t="shared" si="19"/>
        <v>2.2000000000000002</v>
      </c>
      <c r="I21" s="87">
        <f t="shared" si="24"/>
        <v>5337.527</v>
      </c>
      <c r="J21" s="88">
        <f t="shared" si="25"/>
        <v>2.8567483879124354E-2</v>
      </c>
      <c r="K21" s="88">
        <f t="shared" si="26"/>
        <v>0.37489826478234767</v>
      </c>
      <c r="L21" s="88">
        <f t="shared" si="27"/>
        <v>0.24880436202008907</v>
      </c>
      <c r="M21" s="89">
        <f t="shared" si="28"/>
        <v>14.401999999999999</v>
      </c>
      <c r="N21" s="90">
        <f t="shared" si="29"/>
        <v>0.749</v>
      </c>
      <c r="O21" s="90">
        <f t="shared" si="30"/>
        <v>25.574000000000002</v>
      </c>
      <c r="P21" s="91">
        <f t="shared" si="31"/>
        <v>5.6899999999999995</v>
      </c>
      <c r="Q21" s="92">
        <f t="shared" si="32"/>
        <v>94</v>
      </c>
      <c r="R21" s="93">
        <f t="shared" si="33"/>
        <v>27.494118039875399</v>
      </c>
      <c r="S21" s="78">
        <f t="shared" si="34"/>
        <v>40</v>
      </c>
      <c r="T21" s="78">
        <f t="shared" si="35"/>
        <v>1365</v>
      </c>
      <c r="U21" t="s">
        <v>116</v>
      </c>
      <c r="V21" s="5" t="s">
        <v>117</v>
      </c>
      <c r="W21" t="s">
        <v>116</v>
      </c>
      <c r="X21" s="5" t="s">
        <v>117</v>
      </c>
      <c r="Y21" t="s">
        <v>188</v>
      </c>
      <c r="Z21" t="s">
        <v>166</v>
      </c>
      <c r="AA21" t="s">
        <v>48</v>
      </c>
      <c r="AB21">
        <v>502</v>
      </c>
      <c r="AC21" s="1">
        <v>5337.527</v>
      </c>
      <c r="AD21" s="1">
        <v>2715.402</v>
      </c>
      <c r="AE21" s="21">
        <v>1.966</v>
      </c>
      <c r="AF21">
        <v>2.2000000000000002</v>
      </c>
      <c r="AG21">
        <v>14.401999999999999</v>
      </c>
      <c r="AH21">
        <v>325.43548600000003</v>
      </c>
      <c r="AI21">
        <v>9.2968729999999997</v>
      </c>
      <c r="AJ21">
        <v>122.005199</v>
      </c>
      <c r="AK21">
        <v>1328</v>
      </c>
      <c r="AL21">
        <v>40</v>
      </c>
      <c r="AM21">
        <v>1365</v>
      </c>
      <c r="AN21">
        <v>94</v>
      </c>
      <c r="AO21">
        <v>16.401183</v>
      </c>
      <c r="AP21">
        <v>4045.4</v>
      </c>
      <c r="AQ21">
        <v>341.4</v>
      </c>
      <c r="AR21">
        <v>23</v>
      </c>
      <c r="AS21">
        <v>10690</v>
      </c>
      <c r="AT21">
        <v>0.749</v>
      </c>
      <c r="AU21">
        <v>25.574000000000002</v>
      </c>
      <c r="AV21">
        <v>42936</v>
      </c>
      <c r="AW21">
        <v>0</v>
      </c>
      <c r="AX21" s="22">
        <v>0.51</v>
      </c>
      <c r="AY21">
        <v>0.89363636363636356</v>
      </c>
      <c r="AZ21" t="s">
        <v>69</v>
      </c>
      <c r="BA21" t="s">
        <v>167</v>
      </c>
      <c r="BB21">
        <v>2</v>
      </c>
      <c r="BC21" t="s">
        <v>174</v>
      </c>
      <c r="BD21">
        <v>8</v>
      </c>
      <c r="BE21">
        <v>142811.52900000004</v>
      </c>
      <c r="BF21">
        <v>3.7374622604873856E-2</v>
      </c>
      <c r="BG21">
        <v>3.3399321836900905E-2</v>
      </c>
      <c r="BH21">
        <v>359235.47600000014</v>
      </c>
      <c r="BI21">
        <v>1.4858017530540325E-2</v>
      </c>
      <c r="BJ21">
        <v>1.3277664756837398E-2</v>
      </c>
      <c r="BK21">
        <v>1</v>
      </c>
      <c r="BL21" t="s">
        <v>69</v>
      </c>
      <c r="BM21">
        <v>0</v>
      </c>
      <c r="BN21" t="s">
        <v>389</v>
      </c>
    </row>
    <row r="22" spans="1:66">
      <c r="A22" s="73" t="str">
        <f t="shared" si="20"/>
        <v>강인여객</v>
      </c>
      <c r="B22" s="73" t="str">
        <f t="shared" si="21"/>
        <v>103</v>
      </c>
      <c r="C22" s="74" t="str">
        <f t="shared" si="22"/>
        <v>70바6031</v>
      </c>
      <c r="D22" s="48" t="str">
        <f t="shared" si="23"/>
        <v>대형</v>
      </c>
      <c r="E22" s="44" t="str">
        <f t="shared" si="16"/>
        <v>D</v>
      </c>
      <c r="F22" s="94">
        <f t="shared" si="17"/>
        <v>0.80318181818181811</v>
      </c>
      <c r="G22" s="95">
        <f t="shared" si="18"/>
        <v>1.7669999999999999</v>
      </c>
      <c r="H22" s="96">
        <f t="shared" si="19"/>
        <v>2.2000000000000002</v>
      </c>
      <c r="I22" s="97">
        <f t="shared" si="24"/>
        <v>5327.8119999999999</v>
      </c>
      <c r="J22" s="98">
        <f t="shared" si="25"/>
        <v>2.4550579570291581E-2</v>
      </c>
      <c r="K22" s="98">
        <f t="shared" si="26"/>
        <v>0.3947397362907501</v>
      </c>
      <c r="L22" s="98">
        <f t="shared" si="27"/>
        <v>0.23199016782123694</v>
      </c>
      <c r="M22" s="99">
        <f t="shared" si="28"/>
        <v>20.356999999999999</v>
      </c>
      <c r="N22" s="100">
        <f t="shared" si="29"/>
        <v>4.298</v>
      </c>
      <c r="O22" s="100">
        <f t="shared" si="30"/>
        <v>86.94</v>
      </c>
      <c r="P22" s="101">
        <f t="shared" si="31"/>
        <v>16.295000000000002</v>
      </c>
      <c r="Q22" s="102">
        <f t="shared" si="32"/>
        <v>94</v>
      </c>
      <c r="R22" s="103">
        <f t="shared" si="33"/>
        <v>28.277331370041694</v>
      </c>
      <c r="S22" s="75">
        <f t="shared" si="34"/>
        <v>229</v>
      </c>
      <c r="T22" s="75">
        <f t="shared" si="35"/>
        <v>4632</v>
      </c>
      <c r="U22" t="s">
        <v>116</v>
      </c>
      <c r="V22" t="s">
        <v>117</v>
      </c>
      <c r="W22" s="4" t="s">
        <v>116</v>
      </c>
      <c r="X22" s="4" t="s">
        <v>117</v>
      </c>
      <c r="Y22" s="4" t="s">
        <v>393</v>
      </c>
      <c r="Z22" s="4" t="s">
        <v>166</v>
      </c>
      <c r="AA22" s="4" t="s">
        <v>48</v>
      </c>
      <c r="AB22" s="4">
        <v>502</v>
      </c>
      <c r="AC22" s="4">
        <v>5327.8119999999999</v>
      </c>
      <c r="AD22" s="4">
        <v>3014.386</v>
      </c>
      <c r="AE22" s="4">
        <v>1.7669999999999999</v>
      </c>
      <c r="AF22" s="4">
        <v>2.2000000000000002</v>
      </c>
      <c r="AG22" s="4">
        <v>20.356999999999999</v>
      </c>
      <c r="AH22" s="4">
        <v>324.45270699999998</v>
      </c>
      <c r="AI22" s="4">
        <v>7.9655019999999999</v>
      </c>
      <c r="AJ22" s="4">
        <v>128.074376</v>
      </c>
      <c r="AK22" s="4">
        <v>1236</v>
      </c>
      <c r="AL22" s="4">
        <v>229</v>
      </c>
      <c r="AM22" s="4">
        <v>4632</v>
      </c>
      <c r="AN22" s="4">
        <v>94</v>
      </c>
      <c r="AO22" s="4">
        <v>16.420919999999999</v>
      </c>
      <c r="AP22" s="4">
        <v>9258.5</v>
      </c>
      <c r="AQ22" s="4">
        <v>977.7</v>
      </c>
      <c r="AR22" s="4">
        <v>48</v>
      </c>
      <c r="AS22" s="4">
        <v>27321</v>
      </c>
      <c r="AT22" s="4">
        <v>4.298</v>
      </c>
      <c r="AU22" s="4">
        <v>86.94</v>
      </c>
      <c r="AV22" s="4">
        <v>46814</v>
      </c>
      <c r="AW22" s="4">
        <v>0</v>
      </c>
      <c r="AX22" s="23">
        <v>0.56999999999999995</v>
      </c>
      <c r="AY22">
        <v>0.80318181818181811</v>
      </c>
      <c r="AZ22" t="s">
        <v>67</v>
      </c>
      <c r="BA22" t="s">
        <v>167</v>
      </c>
      <c r="BB22">
        <v>6</v>
      </c>
      <c r="BC22" t="s">
        <v>570</v>
      </c>
      <c r="BD22">
        <v>14</v>
      </c>
      <c r="BE22">
        <v>142811.52900000004</v>
      </c>
      <c r="BF22">
        <v>3.7306595884146011E-2</v>
      </c>
      <c r="BG22">
        <v>2.9963979512402726E-2</v>
      </c>
      <c r="BH22">
        <v>359235.47600000014</v>
      </c>
      <c r="BI22">
        <v>1.4830973987658161E-2</v>
      </c>
      <c r="BJ22">
        <v>1.191196865281453E-2</v>
      </c>
      <c r="BK22">
        <v>1</v>
      </c>
      <c r="BL22" t="s">
        <v>67</v>
      </c>
      <c r="BM22">
        <v>0</v>
      </c>
      <c r="BN22" t="s">
        <v>389</v>
      </c>
    </row>
    <row r="23" spans="1:66">
      <c r="A23" s="76" t="str">
        <f t="shared" si="20"/>
        <v>강인여객</v>
      </c>
      <c r="B23" s="76" t="str">
        <f t="shared" si="21"/>
        <v>103</v>
      </c>
      <c r="C23" s="77" t="str">
        <f t="shared" si="22"/>
        <v>72바1258</v>
      </c>
      <c r="D23" s="65" t="str">
        <f t="shared" si="23"/>
        <v>대형</v>
      </c>
      <c r="E23" s="61" t="str">
        <f t="shared" si="16"/>
        <v>D</v>
      </c>
      <c r="F23" s="84">
        <f t="shared" si="17"/>
        <v>0.83818181818181814</v>
      </c>
      <c r="G23" s="85">
        <f t="shared" si="18"/>
        <v>1.8440000000000001</v>
      </c>
      <c r="H23" s="86">
        <f t="shared" si="19"/>
        <v>2.2000000000000002</v>
      </c>
      <c r="I23" s="87">
        <f t="shared" si="24"/>
        <v>4635.6419999999998</v>
      </c>
      <c r="J23" s="88">
        <f t="shared" si="25"/>
        <v>3.7014796866641664E-2</v>
      </c>
      <c r="K23" s="88">
        <f t="shared" si="26"/>
        <v>0.41560004878258849</v>
      </c>
      <c r="L23" s="88">
        <f t="shared" si="27"/>
        <v>0.28043580587111777</v>
      </c>
      <c r="M23" s="89">
        <f t="shared" si="28"/>
        <v>16.658000000000001</v>
      </c>
      <c r="N23" s="90">
        <f t="shared" si="29"/>
        <v>1.1859999999999999</v>
      </c>
      <c r="O23" s="90">
        <f t="shared" si="30"/>
        <v>59.710999999999999</v>
      </c>
      <c r="P23" s="91">
        <f t="shared" si="31"/>
        <v>15.975</v>
      </c>
      <c r="Q23" s="92">
        <f t="shared" si="32"/>
        <v>94</v>
      </c>
      <c r="R23" s="93">
        <f t="shared" si="33"/>
        <v>27.445075105642541</v>
      </c>
      <c r="S23" s="78">
        <f t="shared" si="34"/>
        <v>55</v>
      </c>
      <c r="T23" s="78">
        <f t="shared" si="35"/>
        <v>2768</v>
      </c>
      <c r="U23" t="s">
        <v>116</v>
      </c>
      <c r="V23" s="5" t="s">
        <v>117</v>
      </c>
      <c r="W23" t="s">
        <v>116</v>
      </c>
      <c r="X23" s="5" t="s">
        <v>117</v>
      </c>
      <c r="Y23" t="s">
        <v>190</v>
      </c>
      <c r="Z23" t="s">
        <v>166</v>
      </c>
      <c r="AA23" t="s">
        <v>48</v>
      </c>
      <c r="AB23">
        <v>502</v>
      </c>
      <c r="AC23" s="1">
        <v>4635.6419999999998</v>
      </c>
      <c r="AD23" s="1">
        <v>2513.3359999999998</v>
      </c>
      <c r="AE23" s="21">
        <v>1.8440000000000001</v>
      </c>
      <c r="AF23">
        <v>2.2000000000000002</v>
      </c>
      <c r="AG23">
        <v>16.658000000000001</v>
      </c>
      <c r="AH23">
        <v>308.56911200000002</v>
      </c>
      <c r="AI23">
        <v>11.421623</v>
      </c>
      <c r="AJ23">
        <v>128.24133800000001</v>
      </c>
      <c r="AK23">
        <v>1300</v>
      </c>
      <c r="AL23">
        <v>55</v>
      </c>
      <c r="AM23">
        <v>2768</v>
      </c>
      <c r="AN23">
        <v>94</v>
      </c>
      <c r="AO23">
        <v>15.023026</v>
      </c>
      <c r="AP23">
        <v>7788.5</v>
      </c>
      <c r="AQ23">
        <v>958.5</v>
      </c>
      <c r="AR23">
        <v>82</v>
      </c>
      <c r="AS23">
        <v>67812</v>
      </c>
      <c r="AT23">
        <v>1.1859999999999999</v>
      </c>
      <c r="AU23">
        <v>59.710999999999999</v>
      </c>
      <c r="AV23">
        <v>42072</v>
      </c>
      <c r="AW23">
        <v>0</v>
      </c>
      <c r="AX23" s="22">
        <v>0.53</v>
      </c>
      <c r="AY23">
        <v>0.83818181818181814</v>
      </c>
      <c r="AZ23" t="s">
        <v>67</v>
      </c>
      <c r="BA23" t="s">
        <v>167</v>
      </c>
      <c r="BB23">
        <v>2</v>
      </c>
      <c r="BC23" t="s">
        <v>177</v>
      </c>
      <c r="BD23">
        <v>9</v>
      </c>
      <c r="BE23">
        <v>142811.52900000004</v>
      </c>
      <c r="BF23">
        <v>3.2459858335386907E-2</v>
      </c>
      <c r="BG23">
        <v>2.7207263077478842E-2</v>
      </c>
      <c r="BH23">
        <v>359235.47600000014</v>
      </c>
      <c r="BI23">
        <v>1.2904187669928228E-2</v>
      </c>
      <c r="BJ23">
        <v>1.0816055483339842E-2</v>
      </c>
      <c r="BK23">
        <v>1</v>
      </c>
      <c r="BL23" t="s">
        <v>69</v>
      </c>
      <c r="BM23">
        <v>-1</v>
      </c>
      <c r="BN23" t="s">
        <v>390</v>
      </c>
    </row>
    <row r="24" spans="1:66">
      <c r="A24" s="73" t="str">
        <f t="shared" si="20"/>
        <v>강인여객</v>
      </c>
      <c r="B24" s="73" t="str">
        <f t="shared" si="21"/>
        <v>103</v>
      </c>
      <c r="C24" s="74" t="str">
        <f t="shared" si="22"/>
        <v>72바1260</v>
      </c>
      <c r="D24" s="48" t="str">
        <f t="shared" si="23"/>
        <v>대형</v>
      </c>
      <c r="E24" s="44" t="str">
        <f t="shared" si="16"/>
        <v>C</v>
      </c>
      <c r="F24" s="94">
        <f t="shared" si="17"/>
        <v>0.88681818181818173</v>
      </c>
      <c r="G24" s="95">
        <f t="shared" si="18"/>
        <v>1.9510000000000001</v>
      </c>
      <c r="H24" s="96">
        <f t="shared" si="19"/>
        <v>2.2000000000000002</v>
      </c>
      <c r="I24" s="97">
        <f t="shared" si="24"/>
        <v>3390.8789999999999</v>
      </c>
      <c r="J24" s="98">
        <f t="shared" si="25"/>
        <v>3.1212994363714559E-2</v>
      </c>
      <c r="K24" s="98">
        <f t="shared" si="26"/>
        <v>0.36139582047069924</v>
      </c>
      <c r="L24" s="98">
        <f t="shared" si="27"/>
        <v>0.21764268203023465</v>
      </c>
      <c r="M24" s="99">
        <f t="shared" si="28"/>
        <v>14.923999999999999</v>
      </c>
      <c r="N24" s="100">
        <f t="shared" si="29"/>
        <v>0.32400000000000001</v>
      </c>
      <c r="O24" s="100">
        <f t="shared" si="30"/>
        <v>33.03</v>
      </c>
      <c r="P24" s="101">
        <f t="shared" si="31"/>
        <v>0.63500000000000001</v>
      </c>
      <c r="Q24" s="102">
        <f t="shared" si="32"/>
        <v>90</v>
      </c>
      <c r="R24" s="103">
        <f t="shared" si="33"/>
        <v>26.397627949532218</v>
      </c>
      <c r="S24" s="75">
        <f t="shared" si="34"/>
        <v>11</v>
      </c>
      <c r="T24" s="75">
        <f t="shared" si="35"/>
        <v>1120</v>
      </c>
      <c r="U24" t="s">
        <v>116</v>
      </c>
      <c r="V24" s="5" t="s">
        <v>117</v>
      </c>
      <c r="W24" t="s">
        <v>116</v>
      </c>
      <c r="X24" s="5" t="s">
        <v>117</v>
      </c>
      <c r="Y24" t="s">
        <v>192</v>
      </c>
      <c r="Z24" t="s">
        <v>166</v>
      </c>
      <c r="AA24" t="s">
        <v>48</v>
      </c>
      <c r="AB24">
        <v>502</v>
      </c>
      <c r="AC24" s="1">
        <v>3390.8789999999999</v>
      </c>
      <c r="AD24" s="1">
        <v>1738.27</v>
      </c>
      <c r="AE24" s="21">
        <v>1.9510000000000001</v>
      </c>
      <c r="AF24">
        <v>2.2000000000000002</v>
      </c>
      <c r="AG24">
        <v>14.923999999999999</v>
      </c>
      <c r="AH24">
        <v>211.48467600000001</v>
      </c>
      <c r="AI24">
        <v>6.60107</v>
      </c>
      <c r="AJ24">
        <v>76.429677999999996</v>
      </c>
      <c r="AK24">
        <v>738</v>
      </c>
      <c r="AL24">
        <v>11</v>
      </c>
      <c r="AM24">
        <v>1120</v>
      </c>
      <c r="AN24">
        <v>90</v>
      </c>
      <c r="AO24">
        <v>16.033685999999999</v>
      </c>
      <c r="AP24">
        <v>2580.4</v>
      </c>
      <c r="AQ24">
        <v>38.1</v>
      </c>
      <c r="AR24">
        <v>17</v>
      </c>
      <c r="AS24">
        <v>7751</v>
      </c>
      <c r="AT24">
        <v>0.32400000000000001</v>
      </c>
      <c r="AU24">
        <v>33.03</v>
      </c>
      <c r="AV24">
        <v>5975</v>
      </c>
      <c r="AW24">
        <v>0</v>
      </c>
      <c r="AX24" s="22">
        <v>0.54</v>
      </c>
      <c r="AY24">
        <v>0.88681818181818173</v>
      </c>
      <c r="AZ24" t="s">
        <v>69</v>
      </c>
      <c r="BA24" t="s">
        <v>167</v>
      </c>
      <c r="BB24">
        <v>3</v>
      </c>
      <c r="BC24" t="s">
        <v>196</v>
      </c>
      <c r="BD24">
        <v>11</v>
      </c>
      <c r="BE24">
        <v>142811.52900000004</v>
      </c>
      <c r="BF24">
        <v>2.3743734303131779E-2</v>
      </c>
      <c r="BG24">
        <v>2.1056375284277316E-2</v>
      </c>
      <c r="BH24">
        <v>359235.47600000014</v>
      </c>
      <c r="BI24">
        <v>9.4391540550410411E-3</v>
      </c>
      <c r="BJ24">
        <v>8.3708134369932137E-3</v>
      </c>
      <c r="BK24">
        <v>1</v>
      </c>
      <c r="BL24" t="s">
        <v>69</v>
      </c>
      <c r="BM24">
        <v>0</v>
      </c>
      <c r="BN24" t="s">
        <v>389</v>
      </c>
    </row>
    <row r="25" spans="1:66">
      <c r="A25" s="76" t="str">
        <f t="shared" si="20"/>
        <v>강인여객</v>
      </c>
      <c r="B25" s="76" t="str">
        <f t="shared" si="21"/>
        <v>103</v>
      </c>
      <c r="C25" s="77" t="str">
        <f t="shared" si="22"/>
        <v>72바1299</v>
      </c>
      <c r="D25" s="65" t="str">
        <f t="shared" si="23"/>
        <v>대형</v>
      </c>
      <c r="E25" s="61" t="str">
        <f t="shared" si="16"/>
        <v>B</v>
      </c>
      <c r="F25" s="84">
        <f t="shared" si="17"/>
        <v>0.9031818181818182</v>
      </c>
      <c r="G25" s="85">
        <f t="shared" si="18"/>
        <v>1.9870000000000001</v>
      </c>
      <c r="H25" s="86">
        <f t="shared" si="19"/>
        <v>2.2000000000000002</v>
      </c>
      <c r="I25" s="87">
        <f t="shared" si="24"/>
        <v>5372.7749999999996</v>
      </c>
      <c r="J25" s="88">
        <f t="shared" si="25"/>
        <v>1.8255665138126861E-2</v>
      </c>
      <c r="K25" s="88">
        <f t="shared" si="26"/>
        <v>0.38169369138861725</v>
      </c>
      <c r="L25" s="88">
        <f t="shared" si="27"/>
        <v>0.23991326642191421</v>
      </c>
      <c r="M25" s="89">
        <f t="shared" si="28"/>
        <v>15.157</v>
      </c>
      <c r="N25" s="90">
        <f t="shared" si="29"/>
        <v>0.33500000000000002</v>
      </c>
      <c r="O25" s="90">
        <f t="shared" si="30"/>
        <v>37.168999999999997</v>
      </c>
      <c r="P25" s="91">
        <f t="shared" si="31"/>
        <v>0.125</v>
      </c>
      <c r="Q25" s="92">
        <f t="shared" si="32"/>
        <v>89</v>
      </c>
      <c r="R25" s="93">
        <f t="shared" si="33"/>
        <v>26.681359294053873</v>
      </c>
      <c r="S25" s="78">
        <f t="shared" si="34"/>
        <v>18</v>
      </c>
      <c r="T25" s="78">
        <f t="shared" si="35"/>
        <v>1997</v>
      </c>
      <c r="U25" t="s">
        <v>116</v>
      </c>
      <c r="V25" t="s">
        <v>117</v>
      </c>
      <c r="W25" s="4" t="s">
        <v>116</v>
      </c>
      <c r="X25" s="4" t="s">
        <v>117</v>
      </c>
      <c r="Y25" s="4" t="s">
        <v>193</v>
      </c>
      <c r="Z25" s="4" t="s">
        <v>166</v>
      </c>
      <c r="AA25" s="4" t="s">
        <v>48</v>
      </c>
      <c r="AB25" s="4">
        <v>502</v>
      </c>
      <c r="AC25" s="4">
        <v>5372.7749999999996</v>
      </c>
      <c r="AD25" s="4">
        <v>2703.7739999999999</v>
      </c>
      <c r="AE25" s="4">
        <v>1.9870000000000001</v>
      </c>
      <c r="AF25" s="4">
        <v>2.2000000000000002</v>
      </c>
      <c r="AG25" s="4">
        <v>15.157</v>
      </c>
      <c r="AH25" s="4">
        <v>335.58519799999999</v>
      </c>
      <c r="AI25" s="4">
        <v>6.1263310000000004</v>
      </c>
      <c r="AJ25" s="4">
        <v>128.09075300000001</v>
      </c>
      <c r="AK25" s="4">
        <v>1289</v>
      </c>
      <c r="AL25" s="4">
        <v>18</v>
      </c>
      <c r="AM25" s="4">
        <v>1997</v>
      </c>
      <c r="AN25" s="4">
        <v>89</v>
      </c>
      <c r="AO25" s="4">
        <v>16.010166000000002</v>
      </c>
      <c r="AP25" s="4">
        <v>2356</v>
      </c>
      <c r="AQ25" s="4">
        <v>7.5</v>
      </c>
      <c r="AR25" s="4">
        <v>24</v>
      </c>
      <c r="AS25" s="4">
        <v>7891</v>
      </c>
      <c r="AT25" s="4">
        <v>0.33500000000000002</v>
      </c>
      <c r="AU25" s="4">
        <v>37.168999999999997</v>
      </c>
      <c r="AV25" s="4">
        <v>46683</v>
      </c>
      <c r="AW25" s="4">
        <v>0</v>
      </c>
      <c r="AX25" s="23">
        <v>0.55000000000000004</v>
      </c>
      <c r="AY25">
        <v>0.9031818181818182</v>
      </c>
      <c r="AZ25" t="s">
        <v>68</v>
      </c>
      <c r="BA25" t="s">
        <v>167</v>
      </c>
      <c r="BB25">
        <v>11</v>
      </c>
      <c r="BC25" t="s">
        <v>524</v>
      </c>
      <c r="BD25">
        <v>11</v>
      </c>
      <c r="BE25">
        <v>142811.52900000004</v>
      </c>
      <c r="BF25">
        <v>3.7621437412101361E-2</v>
      </c>
      <c r="BG25">
        <v>3.3978998244475186E-2</v>
      </c>
      <c r="BH25">
        <v>359235.47600000014</v>
      </c>
      <c r="BI25">
        <v>1.4956137015821894E-2</v>
      </c>
      <c r="BJ25">
        <v>1.350811102292641E-2</v>
      </c>
      <c r="BK25">
        <v>1</v>
      </c>
      <c r="BL25" t="s">
        <v>66</v>
      </c>
      <c r="BM25">
        <v>-1</v>
      </c>
      <c r="BN25" t="s">
        <v>390</v>
      </c>
    </row>
    <row r="26" spans="1:66">
      <c r="A26" s="73" t="str">
        <f t="shared" si="20"/>
        <v>강인여객</v>
      </c>
      <c r="B26" s="73" t="str">
        <f t="shared" si="21"/>
        <v>103</v>
      </c>
      <c r="C26" s="74" t="str">
        <f t="shared" si="22"/>
        <v>72바1300</v>
      </c>
      <c r="D26" s="48" t="str">
        <f t="shared" si="23"/>
        <v>대형</v>
      </c>
      <c r="E26" s="44" t="str">
        <f t="shared" si="16"/>
        <v>C</v>
      </c>
      <c r="F26" s="94">
        <f t="shared" si="17"/>
        <v>0.87904761904761908</v>
      </c>
      <c r="G26" s="95">
        <f t="shared" si="18"/>
        <v>1.8460000000000001</v>
      </c>
      <c r="H26" s="96">
        <f t="shared" si="19"/>
        <v>2.1</v>
      </c>
      <c r="I26" s="97">
        <f t="shared" si="24"/>
        <v>5281.8190000000004</v>
      </c>
      <c r="J26" s="98">
        <f t="shared" si="25"/>
        <v>2.6289106675993126E-2</v>
      </c>
      <c r="K26" s="98">
        <f t="shared" si="26"/>
        <v>0.3822553373862671</v>
      </c>
      <c r="L26" s="98">
        <f t="shared" si="27"/>
        <v>0.19292595978771707</v>
      </c>
      <c r="M26" s="99">
        <f t="shared" si="28"/>
        <v>17.274999999999999</v>
      </c>
      <c r="N26" s="100">
        <f t="shared" si="29"/>
        <v>0</v>
      </c>
      <c r="O26" s="100">
        <f t="shared" si="30"/>
        <v>2.84</v>
      </c>
      <c r="P26" s="101">
        <f t="shared" si="31"/>
        <v>0.38333333333333336</v>
      </c>
      <c r="Q26" s="102">
        <f t="shared" si="32"/>
        <v>90</v>
      </c>
      <c r="R26" s="103">
        <f t="shared" si="33"/>
        <v>26.67318998832096</v>
      </c>
      <c r="S26" s="75">
        <f t="shared" si="34"/>
        <v>0</v>
      </c>
      <c r="T26" s="75">
        <f t="shared" si="35"/>
        <v>150</v>
      </c>
      <c r="U26" t="s">
        <v>116</v>
      </c>
      <c r="V26" s="5" t="s">
        <v>117</v>
      </c>
      <c r="W26" t="s">
        <v>116</v>
      </c>
      <c r="X26" s="5" t="s">
        <v>117</v>
      </c>
      <c r="Y26" t="s">
        <v>195</v>
      </c>
      <c r="Z26" t="s">
        <v>166</v>
      </c>
      <c r="AA26" t="s">
        <v>48</v>
      </c>
      <c r="AB26">
        <v>502</v>
      </c>
      <c r="AC26" s="1">
        <v>5281.8190000000004</v>
      </c>
      <c r="AD26" s="1">
        <v>2861.5079999999998</v>
      </c>
      <c r="AE26" s="21">
        <v>1.8460000000000001</v>
      </c>
      <c r="AF26">
        <v>2.1</v>
      </c>
      <c r="AG26">
        <v>17.274999999999999</v>
      </c>
      <c r="AH26">
        <v>334.80076400000002</v>
      </c>
      <c r="AI26">
        <v>8.8016129999999997</v>
      </c>
      <c r="AJ26">
        <v>127.97937899999999</v>
      </c>
      <c r="AK26">
        <v>1019</v>
      </c>
      <c r="AL26">
        <v>0</v>
      </c>
      <c r="AM26">
        <v>150</v>
      </c>
      <c r="AN26">
        <v>90</v>
      </c>
      <c r="AO26">
        <v>15.776006000000001</v>
      </c>
      <c r="AP26">
        <v>4206.7</v>
      </c>
      <c r="AQ26">
        <v>23</v>
      </c>
      <c r="AR26">
        <v>2543</v>
      </c>
      <c r="AS26">
        <v>0</v>
      </c>
      <c r="AT26">
        <v>0</v>
      </c>
      <c r="AU26">
        <v>2.84</v>
      </c>
      <c r="AV26">
        <v>44732</v>
      </c>
      <c r="AW26">
        <v>0</v>
      </c>
      <c r="AX26" s="22">
        <v>0.56000000000000005</v>
      </c>
      <c r="AY26">
        <v>0.87904761904761908</v>
      </c>
      <c r="AZ26" t="s">
        <v>69</v>
      </c>
      <c r="BA26" t="s">
        <v>167</v>
      </c>
      <c r="BB26">
        <v>4</v>
      </c>
      <c r="BC26" t="s">
        <v>191</v>
      </c>
      <c r="BD26">
        <v>12</v>
      </c>
      <c r="BE26">
        <v>142811.52900000004</v>
      </c>
      <c r="BF26">
        <v>3.6984542053323993E-2</v>
      </c>
      <c r="BG26">
        <v>3.2511173633540995E-2</v>
      </c>
      <c r="BH26">
        <v>359235.47600000014</v>
      </c>
      <c r="BI26">
        <v>1.470294375937414E-2</v>
      </c>
      <c r="BJ26">
        <v>1.2924587704668887E-2</v>
      </c>
      <c r="BK26">
        <v>1</v>
      </c>
      <c r="BL26" t="s">
        <v>68</v>
      </c>
      <c r="BM26">
        <v>-1</v>
      </c>
      <c r="BN26" t="s">
        <v>390</v>
      </c>
    </row>
    <row r="27" spans="1:66">
      <c r="A27" s="76" t="str">
        <f t="shared" si="20"/>
        <v>강인여객</v>
      </c>
      <c r="B27" s="76" t="str">
        <f t="shared" si="21"/>
        <v>103</v>
      </c>
      <c r="C27" s="77" t="str">
        <f t="shared" si="22"/>
        <v>72바1337</v>
      </c>
      <c r="D27" s="65" t="str">
        <f t="shared" si="23"/>
        <v>대형</v>
      </c>
      <c r="E27" s="61" t="str">
        <f t="shared" si="16"/>
        <v>A</v>
      </c>
      <c r="F27" s="84">
        <f t="shared" si="17"/>
        <v>0.96090909090909082</v>
      </c>
      <c r="G27" s="85">
        <f t="shared" si="18"/>
        <v>2.1139999999999999</v>
      </c>
      <c r="H27" s="86">
        <f t="shared" si="19"/>
        <v>2.2000000000000002</v>
      </c>
      <c r="I27" s="87">
        <f t="shared" si="24"/>
        <v>5172.125</v>
      </c>
      <c r="J27" s="88">
        <f t="shared" si="25"/>
        <v>2.5603921095343717E-2</v>
      </c>
      <c r="K27" s="88">
        <f t="shared" si="26"/>
        <v>0.36366428838989562</v>
      </c>
      <c r="L27" s="88">
        <f t="shared" si="27"/>
        <v>0.18019672765062716</v>
      </c>
      <c r="M27" s="89">
        <f t="shared" si="28"/>
        <v>12.191000000000001</v>
      </c>
      <c r="N27" s="90">
        <f t="shared" si="29"/>
        <v>0.73499999999999999</v>
      </c>
      <c r="O27" s="90">
        <f t="shared" si="30"/>
        <v>20.359000000000002</v>
      </c>
      <c r="P27" s="91">
        <f t="shared" si="31"/>
        <v>0.57499999999999996</v>
      </c>
      <c r="Q27" s="92">
        <f t="shared" si="32"/>
        <v>89</v>
      </c>
      <c r="R27" s="93">
        <f t="shared" si="33"/>
        <v>26.514191603630085</v>
      </c>
      <c r="S27" s="78">
        <f t="shared" si="34"/>
        <v>38</v>
      </c>
      <c r="T27" s="78">
        <f t="shared" si="35"/>
        <v>1053</v>
      </c>
      <c r="U27" t="s">
        <v>116</v>
      </c>
      <c r="V27" t="s">
        <v>117</v>
      </c>
      <c r="W27" t="s">
        <v>116</v>
      </c>
      <c r="X27" s="4" t="s">
        <v>117</v>
      </c>
      <c r="Y27" s="4" t="s">
        <v>394</v>
      </c>
      <c r="Z27" s="4" t="s">
        <v>166</v>
      </c>
      <c r="AA27" s="4" t="s">
        <v>48</v>
      </c>
      <c r="AB27" s="4">
        <v>502</v>
      </c>
      <c r="AC27" s="4">
        <v>5172.125</v>
      </c>
      <c r="AD27" s="4">
        <v>2446.8180000000002</v>
      </c>
      <c r="AE27" s="4">
        <v>2.1139999999999999</v>
      </c>
      <c r="AF27" s="4">
        <v>2.2000000000000002</v>
      </c>
      <c r="AG27" s="4">
        <v>12.191000000000001</v>
      </c>
      <c r="AH27" s="4">
        <v>319.40381200000002</v>
      </c>
      <c r="AI27" s="4">
        <v>8.1779899999999994</v>
      </c>
      <c r="AJ27" s="4">
        <v>116.15576</v>
      </c>
      <c r="AK27" s="4">
        <v>932</v>
      </c>
      <c r="AL27" s="4">
        <v>38</v>
      </c>
      <c r="AM27" s="4">
        <v>1053</v>
      </c>
      <c r="AN27" s="4">
        <v>89</v>
      </c>
      <c r="AO27" s="4">
        <v>16.193059000000002</v>
      </c>
      <c r="AP27" s="4">
        <v>3107.4</v>
      </c>
      <c r="AQ27" s="4">
        <v>34.5</v>
      </c>
      <c r="AR27" s="4">
        <v>34</v>
      </c>
      <c r="AS27" s="4">
        <v>13113</v>
      </c>
      <c r="AT27" s="4">
        <v>0.73499999999999999</v>
      </c>
      <c r="AU27" s="4">
        <v>20.359000000000002</v>
      </c>
      <c r="AV27" s="4">
        <v>45897</v>
      </c>
      <c r="AW27" s="4">
        <v>0</v>
      </c>
      <c r="AX27" s="23">
        <v>0.51</v>
      </c>
      <c r="AY27">
        <v>0.96090909090909082</v>
      </c>
      <c r="AZ27" t="s">
        <v>66</v>
      </c>
      <c r="BA27" t="s">
        <v>167</v>
      </c>
      <c r="BB27">
        <v>2</v>
      </c>
      <c r="BC27" t="s">
        <v>388</v>
      </c>
      <c r="BD27">
        <v>16</v>
      </c>
      <c r="BE27">
        <v>142811.52900000004</v>
      </c>
      <c r="BF27">
        <v>3.6216438800259598E-2</v>
      </c>
      <c r="BG27">
        <v>3.4800705283522172E-2</v>
      </c>
      <c r="BH27">
        <v>359235.47600000014</v>
      </c>
      <c r="BI27">
        <v>1.4397589730252583E-2</v>
      </c>
      <c r="BJ27">
        <v>1.3834774858979071E-2</v>
      </c>
      <c r="BK27">
        <v>2</v>
      </c>
      <c r="BL27" t="s">
        <v>66</v>
      </c>
      <c r="BM27">
        <v>0</v>
      </c>
      <c r="BN27" t="s">
        <v>389</v>
      </c>
    </row>
    <row r="28" spans="1:66">
      <c r="A28" s="73" t="str">
        <f t="shared" si="20"/>
        <v>강인여객</v>
      </c>
      <c r="B28" s="73" t="str">
        <f t="shared" si="21"/>
        <v>103</v>
      </c>
      <c r="C28" s="74" t="str">
        <f t="shared" si="22"/>
        <v>72바1338</v>
      </c>
      <c r="D28" s="48" t="str">
        <f t="shared" si="23"/>
        <v>대형</v>
      </c>
      <c r="E28" s="44" t="str">
        <f t="shared" si="16"/>
        <v>B</v>
      </c>
      <c r="F28" s="94">
        <f t="shared" si="17"/>
        <v>0.928181818181818</v>
      </c>
      <c r="G28" s="95">
        <f t="shared" si="18"/>
        <v>2.0419999999999998</v>
      </c>
      <c r="H28" s="96">
        <f t="shared" si="19"/>
        <v>2.2000000000000002</v>
      </c>
      <c r="I28" s="97">
        <f t="shared" si="24"/>
        <v>4869.134</v>
      </c>
      <c r="J28" s="98">
        <f t="shared" si="25"/>
        <v>1.6745518280655909E-2</v>
      </c>
      <c r="K28" s="98">
        <f t="shared" si="26"/>
        <v>0.38655245280541484</v>
      </c>
      <c r="L28" s="98">
        <f t="shared" si="27"/>
        <v>0.18565929793675837</v>
      </c>
      <c r="M28" s="99">
        <f t="shared" si="28"/>
        <v>13.61</v>
      </c>
      <c r="N28" s="100">
        <f t="shared" si="29"/>
        <v>0.43099999999999999</v>
      </c>
      <c r="O28" s="100">
        <f t="shared" si="30"/>
        <v>46.701999999999998</v>
      </c>
      <c r="P28" s="101">
        <f t="shared" si="31"/>
        <v>1.8416666666666666</v>
      </c>
      <c r="Q28" s="102">
        <f t="shared" si="32"/>
        <v>93</v>
      </c>
      <c r="R28" s="103">
        <f t="shared" si="33"/>
        <v>26.979997794006753</v>
      </c>
      <c r="S28" s="75">
        <f t="shared" si="34"/>
        <v>21</v>
      </c>
      <c r="T28" s="75">
        <f t="shared" si="35"/>
        <v>2274</v>
      </c>
      <c r="U28" t="s">
        <v>116</v>
      </c>
      <c r="V28" t="s">
        <v>117</v>
      </c>
      <c r="W28" s="4" t="s">
        <v>116</v>
      </c>
      <c r="X28" s="4" t="s">
        <v>117</v>
      </c>
      <c r="Y28" s="4" t="s">
        <v>197</v>
      </c>
      <c r="Z28" s="4" t="s">
        <v>166</v>
      </c>
      <c r="AA28" s="4" t="s">
        <v>48</v>
      </c>
      <c r="AB28" s="4">
        <v>502</v>
      </c>
      <c r="AC28" s="4">
        <v>4869.134</v>
      </c>
      <c r="AD28" s="4">
        <v>2383.9679999999998</v>
      </c>
      <c r="AE28" s="4">
        <v>2.0419999999999998</v>
      </c>
      <c r="AF28" s="4">
        <v>2.2000000000000002</v>
      </c>
      <c r="AG28" s="4">
        <v>13.61</v>
      </c>
      <c r="AH28" s="4">
        <v>302.44910399999998</v>
      </c>
      <c r="AI28" s="4">
        <v>5.064667</v>
      </c>
      <c r="AJ28" s="4">
        <v>116.912443</v>
      </c>
      <c r="AK28" s="4">
        <v>904</v>
      </c>
      <c r="AL28" s="4">
        <v>21</v>
      </c>
      <c r="AM28" s="4">
        <v>2274</v>
      </c>
      <c r="AN28" s="4">
        <v>93</v>
      </c>
      <c r="AO28" s="4">
        <v>16.099018999999998</v>
      </c>
      <c r="AP28" s="4">
        <v>4385.1000000000004</v>
      </c>
      <c r="AQ28" s="4">
        <v>110.5</v>
      </c>
      <c r="AR28" s="4">
        <v>32</v>
      </c>
      <c r="AS28" s="4">
        <v>19249</v>
      </c>
      <c r="AT28" s="4">
        <v>0.43099999999999999</v>
      </c>
      <c r="AU28" s="4">
        <v>46.701999999999998</v>
      </c>
      <c r="AV28" s="4">
        <v>44786</v>
      </c>
      <c r="AW28" s="4">
        <v>0</v>
      </c>
      <c r="AX28" s="23">
        <v>0.52</v>
      </c>
      <c r="AY28">
        <v>0.928181818181818</v>
      </c>
      <c r="AZ28" t="s">
        <v>68</v>
      </c>
      <c r="BA28" t="s">
        <v>167</v>
      </c>
      <c r="BB28">
        <v>3</v>
      </c>
      <c r="BC28" t="s">
        <v>184</v>
      </c>
      <c r="BD28">
        <v>15</v>
      </c>
      <c r="BE28">
        <v>142811.52900000004</v>
      </c>
      <c r="BF28">
        <v>3.4094824375138499E-2</v>
      </c>
      <c r="BG28">
        <v>3.1646196079105821E-2</v>
      </c>
      <c r="BH28">
        <v>359235.47600000014</v>
      </c>
      <c r="BI28">
        <v>1.3554156883993267E-2</v>
      </c>
      <c r="BJ28">
        <v>1.2580721980506476E-2</v>
      </c>
      <c r="BK28">
        <v>1</v>
      </c>
      <c r="BL28" t="s">
        <v>66</v>
      </c>
      <c r="BM28">
        <v>-1</v>
      </c>
      <c r="BN28" t="s">
        <v>390</v>
      </c>
    </row>
    <row r="29" spans="1:66">
      <c r="A29" s="76" t="str">
        <f t="shared" si="20"/>
        <v>강인여객</v>
      </c>
      <c r="B29" s="76" t="str">
        <f t="shared" si="21"/>
        <v>103</v>
      </c>
      <c r="C29" s="77" t="str">
        <f t="shared" si="22"/>
        <v>72바1339</v>
      </c>
      <c r="D29" s="65" t="str">
        <f t="shared" si="23"/>
        <v>대형</v>
      </c>
      <c r="E29" s="61" t="str">
        <f t="shared" si="16"/>
        <v>C</v>
      </c>
      <c r="F29" s="84">
        <f t="shared" si="17"/>
        <v>0.8571428571428571</v>
      </c>
      <c r="G29" s="85">
        <f t="shared" si="18"/>
        <v>1.8</v>
      </c>
      <c r="H29" s="86">
        <f t="shared" si="19"/>
        <v>2.1</v>
      </c>
      <c r="I29" s="87">
        <f t="shared" si="24"/>
        <v>5410.8239999999996</v>
      </c>
      <c r="J29" s="88">
        <f t="shared" si="25"/>
        <v>1.729853708467877E-2</v>
      </c>
      <c r="K29" s="88">
        <f t="shared" si="26"/>
        <v>0.3776631310009268</v>
      </c>
      <c r="L29" s="88">
        <f t="shared" si="27"/>
        <v>0.27352580679024119</v>
      </c>
      <c r="M29" s="89">
        <f t="shared" si="28"/>
        <v>16.86</v>
      </c>
      <c r="N29" s="90">
        <f t="shared" si="29"/>
        <v>1.331</v>
      </c>
      <c r="O29" s="90">
        <f t="shared" si="30"/>
        <v>39.07</v>
      </c>
      <c r="P29" s="91">
        <f t="shared" si="31"/>
        <v>0.14166666666666666</v>
      </c>
      <c r="Q29" s="92">
        <f t="shared" si="32"/>
        <v>93</v>
      </c>
      <c r="R29" s="93">
        <f t="shared" si="33"/>
        <v>27.531087417210639</v>
      </c>
      <c r="S29" s="78">
        <f t="shared" si="34"/>
        <v>72</v>
      </c>
      <c r="T29" s="78">
        <f t="shared" si="35"/>
        <v>2114</v>
      </c>
      <c r="U29" t="s">
        <v>116</v>
      </c>
      <c r="V29" s="5" t="s">
        <v>117</v>
      </c>
      <c r="W29" t="s">
        <v>116</v>
      </c>
      <c r="X29" s="5" t="s">
        <v>117</v>
      </c>
      <c r="Y29" t="s">
        <v>396</v>
      </c>
      <c r="Z29" t="s">
        <v>166</v>
      </c>
      <c r="AA29" t="s">
        <v>48</v>
      </c>
      <c r="AB29">
        <v>502</v>
      </c>
      <c r="AC29" s="1">
        <v>5410.8239999999996</v>
      </c>
      <c r="AD29" s="1">
        <v>3005.9189999999999</v>
      </c>
      <c r="AE29" s="21">
        <v>1.8</v>
      </c>
      <c r="AF29">
        <v>2.1</v>
      </c>
      <c r="AG29">
        <v>16.86</v>
      </c>
      <c r="AH29">
        <v>324.83076299999999</v>
      </c>
      <c r="AI29">
        <v>5.619097</v>
      </c>
      <c r="AJ29">
        <v>122.676603</v>
      </c>
      <c r="AK29">
        <v>1480</v>
      </c>
      <c r="AL29">
        <v>72</v>
      </c>
      <c r="AM29">
        <v>2114</v>
      </c>
      <c r="AN29">
        <v>93</v>
      </c>
      <c r="AO29">
        <v>16.657363</v>
      </c>
      <c r="AP29">
        <v>3559.7</v>
      </c>
      <c r="AQ29">
        <v>8.5</v>
      </c>
      <c r="AR29">
        <v>21</v>
      </c>
      <c r="AS29">
        <v>10134</v>
      </c>
      <c r="AT29">
        <v>1.331</v>
      </c>
      <c r="AU29">
        <v>39.07</v>
      </c>
      <c r="AV29">
        <v>48000</v>
      </c>
      <c r="AW29">
        <v>0</v>
      </c>
      <c r="AX29" s="22">
        <v>0.52</v>
      </c>
      <c r="AY29">
        <v>0.8571428571428571</v>
      </c>
      <c r="AZ29" t="s">
        <v>69</v>
      </c>
      <c r="BA29" t="s">
        <v>167</v>
      </c>
      <c r="BB29">
        <v>6</v>
      </c>
      <c r="BC29" t="s">
        <v>364</v>
      </c>
      <c r="BD29">
        <v>12</v>
      </c>
      <c r="BE29">
        <v>142811.52900000004</v>
      </c>
      <c r="BF29">
        <v>3.7887865481784723E-2</v>
      </c>
      <c r="BG29">
        <v>3.247531327010119E-2</v>
      </c>
      <c r="BH29">
        <v>359235.47600000014</v>
      </c>
      <c r="BI29">
        <v>1.5062053615216994E-2</v>
      </c>
      <c r="BJ29">
        <v>1.2910331670185994E-2</v>
      </c>
      <c r="BK29">
        <v>1</v>
      </c>
      <c r="BL29" t="s">
        <v>69</v>
      </c>
      <c r="BM29">
        <v>0</v>
      </c>
      <c r="BN29" t="s">
        <v>389</v>
      </c>
    </row>
    <row r="30" spans="1:66">
      <c r="A30" s="73" t="str">
        <f t="shared" si="20"/>
        <v>강인여객</v>
      </c>
      <c r="B30" s="73" t="str">
        <f t="shared" si="21"/>
        <v>103</v>
      </c>
      <c r="C30" s="74" t="str">
        <f t="shared" si="22"/>
        <v>72바1601</v>
      </c>
      <c r="D30" s="48" t="str">
        <f t="shared" si="23"/>
        <v>대형</v>
      </c>
      <c r="E30" s="44" t="str">
        <f t="shared" si="16"/>
        <v>B</v>
      </c>
      <c r="F30" s="94">
        <f t="shared" si="17"/>
        <v>0.90523809523809518</v>
      </c>
      <c r="G30" s="95">
        <f t="shared" si="18"/>
        <v>1.901</v>
      </c>
      <c r="H30" s="96">
        <f t="shared" si="19"/>
        <v>2.1</v>
      </c>
      <c r="I30" s="97">
        <f t="shared" si="24"/>
        <v>1597.1759999999999</v>
      </c>
      <c r="J30" s="98">
        <f t="shared" si="25"/>
        <v>3.1290879640486151E-2</v>
      </c>
      <c r="K30" s="98">
        <f t="shared" si="26"/>
        <v>0.36397383107341347</v>
      </c>
      <c r="L30" s="98">
        <f t="shared" si="27"/>
        <v>0.20849299012757519</v>
      </c>
      <c r="M30" s="99">
        <f t="shared" si="28"/>
        <v>17.742999999999999</v>
      </c>
      <c r="N30" s="100">
        <f t="shared" si="29"/>
        <v>2.254</v>
      </c>
      <c r="O30" s="100">
        <f t="shared" si="30"/>
        <v>30.93</v>
      </c>
      <c r="P30" s="101">
        <f t="shared" si="31"/>
        <v>1.4466666666666665</v>
      </c>
      <c r="Q30" s="102">
        <f t="shared" si="32"/>
        <v>93</v>
      </c>
      <c r="R30" s="103">
        <f t="shared" si="33"/>
        <v>28.500489317500271</v>
      </c>
      <c r="S30" s="75">
        <f t="shared" si="34"/>
        <v>36</v>
      </c>
      <c r="T30" s="75">
        <f t="shared" si="35"/>
        <v>494</v>
      </c>
      <c r="U30" t="s">
        <v>116</v>
      </c>
      <c r="V30" t="s">
        <v>117</v>
      </c>
      <c r="W30" t="s">
        <v>116</v>
      </c>
      <c r="X30" s="4" t="s">
        <v>117</v>
      </c>
      <c r="Y30" s="4" t="s">
        <v>397</v>
      </c>
      <c r="Z30" s="4" t="s">
        <v>166</v>
      </c>
      <c r="AA30" s="4" t="s">
        <v>48</v>
      </c>
      <c r="AB30" s="4">
        <v>502</v>
      </c>
      <c r="AC30" s="4">
        <v>1597.1759999999999</v>
      </c>
      <c r="AD30" s="4">
        <v>840.08299999999997</v>
      </c>
      <c r="AE30" s="4">
        <v>1.901</v>
      </c>
      <c r="AF30" s="4">
        <v>2.1</v>
      </c>
      <c r="AG30" s="4">
        <v>17.742999999999999</v>
      </c>
      <c r="AH30" s="4">
        <v>92.669143000000005</v>
      </c>
      <c r="AI30" s="4">
        <v>2.899699</v>
      </c>
      <c r="AJ30" s="4">
        <v>33.729143000000001</v>
      </c>
      <c r="AK30" s="4">
        <v>333</v>
      </c>
      <c r="AL30" s="4">
        <v>36</v>
      </c>
      <c r="AM30" s="4">
        <v>494</v>
      </c>
      <c r="AN30" s="4">
        <v>93</v>
      </c>
      <c r="AO30" s="4">
        <v>17.235251000000002</v>
      </c>
      <c r="AP30" s="4">
        <v>1379.5</v>
      </c>
      <c r="AQ30" s="4">
        <v>86.8</v>
      </c>
      <c r="AR30" s="4">
        <v>9</v>
      </c>
      <c r="AS30" s="4">
        <v>2705</v>
      </c>
      <c r="AT30" s="4">
        <v>2.254</v>
      </c>
      <c r="AU30" s="4">
        <v>30.93</v>
      </c>
      <c r="AV30" s="4">
        <v>10358</v>
      </c>
      <c r="AW30" s="4">
        <v>0</v>
      </c>
      <c r="AX30" s="23">
        <v>0.55000000000000004</v>
      </c>
      <c r="AY30">
        <v>0.90523809523809518</v>
      </c>
      <c r="AZ30" t="s">
        <v>68</v>
      </c>
      <c r="BA30" t="s">
        <v>167</v>
      </c>
      <c r="BB30">
        <v>8</v>
      </c>
      <c r="BC30" t="s">
        <v>521</v>
      </c>
      <c r="BD30">
        <v>9</v>
      </c>
      <c r="BE30">
        <v>142811.52900000004</v>
      </c>
      <c r="BF30">
        <v>1.1183802954732034E-2</v>
      </c>
      <c r="BG30">
        <v>1.0124004484259808E-2</v>
      </c>
      <c r="BH30">
        <v>359235.47600000014</v>
      </c>
      <c r="BI30">
        <v>4.446041960510602E-3</v>
      </c>
      <c r="BJ30">
        <v>4.0247265556812633E-3</v>
      </c>
      <c r="BK30">
        <v>1</v>
      </c>
      <c r="BL30" t="s">
        <v>69</v>
      </c>
      <c r="BM30">
        <v>1</v>
      </c>
      <c r="BN30" t="s">
        <v>386</v>
      </c>
    </row>
    <row r="31" spans="1:66">
      <c r="A31" s="76" t="str">
        <f t="shared" si="20"/>
        <v>강인여객</v>
      </c>
      <c r="B31" s="76" t="str">
        <f t="shared" si="21"/>
        <v>103</v>
      </c>
      <c r="C31" s="77" t="str">
        <f t="shared" si="22"/>
        <v>72바1604</v>
      </c>
      <c r="D31" s="65" t="str">
        <f t="shared" si="23"/>
        <v>대형</v>
      </c>
      <c r="E31" s="61" t="str">
        <f t="shared" si="16"/>
        <v>S</v>
      </c>
      <c r="F31" s="84">
        <f t="shared" si="17"/>
        <v>1.0195238095238095</v>
      </c>
      <c r="G31" s="85">
        <f t="shared" si="18"/>
        <v>2.141</v>
      </c>
      <c r="H31" s="86">
        <f t="shared" si="19"/>
        <v>2.1</v>
      </c>
      <c r="I31" s="87">
        <f t="shared" si="24"/>
        <v>6129.4539999999997</v>
      </c>
      <c r="J31" s="88">
        <f t="shared" si="25"/>
        <v>2.5240882147343938E-2</v>
      </c>
      <c r="K31" s="88">
        <f t="shared" si="26"/>
        <v>0.37860450098963755</v>
      </c>
      <c r="L31" s="88">
        <f t="shared" si="27"/>
        <v>0.17603525534248238</v>
      </c>
      <c r="M31" s="89">
        <f t="shared" si="28"/>
        <v>12.952</v>
      </c>
      <c r="N31" s="90">
        <f t="shared" si="29"/>
        <v>0.35899999999999999</v>
      </c>
      <c r="O31" s="90">
        <f t="shared" si="30"/>
        <v>17.538</v>
      </c>
      <c r="P31" s="91">
        <f t="shared" si="31"/>
        <v>0.61166666666666669</v>
      </c>
      <c r="Q31" s="92">
        <f t="shared" si="32"/>
        <v>90</v>
      </c>
      <c r="R31" s="93">
        <f t="shared" si="33"/>
        <v>26.861569842853878</v>
      </c>
      <c r="S31" s="78">
        <f t="shared" si="34"/>
        <v>22</v>
      </c>
      <c r="T31" s="78">
        <f t="shared" si="35"/>
        <v>1075</v>
      </c>
      <c r="U31" t="s">
        <v>116</v>
      </c>
      <c r="V31" t="s">
        <v>117</v>
      </c>
      <c r="W31" s="4" t="s">
        <v>116</v>
      </c>
      <c r="X31" s="4" t="s">
        <v>117</v>
      </c>
      <c r="Y31" s="4" t="s">
        <v>198</v>
      </c>
      <c r="Z31" s="4" t="s">
        <v>166</v>
      </c>
      <c r="AA31" s="4" t="s">
        <v>48</v>
      </c>
      <c r="AB31" s="4">
        <v>502</v>
      </c>
      <c r="AC31" s="4">
        <v>6129.4539999999997</v>
      </c>
      <c r="AD31" s="4">
        <v>2863.2750000000001</v>
      </c>
      <c r="AE31" s="4">
        <v>2.141</v>
      </c>
      <c r="AF31" s="4">
        <v>2.1</v>
      </c>
      <c r="AG31" s="4">
        <v>12.952</v>
      </c>
      <c r="AH31" s="4">
        <v>382.76435600000002</v>
      </c>
      <c r="AI31" s="4">
        <v>9.6613100000000003</v>
      </c>
      <c r="AJ31" s="4">
        <v>144.91630799999999</v>
      </c>
      <c r="AK31" s="4">
        <v>1079</v>
      </c>
      <c r="AL31" s="4">
        <v>22</v>
      </c>
      <c r="AM31" s="4">
        <v>1075</v>
      </c>
      <c r="AN31" s="4">
        <v>90</v>
      </c>
      <c r="AO31" s="4">
        <v>16.013648</v>
      </c>
      <c r="AP31" s="4">
        <v>3645.6</v>
      </c>
      <c r="AQ31" s="4">
        <v>36.700000000000003</v>
      </c>
      <c r="AR31" s="4">
        <v>39</v>
      </c>
      <c r="AS31" s="4">
        <v>18489</v>
      </c>
      <c r="AT31" s="4">
        <v>0.35899999999999999</v>
      </c>
      <c r="AU31" s="4">
        <v>17.538</v>
      </c>
      <c r="AV31" s="4">
        <v>52575</v>
      </c>
      <c r="AW31" s="4">
        <v>0</v>
      </c>
      <c r="AX31" s="4">
        <v>0.53</v>
      </c>
      <c r="AY31">
        <v>1.0195238095238095</v>
      </c>
      <c r="AZ31" t="s">
        <v>71</v>
      </c>
      <c r="BA31" t="s">
        <v>167</v>
      </c>
      <c r="BB31">
        <v>1</v>
      </c>
      <c r="BC31" t="s">
        <v>424</v>
      </c>
      <c r="BD31">
        <v>12</v>
      </c>
      <c r="BE31">
        <v>142811.52900000004</v>
      </c>
      <c r="BF31">
        <v>4.291988218962349E-2</v>
      </c>
      <c r="BG31">
        <v>4.3757841794278045E-2</v>
      </c>
      <c r="BH31">
        <v>359235.47600000014</v>
      </c>
      <c r="BI31">
        <v>1.7062496355454596E-2</v>
      </c>
      <c r="BJ31">
        <v>1.7395621284299185E-2</v>
      </c>
      <c r="BK31">
        <v>1</v>
      </c>
      <c r="BL31" t="s">
        <v>71</v>
      </c>
      <c r="BM31">
        <v>0</v>
      </c>
      <c r="BN31" t="s">
        <v>389</v>
      </c>
    </row>
    <row r="32" spans="1:66">
      <c r="A32" s="73" t="str">
        <f t="shared" si="20"/>
        <v>강인여객</v>
      </c>
      <c r="B32" s="73" t="str">
        <f t="shared" si="21"/>
        <v>103</v>
      </c>
      <c r="C32" s="74" t="str">
        <f t="shared" si="22"/>
        <v>72바1654</v>
      </c>
      <c r="D32" s="48" t="str">
        <f t="shared" si="23"/>
        <v>대형</v>
      </c>
      <c r="E32" s="44" t="str">
        <f t="shared" si="16"/>
        <v>B</v>
      </c>
      <c r="F32" s="94">
        <f t="shared" si="17"/>
        <v>0.9419047619047618</v>
      </c>
      <c r="G32" s="95">
        <f t="shared" si="18"/>
        <v>1.978</v>
      </c>
      <c r="H32" s="96">
        <f t="shared" si="19"/>
        <v>2.1</v>
      </c>
      <c r="I32" s="97">
        <f t="shared" si="24"/>
        <v>5676.442</v>
      </c>
      <c r="J32" s="98">
        <f t="shared" si="25"/>
        <v>1.325618625059957E-2</v>
      </c>
      <c r="K32" s="98">
        <f t="shared" si="26"/>
        <v>0.36739181070755211</v>
      </c>
      <c r="L32" s="98">
        <f t="shared" si="27"/>
        <v>0.22813586397958441</v>
      </c>
      <c r="M32" s="99">
        <f t="shared" si="28"/>
        <v>16.044</v>
      </c>
      <c r="N32" s="100">
        <f t="shared" si="29"/>
        <v>3.5760000000000001</v>
      </c>
      <c r="O32" s="100">
        <f t="shared" si="30"/>
        <v>28.645</v>
      </c>
      <c r="P32" s="101">
        <f t="shared" si="31"/>
        <v>1.7533333333333334</v>
      </c>
      <c r="Q32" s="102">
        <f t="shared" si="32"/>
        <v>93</v>
      </c>
      <c r="R32" s="103">
        <f t="shared" si="33"/>
        <v>26.66024415848074</v>
      </c>
      <c r="S32" s="75">
        <f t="shared" si="34"/>
        <v>203</v>
      </c>
      <c r="T32" s="75">
        <f t="shared" si="35"/>
        <v>1626</v>
      </c>
      <c r="U32" t="s">
        <v>116</v>
      </c>
      <c r="V32" s="5" t="s">
        <v>117</v>
      </c>
      <c r="W32" t="s">
        <v>116</v>
      </c>
      <c r="X32" s="5" t="s">
        <v>117</v>
      </c>
      <c r="Y32" t="s">
        <v>398</v>
      </c>
      <c r="Z32" t="s">
        <v>166</v>
      </c>
      <c r="AA32" t="s">
        <v>48</v>
      </c>
      <c r="AB32">
        <v>502</v>
      </c>
      <c r="AC32" s="1">
        <v>5676.442</v>
      </c>
      <c r="AD32" s="1">
        <v>2869.1759999999999</v>
      </c>
      <c r="AE32" s="21">
        <v>1.978</v>
      </c>
      <c r="AF32">
        <v>2.1</v>
      </c>
      <c r="AG32">
        <v>16.044</v>
      </c>
      <c r="AH32">
        <v>343.775194</v>
      </c>
      <c r="AI32">
        <v>4.5571479999999998</v>
      </c>
      <c r="AJ32">
        <v>126.300191</v>
      </c>
      <c r="AK32">
        <v>1295</v>
      </c>
      <c r="AL32">
        <v>203</v>
      </c>
      <c r="AM32">
        <v>1626</v>
      </c>
      <c r="AN32">
        <v>93</v>
      </c>
      <c r="AO32">
        <v>16.512074999999999</v>
      </c>
      <c r="AP32">
        <v>4502.3</v>
      </c>
      <c r="AQ32">
        <v>105.2</v>
      </c>
      <c r="AR32">
        <v>22</v>
      </c>
      <c r="AS32">
        <v>9362</v>
      </c>
      <c r="AT32">
        <v>3.5760000000000001</v>
      </c>
      <c r="AU32">
        <v>28.645</v>
      </c>
      <c r="AV32">
        <v>48170</v>
      </c>
      <c r="AW32">
        <v>0</v>
      </c>
      <c r="AX32">
        <v>0.56999999999999995</v>
      </c>
      <c r="AY32">
        <v>0.9419047619047618</v>
      </c>
      <c r="AZ32" t="s">
        <v>68</v>
      </c>
      <c r="BA32" t="s">
        <v>167</v>
      </c>
      <c r="BB32">
        <v>1</v>
      </c>
      <c r="BC32" t="s">
        <v>186</v>
      </c>
      <c r="BD32">
        <v>14</v>
      </c>
      <c r="BE32">
        <v>142811.52900000004</v>
      </c>
      <c r="BF32">
        <v>3.9747785348618447E-2</v>
      </c>
      <c r="BG32">
        <v>3.7438628295032035E-2</v>
      </c>
      <c r="BH32">
        <v>359235.47600000014</v>
      </c>
      <c r="BI32">
        <v>1.5801451636140742E-2</v>
      </c>
      <c r="BJ32">
        <v>1.4883462541088754E-2</v>
      </c>
      <c r="BK32">
        <v>1</v>
      </c>
      <c r="BL32" t="s">
        <v>68</v>
      </c>
      <c r="BM32">
        <v>0</v>
      </c>
      <c r="BN32" t="s">
        <v>389</v>
      </c>
    </row>
    <row r="33" spans="1:66">
      <c r="A33" s="76" t="str">
        <f t="shared" si="20"/>
        <v>강인여객</v>
      </c>
      <c r="B33" s="76" t="str">
        <f t="shared" si="21"/>
        <v>103-1</v>
      </c>
      <c r="C33" s="77" t="str">
        <f t="shared" si="22"/>
        <v>70바5923</v>
      </c>
      <c r="D33" s="65" t="str">
        <f t="shared" si="23"/>
        <v>대형</v>
      </c>
      <c r="E33" s="61" t="str">
        <f t="shared" si="16"/>
        <v>S</v>
      </c>
      <c r="F33" s="84">
        <f t="shared" si="17"/>
        <v>1.0209090909090908</v>
      </c>
      <c r="G33" s="85">
        <f t="shared" si="18"/>
        <v>2.246</v>
      </c>
      <c r="H33" s="86">
        <f t="shared" si="19"/>
        <v>2.2000000000000002</v>
      </c>
      <c r="I33" s="87">
        <f t="shared" si="24"/>
        <v>5263.98</v>
      </c>
      <c r="J33" s="88">
        <f t="shared" si="25"/>
        <v>1.6892604932633754E-2</v>
      </c>
      <c r="K33" s="88">
        <f t="shared" si="26"/>
        <v>0.37395084795074429</v>
      </c>
      <c r="L33" s="88">
        <f t="shared" si="27"/>
        <v>0.14285768562950468</v>
      </c>
      <c r="M33" s="89">
        <f t="shared" si="28"/>
        <v>12.054</v>
      </c>
      <c r="N33" s="90">
        <f t="shared" si="29"/>
        <v>5.7000000000000002E-2</v>
      </c>
      <c r="O33" s="90">
        <f t="shared" si="30"/>
        <v>10.391</v>
      </c>
      <c r="P33" s="91">
        <f t="shared" si="31"/>
        <v>7.1883333333333335</v>
      </c>
      <c r="Q33" s="92">
        <f t="shared" si="32"/>
        <v>92</v>
      </c>
      <c r="R33" s="93">
        <f t="shared" si="33"/>
        <v>26.42278941719292</v>
      </c>
      <c r="S33" s="78">
        <f t="shared" si="34"/>
        <v>3</v>
      </c>
      <c r="T33" s="78">
        <f t="shared" si="35"/>
        <v>547</v>
      </c>
      <c r="U33" t="s">
        <v>116</v>
      </c>
      <c r="V33" t="s">
        <v>118</v>
      </c>
      <c r="W33" t="s">
        <v>116</v>
      </c>
      <c r="X33" s="4" t="s">
        <v>118</v>
      </c>
      <c r="Y33" s="4" t="s">
        <v>199</v>
      </c>
      <c r="Z33" s="4" t="s">
        <v>166</v>
      </c>
      <c r="AA33" s="4" t="s">
        <v>48</v>
      </c>
      <c r="AB33" s="4">
        <v>502</v>
      </c>
      <c r="AC33" s="4">
        <v>5263.98</v>
      </c>
      <c r="AD33" s="4">
        <v>2343.3069999999998</v>
      </c>
      <c r="AE33" s="4">
        <v>2.246</v>
      </c>
      <c r="AF33" s="4">
        <v>2.2000000000000002</v>
      </c>
      <c r="AG33" s="4">
        <v>12.054</v>
      </c>
      <c r="AH33" s="4">
        <v>327.04435000000001</v>
      </c>
      <c r="AI33" s="4">
        <v>5.5246310000000003</v>
      </c>
      <c r="AJ33" s="4">
        <v>122.298512</v>
      </c>
      <c r="AK33" s="4">
        <v>752</v>
      </c>
      <c r="AL33" s="4">
        <v>3</v>
      </c>
      <c r="AM33" s="4">
        <v>547</v>
      </c>
      <c r="AN33" s="4">
        <v>92</v>
      </c>
      <c r="AO33" s="4">
        <v>16.095614999999999</v>
      </c>
      <c r="AP33" s="4">
        <v>4734.3999999999996</v>
      </c>
      <c r="AQ33" s="4">
        <v>431.3</v>
      </c>
      <c r="AR33" s="4">
        <v>39</v>
      </c>
      <c r="AS33" s="4">
        <v>34899</v>
      </c>
      <c r="AT33" s="4">
        <v>5.7000000000000002E-2</v>
      </c>
      <c r="AU33" s="4">
        <v>10.391</v>
      </c>
      <c r="AV33" s="4">
        <v>40723</v>
      </c>
      <c r="AW33" s="4">
        <v>0</v>
      </c>
      <c r="AX33" s="4">
        <v>0.54</v>
      </c>
      <c r="AY33">
        <v>1.0209090909090908</v>
      </c>
      <c r="AZ33" t="s">
        <v>71</v>
      </c>
      <c r="BA33" t="s">
        <v>200</v>
      </c>
      <c r="BB33">
        <v>7</v>
      </c>
      <c r="BC33" t="s">
        <v>471</v>
      </c>
      <c r="BD33">
        <v>12</v>
      </c>
      <c r="BE33">
        <v>91680.228999999992</v>
      </c>
      <c r="BF33">
        <v>5.7416741400155097E-2</v>
      </c>
      <c r="BG33">
        <v>5.8617273265794696E-2</v>
      </c>
      <c r="BH33">
        <v>359235.47600000014</v>
      </c>
      <c r="BI33">
        <v>1.4653285523504358E-2</v>
      </c>
      <c r="BJ33">
        <v>1.4959672402632174E-2</v>
      </c>
      <c r="BK33">
        <v>1</v>
      </c>
      <c r="BL33" t="s">
        <v>68</v>
      </c>
      <c r="BM33">
        <v>2</v>
      </c>
      <c r="BN33" t="s">
        <v>386</v>
      </c>
    </row>
    <row r="34" spans="1:66">
      <c r="A34" s="73" t="str">
        <f t="shared" si="20"/>
        <v>강인여객</v>
      </c>
      <c r="B34" s="73" t="str">
        <f t="shared" si="21"/>
        <v>103-1</v>
      </c>
      <c r="C34" s="74" t="str">
        <f t="shared" si="22"/>
        <v>70바5934</v>
      </c>
      <c r="D34" s="48" t="str">
        <f t="shared" si="23"/>
        <v>대형</v>
      </c>
      <c r="E34" s="44" t="str">
        <f t="shared" si="16"/>
        <v>D</v>
      </c>
      <c r="F34" s="94">
        <f t="shared" si="17"/>
        <v>0.80681818181818177</v>
      </c>
      <c r="G34" s="95">
        <f t="shared" si="18"/>
        <v>1.7749999999999999</v>
      </c>
      <c r="H34" s="96">
        <f t="shared" si="19"/>
        <v>2.2000000000000002</v>
      </c>
      <c r="I34" s="97">
        <f t="shared" si="24"/>
        <v>5330.0630000000001</v>
      </c>
      <c r="J34" s="98">
        <f t="shared" si="25"/>
        <v>3.484514274155321E-2</v>
      </c>
      <c r="K34" s="98">
        <f t="shared" si="26"/>
        <v>0.41747728849411786</v>
      </c>
      <c r="L34" s="98">
        <f t="shared" si="27"/>
        <v>0.30600013545806121</v>
      </c>
      <c r="M34" s="99">
        <f t="shared" si="28"/>
        <v>17.327000000000002</v>
      </c>
      <c r="N34" s="100">
        <f t="shared" si="29"/>
        <v>13.677</v>
      </c>
      <c r="O34" s="100">
        <f t="shared" si="30"/>
        <v>28.254999999999999</v>
      </c>
      <c r="P34" s="101">
        <f t="shared" si="31"/>
        <v>11.495000000000001</v>
      </c>
      <c r="Q34" s="102">
        <f t="shared" si="32"/>
        <v>90</v>
      </c>
      <c r="R34" s="103">
        <f t="shared" si="33"/>
        <v>27.157280181318402</v>
      </c>
      <c r="S34" s="75">
        <f t="shared" si="34"/>
        <v>729</v>
      </c>
      <c r="T34" s="75">
        <f t="shared" si="35"/>
        <v>1506</v>
      </c>
      <c r="U34" t="s">
        <v>116</v>
      </c>
      <c r="V34" t="s">
        <v>118</v>
      </c>
      <c r="W34" s="4" t="s">
        <v>116</v>
      </c>
      <c r="X34" s="4" t="s">
        <v>118</v>
      </c>
      <c r="Y34" s="4" t="s">
        <v>202</v>
      </c>
      <c r="Z34" s="4" t="s">
        <v>166</v>
      </c>
      <c r="AA34" s="4" t="s">
        <v>48</v>
      </c>
      <c r="AB34" s="4">
        <v>502</v>
      </c>
      <c r="AC34" s="4">
        <v>5330.0630000000001</v>
      </c>
      <c r="AD34" s="4">
        <v>3002.6390000000001</v>
      </c>
      <c r="AE34" s="4">
        <v>1.7749999999999999</v>
      </c>
      <c r="AF34" s="4">
        <v>2.2000000000000002</v>
      </c>
      <c r="AG34" s="4">
        <v>17.327000000000002</v>
      </c>
      <c r="AH34" s="4">
        <v>358.36131</v>
      </c>
      <c r="AI34" s="4">
        <v>12.487151000000001</v>
      </c>
      <c r="AJ34" s="4">
        <v>149.607708</v>
      </c>
      <c r="AK34" s="4">
        <v>1631</v>
      </c>
      <c r="AL34" s="4">
        <v>729</v>
      </c>
      <c r="AM34" s="4">
        <v>1506</v>
      </c>
      <c r="AN34" s="4">
        <v>90</v>
      </c>
      <c r="AO34" s="4">
        <v>14.873433</v>
      </c>
      <c r="AP34" s="4">
        <v>7288.6</v>
      </c>
      <c r="AQ34" s="4">
        <v>689.7</v>
      </c>
      <c r="AR34" s="4">
        <v>110</v>
      </c>
      <c r="AS34" s="4">
        <v>64155</v>
      </c>
      <c r="AT34" s="4">
        <v>13.677</v>
      </c>
      <c r="AU34" s="4">
        <v>28.254999999999999</v>
      </c>
      <c r="AV34" s="4">
        <v>0</v>
      </c>
      <c r="AW34" s="4">
        <v>0</v>
      </c>
      <c r="AX34" s="4">
        <v>0.53</v>
      </c>
      <c r="AY34">
        <v>0.80681818181818177</v>
      </c>
      <c r="AZ34" t="s">
        <v>67</v>
      </c>
      <c r="BA34" t="s">
        <v>200</v>
      </c>
      <c r="BB34">
        <v>1</v>
      </c>
      <c r="BC34" t="s">
        <v>201</v>
      </c>
      <c r="BD34">
        <v>2</v>
      </c>
      <c r="BE34">
        <v>91680.228999999992</v>
      </c>
      <c r="BF34">
        <v>5.8137540210550745E-2</v>
      </c>
      <c r="BG34">
        <v>4.6906424488057985E-2</v>
      </c>
      <c r="BH34">
        <v>359235.47600000014</v>
      </c>
      <c r="BI34">
        <v>1.4837240072581245E-2</v>
      </c>
      <c r="BJ34">
        <v>1.1970955058559867E-2</v>
      </c>
      <c r="BK34">
        <v>1</v>
      </c>
      <c r="BL34" t="s">
        <v>70</v>
      </c>
      <c r="BM34">
        <v>1</v>
      </c>
      <c r="BN34" t="s">
        <v>386</v>
      </c>
    </row>
    <row r="35" spans="1:66">
      <c r="A35" s="76" t="str">
        <f t="shared" si="20"/>
        <v>강인여객</v>
      </c>
      <c r="B35" s="76" t="str">
        <f t="shared" si="21"/>
        <v>103-1</v>
      </c>
      <c r="C35" s="77" t="str">
        <f t="shared" si="22"/>
        <v>70바5935</v>
      </c>
      <c r="D35" s="65" t="str">
        <f t="shared" si="23"/>
        <v>대형</v>
      </c>
      <c r="E35" s="61" t="str">
        <f t="shared" si="16"/>
        <v>B</v>
      </c>
      <c r="F35" s="84">
        <f t="shared" si="17"/>
        <v>0.92956521739130438</v>
      </c>
      <c r="G35" s="85">
        <f t="shared" si="18"/>
        <v>2.1379999999999999</v>
      </c>
      <c r="H35" s="86">
        <f t="shared" si="19"/>
        <v>2.2999999999999998</v>
      </c>
      <c r="I35" s="87">
        <f t="shared" si="24"/>
        <v>5604.0439999999999</v>
      </c>
      <c r="J35" s="88">
        <f t="shared" si="25"/>
        <v>3.5433875670141071E-2</v>
      </c>
      <c r="K35" s="88">
        <f t="shared" si="26"/>
        <v>0.36694315514352199</v>
      </c>
      <c r="L35" s="88">
        <f t="shared" si="27"/>
        <v>0.14739356079288457</v>
      </c>
      <c r="M35" s="89">
        <f t="shared" si="28"/>
        <v>13.289</v>
      </c>
      <c r="N35" s="90">
        <f t="shared" si="29"/>
        <v>0.30299999999999999</v>
      </c>
      <c r="O35" s="90">
        <f t="shared" si="30"/>
        <v>16.417000000000002</v>
      </c>
      <c r="P35" s="91">
        <f t="shared" si="31"/>
        <v>4.7050000000000001</v>
      </c>
      <c r="Q35" s="92">
        <f t="shared" si="32"/>
        <v>92</v>
      </c>
      <c r="R35" s="93">
        <f t="shared" si="33"/>
        <v>26.289793458139314</v>
      </c>
      <c r="S35" s="78">
        <f t="shared" si="34"/>
        <v>17</v>
      </c>
      <c r="T35" s="78">
        <f t="shared" si="35"/>
        <v>920</v>
      </c>
      <c r="U35" t="s">
        <v>116</v>
      </c>
      <c r="V35" t="s">
        <v>118</v>
      </c>
      <c r="W35" t="s">
        <v>116</v>
      </c>
      <c r="X35" s="4" t="s">
        <v>118</v>
      </c>
      <c r="Y35" s="4" t="s">
        <v>203</v>
      </c>
      <c r="Z35" s="4" t="s">
        <v>166</v>
      </c>
      <c r="AA35" s="4" t="s">
        <v>48</v>
      </c>
      <c r="AB35" s="4">
        <v>502</v>
      </c>
      <c r="AC35" s="4">
        <v>5604.0439999999999</v>
      </c>
      <c r="AD35" s="4">
        <v>2620.942</v>
      </c>
      <c r="AE35" s="4">
        <v>2.1379999999999999</v>
      </c>
      <c r="AF35" s="4">
        <v>2.2999999999999998</v>
      </c>
      <c r="AG35" s="4">
        <v>13.289</v>
      </c>
      <c r="AH35" s="4">
        <v>356.68683600000003</v>
      </c>
      <c r="AI35" s="4">
        <v>12.638797</v>
      </c>
      <c r="AJ35" s="4">
        <v>130.883793</v>
      </c>
      <c r="AK35" s="4">
        <v>826</v>
      </c>
      <c r="AL35" s="4">
        <v>17</v>
      </c>
      <c r="AM35" s="4">
        <v>920</v>
      </c>
      <c r="AN35" s="4">
        <v>92</v>
      </c>
      <c r="AO35" s="4">
        <v>15.711384000000001</v>
      </c>
      <c r="AP35" s="4">
        <v>3807.5</v>
      </c>
      <c r="AQ35" s="4">
        <v>282.3</v>
      </c>
      <c r="AR35" s="4">
        <v>43</v>
      </c>
      <c r="AS35" s="4">
        <v>20033</v>
      </c>
      <c r="AT35" s="4">
        <v>0.30299999999999999</v>
      </c>
      <c r="AU35" s="4">
        <v>16.417000000000002</v>
      </c>
      <c r="AV35" s="4">
        <v>43243</v>
      </c>
      <c r="AW35" s="4">
        <v>0</v>
      </c>
      <c r="AX35" s="4">
        <v>0.55000000000000004</v>
      </c>
      <c r="AY35">
        <v>0.92956521739130438</v>
      </c>
      <c r="AZ35" t="s">
        <v>68</v>
      </c>
      <c r="BA35" t="s">
        <v>200</v>
      </c>
      <c r="BB35">
        <v>1</v>
      </c>
      <c r="BC35" t="s">
        <v>214</v>
      </c>
      <c r="BD35">
        <v>17</v>
      </c>
      <c r="BE35">
        <v>91680.228999999992</v>
      </c>
      <c r="BF35">
        <v>6.1125981698845894E-2</v>
      </c>
      <c r="BG35">
        <v>5.6820586466144574E-2</v>
      </c>
      <c r="BH35">
        <v>359235.47600000014</v>
      </c>
      <c r="BI35">
        <v>1.5599918088268092E-2</v>
      </c>
      <c r="BJ35">
        <v>1.450114124900747E-2</v>
      </c>
      <c r="BK35">
        <v>1</v>
      </c>
      <c r="BL35" t="s">
        <v>68</v>
      </c>
      <c r="BM35">
        <v>0</v>
      </c>
      <c r="BN35" t="s">
        <v>389</v>
      </c>
    </row>
    <row r="36" spans="1:66">
      <c r="A36" s="73" t="str">
        <f t="shared" si="20"/>
        <v>강인여객</v>
      </c>
      <c r="B36" s="73" t="str">
        <f t="shared" si="21"/>
        <v>103-1</v>
      </c>
      <c r="C36" s="74" t="str">
        <f t="shared" si="22"/>
        <v>70바5936</v>
      </c>
      <c r="D36" s="48" t="str">
        <f t="shared" si="23"/>
        <v>대형</v>
      </c>
      <c r="E36" s="44" t="str">
        <f t="shared" si="16"/>
        <v>B</v>
      </c>
      <c r="F36" s="94">
        <f t="shared" si="17"/>
        <v>0.92130434782608717</v>
      </c>
      <c r="G36" s="95">
        <f t="shared" si="18"/>
        <v>2.1190000000000002</v>
      </c>
      <c r="H36" s="96">
        <f t="shared" si="19"/>
        <v>2.2999999999999998</v>
      </c>
      <c r="I36" s="97">
        <f t="shared" si="24"/>
        <v>5613.058</v>
      </c>
      <c r="J36" s="98">
        <f t="shared" si="25"/>
        <v>3.9742268185203017E-2</v>
      </c>
      <c r="K36" s="98">
        <f t="shared" si="26"/>
        <v>0.36830964916848274</v>
      </c>
      <c r="L36" s="98">
        <f t="shared" si="27"/>
        <v>0.20559203200822082</v>
      </c>
      <c r="M36" s="99">
        <f t="shared" si="28"/>
        <v>12.303000000000001</v>
      </c>
      <c r="N36" s="100">
        <f t="shared" si="29"/>
        <v>0.26700000000000002</v>
      </c>
      <c r="O36" s="100">
        <f t="shared" si="30"/>
        <v>7.91</v>
      </c>
      <c r="P36" s="101">
        <f t="shared" si="31"/>
        <v>6.0633333333333335</v>
      </c>
      <c r="Q36" s="102">
        <f t="shared" si="32"/>
        <v>90</v>
      </c>
      <c r="R36" s="103">
        <f t="shared" si="33"/>
        <v>26.221402423739754</v>
      </c>
      <c r="S36" s="75">
        <f t="shared" si="34"/>
        <v>15</v>
      </c>
      <c r="T36" s="75">
        <f t="shared" si="35"/>
        <v>444</v>
      </c>
      <c r="U36" t="s">
        <v>116</v>
      </c>
      <c r="V36" s="5" t="s">
        <v>118</v>
      </c>
      <c r="W36" t="s">
        <v>116</v>
      </c>
      <c r="X36" s="5" t="s">
        <v>118</v>
      </c>
      <c r="Y36" t="s">
        <v>399</v>
      </c>
      <c r="Z36" t="s">
        <v>166</v>
      </c>
      <c r="AA36" t="s">
        <v>48</v>
      </c>
      <c r="AB36">
        <v>502</v>
      </c>
      <c r="AC36" s="1">
        <v>5613.058</v>
      </c>
      <c r="AD36" s="1">
        <v>2648.8130000000001</v>
      </c>
      <c r="AE36" s="21">
        <v>2.1190000000000002</v>
      </c>
      <c r="AF36">
        <v>2.2999999999999998</v>
      </c>
      <c r="AG36">
        <v>12.303000000000001</v>
      </c>
      <c r="AH36">
        <v>361.62628999999998</v>
      </c>
      <c r="AI36">
        <v>14.371848999999999</v>
      </c>
      <c r="AJ36">
        <v>133.19045199999999</v>
      </c>
      <c r="AK36">
        <v>1154</v>
      </c>
      <c r="AL36">
        <v>15</v>
      </c>
      <c r="AM36">
        <v>444</v>
      </c>
      <c r="AN36">
        <v>90</v>
      </c>
      <c r="AO36">
        <v>15.521708</v>
      </c>
      <c r="AP36">
        <v>3891.1</v>
      </c>
      <c r="AQ36">
        <v>363.8</v>
      </c>
      <c r="AR36">
        <v>38</v>
      </c>
      <c r="AS36">
        <v>19888</v>
      </c>
      <c r="AT36">
        <v>0.26700000000000002</v>
      </c>
      <c r="AU36">
        <v>7.91</v>
      </c>
      <c r="AV36">
        <v>43885</v>
      </c>
      <c r="AW36">
        <v>0</v>
      </c>
      <c r="AX36">
        <v>0.52</v>
      </c>
      <c r="AY36">
        <v>0.92130434782608717</v>
      </c>
      <c r="AZ36" t="s">
        <v>68</v>
      </c>
      <c r="BA36" t="s">
        <v>200</v>
      </c>
      <c r="BB36">
        <v>3</v>
      </c>
      <c r="BC36" t="s">
        <v>205</v>
      </c>
      <c r="BD36">
        <v>12</v>
      </c>
      <c r="BE36">
        <v>91680.228999999992</v>
      </c>
      <c r="BF36">
        <v>6.1224301697588482E-2</v>
      </c>
      <c r="BG36">
        <v>5.6406215346604359E-2</v>
      </c>
      <c r="BH36">
        <v>359235.47600000014</v>
      </c>
      <c r="BI36">
        <v>1.5625010264854793E-2</v>
      </c>
      <c r="BJ36">
        <v>1.4395389891837963E-2</v>
      </c>
      <c r="BK36">
        <v>1</v>
      </c>
      <c r="BL36" t="s">
        <v>68</v>
      </c>
      <c r="BM36">
        <v>0</v>
      </c>
      <c r="BN36" t="s">
        <v>389</v>
      </c>
    </row>
    <row r="37" spans="1:66">
      <c r="A37" s="76" t="str">
        <f t="shared" si="20"/>
        <v>강인여객</v>
      </c>
      <c r="B37" s="76" t="str">
        <f t="shared" si="21"/>
        <v>103-1</v>
      </c>
      <c r="C37" s="77" t="str">
        <f t="shared" si="22"/>
        <v>70바5961</v>
      </c>
      <c r="D37" s="65" t="str">
        <f t="shared" si="23"/>
        <v>대형</v>
      </c>
      <c r="E37" s="61" t="str">
        <f t="shared" si="16"/>
        <v>A</v>
      </c>
      <c r="F37" s="84">
        <f t="shared" si="17"/>
        <v>0.97863636363636353</v>
      </c>
      <c r="G37" s="85">
        <f t="shared" si="18"/>
        <v>2.153</v>
      </c>
      <c r="H37" s="86">
        <f t="shared" si="19"/>
        <v>2.2000000000000002</v>
      </c>
      <c r="I37" s="87">
        <f t="shared" si="24"/>
        <v>5163.6270000000004</v>
      </c>
      <c r="J37" s="88">
        <f t="shared" si="25"/>
        <v>4.6147272025601857E-2</v>
      </c>
      <c r="K37" s="88">
        <f t="shared" si="26"/>
        <v>0.39807221271273474</v>
      </c>
      <c r="L37" s="88">
        <f t="shared" si="27"/>
        <v>0.18184892131054392</v>
      </c>
      <c r="M37" s="89">
        <f t="shared" si="28"/>
        <v>13.042999999999999</v>
      </c>
      <c r="N37" s="90">
        <f t="shared" si="29"/>
        <v>0.13600000000000001</v>
      </c>
      <c r="O37" s="90">
        <f t="shared" si="30"/>
        <v>17.643000000000001</v>
      </c>
      <c r="P37" s="91">
        <f t="shared" si="31"/>
        <v>11.324999999999999</v>
      </c>
      <c r="Q37" s="92">
        <f t="shared" si="32"/>
        <v>90</v>
      </c>
      <c r="R37" s="93">
        <f t="shared" si="33"/>
        <v>26.640238920151649</v>
      </c>
      <c r="S37" s="78">
        <f t="shared" si="34"/>
        <v>7</v>
      </c>
      <c r="T37" s="78">
        <f t="shared" si="35"/>
        <v>911</v>
      </c>
      <c r="U37" t="s">
        <v>116</v>
      </c>
      <c r="V37" t="s">
        <v>118</v>
      </c>
      <c r="W37" s="4" t="s">
        <v>116</v>
      </c>
      <c r="X37" s="4" t="s">
        <v>118</v>
      </c>
      <c r="Y37" s="4" t="s">
        <v>204</v>
      </c>
      <c r="Z37" s="4" t="s">
        <v>166</v>
      </c>
      <c r="AA37" s="4" t="s">
        <v>48</v>
      </c>
      <c r="AB37" s="4">
        <v>502</v>
      </c>
      <c r="AC37" s="4">
        <v>5163.6270000000004</v>
      </c>
      <c r="AD37" s="4">
        <v>2398.2199999999998</v>
      </c>
      <c r="AE37" s="4">
        <v>2.153</v>
      </c>
      <c r="AF37" s="4">
        <v>2.2000000000000002</v>
      </c>
      <c r="AG37" s="4">
        <v>13.042999999999999</v>
      </c>
      <c r="AH37" s="4">
        <v>348.749369</v>
      </c>
      <c r="AI37" s="4">
        <v>16.093831999999999</v>
      </c>
      <c r="AJ37" s="4">
        <v>138.82743300000001</v>
      </c>
      <c r="AK37" s="4">
        <v>939</v>
      </c>
      <c r="AL37" s="4">
        <v>7</v>
      </c>
      <c r="AM37" s="4">
        <v>911</v>
      </c>
      <c r="AN37" s="4">
        <v>90</v>
      </c>
      <c r="AO37" s="4">
        <v>14.806125</v>
      </c>
      <c r="AP37" s="4">
        <v>5488.8</v>
      </c>
      <c r="AQ37" s="4">
        <v>679.5</v>
      </c>
      <c r="AR37" s="4">
        <v>90</v>
      </c>
      <c r="AS37" s="4">
        <v>65461</v>
      </c>
      <c r="AT37" s="4">
        <v>0.13600000000000001</v>
      </c>
      <c r="AU37" s="4">
        <v>17.643000000000001</v>
      </c>
      <c r="AV37" s="4">
        <v>42810</v>
      </c>
      <c r="AW37" s="4">
        <v>0</v>
      </c>
      <c r="AX37" s="4">
        <v>0.54</v>
      </c>
      <c r="AY37">
        <v>0.97863636363636353</v>
      </c>
      <c r="AZ37" t="s">
        <v>66</v>
      </c>
      <c r="BA37" t="s">
        <v>200</v>
      </c>
      <c r="BB37">
        <v>3</v>
      </c>
      <c r="BC37" t="s">
        <v>481</v>
      </c>
      <c r="BD37">
        <v>12</v>
      </c>
      <c r="BE37">
        <v>91680.228999999992</v>
      </c>
      <c r="BF37">
        <v>5.6322143348922056E-2</v>
      </c>
      <c r="BG37">
        <v>5.5118897559195079E-2</v>
      </c>
      <c r="BH37">
        <v>359235.47600000014</v>
      </c>
      <c r="BI37">
        <v>1.4373933937415463E-2</v>
      </c>
      <c r="BJ37">
        <v>1.4066854439661585E-2</v>
      </c>
      <c r="BK37">
        <v>1</v>
      </c>
      <c r="BL37" t="s">
        <v>68</v>
      </c>
      <c r="BM37">
        <v>1</v>
      </c>
      <c r="BN37" t="s">
        <v>386</v>
      </c>
    </row>
    <row r="38" spans="1:66">
      <c r="A38" s="73" t="str">
        <f t="shared" si="20"/>
        <v>강인여객</v>
      </c>
      <c r="B38" s="73" t="str">
        <f t="shared" si="21"/>
        <v>103-1</v>
      </c>
      <c r="C38" s="74" t="str">
        <f t="shared" si="22"/>
        <v>70바5962</v>
      </c>
      <c r="D38" s="48" t="str">
        <f t="shared" si="23"/>
        <v>대형</v>
      </c>
      <c r="E38" s="44" t="str">
        <f t="shared" si="16"/>
        <v>S</v>
      </c>
      <c r="F38" s="94">
        <f t="shared" si="17"/>
        <v>1.0459090909090909</v>
      </c>
      <c r="G38" s="95">
        <f t="shared" si="18"/>
        <v>2.3010000000000002</v>
      </c>
      <c r="H38" s="96">
        <f t="shared" si="19"/>
        <v>2.2000000000000002</v>
      </c>
      <c r="I38" s="97">
        <f t="shared" si="24"/>
        <v>3955.866</v>
      </c>
      <c r="J38" s="98">
        <f t="shared" si="25"/>
        <v>2.2764430886049375E-2</v>
      </c>
      <c r="K38" s="98">
        <f t="shared" si="26"/>
        <v>0.37591592725651785</v>
      </c>
      <c r="L38" s="98">
        <f t="shared" si="27"/>
        <v>0.19591159053415863</v>
      </c>
      <c r="M38" s="99">
        <f t="shared" si="28"/>
        <v>10.611000000000001</v>
      </c>
      <c r="N38" s="100">
        <f t="shared" si="29"/>
        <v>0.83399999999999996</v>
      </c>
      <c r="O38" s="100">
        <f t="shared" si="30"/>
        <v>12.109</v>
      </c>
      <c r="P38" s="101">
        <f t="shared" si="31"/>
        <v>4.1333333333333337</v>
      </c>
      <c r="Q38" s="102">
        <f t="shared" si="32"/>
        <v>90</v>
      </c>
      <c r="R38" s="103">
        <f t="shared" si="33"/>
        <v>25.975193401583606</v>
      </c>
      <c r="S38" s="75">
        <f t="shared" si="34"/>
        <v>33</v>
      </c>
      <c r="T38" s="75">
        <f t="shared" si="35"/>
        <v>479</v>
      </c>
      <c r="U38" t="s">
        <v>116</v>
      </c>
      <c r="V38" t="s">
        <v>118</v>
      </c>
      <c r="W38" t="s">
        <v>116</v>
      </c>
      <c r="X38" s="4" t="s">
        <v>118</v>
      </c>
      <c r="Y38" s="4" t="s">
        <v>206</v>
      </c>
      <c r="Z38" s="4" t="s">
        <v>166</v>
      </c>
      <c r="AA38" s="4" t="s">
        <v>48</v>
      </c>
      <c r="AB38" s="4">
        <v>502</v>
      </c>
      <c r="AC38" s="4">
        <v>3955.866</v>
      </c>
      <c r="AD38" s="4">
        <v>1719.24</v>
      </c>
      <c r="AE38" s="4">
        <v>2.3010000000000002</v>
      </c>
      <c r="AF38" s="4">
        <v>2.2000000000000002</v>
      </c>
      <c r="AG38" s="4">
        <v>10.611000000000001</v>
      </c>
      <c r="AH38" s="4">
        <v>253.26629199999999</v>
      </c>
      <c r="AI38" s="4">
        <v>5.7654629999999996</v>
      </c>
      <c r="AJ38" s="4">
        <v>95.206833000000003</v>
      </c>
      <c r="AK38" s="4">
        <v>775</v>
      </c>
      <c r="AL38" s="4">
        <v>33</v>
      </c>
      <c r="AM38" s="4">
        <v>479</v>
      </c>
      <c r="AN38" s="4">
        <v>90</v>
      </c>
      <c r="AO38" s="4">
        <v>15.619393000000001</v>
      </c>
      <c r="AP38" s="4">
        <v>2496.5</v>
      </c>
      <c r="AQ38" s="4">
        <v>248</v>
      </c>
      <c r="AR38" s="4">
        <v>36</v>
      </c>
      <c r="AS38" s="4">
        <v>19913</v>
      </c>
      <c r="AT38" s="4">
        <v>0.83399999999999996</v>
      </c>
      <c r="AU38" s="4">
        <v>12.109</v>
      </c>
      <c r="AV38" s="4">
        <v>25100</v>
      </c>
      <c r="AW38" s="4">
        <v>0</v>
      </c>
      <c r="AX38" s="4">
        <v>0.52</v>
      </c>
      <c r="AY38">
        <v>1.0459090909090909</v>
      </c>
      <c r="AZ38" t="s">
        <v>71</v>
      </c>
      <c r="BA38" t="s">
        <v>200</v>
      </c>
      <c r="BB38">
        <v>4</v>
      </c>
      <c r="BC38" t="s">
        <v>496</v>
      </c>
      <c r="BD38">
        <v>12</v>
      </c>
      <c r="BE38">
        <v>91680.228999999992</v>
      </c>
      <c r="BF38">
        <v>4.3148517877284104E-2</v>
      </c>
      <c r="BG38">
        <v>4.5129427107104873E-2</v>
      </c>
      <c r="BH38">
        <v>359235.47600000014</v>
      </c>
      <c r="BI38">
        <v>1.1011902399082651E-2</v>
      </c>
      <c r="BJ38">
        <v>1.1517448827404173E-2</v>
      </c>
      <c r="BK38">
        <v>1</v>
      </c>
      <c r="BL38" t="s">
        <v>71</v>
      </c>
      <c r="BM38">
        <v>0</v>
      </c>
      <c r="BN38" t="s">
        <v>389</v>
      </c>
    </row>
    <row r="39" spans="1:66">
      <c r="A39" s="76" t="str">
        <f t="shared" si="20"/>
        <v>강인여객</v>
      </c>
      <c r="B39" s="76" t="str">
        <f t="shared" si="21"/>
        <v>103-1</v>
      </c>
      <c r="C39" s="77" t="str">
        <f t="shared" si="22"/>
        <v>70바5969</v>
      </c>
      <c r="D39" s="65" t="str">
        <f t="shared" si="23"/>
        <v>대형</v>
      </c>
      <c r="E39" s="61" t="str">
        <f t="shared" si="16"/>
        <v>S</v>
      </c>
      <c r="F39" s="84">
        <f t="shared" si="17"/>
        <v>1.0509523809523809</v>
      </c>
      <c r="G39" s="85">
        <f t="shared" si="18"/>
        <v>2.2069999999999999</v>
      </c>
      <c r="H39" s="86">
        <f t="shared" si="19"/>
        <v>2.1</v>
      </c>
      <c r="I39" s="87">
        <f t="shared" si="24"/>
        <v>5618.3980000000001</v>
      </c>
      <c r="J39" s="88">
        <f t="shared" si="25"/>
        <v>1.2866395986705482E-2</v>
      </c>
      <c r="K39" s="88">
        <f t="shared" si="26"/>
        <v>0.35439733017063563</v>
      </c>
      <c r="L39" s="88">
        <f t="shared" si="27"/>
        <v>0.15289055705914747</v>
      </c>
      <c r="M39" s="89">
        <f t="shared" si="28"/>
        <v>13.132</v>
      </c>
      <c r="N39" s="90">
        <f t="shared" si="29"/>
        <v>0.19600000000000001</v>
      </c>
      <c r="O39" s="90">
        <f t="shared" si="30"/>
        <v>16.375</v>
      </c>
      <c r="P39" s="91">
        <f t="shared" si="31"/>
        <v>5.0250000000000004</v>
      </c>
      <c r="Q39" s="92">
        <f t="shared" si="32"/>
        <v>90</v>
      </c>
      <c r="R39" s="93">
        <f t="shared" si="33"/>
        <v>26.443345014301407</v>
      </c>
      <c r="S39" s="78">
        <f t="shared" si="34"/>
        <v>11</v>
      </c>
      <c r="T39" s="78">
        <f t="shared" si="35"/>
        <v>920</v>
      </c>
      <c r="U39" t="s">
        <v>116</v>
      </c>
      <c r="V39" s="5" t="s">
        <v>118</v>
      </c>
      <c r="W39" t="s">
        <v>116</v>
      </c>
      <c r="X39" s="5" t="s">
        <v>118</v>
      </c>
      <c r="Y39" t="s">
        <v>207</v>
      </c>
      <c r="Z39" t="s">
        <v>166</v>
      </c>
      <c r="AA39" t="s">
        <v>48</v>
      </c>
      <c r="AB39">
        <v>502</v>
      </c>
      <c r="AC39" s="1">
        <v>5618.3980000000001</v>
      </c>
      <c r="AD39" s="1">
        <v>2546.1469999999999</v>
      </c>
      <c r="AE39" s="21">
        <v>2.2069999999999999</v>
      </c>
      <c r="AF39">
        <v>2.1</v>
      </c>
      <c r="AG39">
        <v>13.132</v>
      </c>
      <c r="AH39">
        <v>335.79434400000002</v>
      </c>
      <c r="AI39">
        <v>4.3204630000000002</v>
      </c>
      <c r="AJ39">
        <v>119.00461900000001</v>
      </c>
      <c r="AK39">
        <v>859</v>
      </c>
      <c r="AL39">
        <v>11</v>
      </c>
      <c r="AM39">
        <v>920</v>
      </c>
      <c r="AN39">
        <v>90</v>
      </c>
      <c r="AO39">
        <v>16.731663000000001</v>
      </c>
      <c r="AP39">
        <v>4318.8999999999996</v>
      </c>
      <c r="AQ39">
        <v>301.5</v>
      </c>
      <c r="AR39">
        <v>14</v>
      </c>
      <c r="AS39">
        <v>4540</v>
      </c>
      <c r="AT39">
        <v>0.19600000000000001</v>
      </c>
      <c r="AU39">
        <v>16.375</v>
      </c>
      <c r="AV39">
        <v>38511</v>
      </c>
      <c r="AW39">
        <v>0</v>
      </c>
      <c r="AX39">
        <v>0.56000000000000005</v>
      </c>
      <c r="AY39">
        <v>1.0509523809523809</v>
      </c>
      <c r="AZ39" t="s">
        <v>71</v>
      </c>
      <c r="BA39" t="s">
        <v>200</v>
      </c>
      <c r="BB39">
        <v>3</v>
      </c>
      <c r="BC39" t="s">
        <v>502</v>
      </c>
      <c r="BD39">
        <v>11</v>
      </c>
      <c r="BE39">
        <v>91680.228999999992</v>
      </c>
      <c r="BF39">
        <v>6.1282547625399156E-2</v>
      </c>
      <c r="BG39">
        <v>6.4405039337740916E-2</v>
      </c>
      <c r="BH39">
        <v>359235.47600000014</v>
      </c>
      <c r="BI39">
        <v>1.5639875166449314E-2</v>
      </c>
      <c r="BJ39">
        <v>1.6436764043977922E-2</v>
      </c>
      <c r="BK39">
        <v>1</v>
      </c>
      <c r="BL39" t="s">
        <v>71</v>
      </c>
      <c r="BM39">
        <v>0</v>
      </c>
      <c r="BN39" t="s">
        <v>389</v>
      </c>
    </row>
    <row r="40" spans="1:66">
      <c r="A40" s="73" t="str">
        <f t="shared" si="20"/>
        <v>강인여객</v>
      </c>
      <c r="B40" s="73" t="str">
        <f t="shared" si="21"/>
        <v>103-1</v>
      </c>
      <c r="C40" s="74" t="str">
        <f t="shared" si="22"/>
        <v>70바5970</v>
      </c>
      <c r="D40" s="48" t="str">
        <f t="shared" si="23"/>
        <v>대형</v>
      </c>
      <c r="E40" s="44" t="str">
        <f t="shared" si="16"/>
        <v>S</v>
      </c>
      <c r="F40" s="94">
        <f t="shared" si="17"/>
        <v>1.0238095238095237</v>
      </c>
      <c r="G40" s="95">
        <f t="shared" si="18"/>
        <v>2.15</v>
      </c>
      <c r="H40" s="96">
        <f t="shared" si="19"/>
        <v>2.1</v>
      </c>
      <c r="I40" s="97">
        <f t="shared" si="24"/>
        <v>3136.0949999999998</v>
      </c>
      <c r="J40" s="98">
        <f t="shared" si="25"/>
        <v>3.6539149421707488E-2</v>
      </c>
      <c r="K40" s="98">
        <f t="shared" si="26"/>
        <v>0.37658617210823397</v>
      </c>
      <c r="L40" s="98">
        <f t="shared" si="27"/>
        <v>0.16389809619925419</v>
      </c>
      <c r="M40" s="99">
        <f t="shared" si="28"/>
        <v>13.866</v>
      </c>
      <c r="N40" s="100">
        <f t="shared" si="29"/>
        <v>2.0409999999999999</v>
      </c>
      <c r="O40" s="100">
        <f t="shared" si="30"/>
        <v>21.46</v>
      </c>
      <c r="P40" s="101">
        <f t="shared" si="31"/>
        <v>3.7833333333333332</v>
      </c>
      <c r="Q40" s="102">
        <f t="shared" si="32"/>
        <v>89</v>
      </c>
      <c r="R40" s="103">
        <f t="shared" si="33"/>
        <v>26.704744184858328</v>
      </c>
      <c r="S40" s="75">
        <f t="shared" si="34"/>
        <v>64</v>
      </c>
      <c r="T40" s="75">
        <f t="shared" si="35"/>
        <v>673</v>
      </c>
      <c r="U40" t="s">
        <v>116</v>
      </c>
      <c r="V40" t="s">
        <v>118</v>
      </c>
      <c r="W40" s="4" t="s">
        <v>116</v>
      </c>
      <c r="X40" s="4" t="s">
        <v>118</v>
      </c>
      <c r="Y40" s="4" t="s">
        <v>208</v>
      </c>
      <c r="Z40" s="4" t="s">
        <v>166</v>
      </c>
      <c r="AA40" s="4" t="s">
        <v>48</v>
      </c>
      <c r="AB40" s="4">
        <v>502</v>
      </c>
      <c r="AC40" s="4">
        <v>3136.0949999999998</v>
      </c>
      <c r="AD40" s="4">
        <v>1458.635</v>
      </c>
      <c r="AE40" s="4">
        <v>2.15</v>
      </c>
      <c r="AF40" s="4">
        <v>2.1</v>
      </c>
      <c r="AG40" s="4">
        <v>13.866</v>
      </c>
      <c r="AH40" s="4">
        <v>200.103837</v>
      </c>
      <c r="AI40" s="4">
        <v>7.3116240000000001</v>
      </c>
      <c r="AJ40" s="4">
        <v>75.356337999999994</v>
      </c>
      <c r="AK40" s="4">
        <v>514</v>
      </c>
      <c r="AL40" s="4">
        <v>64</v>
      </c>
      <c r="AM40" s="4">
        <v>673</v>
      </c>
      <c r="AN40" s="4">
        <v>89</v>
      </c>
      <c r="AO40" s="4">
        <v>15.672338</v>
      </c>
      <c r="AP40" s="4">
        <v>2888.3</v>
      </c>
      <c r="AQ40" s="4">
        <v>227</v>
      </c>
      <c r="AR40" s="4">
        <v>20</v>
      </c>
      <c r="AS40" s="4">
        <v>14319</v>
      </c>
      <c r="AT40" s="4">
        <v>2.0409999999999999</v>
      </c>
      <c r="AU40" s="4">
        <v>21.46</v>
      </c>
      <c r="AV40" s="4">
        <v>10138</v>
      </c>
      <c r="AW40" s="4">
        <v>0</v>
      </c>
      <c r="AX40" s="4">
        <v>0.56000000000000005</v>
      </c>
      <c r="AY40">
        <v>1.0238095238095237</v>
      </c>
      <c r="AZ40" t="s">
        <v>71</v>
      </c>
      <c r="BA40" t="s">
        <v>200</v>
      </c>
      <c r="BB40">
        <v>6</v>
      </c>
      <c r="BC40" t="s">
        <v>497</v>
      </c>
      <c r="BD40">
        <v>7</v>
      </c>
      <c r="BE40">
        <v>91680.228999999992</v>
      </c>
      <c r="BF40">
        <v>3.4206884452699177E-2</v>
      </c>
      <c r="BG40">
        <v>3.5021334082525342E-2</v>
      </c>
      <c r="BH40">
        <v>359235.47600000014</v>
      </c>
      <c r="BI40">
        <v>8.7299145254796564E-3</v>
      </c>
      <c r="BJ40">
        <v>8.9377696332291721E-3</v>
      </c>
      <c r="BK40">
        <v>1</v>
      </c>
      <c r="BL40" t="s">
        <v>66</v>
      </c>
      <c r="BM40">
        <v>1</v>
      </c>
      <c r="BN40" t="s">
        <v>386</v>
      </c>
    </row>
    <row r="41" spans="1:66">
      <c r="A41" s="76" t="str">
        <f t="shared" si="20"/>
        <v>강인여객</v>
      </c>
      <c r="B41" s="76" t="str">
        <f t="shared" si="21"/>
        <v>103-1</v>
      </c>
      <c r="C41" s="77" t="str">
        <f t="shared" si="22"/>
        <v>70바5984</v>
      </c>
      <c r="D41" s="65" t="str">
        <f t="shared" si="23"/>
        <v>대형</v>
      </c>
      <c r="E41" s="61" t="str">
        <f t="shared" si="16"/>
        <v>S</v>
      </c>
      <c r="F41" s="84">
        <f t="shared" si="17"/>
        <v>1.0086363636363636</v>
      </c>
      <c r="G41" s="85">
        <f t="shared" si="18"/>
        <v>2.2189999999999999</v>
      </c>
      <c r="H41" s="86">
        <f t="shared" si="19"/>
        <v>2.2000000000000002</v>
      </c>
      <c r="I41" s="87">
        <f t="shared" si="24"/>
        <v>5449.7359999999999</v>
      </c>
      <c r="J41" s="88">
        <f t="shared" si="25"/>
        <v>1.5019041902652778E-2</v>
      </c>
      <c r="K41" s="88">
        <f t="shared" si="26"/>
        <v>0.37797094874915688</v>
      </c>
      <c r="L41" s="88">
        <f t="shared" si="27"/>
        <v>0.13560289892941604</v>
      </c>
      <c r="M41" s="89">
        <f t="shared" si="28"/>
        <v>13.188000000000001</v>
      </c>
      <c r="N41" s="90">
        <f t="shared" si="29"/>
        <v>0.25700000000000001</v>
      </c>
      <c r="O41" s="90">
        <f t="shared" si="30"/>
        <v>15.266999999999999</v>
      </c>
      <c r="P41" s="91">
        <f t="shared" si="31"/>
        <v>8.5566666666666666</v>
      </c>
      <c r="Q41" s="92">
        <f t="shared" si="32"/>
        <v>94</v>
      </c>
      <c r="R41" s="93">
        <f t="shared" si="33"/>
        <v>26.666345284941332</v>
      </c>
      <c r="S41" s="78">
        <f t="shared" si="34"/>
        <v>14</v>
      </c>
      <c r="T41" s="78">
        <f t="shared" si="35"/>
        <v>832</v>
      </c>
      <c r="U41" t="s">
        <v>116</v>
      </c>
      <c r="V41" t="s">
        <v>118</v>
      </c>
      <c r="W41" t="s">
        <v>116</v>
      </c>
      <c r="X41" s="4" t="s">
        <v>118</v>
      </c>
      <c r="Y41" s="4" t="s">
        <v>209</v>
      </c>
      <c r="Z41" s="4" t="s">
        <v>166</v>
      </c>
      <c r="AA41" s="4" t="s">
        <v>48</v>
      </c>
      <c r="AB41" s="4">
        <v>502</v>
      </c>
      <c r="AC41" s="4">
        <v>5449.7359999999999</v>
      </c>
      <c r="AD41" s="4">
        <v>2455.6860000000001</v>
      </c>
      <c r="AE41" s="4">
        <v>2.2189999999999999</v>
      </c>
      <c r="AF41" s="4">
        <v>2.2000000000000002</v>
      </c>
      <c r="AG41" s="4">
        <v>13.188000000000001</v>
      </c>
      <c r="AH41" s="4">
        <v>336.67906599999998</v>
      </c>
      <c r="AI41" s="4">
        <v>5.056597</v>
      </c>
      <c r="AJ41" s="4">
        <v>127.25490600000001</v>
      </c>
      <c r="AK41" s="4">
        <v>739</v>
      </c>
      <c r="AL41" s="4">
        <v>14</v>
      </c>
      <c r="AM41" s="4">
        <v>832</v>
      </c>
      <c r="AN41" s="4">
        <v>94</v>
      </c>
      <c r="AO41" s="4">
        <v>16.186737999999998</v>
      </c>
      <c r="AP41" s="4">
        <v>5352</v>
      </c>
      <c r="AQ41" s="4">
        <v>513.4</v>
      </c>
      <c r="AR41" s="4">
        <v>41</v>
      </c>
      <c r="AS41" s="4">
        <v>33583</v>
      </c>
      <c r="AT41" s="4">
        <v>0.25700000000000001</v>
      </c>
      <c r="AU41" s="4">
        <v>15.266999999999999</v>
      </c>
      <c r="AV41" s="4">
        <v>39624</v>
      </c>
      <c r="AW41" s="4">
        <v>0</v>
      </c>
      <c r="AX41" s="4">
        <v>0.56000000000000005</v>
      </c>
      <c r="AY41">
        <v>1.0086363636363636</v>
      </c>
      <c r="AZ41" t="s">
        <v>71</v>
      </c>
      <c r="BA41" t="s">
        <v>200</v>
      </c>
      <c r="BB41">
        <v>8</v>
      </c>
      <c r="BC41" t="s">
        <v>568</v>
      </c>
      <c r="BD41">
        <v>10</v>
      </c>
      <c r="BE41">
        <v>91680.228999999992</v>
      </c>
      <c r="BF41">
        <v>5.9442870719705561E-2</v>
      </c>
      <c r="BG41">
        <v>5.9956240966830283E-2</v>
      </c>
      <c r="BH41">
        <v>359235.47600000014</v>
      </c>
      <c r="BI41">
        <v>1.5170372538596377E-2</v>
      </c>
      <c r="BJ41">
        <v>1.5301389392338799E-2</v>
      </c>
      <c r="BK41">
        <v>1</v>
      </c>
      <c r="BL41" t="s">
        <v>68</v>
      </c>
      <c r="BM41">
        <v>2</v>
      </c>
      <c r="BN41" t="s">
        <v>386</v>
      </c>
    </row>
    <row r="42" spans="1:66">
      <c r="A42" s="73" t="str">
        <f t="shared" si="20"/>
        <v>강인여객</v>
      </c>
      <c r="B42" s="73" t="str">
        <f t="shared" si="21"/>
        <v>103-1</v>
      </c>
      <c r="C42" s="74" t="str">
        <f t="shared" si="22"/>
        <v>70바5989</v>
      </c>
      <c r="D42" s="48" t="str">
        <f t="shared" si="23"/>
        <v>대형</v>
      </c>
      <c r="E42" s="44" t="str">
        <f t="shared" si="16"/>
        <v>A</v>
      </c>
      <c r="F42" s="94">
        <f t="shared" si="17"/>
        <v>0.98681818181818171</v>
      </c>
      <c r="G42" s="95">
        <f t="shared" si="18"/>
        <v>2.1709999999999998</v>
      </c>
      <c r="H42" s="96">
        <f t="shared" si="19"/>
        <v>2.2000000000000002</v>
      </c>
      <c r="I42" s="97">
        <f t="shared" si="24"/>
        <v>5616.2929999999997</v>
      </c>
      <c r="J42" s="98">
        <f t="shared" si="25"/>
        <v>3.856274241861108E-2</v>
      </c>
      <c r="K42" s="98">
        <f t="shared" si="26"/>
        <v>0.34672067113885197</v>
      </c>
      <c r="L42" s="98">
        <f t="shared" si="27"/>
        <v>0.17520453437881536</v>
      </c>
      <c r="M42" s="99">
        <f t="shared" si="28"/>
        <v>13.002000000000001</v>
      </c>
      <c r="N42" s="100">
        <f t="shared" si="29"/>
        <v>0.125</v>
      </c>
      <c r="O42" s="100">
        <f t="shared" si="30"/>
        <v>11.378</v>
      </c>
      <c r="P42" s="101">
        <f t="shared" si="31"/>
        <v>4.708333333333333</v>
      </c>
      <c r="Q42" s="102">
        <f t="shared" si="32"/>
        <v>91</v>
      </c>
      <c r="R42" s="103">
        <f t="shared" si="33"/>
        <v>25.840376558198429</v>
      </c>
      <c r="S42" s="75">
        <f t="shared" si="34"/>
        <v>7</v>
      </c>
      <c r="T42" s="75">
        <f t="shared" si="35"/>
        <v>639</v>
      </c>
      <c r="U42" t="s">
        <v>116</v>
      </c>
      <c r="V42" t="s">
        <v>118</v>
      </c>
      <c r="W42" t="s">
        <v>116</v>
      </c>
      <c r="X42" s="4" t="s">
        <v>118</v>
      </c>
      <c r="Y42" s="4" t="s">
        <v>210</v>
      </c>
      <c r="Z42" s="4" t="s">
        <v>166</v>
      </c>
      <c r="AA42" s="4" t="s">
        <v>48</v>
      </c>
      <c r="AB42" s="4">
        <v>502</v>
      </c>
      <c r="AC42" s="4">
        <v>5616.2929999999997</v>
      </c>
      <c r="AD42" s="4">
        <v>2587.4749999999999</v>
      </c>
      <c r="AE42" s="4">
        <v>2.1709999999999998</v>
      </c>
      <c r="AF42" s="4">
        <v>2.2000000000000002</v>
      </c>
      <c r="AG42" s="4">
        <v>13.002000000000001</v>
      </c>
      <c r="AH42" s="4">
        <v>353.570471</v>
      </c>
      <c r="AI42" s="4">
        <v>13.634646999999999</v>
      </c>
      <c r="AJ42" s="4">
        <v>122.590191</v>
      </c>
      <c r="AK42" s="4">
        <v>984</v>
      </c>
      <c r="AL42" s="4">
        <v>7</v>
      </c>
      <c r="AM42" s="4">
        <v>639</v>
      </c>
      <c r="AN42" s="4">
        <v>91</v>
      </c>
      <c r="AO42" s="4">
        <v>15.884508</v>
      </c>
      <c r="AP42" s="4">
        <v>2979.4</v>
      </c>
      <c r="AQ42" s="4">
        <v>282.5</v>
      </c>
      <c r="AR42" s="4">
        <v>30</v>
      </c>
      <c r="AS42" s="4">
        <v>21870</v>
      </c>
      <c r="AT42" s="4">
        <v>0.125</v>
      </c>
      <c r="AU42" s="4">
        <v>11.378</v>
      </c>
      <c r="AV42" s="4">
        <v>45349</v>
      </c>
      <c r="AW42" s="4">
        <v>0</v>
      </c>
      <c r="AX42" s="4">
        <v>0.56000000000000005</v>
      </c>
      <c r="AY42">
        <v>0.98681818181818171</v>
      </c>
      <c r="AZ42" t="s">
        <v>66</v>
      </c>
      <c r="BA42" t="s">
        <v>200</v>
      </c>
      <c r="BB42">
        <v>2</v>
      </c>
      <c r="BC42" t="s">
        <v>425</v>
      </c>
      <c r="BD42">
        <v>10</v>
      </c>
      <c r="BE42">
        <v>91680.228999999992</v>
      </c>
      <c r="BF42">
        <v>6.1259587386065538E-2</v>
      </c>
      <c r="BG42">
        <v>6.0452074643249212E-2</v>
      </c>
      <c r="BH42">
        <v>359235.47600000014</v>
      </c>
      <c r="BI42">
        <v>1.5634015500184055E-2</v>
      </c>
      <c r="BJ42">
        <v>1.5427930750408899E-2</v>
      </c>
      <c r="BK42">
        <v>1</v>
      </c>
      <c r="BL42" t="s">
        <v>66</v>
      </c>
      <c r="BM42">
        <v>0</v>
      </c>
      <c r="BN42" t="s">
        <v>389</v>
      </c>
    </row>
    <row r="43" spans="1:66">
      <c r="A43" s="76" t="str">
        <f t="shared" si="20"/>
        <v>강인여객</v>
      </c>
      <c r="B43" s="76" t="str">
        <f t="shared" si="21"/>
        <v>103-1</v>
      </c>
      <c r="C43" s="77" t="str">
        <f t="shared" si="22"/>
        <v>70바6023</v>
      </c>
      <c r="D43" s="65" t="str">
        <f t="shared" si="23"/>
        <v>대형</v>
      </c>
      <c r="E43" s="61" t="str">
        <f t="shared" si="16"/>
        <v>B</v>
      </c>
      <c r="F43" s="84">
        <f t="shared" si="17"/>
        <v>0.90652173913043488</v>
      </c>
      <c r="G43" s="85">
        <f t="shared" si="18"/>
        <v>2.085</v>
      </c>
      <c r="H43" s="86">
        <f t="shared" si="19"/>
        <v>2.2999999999999998</v>
      </c>
      <c r="I43" s="87">
        <f t="shared" si="24"/>
        <v>4398.6139999999996</v>
      </c>
      <c r="J43" s="88">
        <f t="shared" si="25"/>
        <v>2.1155407669437996E-2</v>
      </c>
      <c r="K43" s="88">
        <f t="shared" si="26"/>
        <v>0.37630957674280247</v>
      </c>
      <c r="L43" s="88">
        <f t="shared" si="27"/>
        <v>0.22143338788081884</v>
      </c>
      <c r="M43" s="89">
        <f t="shared" si="28"/>
        <v>12.599</v>
      </c>
      <c r="N43" s="90">
        <f t="shared" si="29"/>
        <v>0.56799999999999995</v>
      </c>
      <c r="O43" s="90">
        <f t="shared" si="30"/>
        <v>10.367000000000001</v>
      </c>
      <c r="P43" s="91">
        <f t="shared" si="31"/>
        <v>2.3066666666666666</v>
      </c>
      <c r="Q43" s="92">
        <f t="shared" si="32"/>
        <v>90</v>
      </c>
      <c r="R43" s="93">
        <f t="shared" si="33"/>
        <v>27.242082659447046</v>
      </c>
      <c r="S43" s="78">
        <f t="shared" si="34"/>
        <v>25</v>
      </c>
      <c r="T43" s="78">
        <f t="shared" si="35"/>
        <v>456</v>
      </c>
      <c r="U43" t="s">
        <v>116</v>
      </c>
      <c r="V43" t="s">
        <v>118</v>
      </c>
      <c r="W43" s="4" t="s">
        <v>116</v>
      </c>
      <c r="X43" s="4" t="s">
        <v>118</v>
      </c>
      <c r="Y43" s="4" t="s">
        <v>212</v>
      </c>
      <c r="Z43" s="4" t="s">
        <v>166</v>
      </c>
      <c r="AA43" s="4" t="s">
        <v>48</v>
      </c>
      <c r="AB43" s="4">
        <v>502</v>
      </c>
      <c r="AC43" s="4">
        <v>4398.6139999999996</v>
      </c>
      <c r="AD43" s="4">
        <v>2109.5369999999998</v>
      </c>
      <c r="AE43" s="4">
        <v>2.085</v>
      </c>
      <c r="AF43" s="4">
        <v>2.2999999999999998</v>
      </c>
      <c r="AG43" s="4">
        <v>12.599</v>
      </c>
      <c r="AH43" s="4">
        <v>267.97436800000003</v>
      </c>
      <c r="AI43" s="4">
        <v>5.6691070000000003</v>
      </c>
      <c r="AJ43" s="4">
        <v>100.84132099999999</v>
      </c>
      <c r="AK43" s="4">
        <v>974</v>
      </c>
      <c r="AL43" s="4">
        <v>25</v>
      </c>
      <c r="AM43" s="4">
        <v>456</v>
      </c>
      <c r="AN43" s="4">
        <v>90</v>
      </c>
      <c r="AO43" s="4">
        <v>16.414307999999998</v>
      </c>
      <c r="AP43" s="4">
        <v>3012.5</v>
      </c>
      <c r="AQ43" s="4">
        <v>138.4</v>
      </c>
      <c r="AR43" s="4">
        <v>21</v>
      </c>
      <c r="AS43" s="4">
        <v>10663</v>
      </c>
      <c r="AT43" s="4">
        <v>0.56799999999999995</v>
      </c>
      <c r="AU43" s="4">
        <v>10.367000000000001</v>
      </c>
      <c r="AV43" s="4">
        <v>37296</v>
      </c>
      <c r="AW43" s="4">
        <v>0</v>
      </c>
      <c r="AX43" s="4">
        <v>0.5</v>
      </c>
      <c r="AY43">
        <v>0.90652173913043488</v>
      </c>
      <c r="AZ43" t="s">
        <v>68</v>
      </c>
      <c r="BA43" t="s">
        <v>200</v>
      </c>
      <c r="BB43">
        <v>4</v>
      </c>
      <c r="BC43" t="s">
        <v>353</v>
      </c>
      <c r="BD43">
        <v>9</v>
      </c>
      <c r="BE43">
        <v>91680.228999999992</v>
      </c>
      <c r="BF43">
        <v>4.7977781556370239E-2</v>
      </c>
      <c r="BG43">
        <v>4.3492901976100853E-2</v>
      </c>
      <c r="BH43">
        <v>359235.47600000014</v>
      </c>
      <c r="BI43">
        <v>1.2244375330013336E-2</v>
      </c>
      <c r="BJ43">
        <v>1.1099792418729482E-2</v>
      </c>
      <c r="BK43">
        <v>1</v>
      </c>
      <c r="BL43" t="s">
        <v>68</v>
      </c>
      <c r="BM43">
        <v>0</v>
      </c>
      <c r="BN43" t="s">
        <v>389</v>
      </c>
    </row>
    <row r="44" spans="1:66">
      <c r="A44" s="73" t="str">
        <f t="shared" si="20"/>
        <v>강인여객</v>
      </c>
      <c r="B44" s="73" t="str">
        <f t="shared" si="21"/>
        <v>103-1</v>
      </c>
      <c r="C44" s="74" t="str">
        <f t="shared" si="22"/>
        <v>70바6036</v>
      </c>
      <c r="D44" s="48" t="str">
        <f t="shared" si="23"/>
        <v>대형</v>
      </c>
      <c r="E44" s="44" t="str">
        <f t="shared" si="16"/>
        <v>S</v>
      </c>
      <c r="F44" s="94">
        <f t="shared" si="17"/>
        <v>1.0609999999999999</v>
      </c>
      <c r="G44" s="95">
        <f t="shared" si="18"/>
        <v>2.1219999999999999</v>
      </c>
      <c r="H44" s="96">
        <f t="shared" si="19"/>
        <v>2</v>
      </c>
      <c r="I44" s="97">
        <f t="shared" si="24"/>
        <v>5098.3</v>
      </c>
      <c r="J44" s="98">
        <f t="shared" si="25"/>
        <v>2.9861059213007669E-2</v>
      </c>
      <c r="K44" s="98">
        <f t="shared" si="26"/>
        <v>0.37287145141703598</v>
      </c>
      <c r="L44" s="98">
        <f t="shared" si="27"/>
        <v>0.1671145283722025</v>
      </c>
      <c r="M44" s="99">
        <f t="shared" si="28"/>
        <v>14.27</v>
      </c>
      <c r="N44" s="100">
        <f t="shared" si="29"/>
        <v>0.51</v>
      </c>
      <c r="O44" s="100">
        <f t="shared" si="30"/>
        <v>11.926</v>
      </c>
      <c r="P44" s="101">
        <f t="shared" si="31"/>
        <v>7.835</v>
      </c>
      <c r="Q44" s="102">
        <f t="shared" si="32"/>
        <v>91</v>
      </c>
      <c r="R44" s="103">
        <f t="shared" si="33"/>
        <v>26.861184713492243</v>
      </c>
      <c r="S44" s="75">
        <f t="shared" si="34"/>
        <v>26</v>
      </c>
      <c r="T44" s="75">
        <f t="shared" si="35"/>
        <v>608</v>
      </c>
      <c r="U44" t="s">
        <v>116</v>
      </c>
      <c r="V44" t="s">
        <v>118</v>
      </c>
      <c r="W44" t="s">
        <v>116</v>
      </c>
      <c r="X44" s="4" t="s">
        <v>118</v>
      </c>
      <c r="Y44" s="4" t="s">
        <v>213</v>
      </c>
      <c r="Z44" s="4" t="s">
        <v>166</v>
      </c>
      <c r="AA44" s="4" t="s">
        <v>48</v>
      </c>
      <c r="AB44" s="4">
        <v>502</v>
      </c>
      <c r="AC44" s="4">
        <v>5098.3</v>
      </c>
      <c r="AD44" s="4">
        <v>2402.92</v>
      </c>
      <c r="AE44" s="4">
        <v>2.1219999999999999</v>
      </c>
      <c r="AF44" s="4">
        <v>2</v>
      </c>
      <c r="AG44" s="4">
        <v>14.27</v>
      </c>
      <c r="AH44" s="4">
        <v>317.783503</v>
      </c>
      <c r="AI44" s="4">
        <v>9.4893520000000002</v>
      </c>
      <c r="AJ44" s="4">
        <v>118.492396</v>
      </c>
      <c r="AK44" s="4">
        <v>852</v>
      </c>
      <c r="AL44" s="4">
        <v>26</v>
      </c>
      <c r="AM44" s="4">
        <v>608</v>
      </c>
      <c r="AN44" s="4">
        <v>91</v>
      </c>
      <c r="AO44" s="4">
        <v>16.043312</v>
      </c>
      <c r="AP44" s="4">
        <v>4989.7</v>
      </c>
      <c r="AQ44" s="4">
        <v>470.1</v>
      </c>
      <c r="AR44" s="4">
        <v>39</v>
      </c>
      <c r="AS44" s="4">
        <v>23588</v>
      </c>
      <c r="AT44" s="4">
        <v>0.51</v>
      </c>
      <c r="AU44" s="4">
        <v>11.926</v>
      </c>
      <c r="AV44" s="4">
        <v>41088</v>
      </c>
      <c r="AW44" s="4">
        <v>0</v>
      </c>
      <c r="AX44" s="4">
        <v>0.56000000000000005</v>
      </c>
      <c r="AY44">
        <v>1.0609999999999999</v>
      </c>
      <c r="AZ44" t="s">
        <v>71</v>
      </c>
      <c r="BA44" t="s">
        <v>200</v>
      </c>
      <c r="BB44">
        <v>2</v>
      </c>
      <c r="BC44" t="s">
        <v>427</v>
      </c>
      <c r="BD44">
        <v>12</v>
      </c>
      <c r="BE44">
        <v>91680.228999999992</v>
      </c>
      <c r="BF44">
        <v>5.5609590591227699E-2</v>
      </c>
      <c r="BG44">
        <v>5.9001775617292584E-2</v>
      </c>
      <c r="BH44">
        <v>359235.47600000014</v>
      </c>
      <c r="BI44">
        <v>1.4192083857553084E-2</v>
      </c>
      <c r="BJ44">
        <v>1.505780097286382E-2</v>
      </c>
      <c r="BK44">
        <v>1</v>
      </c>
      <c r="BL44" t="s">
        <v>66</v>
      </c>
      <c r="BM44">
        <v>1</v>
      </c>
      <c r="BN44" t="s">
        <v>386</v>
      </c>
    </row>
    <row r="45" spans="1:66">
      <c r="A45" s="76" t="str">
        <f t="shared" si="20"/>
        <v>강인여객</v>
      </c>
      <c r="B45" s="76" t="str">
        <f t="shared" si="21"/>
        <v>103-1</v>
      </c>
      <c r="C45" s="77" t="str">
        <f t="shared" si="22"/>
        <v>70바6037</v>
      </c>
      <c r="D45" s="65" t="str">
        <f t="shared" si="23"/>
        <v>대형</v>
      </c>
      <c r="E45" s="61" t="str">
        <f t="shared" si="16"/>
        <v>C</v>
      </c>
      <c r="F45" s="84">
        <f t="shared" si="17"/>
        <v>0.89260869565217393</v>
      </c>
      <c r="G45" s="85">
        <f t="shared" si="18"/>
        <v>2.0529999999999999</v>
      </c>
      <c r="H45" s="86">
        <f t="shared" si="19"/>
        <v>2.2999999999999998</v>
      </c>
      <c r="I45" s="87">
        <f t="shared" si="24"/>
        <v>4817.049</v>
      </c>
      <c r="J45" s="88">
        <f t="shared" si="25"/>
        <v>2.1844970978991279E-2</v>
      </c>
      <c r="K45" s="88">
        <f t="shared" si="26"/>
        <v>0.37106548069626599</v>
      </c>
      <c r="L45" s="88">
        <f t="shared" si="27"/>
        <v>0.14116526529001469</v>
      </c>
      <c r="M45" s="89">
        <f t="shared" si="28"/>
        <v>13.04</v>
      </c>
      <c r="N45" s="90">
        <f t="shared" si="29"/>
        <v>0.72699999999999998</v>
      </c>
      <c r="O45" s="90">
        <f t="shared" si="30"/>
        <v>14.864000000000001</v>
      </c>
      <c r="P45" s="91">
        <f t="shared" si="31"/>
        <v>8.6216666666666661</v>
      </c>
      <c r="Q45" s="92">
        <f t="shared" si="32"/>
        <v>93</v>
      </c>
      <c r="R45" s="93">
        <f t="shared" si="33"/>
        <v>26.372660428142346</v>
      </c>
      <c r="S45" s="78">
        <f t="shared" si="34"/>
        <v>35</v>
      </c>
      <c r="T45" s="78">
        <f t="shared" si="35"/>
        <v>716</v>
      </c>
      <c r="U45" t="s">
        <v>116</v>
      </c>
      <c r="V45" t="s">
        <v>118</v>
      </c>
      <c r="W45" t="s">
        <v>116</v>
      </c>
      <c r="X45" s="4" t="s">
        <v>118</v>
      </c>
      <c r="Y45" s="4" t="s">
        <v>215</v>
      </c>
      <c r="Z45" s="4" t="s">
        <v>166</v>
      </c>
      <c r="AA45" s="4" t="s">
        <v>48</v>
      </c>
      <c r="AB45" s="4">
        <v>502</v>
      </c>
      <c r="AC45" s="4">
        <v>4817.049</v>
      </c>
      <c r="AD45" s="4">
        <v>2346.4690000000001</v>
      </c>
      <c r="AE45" s="4">
        <v>2.0529999999999999</v>
      </c>
      <c r="AF45" s="4">
        <v>2.2999999999999998</v>
      </c>
      <c r="AG45" s="4">
        <v>13.04</v>
      </c>
      <c r="AH45" s="4">
        <v>300.86686800000001</v>
      </c>
      <c r="AI45" s="4">
        <v>6.5724280000000004</v>
      </c>
      <c r="AJ45" s="4">
        <v>111.64130900000001</v>
      </c>
      <c r="AK45" s="4">
        <v>680</v>
      </c>
      <c r="AL45" s="4">
        <v>35</v>
      </c>
      <c r="AM45" s="4">
        <v>716</v>
      </c>
      <c r="AN45" s="4">
        <v>93</v>
      </c>
      <c r="AO45" s="4">
        <v>16.010566000000001</v>
      </c>
      <c r="AP45" s="4">
        <v>5015.8</v>
      </c>
      <c r="AQ45" s="4">
        <v>517.29999999999995</v>
      </c>
      <c r="AR45" s="4">
        <v>38</v>
      </c>
      <c r="AS45" s="4">
        <v>22717</v>
      </c>
      <c r="AT45" s="4">
        <v>0.72699999999999998</v>
      </c>
      <c r="AU45" s="4">
        <v>14.864000000000001</v>
      </c>
      <c r="AV45" s="4">
        <v>28153</v>
      </c>
      <c r="AW45" s="4">
        <v>0</v>
      </c>
      <c r="AX45" s="4">
        <v>0.52</v>
      </c>
      <c r="AY45">
        <v>0.89260869565217393</v>
      </c>
      <c r="AZ45" t="s">
        <v>69</v>
      </c>
      <c r="BA45" t="s">
        <v>200</v>
      </c>
      <c r="BB45">
        <v>1</v>
      </c>
      <c r="BC45" t="s">
        <v>217</v>
      </c>
      <c r="BD45">
        <v>11</v>
      </c>
      <c r="BE45">
        <v>91680.228999999992</v>
      </c>
      <c r="BF45">
        <v>5.2541851744283934E-2</v>
      </c>
      <c r="BG45">
        <v>4.6899313752615183E-2</v>
      </c>
      <c r="BH45">
        <v>359235.47600000014</v>
      </c>
      <c r="BI45">
        <v>1.3409168419657969E-2</v>
      </c>
      <c r="BJ45">
        <v>1.1969140332851222E-2</v>
      </c>
      <c r="BK45">
        <v>1</v>
      </c>
      <c r="BL45" t="s">
        <v>69</v>
      </c>
      <c r="BM45">
        <v>0</v>
      </c>
      <c r="BN45" t="s">
        <v>389</v>
      </c>
    </row>
    <row r="46" spans="1:66">
      <c r="A46" s="73" t="str">
        <f t="shared" ref="A46:A50" si="36">W46</f>
        <v>강인여객</v>
      </c>
      <c r="B46" s="73" t="str">
        <f t="shared" ref="B46:B50" si="37">V46</f>
        <v>103-1</v>
      </c>
      <c r="C46" s="74" t="str">
        <f t="shared" ref="C46:C50" si="38">Y46</f>
        <v>70바6095</v>
      </c>
      <c r="D46" s="48" t="str">
        <f t="shared" ref="D46:D50" si="39">Z46</f>
        <v>대형</v>
      </c>
      <c r="E46" s="44" t="str">
        <f t="shared" ref="E46:E50" si="40">AZ46</f>
        <v>A</v>
      </c>
      <c r="F46" s="94">
        <f t="shared" ref="F46:F50" si="41">G46/H46</f>
        <v>0.96565217391304359</v>
      </c>
      <c r="G46" s="95">
        <f t="shared" ref="G46:G50" si="42">AE46</f>
        <v>2.2210000000000001</v>
      </c>
      <c r="H46" s="96">
        <f t="shared" ref="H46:H50" si="43">AF46</f>
        <v>2.2999999999999998</v>
      </c>
      <c r="I46" s="97">
        <f t="shared" ref="I46:I50" si="44">AC46</f>
        <v>5466.5569999999998</v>
      </c>
      <c r="J46" s="98">
        <f t="shared" ref="J46:J50" si="45">AI46/AH46</f>
        <v>1.869967629909465E-2</v>
      </c>
      <c r="K46" s="98">
        <f t="shared" ref="K46:K50" si="46">AJ46/AH46</f>
        <v>0.33812226676971996</v>
      </c>
      <c r="L46" s="98">
        <f t="shared" ref="L46:L50" si="47">AK46/AC46</f>
        <v>0.14762491271928566</v>
      </c>
      <c r="M46" s="99">
        <f t="shared" ref="M46:M50" si="48">AG46</f>
        <v>12.022</v>
      </c>
      <c r="N46" s="100">
        <f t="shared" ref="N46:N50" si="49">IF(AW46=0,AT46,"속도계이상")</f>
        <v>0.36599999999999999</v>
      </c>
      <c r="O46" s="100">
        <f t="shared" ref="O46:O50" si="50">IF(AW46=0,AU46,"속도계이상")</f>
        <v>6.3109999999999999</v>
      </c>
      <c r="P46" s="101">
        <f t="shared" ref="P46:P50" si="51">AQ46/60</f>
        <v>0.4966666666666667</v>
      </c>
      <c r="Q46" s="102">
        <f t="shared" ref="Q46:Q50" si="52">AN46</f>
        <v>90</v>
      </c>
      <c r="R46" s="103">
        <f t="shared" ref="R46:R50" si="53">AC46/(AH46-AI46-AJ46)</f>
        <v>27.076003895714155</v>
      </c>
      <c r="S46" s="75">
        <f t="shared" ref="S46:S50" si="54">IF(AW46=0,AL46,"속도계이상")</f>
        <v>20</v>
      </c>
      <c r="T46" s="75">
        <f t="shared" ref="T46:T50" si="55">IF(AW46=0,AM46,"속도계이상")</f>
        <v>345</v>
      </c>
      <c r="U46" t="s">
        <v>116</v>
      </c>
      <c r="V46" t="s">
        <v>118</v>
      </c>
      <c r="W46" t="s">
        <v>116</v>
      </c>
      <c r="X46" s="4" t="s">
        <v>118</v>
      </c>
      <c r="Y46" s="4" t="s">
        <v>216</v>
      </c>
      <c r="Z46" s="4" t="s">
        <v>166</v>
      </c>
      <c r="AA46" s="4" t="s">
        <v>48</v>
      </c>
      <c r="AB46" s="4">
        <v>502</v>
      </c>
      <c r="AC46" s="4">
        <v>5466.5569999999998</v>
      </c>
      <c r="AD46" s="4">
        <v>2461.8020000000001</v>
      </c>
      <c r="AE46" s="4">
        <v>2.2210000000000001</v>
      </c>
      <c r="AF46" s="4">
        <v>2.2999999999999998</v>
      </c>
      <c r="AG46" s="4">
        <v>12.022</v>
      </c>
      <c r="AH46" s="4">
        <v>313.904899</v>
      </c>
      <c r="AI46" s="4">
        <v>5.8699199999999996</v>
      </c>
      <c r="AJ46" s="4">
        <v>106.13823600000001</v>
      </c>
      <c r="AK46" s="4">
        <v>807</v>
      </c>
      <c r="AL46" s="4">
        <v>20</v>
      </c>
      <c r="AM46" s="4">
        <v>345</v>
      </c>
      <c r="AN46" s="4">
        <v>90</v>
      </c>
      <c r="AO46" s="4">
        <v>17.414691000000001</v>
      </c>
      <c r="AP46" s="4">
        <v>1985.8</v>
      </c>
      <c r="AQ46" s="4">
        <v>29.8</v>
      </c>
      <c r="AR46" s="4">
        <v>22</v>
      </c>
      <c r="AS46" s="4">
        <v>15996</v>
      </c>
      <c r="AT46" s="4">
        <v>0.36599999999999999</v>
      </c>
      <c r="AU46" s="4">
        <v>6.3109999999999999</v>
      </c>
      <c r="AV46" s="4">
        <v>46159</v>
      </c>
      <c r="AW46" s="4">
        <v>0</v>
      </c>
      <c r="AX46" s="4">
        <v>0.52</v>
      </c>
      <c r="AY46">
        <v>0.96565217391304359</v>
      </c>
      <c r="AZ46" t="s">
        <v>66</v>
      </c>
      <c r="BA46" t="s">
        <v>200</v>
      </c>
      <c r="BB46">
        <v>4</v>
      </c>
      <c r="BC46" t="s">
        <v>513</v>
      </c>
      <c r="BD46">
        <v>10</v>
      </c>
      <c r="BE46">
        <v>91680.228999999992</v>
      </c>
      <c r="BF46">
        <v>5.9626345392309175E-2</v>
      </c>
      <c r="BG46">
        <v>5.7578310050573345E-2</v>
      </c>
      <c r="BH46">
        <v>359235.47600000014</v>
      </c>
      <c r="BI46">
        <v>1.521719697861911E-2</v>
      </c>
      <c r="BJ46">
        <v>1.4694519343266542E-2</v>
      </c>
      <c r="BK46">
        <v>1</v>
      </c>
      <c r="BL46" t="s">
        <v>66</v>
      </c>
      <c r="BM46">
        <v>0</v>
      </c>
      <c r="BN46" t="s">
        <v>389</v>
      </c>
    </row>
    <row r="47" spans="1:66">
      <c r="A47" s="76" t="str">
        <f t="shared" si="36"/>
        <v>강인여객</v>
      </c>
      <c r="B47" s="76" t="str">
        <f t="shared" si="37"/>
        <v>103-1</v>
      </c>
      <c r="C47" s="77" t="str">
        <f t="shared" si="38"/>
        <v>70바6096</v>
      </c>
      <c r="D47" s="65" t="str">
        <f t="shared" si="39"/>
        <v>대형</v>
      </c>
      <c r="E47" s="61" t="str">
        <f t="shared" si="40"/>
        <v>B</v>
      </c>
      <c r="F47" s="84">
        <f t="shared" si="41"/>
        <v>0.92173913043478273</v>
      </c>
      <c r="G47" s="85">
        <f t="shared" si="42"/>
        <v>2.12</v>
      </c>
      <c r="H47" s="86">
        <f t="shared" si="43"/>
        <v>2.2999999999999998</v>
      </c>
      <c r="I47" s="87">
        <f t="shared" si="44"/>
        <v>5201.2219999999998</v>
      </c>
      <c r="J47" s="88">
        <f t="shared" si="45"/>
        <v>2.5124471024758743E-2</v>
      </c>
      <c r="K47" s="88">
        <f t="shared" si="46"/>
        <v>0.36347850048295738</v>
      </c>
      <c r="L47" s="88">
        <f t="shared" si="47"/>
        <v>0.15131059585612766</v>
      </c>
      <c r="M47" s="89">
        <f t="shared" si="48"/>
        <v>12.347</v>
      </c>
      <c r="N47" s="90">
        <f t="shared" si="49"/>
        <v>9.6000000000000002E-2</v>
      </c>
      <c r="O47" s="90">
        <f t="shared" si="50"/>
        <v>14.304</v>
      </c>
      <c r="P47" s="91">
        <f t="shared" si="51"/>
        <v>0.435</v>
      </c>
      <c r="Q47" s="92">
        <f t="shared" si="52"/>
        <v>88</v>
      </c>
      <c r="R47" s="93">
        <f t="shared" si="53"/>
        <v>26.288299118052826</v>
      </c>
      <c r="S47" s="78">
        <f t="shared" si="54"/>
        <v>5</v>
      </c>
      <c r="T47" s="78">
        <f t="shared" si="55"/>
        <v>744</v>
      </c>
      <c r="U47" t="s">
        <v>116</v>
      </c>
      <c r="V47" t="s">
        <v>118</v>
      </c>
      <c r="W47" t="s">
        <v>116</v>
      </c>
      <c r="X47" s="4" t="s">
        <v>118</v>
      </c>
      <c r="Y47" s="4" t="s">
        <v>218</v>
      </c>
      <c r="Z47" s="4" t="s">
        <v>166</v>
      </c>
      <c r="AA47" s="4" t="s">
        <v>48</v>
      </c>
      <c r="AB47" s="4">
        <v>502</v>
      </c>
      <c r="AC47" s="4">
        <v>5201.2219999999998</v>
      </c>
      <c r="AD47" s="4">
        <v>2453.9459999999999</v>
      </c>
      <c r="AE47" s="4">
        <v>2.12</v>
      </c>
      <c r="AF47" s="4">
        <v>2.2999999999999998</v>
      </c>
      <c r="AG47" s="4">
        <v>12.347</v>
      </c>
      <c r="AH47" s="4">
        <v>323.60824600000001</v>
      </c>
      <c r="AI47" s="4">
        <v>8.1304859999999994</v>
      </c>
      <c r="AJ47" s="4">
        <v>117.62464</v>
      </c>
      <c r="AK47" s="4">
        <v>787</v>
      </c>
      <c r="AL47" s="4">
        <v>5</v>
      </c>
      <c r="AM47" s="4">
        <v>744</v>
      </c>
      <c r="AN47" s="4">
        <v>88</v>
      </c>
      <c r="AO47" s="4">
        <v>16.072586999999999</v>
      </c>
      <c r="AP47" s="4">
        <v>4816.7</v>
      </c>
      <c r="AQ47" s="4">
        <v>26.1</v>
      </c>
      <c r="AR47" s="4">
        <v>31</v>
      </c>
      <c r="AS47" s="4">
        <v>19478</v>
      </c>
      <c r="AT47" s="4">
        <v>9.6000000000000002E-2</v>
      </c>
      <c r="AU47" s="4">
        <v>14.304</v>
      </c>
      <c r="AV47" s="4">
        <v>41344</v>
      </c>
      <c r="AW47" s="4">
        <v>0</v>
      </c>
      <c r="AX47" s="4">
        <v>0.52</v>
      </c>
      <c r="AY47">
        <v>0.92173913043478273</v>
      </c>
      <c r="AZ47" t="s">
        <v>68</v>
      </c>
      <c r="BA47" t="s">
        <v>200</v>
      </c>
      <c r="BB47">
        <v>2</v>
      </c>
      <c r="BC47" t="s">
        <v>211</v>
      </c>
      <c r="BD47">
        <v>11</v>
      </c>
      <c r="BE47">
        <v>91680.228999999992</v>
      </c>
      <c r="BF47">
        <v>5.673220995117715E-2</v>
      </c>
      <c r="BG47">
        <v>5.2292297868041557E-2</v>
      </c>
      <c r="BH47">
        <v>359235.47600000014</v>
      </c>
      <c r="BI47">
        <v>1.4478586741806083E-2</v>
      </c>
      <c r="BJ47">
        <v>1.3345479953316914E-2</v>
      </c>
      <c r="BK47">
        <v>1</v>
      </c>
      <c r="BL47" t="s">
        <v>69</v>
      </c>
      <c r="BM47">
        <v>1</v>
      </c>
      <c r="BN47" t="s">
        <v>386</v>
      </c>
    </row>
    <row r="48" spans="1:66">
      <c r="A48" s="73" t="str">
        <f t="shared" si="36"/>
        <v>강인여객</v>
      </c>
      <c r="B48" s="73" t="str">
        <f t="shared" si="37"/>
        <v>103-1</v>
      </c>
      <c r="C48" s="74" t="str">
        <f t="shared" si="38"/>
        <v>70바6097</v>
      </c>
      <c r="D48" s="48" t="str">
        <f t="shared" si="39"/>
        <v>대형</v>
      </c>
      <c r="E48" s="44" t="str">
        <f t="shared" si="40"/>
        <v>S</v>
      </c>
      <c r="F48" s="94">
        <f t="shared" si="41"/>
        <v>1.0313636363636363</v>
      </c>
      <c r="G48" s="95">
        <f t="shared" si="42"/>
        <v>2.2690000000000001</v>
      </c>
      <c r="H48" s="96">
        <f t="shared" si="43"/>
        <v>2.2000000000000002</v>
      </c>
      <c r="I48" s="97">
        <f t="shared" si="44"/>
        <v>5513.4690000000001</v>
      </c>
      <c r="J48" s="98">
        <f t="shared" si="45"/>
        <v>1.3716022667230208E-2</v>
      </c>
      <c r="K48" s="98">
        <f t="shared" si="46"/>
        <v>0.33711633961897647</v>
      </c>
      <c r="L48" s="98">
        <f t="shared" si="47"/>
        <v>0.16305523799988719</v>
      </c>
      <c r="M48" s="99">
        <f t="shared" si="48"/>
        <v>12.057</v>
      </c>
      <c r="N48" s="100">
        <f t="shared" si="49"/>
        <v>0.254</v>
      </c>
      <c r="O48" s="100">
        <f t="shared" si="50"/>
        <v>5.931</v>
      </c>
      <c r="P48" s="101">
        <f t="shared" si="51"/>
        <v>2.5099999999999998</v>
      </c>
      <c r="Q48" s="102">
        <f t="shared" si="52"/>
        <v>90</v>
      </c>
      <c r="R48" s="103">
        <f t="shared" si="53"/>
        <v>25.743045903220892</v>
      </c>
      <c r="S48" s="75">
        <f t="shared" si="54"/>
        <v>14</v>
      </c>
      <c r="T48" s="75">
        <f t="shared" si="55"/>
        <v>327</v>
      </c>
      <c r="U48" t="s">
        <v>116</v>
      </c>
      <c r="V48" t="s">
        <v>118</v>
      </c>
      <c r="W48" t="s">
        <v>116</v>
      </c>
      <c r="X48" s="4" t="s">
        <v>118</v>
      </c>
      <c r="Y48" s="4" t="s">
        <v>219</v>
      </c>
      <c r="Z48" s="4" t="s">
        <v>166</v>
      </c>
      <c r="AA48" s="4" t="s">
        <v>48</v>
      </c>
      <c r="AB48" s="4">
        <v>502</v>
      </c>
      <c r="AC48" s="4">
        <v>5513.4690000000001</v>
      </c>
      <c r="AD48" s="4">
        <v>2429.5149999999999</v>
      </c>
      <c r="AE48" s="4">
        <v>2.2690000000000001</v>
      </c>
      <c r="AF48" s="4">
        <v>2.2000000000000002</v>
      </c>
      <c r="AG48" s="4">
        <v>12.057</v>
      </c>
      <c r="AH48" s="4">
        <v>329.91962100000001</v>
      </c>
      <c r="AI48" s="4">
        <v>4.5251849999999996</v>
      </c>
      <c r="AJ48" s="4">
        <v>111.221295</v>
      </c>
      <c r="AK48" s="4">
        <v>899</v>
      </c>
      <c r="AL48" s="4">
        <v>14</v>
      </c>
      <c r="AM48" s="4">
        <v>327</v>
      </c>
      <c r="AN48" s="4">
        <v>90</v>
      </c>
      <c r="AO48" s="4">
        <v>16.711552000000001</v>
      </c>
      <c r="AP48" s="4">
        <v>4814</v>
      </c>
      <c r="AQ48" s="4">
        <v>150.6</v>
      </c>
      <c r="AR48" s="4">
        <v>9</v>
      </c>
      <c r="AS48" s="4">
        <v>6697</v>
      </c>
      <c r="AT48" s="4">
        <v>0.254</v>
      </c>
      <c r="AU48" s="4">
        <v>5.931</v>
      </c>
      <c r="AV48" s="4">
        <v>44439</v>
      </c>
      <c r="AW48" s="4">
        <v>0</v>
      </c>
      <c r="AX48" s="4">
        <v>0.56000000000000005</v>
      </c>
      <c r="AY48">
        <v>1.0313636363636363</v>
      </c>
      <c r="AZ48" t="s">
        <v>71</v>
      </c>
      <c r="BA48" t="s">
        <v>200</v>
      </c>
      <c r="BB48">
        <v>5</v>
      </c>
      <c r="BC48" t="s">
        <v>510</v>
      </c>
      <c r="BD48">
        <v>9</v>
      </c>
      <c r="BE48">
        <v>91680.228999999992</v>
      </c>
      <c r="BF48">
        <v>6.013803695887366E-2</v>
      </c>
      <c r="BG48">
        <v>6.2024184481674689E-2</v>
      </c>
      <c r="BH48">
        <v>359235.47600000014</v>
      </c>
      <c r="BI48">
        <v>1.5347785417495898E-2</v>
      </c>
      <c r="BJ48">
        <v>1.582914777831736E-2</v>
      </c>
      <c r="BK48">
        <v>1</v>
      </c>
      <c r="BL48" t="s">
        <v>71</v>
      </c>
      <c r="BM48">
        <v>0</v>
      </c>
      <c r="BN48" t="s">
        <v>389</v>
      </c>
    </row>
    <row r="49" spans="1:66">
      <c r="A49" s="76" t="str">
        <f t="shared" si="36"/>
        <v>강인여객</v>
      </c>
      <c r="B49" s="76" t="str">
        <f t="shared" si="37"/>
        <v>103-1</v>
      </c>
      <c r="C49" s="77" t="str">
        <f t="shared" si="38"/>
        <v>70바6098</v>
      </c>
      <c r="D49" s="65" t="str">
        <f t="shared" si="39"/>
        <v>대형</v>
      </c>
      <c r="E49" s="61" t="str">
        <f t="shared" si="40"/>
        <v>A</v>
      </c>
      <c r="F49" s="84">
        <f t="shared" si="41"/>
        <v>0.99904761904761896</v>
      </c>
      <c r="G49" s="85">
        <f t="shared" si="42"/>
        <v>2.0979999999999999</v>
      </c>
      <c r="H49" s="86">
        <f t="shared" si="43"/>
        <v>2.1</v>
      </c>
      <c r="I49" s="87">
        <f t="shared" si="44"/>
        <v>5526.4790000000003</v>
      </c>
      <c r="J49" s="88">
        <f t="shared" si="45"/>
        <v>4.0220904165532062E-2</v>
      </c>
      <c r="K49" s="88">
        <f t="shared" si="46"/>
        <v>0.35143278524025284</v>
      </c>
      <c r="L49" s="88">
        <f t="shared" si="47"/>
        <v>0.18619450105573548</v>
      </c>
      <c r="M49" s="89">
        <f t="shared" si="48"/>
        <v>13.582000000000001</v>
      </c>
      <c r="N49" s="90">
        <f t="shared" si="49"/>
        <v>0.23499999999999999</v>
      </c>
      <c r="O49" s="90">
        <f t="shared" si="50"/>
        <v>11.436</v>
      </c>
      <c r="P49" s="91">
        <f t="shared" si="51"/>
        <v>1.9466666666666665</v>
      </c>
      <c r="Q49" s="92">
        <f t="shared" si="52"/>
        <v>90</v>
      </c>
      <c r="R49" s="93">
        <f t="shared" si="53"/>
        <v>26.651069956635972</v>
      </c>
      <c r="S49" s="78">
        <f t="shared" si="54"/>
        <v>13</v>
      </c>
      <c r="T49" s="78">
        <f t="shared" si="55"/>
        <v>632</v>
      </c>
      <c r="U49" t="s">
        <v>116</v>
      </c>
      <c r="V49" t="s">
        <v>118</v>
      </c>
      <c r="W49" t="s">
        <v>116</v>
      </c>
      <c r="X49" s="4" t="s">
        <v>118</v>
      </c>
      <c r="Y49" s="4" t="s">
        <v>221</v>
      </c>
      <c r="Z49" s="4" t="s">
        <v>166</v>
      </c>
      <c r="AA49" s="4" t="s">
        <v>48</v>
      </c>
      <c r="AB49" s="4">
        <v>502</v>
      </c>
      <c r="AC49" s="4">
        <v>5526.4790000000003</v>
      </c>
      <c r="AD49" s="4">
        <v>2634.6089999999999</v>
      </c>
      <c r="AE49" s="4">
        <v>2.0979999999999999</v>
      </c>
      <c r="AF49" s="4">
        <v>2.1</v>
      </c>
      <c r="AG49" s="4">
        <v>13.582000000000001</v>
      </c>
      <c r="AH49" s="4">
        <v>340.86545999999998</v>
      </c>
      <c r="AI49" s="4">
        <v>13.709917000000001</v>
      </c>
      <c r="AJ49" s="4">
        <v>119.791298</v>
      </c>
      <c r="AK49" s="4">
        <v>1029</v>
      </c>
      <c r="AL49" s="4">
        <v>13</v>
      </c>
      <c r="AM49" s="4">
        <v>632</v>
      </c>
      <c r="AN49" s="4">
        <v>90</v>
      </c>
      <c r="AO49" s="4">
        <v>16.213080000000001</v>
      </c>
      <c r="AP49" s="4">
        <v>2671.7</v>
      </c>
      <c r="AQ49" s="4">
        <v>116.8</v>
      </c>
      <c r="AR49" s="4">
        <v>18</v>
      </c>
      <c r="AS49" s="4">
        <v>14381</v>
      </c>
      <c r="AT49" s="4">
        <v>0.23499999999999999</v>
      </c>
      <c r="AU49" s="4">
        <v>11.436</v>
      </c>
      <c r="AV49" s="4">
        <v>44657</v>
      </c>
      <c r="AW49" s="4">
        <v>0</v>
      </c>
      <c r="AX49" s="4">
        <v>0.54</v>
      </c>
      <c r="AY49">
        <v>0.99904761904761896</v>
      </c>
      <c r="AZ49" t="s">
        <v>66</v>
      </c>
      <c r="BA49" t="s">
        <v>200</v>
      </c>
      <c r="BB49">
        <v>1</v>
      </c>
      <c r="BC49" t="s">
        <v>220</v>
      </c>
      <c r="BD49">
        <v>12</v>
      </c>
      <c r="BE49">
        <v>91680.228999999992</v>
      </c>
      <c r="BF49">
        <v>6.0279943236180189E-2</v>
      </c>
      <c r="BG49">
        <v>6.0222533766431441E-2</v>
      </c>
      <c r="BH49">
        <v>359235.47600000014</v>
      </c>
      <c r="BI49">
        <v>1.5384001217073555E-2</v>
      </c>
      <c r="BJ49">
        <v>1.5369349787343008E-2</v>
      </c>
      <c r="BK49">
        <v>1</v>
      </c>
      <c r="BL49" t="s">
        <v>66</v>
      </c>
      <c r="BM49">
        <v>0</v>
      </c>
      <c r="BN49" t="s">
        <v>389</v>
      </c>
    </row>
    <row r="50" spans="1:66">
      <c r="A50" s="73" t="str">
        <f t="shared" si="36"/>
        <v>강인여객</v>
      </c>
      <c r="B50" s="73" t="str">
        <f t="shared" si="37"/>
        <v>103-1</v>
      </c>
      <c r="C50" s="74" t="str">
        <f t="shared" si="38"/>
        <v>72바1762</v>
      </c>
      <c r="D50" s="48" t="str">
        <f t="shared" si="39"/>
        <v>대형</v>
      </c>
      <c r="E50" s="44" t="str">
        <f t="shared" si="40"/>
        <v>S</v>
      </c>
      <c r="F50" s="94">
        <f t="shared" si="41"/>
        <v>1.1290476190476191</v>
      </c>
      <c r="G50" s="95">
        <f t="shared" si="42"/>
        <v>2.371</v>
      </c>
      <c r="H50" s="96">
        <f t="shared" si="43"/>
        <v>2.1</v>
      </c>
      <c r="I50" s="97">
        <f t="shared" si="44"/>
        <v>4907.3789999999999</v>
      </c>
      <c r="J50" s="98">
        <f t="shared" si="45"/>
        <v>1.6362836228038611E-2</v>
      </c>
      <c r="K50" s="98">
        <f t="shared" si="46"/>
        <v>0.35902080298681305</v>
      </c>
      <c r="L50" s="98">
        <f t="shared" si="47"/>
        <v>0.22272581759020446</v>
      </c>
      <c r="M50" s="99">
        <f t="shared" si="48"/>
        <v>11.711</v>
      </c>
      <c r="N50" s="100">
        <f t="shared" si="49"/>
        <v>6.0999999999999999E-2</v>
      </c>
      <c r="O50" s="100">
        <f t="shared" si="50"/>
        <v>5.7460000000000004</v>
      </c>
      <c r="P50" s="101">
        <f t="shared" si="51"/>
        <v>6.6550000000000002</v>
      </c>
      <c r="Q50" s="102">
        <f t="shared" si="52"/>
        <v>90</v>
      </c>
      <c r="R50" s="103">
        <f t="shared" si="53"/>
        <v>26.408672943653112</v>
      </c>
      <c r="S50" s="75">
        <f t="shared" si="54"/>
        <v>3</v>
      </c>
      <c r="T50" s="75">
        <f t="shared" si="55"/>
        <v>282</v>
      </c>
      <c r="U50" t="s">
        <v>116</v>
      </c>
      <c r="V50" t="s">
        <v>118</v>
      </c>
      <c r="W50" t="s">
        <v>116</v>
      </c>
      <c r="X50" s="4" t="s">
        <v>118</v>
      </c>
      <c r="Y50" s="4" t="s">
        <v>426</v>
      </c>
      <c r="Z50" s="4" t="s">
        <v>166</v>
      </c>
      <c r="AA50" s="4" t="s">
        <v>48</v>
      </c>
      <c r="AB50" s="4">
        <v>502</v>
      </c>
      <c r="AC50" s="4">
        <v>4907.3789999999999</v>
      </c>
      <c r="AD50" s="4">
        <v>2069.7089999999998</v>
      </c>
      <c r="AE50" s="4">
        <v>2.371</v>
      </c>
      <c r="AF50" s="4">
        <v>2.1</v>
      </c>
      <c r="AG50" s="4">
        <v>11.711</v>
      </c>
      <c r="AH50" s="4">
        <v>297.501847</v>
      </c>
      <c r="AI50" s="4">
        <v>4.8679740000000002</v>
      </c>
      <c r="AJ50" s="4">
        <v>106.809352</v>
      </c>
      <c r="AK50" s="4">
        <v>1093</v>
      </c>
      <c r="AL50" s="4">
        <v>3</v>
      </c>
      <c r="AM50" s="4">
        <v>282</v>
      </c>
      <c r="AN50" s="4">
        <v>90</v>
      </c>
      <c r="AO50" s="4">
        <v>16.495289</v>
      </c>
      <c r="AP50" s="4">
        <v>3151.6</v>
      </c>
      <c r="AQ50" s="4">
        <v>399.3</v>
      </c>
      <c r="AR50" s="4">
        <v>15</v>
      </c>
      <c r="AS50" s="4">
        <v>6032</v>
      </c>
      <c r="AT50" s="4">
        <v>6.0999999999999999E-2</v>
      </c>
      <c r="AU50" s="4">
        <v>5.7460000000000004</v>
      </c>
      <c r="AV50" s="4">
        <v>38092</v>
      </c>
      <c r="AW50" s="4">
        <v>0</v>
      </c>
      <c r="AX50" s="4">
        <v>0.56000000000000005</v>
      </c>
      <c r="AY50">
        <v>1.1290476190476191</v>
      </c>
      <c r="AZ50" t="s">
        <v>71</v>
      </c>
      <c r="BA50" t="s">
        <v>200</v>
      </c>
      <c r="BB50">
        <v>1</v>
      </c>
      <c r="BC50" t="s">
        <v>400</v>
      </c>
      <c r="BD50">
        <v>14</v>
      </c>
      <c r="BE50">
        <v>91680.228999999992</v>
      </c>
      <c r="BF50">
        <v>5.3527124152362229E-2</v>
      </c>
      <c r="BG50">
        <v>6.0434672078690882E-2</v>
      </c>
      <c r="BH50">
        <v>359235.47600000014</v>
      </c>
      <c r="BI50">
        <v>1.3660619086518054E-2</v>
      </c>
      <c r="BJ50">
        <v>1.5423489454349669E-2</v>
      </c>
      <c r="BK50">
        <v>1</v>
      </c>
      <c r="BL50" t="s">
        <v>71</v>
      </c>
      <c r="BM50">
        <v>0</v>
      </c>
      <c r="BN50" t="s">
        <v>389</v>
      </c>
    </row>
    <row r="51" spans="1:66">
      <c r="A51" s="76" t="str">
        <f t="shared" ref="A51:A58" si="56">W51</f>
        <v>강인여객</v>
      </c>
      <c r="B51" s="76" t="str">
        <f t="shared" ref="B51:B58" si="57">V51</f>
        <v>223</v>
      </c>
      <c r="C51" s="77" t="str">
        <f t="shared" ref="C51:C58" si="58">Y51</f>
        <v>70바5953</v>
      </c>
      <c r="D51" s="65" t="str">
        <f t="shared" ref="D51:D58" si="59">Z51</f>
        <v>대형</v>
      </c>
      <c r="E51" s="61" t="str">
        <f t="shared" ref="E51:E58" si="60">AZ51</f>
        <v>B</v>
      </c>
      <c r="F51" s="84">
        <f t="shared" ref="F51:F58" si="61">G51/H51</f>
        <v>0.92923076923076919</v>
      </c>
      <c r="G51" s="85">
        <f t="shared" ref="G51:G58" si="62">AE51</f>
        <v>2.4159999999999999</v>
      </c>
      <c r="H51" s="86">
        <f t="shared" ref="H51:H58" si="63">AF51</f>
        <v>2.6</v>
      </c>
      <c r="I51" s="87">
        <f t="shared" ref="I51:I58" si="64">AC51</f>
        <v>7370.9979999999996</v>
      </c>
      <c r="J51" s="88">
        <f t="shared" ref="J51:J58" si="65">AI51/AH51</f>
        <v>2.2380766649034024E-2</v>
      </c>
      <c r="K51" s="88">
        <f t="shared" ref="K51:K58" si="66">AJ51/AH51</f>
        <v>0.30251601278328577</v>
      </c>
      <c r="L51" s="88">
        <f t="shared" ref="L51:L58" si="67">AK51/AC51</f>
        <v>0.18369290020157381</v>
      </c>
      <c r="M51" s="89">
        <f t="shared" ref="M51:M58" si="68">AG51</f>
        <v>14.342000000000001</v>
      </c>
      <c r="N51" s="90">
        <f t="shared" ref="N51:N58" si="69">IF(AW51=0,AT51,"속도계이상")</f>
        <v>0.95</v>
      </c>
      <c r="O51" s="90">
        <f t="shared" ref="O51:O58" si="70">IF(AW51=0,AU51,"속도계이상")</f>
        <v>25.6</v>
      </c>
      <c r="P51" s="91">
        <f t="shared" ref="P51:P58" si="71">AQ51/60</f>
        <v>195.70666666666665</v>
      </c>
      <c r="Q51" s="92">
        <f t="shared" ref="Q51:Q58" si="72">AN51</f>
        <v>90</v>
      </c>
      <c r="R51" s="93">
        <f t="shared" ref="R51:R58" si="73">AC51/(AH51-AI51-AJ51)</f>
        <v>33.050461629791378</v>
      </c>
      <c r="S51" s="78">
        <f t="shared" ref="S51:S58" si="74">IF(AW51=0,AL51,"속도계이상")</f>
        <v>70</v>
      </c>
      <c r="T51" s="78">
        <f t="shared" ref="T51:T58" si="75">IF(AW51=0,AM51,"속도계이상")</f>
        <v>1887</v>
      </c>
      <c r="U51" t="s">
        <v>116</v>
      </c>
      <c r="V51" t="s">
        <v>119</v>
      </c>
      <c r="W51" t="s">
        <v>116</v>
      </c>
      <c r="X51" s="4" t="s">
        <v>119</v>
      </c>
      <c r="Y51" s="4" t="s">
        <v>223</v>
      </c>
      <c r="Z51" s="4" t="s">
        <v>166</v>
      </c>
      <c r="AA51" s="4" t="s">
        <v>48</v>
      </c>
      <c r="AB51" s="4">
        <v>502</v>
      </c>
      <c r="AC51" s="4">
        <v>7370.9979999999996</v>
      </c>
      <c r="AD51" s="4">
        <v>3050.5569999999998</v>
      </c>
      <c r="AE51" s="4">
        <v>2.4159999999999999</v>
      </c>
      <c r="AF51" s="4">
        <v>2.6</v>
      </c>
      <c r="AG51" s="4">
        <v>14.342000000000001</v>
      </c>
      <c r="AH51" s="4">
        <v>330.35325</v>
      </c>
      <c r="AI51" s="4">
        <v>7.3935589999999998</v>
      </c>
      <c r="AJ51" s="4">
        <v>99.937147999999993</v>
      </c>
      <c r="AK51" s="4">
        <v>1354</v>
      </c>
      <c r="AL51" s="4">
        <v>70</v>
      </c>
      <c r="AM51" s="4">
        <v>1887</v>
      </c>
      <c r="AN51" s="4">
        <v>90</v>
      </c>
      <c r="AO51" s="4">
        <v>22.312473000000001</v>
      </c>
      <c r="AP51" s="4">
        <v>40888.400000000001</v>
      </c>
      <c r="AQ51" s="4">
        <v>11742.4</v>
      </c>
      <c r="AR51" s="4">
        <v>74</v>
      </c>
      <c r="AS51" s="4">
        <v>39610</v>
      </c>
      <c r="AT51" s="4">
        <v>0.95</v>
      </c>
      <c r="AU51" s="4">
        <v>25.6</v>
      </c>
      <c r="AV51" s="4">
        <v>60831</v>
      </c>
      <c r="AW51" s="4">
        <v>0</v>
      </c>
      <c r="AX51" s="4">
        <v>0.52</v>
      </c>
      <c r="AY51">
        <v>0.92923076923076919</v>
      </c>
      <c r="AZ51" t="s">
        <v>68</v>
      </c>
      <c r="BA51" t="s">
        <v>224</v>
      </c>
      <c r="BB51">
        <v>2</v>
      </c>
      <c r="BC51" t="s">
        <v>401</v>
      </c>
      <c r="BD51">
        <v>11</v>
      </c>
      <c r="BE51">
        <v>54425.126000000004</v>
      </c>
      <c r="BF51">
        <v>0.13543373330913372</v>
      </c>
      <c r="BG51">
        <v>0.12584919218264118</v>
      </c>
      <c r="BH51">
        <v>359235.47600000014</v>
      </c>
      <c r="BI51">
        <v>2.0518569274043514E-2</v>
      </c>
      <c r="BJ51">
        <v>1.9066485910034278E-2</v>
      </c>
      <c r="BK51">
        <v>1</v>
      </c>
      <c r="BL51" t="s">
        <v>68</v>
      </c>
      <c r="BM51">
        <v>0</v>
      </c>
      <c r="BN51" t="s">
        <v>389</v>
      </c>
    </row>
    <row r="52" spans="1:66">
      <c r="A52" s="73" t="str">
        <f t="shared" si="56"/>
        <v>강인여객</v>
      </c>
      <c r="B52" s="73" t="str">
        <f t="shared" si="57"/>
        <v>223</v>
      </c>
      <c r="C52" s="74" t="str">
        <f t="shared" si="58"/>
        <v>70바5974</v>
      </c>
      <c r="D52" s="48" t="str">
        <f t="shared" si="59"/>
        <v>대형</v>
      </c>
      <c r="E52" s="44" t="str">
        <f t="shared" si="60"/>
        <v>B</v>
      </c>
      <c r="F52" s="94">
        <f t="shared" si="61"/>
        <v>0.91999999999999993</v>
      </c>
      <c r="G52" s="95">
        <f t="shared" si="62"/>
        <v>2.3919999999999999</v>
      </c>
      <c r="H52" s="96">
        <f t="shared" si="63"/>
        <v>2.6</v>
      </c>
      <c r="I52" s="97">
        <f t="shared" si="64"/>
        <v>8363.4560000000001</v>
      </c>
      <c r="J52" s="98">
        <f t="shared" si="65"/>
        <v>1.0029638471141765E-2</v>
      </c>
      <c r="K52" s="98">
        <f t="shared" si="66"/>
        <v>0.32696323247377657</v>
      </c>
      <c r="L52" s="98">
        <f t="shared" si="67"/>
        <v>0.16010127870583643</v>
      </c>
      <c r="M52" s="99">
        <f t="shared" si="68"/>
        <v>13.897</v>
      </c>
      <c r="N52" s="100">
        <f t="shared" si="69"/>
        <v>1.6379999999999999</v>
      </c>
      <c r="O52" s="100">
        <f t="shared" si="70"/>
        <v>71.358000000000004</v>
      </c>
      <c r="P52" s="101">
        <f t="shared" si="71"/>
        <v>317.32333333333338</v>
      </c>
      <c r="Q52" s="102">
        <f t="shared" si="72"/>
        <v>91</v>
      </c>
      <c r="R52" s="103">
        <f t="shared" si="73"/>
        <v>33.326473281039377</v>
      </c>
      <c r="S52" s="75">
        <f t="shared" si="74"/>
        <v>137</v>
      </c>
      <c r="T52" s="75">
        <f t="shared" si="75"/>
        <v>5968</v>
      </c>
      <c r="U52" t="s">
        <v>116</v>
      </c>
      <c r="V52" t="s">
        <v>119</v>
      </c>
      <c r="W52" t="s">
        <v>116</v>
      </c>
      <c r="X52" s="4" t="s">
        <v>119</v>
      </c>
      <c r="Y52" s="4" t="s">
        <v>225</v>
      </c>
      <c r="Z52" s="4" t="s">
        <v>166</v>
      </c>
      <c r="AA52" s="4" t="s">
        <v>48</v>
      </c>
      <c r="AB52" s="4">
        <v>502</v>
      </c>
      <c r="AC52" s="4">
        <v>8363.4560000000001</v>
      </c>
      <c r="AD52" s="4">
        <v>3495.7809999999999</v>
      </c>
      <c r="AE52" s="4">
        <v>2.3919999999999999</v>
      </c>
      <c r="AF52" s="4">
        <v>2.6</v>
      </c>
      <c r="AG52" s="4">
        <v>13.897</v>
      </c>
      <c r="AH52" s="4">
        <v>378.51075200000002</v>
      </c>
      <c r="AI52" s="4">
        <v>3.7963260000000001</v>
      </c>
      <c r="AJ52" s="4">
        <v>123.75909900000001</v>
      </c>
      <c r="AK52" s="4">
        <v>1339</v>
      </c>
      <c r="AL52" s="4">
        <v>137</v>
      </c>
      <c r="AM52" s="4">
        <v>5968</v>
      </c>
      <c r="AN52" s="4">
        <v>91</v>
      </c>
      <c r="AO52" s="4">
        <v>22.095689</v>
      </c>
      <c r="AP52" s="4">
        <v>51695.4</v>
      </c>
      <c r="AQ52" s="4">
        <v>19039.400000000001</v>
      </c>
      <c r="AR52" s="4">
        <v>106</v>
      </c>
      <c r="AS52" s="4">
        <v>73623</v>
      </c>
      <c r="AT52" s="4">
        <v>1.6379999999999999</v>
      </c>
      <c r="AU52" s="4">
        <v>71.358000000000004</v>
      </c>
      <c r="AV52" s="4">
        <v>56850</v>
      </c>
      <c r="AW52" s="4">
        <v>0</v>
      </c>
      <c r="AX52" s="4">
        <v>0.5</v>
      </c>
      <c r="AY52">
        <v>0.91999999999999993</v>
      </c>
      <c r="AZ52" t="s">
        <v>68</v>
      </c>
      <c r="BA52" t="s">
        <v>224</v>
      </c>
      <c r="BB52">
        <v>3</v>
      </c>
      <c r="BC52" t="s">
        <v>402</v>
      </c>
      <c r="BD52">
        <v>7</v>
      </c>
      <c r="BE52">
        <v>54425.126000000004</v>
      </c>
      <c r="BF52">
        <v>0.1536690241194848</v>
      </c>
      <c r="BG52">
        <v>0.14137550218992601</v>
      </c>
      <c r="BH52">
        <v>359235.47600000014</v>
      </c>
      <c r="BI52">
        <v>2.3281264125484077E-2</v>
      </c>
      <c r="BJ52">
        <v>2.1418762995445349E-2</v>
      </c>
      <c r="BK52">
        <v>1</v>
      </c>
      <c r="BL52" t="s">
        <v>68</v>
      </c>
      <c r="BM52">
        <v>0</v>
      </c>
      <c r="BN52" t="s">
        <v>389</v>
      </c>
    </row>
    <row r="53" spans="1:66">
      <c r="A53" s="76" t="str">
        <f t="shared" si="56"/>
        <v>강인여객</v>
      </c>
      <c r="B53" s="76" t="str">
        <f t="shared" si="57"/>
        <v>223</v>
      </c>
      <c r="C53" s="77" t="str">
        <f t="shared" si="58"/>
        <v>70바5993</v>
      </c>
      <c r="D53" s="65" t="str">
        <f t="shared" si="59"/>
        <v>대형</v>
      </c>
      <c r="E53" s="61" t="str">
        <f t="shared" si="60"/>
        <v>C</v>
      </c>
      <c r="F53" s="84">
        <f t="shared" si="61"/>
        <v>0.89499999999999991</v>
      </c>
      <c r="G53" s="85">
        <f t="shared" si="62"/>
        <v>2.327</v>
      </c>
      <c r="H53" s="86">
        <f t="shared" si="63"/>
        <v>2.6</v>
      </c>
      <c r="I53" s="87">
        <f t="shared" si="64"/>
        <v>6639.049</v>
      </c>
      <c r="J53" s="88">
        <f t="shared" si="65"/>
        <v>1.1894097352897195E-2</v>
      </c>
      <c r="K53" s="88">
        <f t="shared" si="66"/>
        <v>0.30754694476987354</v>
      </c>
      <c r="L53" s="88">
        <f t="shared" si="67"/>
        <v>0.17954378706950347</v>
      </c>
      <c r="M53" s="89">
        <f t="shared" si="68"/>
        <v>14.395</v>
      </c>
      <c r="N53" s="90">
        <f t="shared" si="69"/>
        <v>1.5820000000000001</v>
      </c>
      <c r="O53" s="90">
        <f t="shared" si="70"/>
        <v>42.957999999999998</v>
      </c>
      <c r="P53" s="91">
        <f t="shared" si="71"/>
        <v>196.26833333333335</v>
      </c>
      <c r="Q53" s="92">
        <f t="shared" si="72"/>
        <v>91</v>
      </c>
      <c r="R53" s="93">
        <f t="shared" si="73"/>
        <v>33.188785798507894</v>
      </c>
      <c r="S53" s="78">
        <f t="shared" si="74"/>
        <v>105</v>
      </c>
      <c r="T53" s="78">
        <f t="shared" si="75"/>
        <v>2852</v>
      </c>
      <c r="U53" t="s">
        <v>116</v>
      </c>
      <c r="V53" t="s">
        <v>119</v>
      </c>
      <c r="W53" t="s">
        <v>116</v>
      </c>
      <c r="X53" s="4" t="s">
        <v>119</v>
      </c>
      <c r="Y53" s="4" t="s">
        <v>226</v>
      </c>
      <c r="Z53" s="4" t="s">
        <v>166</v>
      </c>
      <c r="AA53" s="4" t="s">
        <v>48</v>
      </c>
      <c r="AB53" s="4">
        <v>502</v>
      </c>
      <c r="AC53" s="4">
        <v>6639.049</v>
      </c>
      <c r="AD53" s="4">
        <v>2853.1979999999999</v>
      </c>
      <c r="AE53" s="4">
        <v>2.327</v>
      </c>
      <c r="AF53" s="4">
        <v>2.6</v>
      </c>
      <c r="AG53" s="4">
        <v>14.395</v>
      </c>
      <c r="AH53" s="4">
        <v>293.93327599999998</v>
      </c>
      <c r="AI53" s="4">
        <v>3.4960710000000002</v>
      </c>
      <c r="AJ53" s="4">
        <v>90.398280999999997</v>
      </c>
      <c r="AK53" s="4">
        <v>1192</v>
      </c>
      <c r="AL53" s="4">
        <v>105</v>
      </c>
      <c r="AM53" s="4">
        <v>2852</v>
      </c>
      <c r="AN53" s="4">
        <v>91</v>
      </c>
      <c r="AO53" s="4">
        <v>22.586925000000001</v>
      </c>
      <c r="AP53" s="4">
        <v>39717.5</v>
      </c>
      <c r="AQ53" s="4">
        <v>11776.1</v>
      </c>
      <c r="AR53" s="4">
        <v>63</v>
      </c>
      <c r="AS53" s="4">
        <v>33683</v>
      </c>
      <c r="AT53" s="4">
        <v>1.5820000000000001</v>
      </c>
      <c r="AU53" s="4">
        <v>42.957999999999998</v>
      </c>
      <c r="AV53" s="4">
        <v>37067</v>
      </c>
      <c r="AW53" s="4">
        <v>0</v>
      </c>
      <c r="AX53" s="4">
        <v>0.5</v>
      </c>
      <c r="AY53">
        <v>0.89499999999999991</v>
      </c>
      <c r="AZ53" t="s">
        <v>69</v>
      </c>
      <c r="BA53" t="s">
        <v>224</v>
      </c>
      <c r="BB53">
        <v>1</v>
      </c>
      <c r="BC53" t="s">
        <v>232</v>
      </c>
      <c r="BD53">
        <v>11</v>
      </c>
      <c r="BE53">
        <v>54425.126000000004</v>
      </c>
      <c r="BF53">
        <v>0.12198500008984819</v>
      </c>
      <c r="BG53">
        <v>0.10917657508041412</v>
      </c>
      <c r="BH53">
        <v>359235.47600000014</v>
      </c>
      <c r="BI53">
        <v>1.8481050574192168E-2</v>
      </c>
      <c r="BJ53">
        <v>1.654054026390199E-2</v>
      </c>
      <c r="BK53">
        <v>1</v>
      </c>
      <c r="BL53" t="s">
        <v>68</v>
      </c>
      <c r="BM53">
        <v>-1</v>
      </c>
      <c r="BN53" t="s">
        <v>390</v>
      </c>
    </row>
    <row r="54" spans="1:66">
      <c r="A54" s="73" t="str">
        <f t="shared" si="56"/>
        <v>강인여객</v>
      </c>
      <c r="B54" s="73" t="str">
        <f t="shared" si="57"/>
        <v>223</v>
      </c>
      <c r="C54" s="74" t="str">
        <f t="shared" si="58"/>
        <v>72바1261</v>
      </c>
      <c r="D54" s="48" t="str">
        <f t="shared" si="59"/>
        <v>대형</v>
      </c>
      <c r="E54" s="44" t="str">
        <f t="shared" si="60"/>
        <v>D</v>
      </c>
      <c r="F54" s="94">
        <f t="shared" si="61"/>
        <v>0.81923076923076921</v>
      </c>
      <c r="G54" s="95">
        <f t="shared" si="62"/>
        <v>2.13</v>
      </c>
      <c r="H54" s="96">
        <f t="shared" si="63"/>
        <v>2.6</v>
      </c>
      <c r="I54" s="97">
        <f t="shared" si="64"/>
        <v>8523.7749999999996</v>
      </c>
      <c r="J54" s="98">
        <f t="shared" si="65"/>
        <v>3.97147765118794E-2</v>
      </c>
      <c r="K54" s="98">
        <f t="shared" si="66"/>
        <v>0.34249441128676172</v>
      </c>
      <c r="L54" s="98">
        <f t="shared" si="67"/>
        <v>0.16659285351854081</v>
      </c>
      <c r="M54" s="99">
        <f t="shared" si="68"/>
        <v>16.942</v>
      </c>
      <c r="N54" s="100">
        <f t="shared" si="69"/>
        <v>2.6629999999999998</v>
      </c>
      <c r="O54" s="100">
        <f t="shared" si="70"/>
        <v>59.656999999999996</v>
      </c>
      <c r="P54" s="101">
        <f t="shared" si="71"/>
        <v>610.34666666666669</v>
      </c>
      <c r="Q54" s="102">
        <f t="shared" si="72"/>
        <v>91</v>
      </c>
      <c r="R54" s="103">
        <f t="shared" si="73"/>
        <v>33.991570649576033</v>
      </c>
      <c r="S54" s="75">
        <f t="shared" si="74"/>
        <v>227</v>
      </c>
      <c r="T54" s="75">
        <f t="shared" si="75"/>
        <v>5085</v>
      </c>
      <c r="U54" t="s">
        <v>116</v>
      </c>
      <c r="V54" t="s">
        <v>119</v>
      </c>
      <c r="W54" t="s">
        <v>116</v>
      </c>
      <c r="X54" s="4" t="s">
        <v>119</v>
      </c>
      <c r="Y54" s="4" t="s">
        <v>227</v>
      </c>
      <c r="Z54" s="4" t="s">
        <v>166</v>
      </c>
      <c r="AA54" s="4" t="s">
        <v>48</v>
      </c>
      <c r="AB54" s="4">
        <v>502</v>
      </c>
      <c r="AC54" s="4">
        <v>8523.7749999999996</v>
      </c>
      <c r="AD54" s="4">
        <v>4002.43</v>
      </c>
      <c r="AE54" s="4">
        <v>2.13</v>
      </c>
      <c r="AF54" s="4">
        <v>2.6</v>
      </c>
      <c r="AG54" s="4">
        <v>16.942</v>
      </c>
      <c r="AH54" s="4">
        <v>405.90023200000002</v>
      </c>
      <c r="AI54" s="4">
        <v>16.120236999999999</v>
      </c>
      <c r="AJ54" s="4">
        <v>139.01856100000001</v>
      </c>
      <c r="AK54" s="4">
        <v>1420</v>
      </c>
      <c r="AL54" s="4">
        <v>227</v>
      </c>
      <c r="AM54" s="4">
        <v>5085</v>
      </c>
      <c r="AN54" s="4">
        <v>91</v>
      </c>
      <c r="AO54" s="4">
        <v>20.999680000000001</v>
      </c>
      <c r="AP54" s="4">
        <v>74502.399999999994</v>
      </c>
      <c r="AQ54" s="4">
        <v>36620.800000000003</v>
      </c>
      <c r="AR54" s="4">
        <v>128</v>
      </c>
      <c r="AS54" s="4">
        <v>103891</v>
      </c>
      <c r="AT54" s="4">
        <v>2.6629999999999998</v>
      </c>
      <c r="AU54" s="4">
        <v>59.656999999999996</v>
      </c>
      <c r="AV54" s="4">
        <v>0</v>
      </c>
      <c r="AW54" s="4">
        <v>0</v>
      </c>
      <c r="AX54" s="4">
        <v>0.5</v>
      </c>
      <c r="AY54">
        <v>0.81923076923076921</v>
      </c>
      <c r="AZ54" t="s">
        <v>67</v>
      </c>
      <c r="BA54" t="s">
        <v>224</v>
      </c>
      <c r="BB54">
        <v>2</v>
      </c>
      <c r="BC54" t="s">
        <v>517</v>
      </c>
      <c r="BD54">
        <v>1</v>
      </c>
      <c r="BE54">
        <v>54425.126000000004</v>
      </c>
      <c r="BF54">
        <v>0.15661470402475502</v>
      </c>
      <c r="BG54">
        <v>0.12830358445104931</v>
      </c>
      <c r="BH54">
        <v>359235.47600000014</v>
      </c>
      <c r="BI54">
        <v>2.3727542432362657E-2</v>
      </c>
      <c r="BJ54">
        <v>1.9438332838820176E-2</v>
      </c>
      <c r="BK54">
        <v>1</v>
      </c>
      <c r="BL54" t="s">
        <v>67</v>
      </c>
      <c r="BM54">
        <v>0</v>
      </c>
      <c r="BN54" t="s">
        <v>389</v>
      </c>
    </row>
    <row r="55" spans="1:66">
      <c r="A55" s="76" t="str">
        <f t="shared" si="56"/>
        <v>강인여객</v>
      </c>
      <c r="B55" s="76" t="str">
        <f t="shared" si="57"/>
        <v>223</v>
      </c>
      <c r="C55" s="77" t="str">
        <f t="shared" si="58"/>
        <v>72바1263</v>
      </c>
      <c r="D55" s="65" t="str">
        <f t="shared" si="59"/>
        <v>대형</v>
      </c>
      <c r="E55" s="61" t="str">
        <f t="shared" si="60"/>
        <v>D</v>
      </c>
      <c r="F55" s="84">
        <f t="shared" si="61"/>
        <v>0.80192307692307685</v>
      </c>
      <c r="G55" s="85">
        <f t="shared" si="62"/>
        <v>2.085</v>
      </c>
      <c r="H55" s="86">
        <f t="shared" si="63"/>
        <v>2.6</v>
      </c>
      <c r="I55" s="87">
        <f t="shared" si="64"/>
        <v>7201.9759999999997</v>
      </c>
      <c r="J55" s="88">
        <f t="shared" si="65"/>
        <v>2.5495244910408298E-2</v>
      </c>
      <c r="K55" s="88">
        <f t="shared" si="66"/>
        <v>0.30553126742407882</v>
      </c>
      <c r="L55" s="88">
        <f t="shared" si="67"/>
        <v>0.17578509009194143</v>
      </c>
      <c r="M55" s="89">
        <f t="shared" si="68"/>
        <v>17.048999999999999</v>
      </c>
      <c r="N55" s="90">
        <f t="shared" si="69"/>
        <v>0.52800000000000002</v>
      </c>
      <c r="O55" s="90">
        <f t="shared" si="70"/>
        <v>43.752000000000002</v>
      </c>
      <c r="P55" s="91">
        <f t="shared" si="71"/>
        <v>346.22833333333335</v>
      </c>
      <c r="Q55" s="92">
        <f t="shared" si="72"/>
        <v>91</v>
      </c>
      <c r="R55" s="93">
        <f t="shared" si="73"/>
        <v>33.422850904337324</v>
      </c>
      <c r="S55" s="78">
        <f t="shared" si="74"/>
        <v>38</v>
      </c>
      <c r="T55" s="78">
        <f t="shared" si="75"/>
        <v>3151</v>
      </c>
      <c r="U55" t="s">
        <v>116</v>
      </c>
      <c r="V55" t="s">
        <v>119</v>
      </c>
      <c r="W55" t="s">
        <v>116</v>
      </c>
      <c r="X55" s="4" t="s">
        <v>119</v>
      </c>
      <c r="Y55" s="4" t="s">
        <v>228</v>
      </c>
      <c r="Z55" s="4" t="s">
        <v>166</v>
      </c>
      <c r="AA55" s="4" t="s">
        <v>48</v>
      </c>
      <c r="AB55" s="4">
        <v>502</v>
      </c>
      <c r="AC55" s="4">
        <v>7201.9759999999997</v>
      </c>
      <c r="AD55" s="4">
        <v>3454.895</v>
      </c>
      <c r="AE55" s="4">
        <v>2.085</v>
      </c>
      <c r="AF55" s="4">
        <v>2.6</v>
      </c>
      <c r="AG55" s="4">
        <v>17.048999999999999</v>
      </c>
      <c r="AH55" s="4">
        <v>322.10633899999999</v>
      </c>
      <c r="AI55" s="4">
        <v>8.21218</v>
      </c>
      <c r="AJ55" s="4">
        <v>98.413557999999995</v>
      </c>
      <c r="AK55" s="4">
        <v>1266</v>
      </c>
      <c r="AL55" s="4">
        <v>38</v>
      </c>
      <c r="AM55" s="4">
        <v>3151</v>
      </c>
      <c r="AN55" s="4">
        <v>91</v>
      </c>
      <c r="AO55" s="4">
        <v>22.359000999999999</v>
      </c>
      <c r="AP55" s="4">
        <v>43045.8</v>
      </c>
      <c r="AQ55" s="4">
        <v>20773.7</v>
      </c>
      <c r="AR55" s="4">
        <v>61</v>
      </c>
      <c r="AS55" s="4">
        <v>43347</v>
      </c>
      <c r="AT55" s="4">
        <v>0.52800000000000002</v>
      </c>
      <c r="AU55" s="4">
        <v>43.752000000000002</v>
      </c>
      <c r="AV55" s="4">
        <v>59643</v>
      </c>
      <c r="AW55" s="4">
        <v>0</v>
      </c>
      <c r="AX55" s="4">
        <v>0.5</v>
      </c>
      <c r="AY55">
        <v>0.80192307692307685</v>
      </c>
      <c r="AZ55" t="s">
        <v>67</v>
      </c>
      <c r="BA55" t="s">
        <v>224</v>
      </c>
      <c r="BB55">
        <v>3</v>
      </c>
      <c r="BC55" t="s">
        <v>494</v>
      </c>
      <c r="BD55">
        <v>9</v>
      </c>
      <c r="BE55">
        <v>54425.126000000004</v>
      </c>
      <c r="BF55">
        <v>0.1323281456436132</v>
      </c>
      <c r="BG55">
        <v>0.10611699371805135</v>
      </c>
      <c r="BH55">
        <v>359235.47600000014</v>
      </c>
      <c r="BI55">
        <v>2.0048064517993198E-2</v>
      </c>
      <c r="BJ55">
        <v>1.6077005584621468E-2</v>
      </c>
      <c r="BK55">
        <v>1</v>
      </c>
      <c r="BL55" t="s">
        <v>67</v>
      </c>
      <c r="BM55">
        <v>0</v>
      </c>
      <c r="BN55" t="s">
        <v>389</v>
      </c>
    </row>
    <row r="56" spans="1:66">
      <c r="A56" s="73" t="str">
        <f t="shared" si="56"/>
        <v>강인여객</v>
      </c>
      <c r="B56" s="73" t="str">
        <f t="shared" si="57"/>
        <v>223</v>
      </c>
      <c r="C56" s="74" t="str">
        <f t="shared" si="58"/>
        <v>72바1268</v>
      </c>
      <c r="D56" s="48" t="str">
        <f t="shared" si="59"/>
        <v>대형</v>
      </c>
      <c r="E56" s="44" t="str">
        <f t="shared" si="60"/>
        <v>B</v>
      </c>
      <c r="F56" s="94">
        <f t="shared" si="61"/>
        <v>0.93153846153846154</v>
      </c>
      <c r="G56" s="95">
        <f t="shared" si="62"/>
        <v>2.4220000000000002</v>
      </c>
      <c r="H56" s="96">
        <f t="shared" si="63"/>
        <v>2.6</v>
      </c>
      <c r="I56" s="97">
        <f t="shared" si="64"/>
        <v>3052.0630000000001</v>
      </c>
      <c r="J56" s="98">
        <f t="shared" si="65"/>
        <v>2.1268984825643947E-2</v>
      </c>
      <c r="K56" s="98">
        <f t="shared" si="66"/>
        <v>0.30384364040973155</v>
      </c>
      <c r="L56" s="98">
        <f t="shared" si="67"/>
        <v>0.13892242722381548</v>
      </c>
      <c r="M56" s="99">
        <f t="shared" si="68"/>
        <v>14.712999999999999</v>
      </c>
      <c r="N56" s="100">
        <f t="shared" si="69"/>
        <v>0.95</v>
      </c>
      <c r="O56" s="100">
        <f t="shared" si="70"/>
        <v>29.03</v>
      </c>
      <c r="P56" s="101">
        <f t="shared" si="71"/>
        <v>120.93</v>
      </c>
      <c r="Q56" s="102">
        <f t="shared" si="72"/>
        <v>90</v>
      </c>
      <c r="R56" s="103">
        <f t="shared" si="73"/>
        <v>35.0583379607776</v>
      </c>
      <c r="S56" s="75">
        <f t="shared" si="74"/>
        <v>29</v>
      </c>
      <c r="T56" s="75">
        <f t="shared" si="75"/>
        <v>886</v>
      </c>
      <c r="U56" t="s">
        <v>116</v>
      </c>
      <c r="V56" t="s">
        <v>119</v>
      </c>
      <c r="W56" t="s">
        <v>116</v>
      </c>
      <c r="X56" s="4" t="s">
        <v>119</v>
      </c>
      <c r="Y56" s="4" t="s">
        <v>230</v>
      </c>
      <c r="Z56" s="4" t="s">
        <v>166</v>
      </c>
      <c r="AA56" s="4" t="s">
        <v>48</v>
      </c>
      <c r="AB56" s="4">
        <v>502</v>
      </c>
      <c r="AC56" s="4">
        <v>3052.0630000000001</v>
      </c>
      <c r="AD56" s="4">
        <v>1260.2239999999999</v>
      </c>
      <c r="AE56" s="4">
        <v>2.4220000000000002</v>
      </c>
      <c r="AF56" s="4">
        <v>2.6</v>
      </c>
      <c r="AG56" s="4">
        <v>14.712999999999999</v>
      </c>
      <c r="AH56" s="4">
        <v>128.99440300000001</v>
      </c>
      <c r="AI56" s="4">
        <v>2.7435800000000001</v>
      </c>
      <c r="AJ56" s="4">
        <v>39.194128999999997</v>
      </c>
      <c r="AK56" s="4">
        <v>424</v>
      </c>
      <c r="AL56" s="4">
        <v>29</v>
      </c>
      <c r="AM56" s="4">
        <v>886</v>
      </c>
      <c r="AN56" s="4">
        <v>90</v>
      </c>
      <c r="AO56" s="4">
        <v>23.660429000000001</v>
      </c>
      <c r="AP56" s="4">
        <v>19340.900000000001</v>
      </c>
      <c r="AQ56" s="4">
        <v>7255.8</v>
      </c>
      <c r="AR56" s="4">
        <v>34</v>
      </c>
      <c r="AS56" s="4">
        <v>18245</v>
      </c>
      <c r="AT56" s="4">
        <v>0.95</v>
      </c>
      <c r="AU56" s="4">
        <v>29.03</v>
      </c>
      <c r="AV56" s="4">
        <v>26407</v>
      </c>
      <c r="AW56" s="4">
        <v>0</v>
      </c>
      <c r="AX56" s="4">
        <v>0.5</v>
      </c>
      <c r="AY56">
        <v>0.93153846153846154</v>
      </c>
      <c r="AZ56" t="s">
        <v>68</v>
      </c>
      <c r="BA56" t="s">
        <v>224</v>
      </c>
      <c r="BB56">
        <v>1</v>
      </c>
      <c r="BC56" t="s">
        <v>403</v>
      </c>
      <c r="BD56">
        <v>5</v>
      </c>
      <c r="BE56">
        <v>54425.126000000004</v>
      </c>
      <c r="BF56">
        <v>5.6078198146936764E-2</v>
      </c>
      <c r="BG56">
        <v>5.2238998427646476E-2</v>
      </c>
      <c r="BH56">
        <v>359235.47600000014</v>
      </c>
      <c r="BI56">
        <v>8.4959955346949056E-3</v>
      </c>
      <c r="BJ56">
        <v>7.9143466096273322E-3</v>
      </c>
      <c r="BK56">
        <v>1</v>
      </c>
      <c r="BL56" t="s">
        <v>69</v>
      </c>
      <c r="BM56">
        <v>1</v>
      </c>
      <c r="BN56" t="s">
        <v>386</v>
      </c>
    </row>
    <row r="57" spans="1:66">
      <c r="A57" s="76" t="str">
        <f t="shared" si="56"/>
        <v>강인여객</v>
      </c>
      <c r="B57" s="76" t="str">
        <f t="shared" si="57"/>
        <v>223</v>
      </c>
      <c r="C57" s="77" t="str">
        <f t="shared" si="58"/>
        <v>72바1599</v>
      </c>
      <c r="D57" s="65" t="str">
        <f t="shared" si="59"/>
        <v>대형</v>
      </c>
      <c r="E57" s="61" t="str">
        <f t="shared" si="60"/>
        <v>D</v>
      </c>
      <c r="F57" s="84">
        <f t="shared" si="61"/>
        <v>0.82192307692307687</v>
      </c>
      <c r="G57" s="85">
        <f t="shared" si="62"/>
        <v>2.137</v>
      </c>
      <c r="H57" s="86">
        <f t="shared" si="63"/>
        <v>2.6</v>
      </c>
      <c r="I57" s="87">
        <f t="shared" si="64"/>
        <v>6425.799</v>
      </c>
      <c r="J57" s="88">
        <f t="shared" si="65"/>
        <v>1.5316261813395406E-2</v>
      </c>
      <c r="K57" s="88">
        <f t="shared" si="66"/>
        <v>0.31673959447252059</v>
      </c>
      <c r="L57" s="88">
        <f t="shared" si="67"/>
        <v>0.17989980701232641</v>
      </c>
      <c r="M57" s="89">
        <f t="shared" si="68"/>
        <v>16.317</v>
      </c>
      <c r="N57" s="90">
        <f t="shared" si="69"/>
        <v>0.46700000000000003</v>
      </c>
      <c r="O57" s="90">
        <f t="shared" si="70"/>
        <v>25.678000000000001</v>
      </c>
      <c r="P57" s="91">
        <f t="shared" si="71"/>
        <v>277.33166666666671</v>
      </c>
      <c r="Q57" s="92">
        <f t="shared" si="72"/>
        <v>91</v>
      </c>
      <c r="R57" s="93">
        <f t="shared" si="73"/>
        <v>33.217559160780354</v>
      </c>
      <c r="S57" s="78">
        <f t="shared" si="74"/>
        <v>30</v>
      </c>
      <c r="T57" s="78">
        <f t="shared" si="75"/>
        <v>1650</v>
      </c>
      <c r="U57" t="s">
        <v>116</v>
      </c>
      <c r="V57" t="s">
        <v>119</v>
      </c>
      <c r="W57" t="s">
        <v>116</v>
      </c>
      <c r="X57" s="4" t="s">
        <v>119</v>
      </c>
      <c r="Y57" s="4" t="s">
        <v>231</v>
      </c>
      <c r="Z57" s="4" t="s">
        <v>166</v>
      </c>
      <c r="AA57" s="4" t="s">
        <v>48</v>
      </c>
      <c r="AB57" s="4">
        <v>502</v>
      </c>
      <c r="AC57" s="4">
        <v>6425.799</v>
      </c>
      <c r="AD57" s="4">
        <v>3006.85</v>
      </c>
      <c r="AE57" s="4">
        <v>2.137</v>
      </c>
      <c r="AF57" s="4">
        <v>2.6</v>
      </c>
      <c r="AG57" s="4">
        <v>16.317</v>
      </c>
      <c r="AH57" s="4">
        <v>289.61381399999999</v>
      </c>
      <c r="AI57" s="4">
        <v>4.4358009999999997</v>
      </c>
      <c r="AJ57" s="4">
        <v>91.732162000000002</v>
      </c>
      <c r="AK57" s="4">
        <v>1156</v>
      </c>
      <c r="AL57" s="4">
        <v>30</v>
      </c>
      <c r="AM57" s="4">
        <v>1650</v>
      </c>
      <c r="AN57" s="4">
        <v>91</v>
      </c>
      <c r="AO57" s="4">
        <v>22.187474000000002</v>
      </c>
      <c r="AP57" s="4">
        <v>47915.3</v>
      </c>
      <c r="AQ57" s="4">
        <v>16639.900000000001</v>
      </c>
      <c r="AR57" s="4">
        <v>61</v>
      </c>
      <c r="AS57" s="4">
        <v>43559</v>
      </c>
      <c r="AT57" s="4">
        <v>0.46700000000000003</v>
      </c>
      <c r="AU57" s="4">
        <v>25.678000000000001</v>
      </c>
      <c r="AV57" s="4">
        <v>53950</v>
      </c>
      <c r="AW57" s="4">
        <v>0</v>
      </c>
      <c r="AX57" s="4">
        <v>0.5</v>
      </c>
      <c r="AY57">
        <v>0.82192307692307687</v>
      </c>
      <c r="AZ57" t="s">
        <v>67</v>
      </c>
      <c r="BA57" t="s">
        <v>224</v>
      </c>
      <c r="BB57">
        <v>1</v>
      </c>
      <c r="BC57" t="s">
        <v>229</v>
      </c>
      <c r="BD57">
        <v>9</v>
      </c>
      <c r="BE57">
        <v>54425.126000000004</v>
      </c>
      <c r="BF57">
        <v>0.11806677305625346</v>
      </c>
      <c r="BG57">
        <v>9.7041805392774474E-2</v>
      </c>
      <c r="BH57">
        <v>359235.47600000014</v>
      </c>
      <c r="BI57">
        <v>1.7887428801714442E-2</v>
      </c>
      <c r="BJ57">
        <v>1.4702090518947599E-2</v>
      </c>
      <c r="BK57">
        <v>1</v>
      </c>
      <c r="BL57" t="s">
        <v>69</v>
      </c>
      <c r="BM57">
        <v>-1</v>
      </c>
      <c r="BN57" t="s">
        <v>390</v>
      </c>
    </row>
    <row r="58" spans="1:66">
      <c r="A58" s="73" t="str">
        <f t="shared" si="56"/>
        <v>강인여객</v>
      </c>
      <c r="B58" s="73" t="str">
        <f t="shared" si="57"/>
        <v>223</v>
      </c>
      <c r="C58" s="74" t="str">
        <f t="shared" si="58"/>
        <v>72바1600</v>
      </c>
      <c r="D58" s="48" t="str">
        <f t="shared" si="59"/>
        <v>대형</v>
      </c>
      <c r="E58" s="44" t="str">
        <f t="shared" si="60"/>
        <v>B</v>
      </c>
      <c r="F58" s="94">
        <f t="shared" si="61"/>
        <v>0.91653846153846152</v>
      </c>
      <c r="G58" s="95">
        <f t="shared" si="62"/>
        <v>2.383</v>
      </c>
      <c r="H58" s="96">
        <f t="shared" si="63"/>
        <v>2.6</v>
      </c>
      <c r="I58" s="97">
        <f t="shared" si="64"/>
        <v>6848.01</v>
      </c>
      <c r="J58" s="98">
        <f t="shared" si="65"/>
        <v>2.2173456957541599E-2</v>
      </c>
      <c r="K58" s="98">
        <f t="shared" si="66"/>
        <v>0.28446898622074485</v>
      </c>
      <c r="L58" s="98">
        <f t="shared" si="67"/>
        <v>0.14617385196575355</v>
      </c>
      <c r="M58" s="99">
        <f t="shared" si="68"/>
        <v>14.534000000000001</v>
      </c>
      <c r="N58" s="100">
        <f t="shared" si="69"/>
        <v>1.5920000000000001</v>
      </c>
      <c r="O58" s="100">
        <f t="shared" si="70"/>
        <v>42.246000000000002</v>
      </c>
      <c r="P58" s="101">
        <f t="shared" si="71"/>
        <v>212.54333333333335</v>
      </c>
      <c r="Q58" s="102">
        <f t="shared" si="72"/>
        <v>90</v>
      </c>
      <c r="R58" s="103">
        <f t="shared" si="73"/>
        <v>33.534516141197287</v>
      </c>
      <c r="S58" s="75">
        <f t="shared" si="74"/>
        <v>109</v>
      </c>
      <c r="T58" s="75">
        <f t="shared" si="75"/>
        <v>2893</v>
      </c>
      <c r="U58" t="s">
        <v>116</v>
      </c>
      <c r="V58" t="s">
        <v>119</v>
      </c>
      <c r="W58" t="s">
        <v>116</v>
      </c>
      <c r="X58" s="4" t="s">
        <v>119</v>
      </c>
      <c r="Y58" s="4" t="s">
        <v>233</v>
      </c>
      <c r="Z58" s="4" t="s">
        <v>166</v>
      </c>
      <c r="AA58" s="4" t="s">
        <v>48</v>
      </c>
      <c r="AB58" s="4">
        <v>502</v>
      </c>
      <c r="AC58" s="4">
        <v>6848.01</v>
      </c>
      <c r="AD58" s="4">
        <v>2874.18</v>
      </c>
      <c r="AE58" s="4">
        <v>2.383</v>
      </c>
      <c r="AF58" s="4">
        <v>2.6</v>
      </c>
      <c r="AG58" s="4">
        <v>14.534000000000001</v>
      </c>
      <c r="AH58" s="4">
        <v>294.52020099999999</v>
      </c>
      <c r="AI58" s="4">
        <v>6.5305309999999999</v>
      </c>
      <c r="AJ58" s="4">
        <v>83.781863000000001</v>
      </c>
      <c r="AK58" s="4">
        <v>1001</v>
      </c>
      <c r="AL58" s="4">
        <v>109</v>
      </c>
      <c r="AM58" s="4">
        <v>2893</v>
      </c>
      <c r="AN58" s="4">
        <v>90</v>
      </c>
      <c r="AO58" s="4">
        <v>23.25141</v>
      </c>
      <c r="AP58" s="4">
        <v>35398.1</v>
      </c>
      <c r="AQ58" s="4">
        <v>12752.6</v>
      </c>
      <c r="AR58" s="4">
        <v>20</v>
      </c>
      <c r="AS58" s="4">
        <v>14934</v>
      </c>
      <c r="AT58" s="4">
        <v>1.5920000000000001</v>
      </c>
      <c r="AU58" s="4">
        <v>42.246000000000002</v>
      </c>
      <c r="AV58" s="4">
        <v>61692</v>
      </c>
      <c r="AW58" s="4">
        <v>0</v>
      </c>
      <c r="AX58" s="4">
        <v>0.51</v>
      </c>
      <c r="AY58">
        <v>0.91653846153846152</v>
      </c>
      <c r="AZ58" t="s">
        <v>68</v>
      </c>
      <c r="BA58" t="s">
        <v>224</v>
      </c>
      <c r="BB58">
        <v>4</v>
      </c>
      <c r="BC58" t="s">
        <v>523</v>
      </c>
      <c r="BD58">
        <v>10</v>
      </c>
      <c r="BE58">
        <v>54425.126000000004</v>
      </c>
      <c r="BF58">
        <v>0.12582442160997476</v>
      </c>
      <c r="BG58">
        <v>0.11532292180637302</v>
      </c>
      <c r="BH58">
        <v>359235.47600000014</v>
      </c>
      <c r="BI58">
        <v>1.906273310267385E-2</v>
      </c>
      <c r="BJ58">
        <v>1.7471728070642994E-2</v>
      </c>
      <c r="BK58">
        <v>1</v>
      </c>
      <c r="BL58" t="s">
        <v>66</v>
      </c>
      <c r="BM58">
        <v>-1</v>
      </c>
      <c r="BN58" t="s">
        <v>390</v>
      </c>
    </row>
    <row r="59" spans="1:66">
      <c r="A59" s="76" t="str">
        <f t="shared" ref="A59:A69" si="76">W59</f>
        <v>강인여객</v>
      </c>
      <c r="B59" s="76" t="str">
        <f t="shared" ref="B59:B69" si="77">V59</f>
        <v>급행91</v>
      </c>
      <c r="C59" s="77" t="str">
        <f t="shared" ref="C59:C69" si="78">Y59</f>
        <v>70바5981</v>
      </c>
      <c r="D59" s="65" t="str">
        <f t="shared" ref="D59:D69" si="79">Z59</f>
        <v>대형</v>
      </c>
      <c r="E59" s="61" t="str">
        <f t="shared" ref="E59:E69" si="80">AZ59</f>
        <v>S</v>
      </c>
      <c r="F59" s="84">
        <f t="shared" ref="F59:F69" si="81">G59/H59</f>
        <v>1.2255555555555555</v>
      </c>
      <c r="G59" s="85">
        <f t="shared" ref="G59:G69" si="82">AE59</f>
        <v>3.3090000000000002</v>
      </c>
      <c r="H59" s="86">
        <f t="shared" ref="H59:H69" si="83">AF59</f>
        <v>2.7</v>
      </c>
      <c r="I59" s="87">
        <f t="shared" ref="I59:I69" si="84">AC59</f>
        <v>5493.3739999999998</v>
      </c>
      <c r="J59" s="88">
        <f t="shared" ref="J59:J69" si="85">AI59/AH59</f>
        <v>9.2683239173638701E-2</v>
      </c>
      <c r="K59" s="88">
        <f t="shared" ref="K59:K69" si="86">AJ59/AH59</f>
        <v>0.28738530040593013</v>
      </c>
      <c r="L59" s="88">
        <f t="shared" ref="L59:L69" si="87">AK59/AC59</f>
        <v>0.13944071530538427</v>
      </c>
      <c r="M59" s="89">
        <f t="shared" ref="M59:M69" si="88">AG59</f>
        <v>16.594000000000001</v>
      </c>
      <c r="N59" s="90">
        <f t="shared" ref="N59:N69" si="89">IF(AW59=0,AT59,"속도계이상")</f>
        <v>0.109</v>
      </c>
      <c r="O59" s="90">
        <f t="shared" ref="O59:O69" si="90">IF(AW59=0,AU59,"속도계이상")</f>
        <v>24.356999999999999</v>
      </c>
      <c r="P59" s="91">
        <f t="shared" ref="P59:P69" si="91">AQ59/60</f>
        <v>86.226666666666674</v>
      </c>
      <c r="Q59" s="92">
        <f t="shared" ref="Q59:Q69" si="92">AN59</f>
        <v>103</v>
      </c>
      <c r="R59" s="93">
        <f t="shared" ref="R59:R69" si="93">AC59/(AH59-AI59-AJ59)</f>
        <v>40.658672426556564</v>
      </c>
      <c r="S59" s="78">
        <f t="shared" ref="S59:S69" si="94">IF(AW59=0,AL59,"속도계이상")</f>
        <v>6</v>
      </c>
      <c r="T59" s="78">
        <f t="shared" ref="T59:T69" si="95">IF(AW59=0,AM59,"속도계이상")</f>
        <v>1338</v>
      </c>
      <c r="U59" t="s">
        <v>116</v>
      </c>
      <c r="V59" t="s">
        <v>120</v>
      </c>
      <c r="W59" t="s">
        <v>116</v>
      </c>
      <c r="X59" s="4" t="s">
        <v>120</v>
      </c>
      <c r="Y59" s="4" t="s">
        <v>234</v>
      </c>
      <c r="Z59" s="4" t="s">
        <v>166</v>
      </c>
      <c r="AA59" s="4" t="s">
        <v>48</v>
      </c>
      <c r="AB59" s="4">
        <v>502</v>
      </c>
      <c r="AC59" s="4">
        <v>5493.3739999999998</v>
      </c>
      <c r="AD59" s="4">
        <v>1660.2529999999999</v>
      </c>
      <c r="AE59" s="4">
        <v>3.3090000000000002</v>
      </c>
      <c r="AF59" s="4">
        <v>2.7</v>
      </c>
      <c r="AG59" s="4">
        <v>16.594000000000001</v>
      </c>
      <c r="AH59" s="4">
        <v>217.94268500000001</v>
      </c>
      <c r="AI59" s="4">
        <v>20.199634</v>
      </c>
      <c r="AJ59" s="4">
        <v>62.633524000000001</v>
      </c>
      <c r="AK59" s="4">
        <v>766</v>
      </c>
      <c r="AL59" s="4">
        <v>6</v>
      </c>
      <c r="AM59" s="4">
        <v>1338</v>
      </c>
      <c r="AN59" s="4">
        <v>103</v>
      </c>
      <c r="AO59" s="4">
        <v>25.205590000000001</v>
      </c>
      <c r="AP59" s="4">
        <v>25664.9</v>
      </c>
      <c r="AQ59" s="4">
        <v>5173.6000000000004</v>
      </c>
      <c r="AR59" s="4">
        <v>12</v>
      </c>
      <c r="AS59" s="4">
        <v>4409</v>
      </c>
      <c r="AT59" s="4">
        <v>0.109</v>
      </c>
      <c r="AU59" s="4">
        <v>24.356999999999999</v>
      </c>
      <c r="AV59" s="4">
        <v>41798</v>
      </c>
      <c r="AW59" s="4">
        <v>0</v>
      </c>
      <c r="AX59" s="4">
        <v>0.64</v>
      </c>
      <c r="AY59">
        <v>1.2255555555555555</v>
      </c>
      <c r="AZ59" t="s">
        <v>71</v>
      </c>
      <c r="BA59" t="s">
        <v>235</v>
      </c>
      <c r="BB59">
        <v>1</v>
      </c>
      <c r="BC59" t="s">
        <v>236</v>
      </c>
      <c r="BD59">
        <v>7</v>
      </c>
      <c r="BE59">
        <v>48752.239000000001</v>
      </c>
      <c r="BF59">
        <v>0.11267941970829277</v>
      </c>
      <c r="BG59">
        <v>0.13809488882027438</v>
      </c>
      <c r="BH59">
        <v>359235.47600000014</v>
      </c>
      <c r="BI59">
        <v>1.5291847178255852E-2</v>
      </c>
      <c r="BJ59">
        <v>1.8741008264018005E-2</v>
      </c>
      <c r="BK59">
        <v>1</v>
      </c>
      <c r="BL59" t="s">
        <v>71</v>
      </c>
      <c r="BM59">
        <v>0</v>
      </c>
      <c r="BN59" t="s">
        <v>389</v>
      </c>
    </row>
    <row r="60" spans="1:66">
      <c r="A60" s="73" t="str">
        <f t="shared" si="76"/>
        <v>강인여객</v>
      </c>
      <c r="B60" s="73" t="str">
        <f t="shared" si="77"/>
        <v>급행91</v>
      </c>
      <c r="C60" s="74" t="str">
        <f t="shared" si="78"/>
        <v>70바6017</v>
      </c>
      <c r="D60" s="48" t="str">
        <f t="shared" si="79"/>
        <v>대형</v>
      </c>
      <c r="E60" s="44" t="str">
        <f t="shared" si="80"/>
        <v>A</v>
      </c>
      <c r="F60" s="94">
        <f t="shared" si="81"/>
        <v>0.96407407407407408</v>
      </c>
      <c r="G60" s="95">
        <f t="shared" si="82"/>
        <v>2.6030000000000002</v>
      </c>
      <c r="H60" s="96">
        <f t="shared" si="83"/>
        <v>2.7</v>
      </c>
      <c r="I60" s="97">
        <f t="shared" si="84"/>
        <v>8880.6239999999998</v>
      </c>
      <c r="J60" s="98">
        <f t="shared" si="85"/>
        <v>4.4462291232338219E-2</v>
      </c>
      <c r="K60" s="98">
        <f t="shared" si="86"/>
        <v>0.29921968831771756</v>
      </c>
      <c r="L60" s="98">
        <f t="shared" si="87"/>
        <v>0.23951019658078082</v>
      </c>
      <c r="M60" s="99">
        <f t="shared" si="88"/>
        <v>15.484</v>
      </c>
      <c r="N60" s="100">
        <f t="shared" si="89"/>
        <v>0.36</v>
      </c>
      <c r="O60" s="100">
        <f t="shared" si="90"/>
        <v>12.340999999999999</v>
      </c>
      <c r="P60" s="101">
        <f t="shared" si="91"/>
        <v>90.956666666666663</v>
      </c>
      <c r="Q60" s="102">
        <f t="shared" si="92"/>
        <v>108</v>
      </c>
      <c r="R60" s="103">
        <f t="shared" si="93"/>
        <v>40.637988799584427</v>
      </c>
      <c r="S60" s="75">
        <f t="shared" si="94"/>
        <v>32</v>
      </c>
      <c r="T60" s="75">
        <f t="shared" si="95"/>
        <v>1096</v>
      </c>
      <c r="U60" t="s">
        <v>116</v>
      </c>
      <c r="V60" t="s">
        <v>120</v>
      </c>
      <c r="W60" t="s">
        <v>116</v>
      </c>
      <c r="X60" s="4" t="s">
        <v>120</v>
      </c>
      <c r="Y60" s="4" t="s">
        <v>237</v>
      </c>
      <c r="Z60" s="4" t="s">
        <v>166</v>
      </c>
      <c r="AA60" s="4" t="s">
        <v>48</v>
      </c>
      <c r="AB60" s="4">
        <v>502</v>
      </c>
      <c r="AC60" s="4">
        <v>8880.6239999999998</v>
      </c>
      <c r="AD60" s="4">
        <v>3412.3150000000001</v>
      </c>
      <c r="AE60" s="4">
        <v>2.6030000000000002</v>
      </c>
      <c r="AF60" s="4">
        <v>2.7</v>
      </c>
      <c r="AG60" s="4">
        <v>15.484</v>
      </c>
      <c r="AH60" s="4">
        <v>332.96374500000002</v>
      </c>
      <c r="AI60" s="4">
        <v>14.804330999999999</v>
      </c>
      <c r="AJ60" s="4">
        <v>99.629307999999995</v>
      </c>
      <c r="AK60" s="4">
        <v>2127</v>
      </c>
      <c r="AL60" s="4">
        <v>32</v>
      </c>
      <c r="AM60" s="4">
        <v>1096</v>
      </c>
      <c r="AN60" s="4">
        <v>108</v>
      </c>
      <c r="AO60" s="4">
        <v>26.671444000000001</v>
      </c>
      <c r="AP60" s="4">
        <v>38291.300000000003</v>
      </c>
      <c r="AQ60" s="4">
        <v>5457.4</v>
      </c>
      <c r="AR60" s="4">
        <v>26</v>
      </c>
      <c r="AS60" s="4">
        <v>18225</v>
      </c>
      <c r="AT60" s="4">
        <v>0.36</v>
      </c>
      <c r="AU60" s="4">
        <v>12.340999999999999</v>
      </c>
      <c r="AV60" s="4">
        <v>67063</v>
      </c>
      <c r="AW60" s="4">
        <v>0</v>
      </c>
      <c r="AX60" s="4">
        <v>0.48</v>
      </c>
      <c r="AY60">
        <v>0.96407407407407408</v>
      </c>
      <c r="AZ60" t="s">
        <v>66</v>
      </c>
      <c r="BA60" t="s">
        <v>235</v>
      </c>
      <c r="BB60">
        <v>3</v>
      </c>
      <c r="BC60" t="s">
        <v>586</v>
      </c>
      <c r="BD60">
        <v>10</v>
      </c>
      <c r="BE60">
        <v>48752.239000000001</v>
      </c>
      <c r="BF60">
        <v>0.18215827995099876</v>
      </c>
      <c r="BG60">
        <v>0.17561407507868509</v>
      </c>
      <c r="BH60">
        <v>359235.47600000014</v>
      </c>
      <c r="BI60">
        <v>2.4720899224329382E-2</v>
      </c>
      <c r="BJ60">
        <v>2.3832778029973845E-2</v>
      </c>
      <c r="BK60">
        <v>1</v>
      </c>
      <c r="BL60" t="s">
        <v>66</v>
      </c>
      <c r="BM60">
        <v>0</v>
      </c>
      <c r="BN60" t="s">
        <v>389</v>
      </c>
    </row>
    <row r="61" spans="1:66">
      <c r="A61" s="76" t="str">
        <f t="shared" si="76"/>
        <v>강인여객</v>
      </c>
      <c r="B61" s="76" t="str">
        <f t="shared" si="77"/>
        <v>급행91</v>
      </c>
      <c r="C61" s="77" t="str">
        <f t="shared" si="78"/>
        <v>70바6018</v>
      </c>
      <c r="D61" s="65" t="str">
        <f t="shared" si="79"/>
        <v>대형</v>
      </c>
      <c r="E61" s="61" t="str">
        <f t="shared" si="80"/>
        <v>D</v>
      </c>
      <c r="F61" s="84">
        <f t="shared" si="81"/>
        <v>0.84678571428571436</v>
      </c>
      <c r="G61" s="85">
        <f t="shared" si="82"/>
        <v>2.371</v>
      </c>
      <c r="H61" s="86">
        <f t="shared" si="83"/>
        <v>2.8</v>
      </c>
      <c r="I61" s="87">
        <f t="shared" si="84"/>
        <v>8747.3529999999992</v>
      </c>
      <c r="J61" s="88">
        <f t="shared" si="85"/>
        <v>3.6290466898073678E-2</v>
      </c>
      <c r="K61" s="88">
        <f t="shared" si="86"/>
        <v>0.36889109975955564</v>
      </c>
      <c r="L61" s="88">
        <f t="shared" si="87"/>
        <v>0.21275007422245337</v>
      </c>
      <c r="M61" s="89">
        <f t="shared" si="88"/>
        <v>17.271000000000001</v>
      </c>
      <c r="N61" s="90">
        <f t="shared" si="89"/>
        <v>0.183</v>
      </c>
      <c r="O61" s="90">
        <f t="shared" si="90"/>
        <v>19.251999999999999</v>
      </c>
      <c r="P61" s="91">
        <f t="shared" si="91"/>
        <v>158.83833333333331</v>
      </c>
      <c r="Q61" s="92">
        <f t="shared" si="92"/>
        <v>103</v>
      </c>
      <c r="R61" s="93">
        <f t="shared" si="93"/>
        <v>38.371038920915346</v>
      </c>
      <c r="S61" s="78">
        <f t="shared" si="94"/>
        <v>16</v>
      </c>
      <c r="T61" s="78">
        <f t="shared" si="95"/>
        <v>1684</v>
      </c>
      <c r="U61" t="s">
        <v>116</v>
      </c>
      <c r="V61" t="s">
        <v>120</v>
      </c>
      <c r="W61" t="s">
        <v>116</v>
      </c>
      <c r="X61" s="4" t="s">
        <v>120</v>
      </c>
      <c r="Y61" s="4" t="s">
        <v>404</v>
      </c>
      <c r="Z61" s="4" t="s">
        <v>166</v>
      </c>
      <c r="AA61" s="4" t="s">
        <v>48</v>
      </c>
      <c r="AB61" s="4">
        <v>502</v>
      </c>
      <c r="AC61" s="4">
        <v>8747.3529999999992</v>
      </c>
      <c r="AD61" s="4">
        <v>3688.779</v>
      </c>
      <c r="AE61" s="4">
        <v>2.371</v>
      </c>
      <c r="AF61" s="4">
        <v>2.8</v>
      </c>
      <c r="AG61" s="4">
        <v>17.271000000000001</v>
      </c>
      <c r="AH61" s="4">
        <v>383.25574699999999</v>
      </c>
      <c r="AI61" s="4">
        <v>13.908530000000001</v>
      </c>
      <c r="AJ61" s="4">
        <v>141.37963400000001</v>
      </c>
      <c r="AK61" s="4">
        <v>1861</v>
      </c>
      <c r="AL61" s="4">
        <v>16</v>
      </c>
      <c r="AM61" s="4">
        <v>1684</v>
      </c>
      <c r="AN61" s="4">
        <v>103</v>
      </c>
      <c r="AO61" s="4">
        <v>22.823801</v>
      </c>
      <c r="AP61" s="4">
        <v>69370.7</v>
      </c>
      <c r="AQ61" s="4">
        <v>9530.2999999999993</v>
      </c>
      <c r="AR61" s="4">
        <v>158</v>
      </c>
      <c r="AS61" s="4">
        <v>96173</v>
      </c>
      <c r="AT61" s="4">
        <v>0.183</v>
      </c>
      <c r="AU61" s="4">
        <v>19.251999999999999</v>
      </c>
      <c r="AV61" s="4">
        <v>66971</v>
      </c>
      <c r="AW61" s="4">
        <v>0</v>
      </c>
      <c r="AX61" s="4">
        <v>0.5</v>
      </c>
      <c r="AY61">
        <v>0.84678571428571436</v>
      </c>
      <c r="AZ61" t="s">
        <v>67</v>
      </c>
      <c r="BA61" t="s">
        <v>235</v>
      </c>
      <c r="BB61">
        <v>1</v>
      </c>
      <c r="BC61" t="s">
        <v>587</v>
      </c>
      <c r="BD61">
        <v>7</v>
      </c>
      <c r="BE61">
        <v>48752.239000000001</v>
      </c>
      <c r="BF61">
        <v>0.17942464139954678</v>
      </c>
      <c r="BG61">
        <v>0.15193422312797339</v>
      </c>
      <c r="BH61">
        <v>359235.47600000014</v>
      </c>
      <c r="BI61">
        <v>2.4349914149347531E-2</v>
      </c>
      <c r="BJ61">
        <v>2.0619159445751073E-2</v>
      </c>
      <c r="BK61">
        <v>1</v>
      </c>
      <c r="BL61" t="s">
        <v>69</v>
      </c>
      <c r="BM61">
        <v>-1</v>
      </c>
      <c r="BN61" t="s">
        <v>390</v>
      </c>
    </row>
    <row r="62" spans="1:66">
      <c r="A62" s="73" t="str">
        <f t="shared" si="76"/>
        <v>강인여객</v>
      </c>
      <c r="B62" s="73" t="str">
        <f t="shared" si="77"/>
        <v>급행91</v>
      </c>
      <c r="C62" s="74" t="str">
        <f t="shared" si="78"/>
        <v>72바1259</v>
      </c>
      <c r="D62" s="48" t="str">
        <f t="shared" si="79"/>
        <v>대형</v>
      </c>
      <c r="E62" s="44" t="str">
        <f t="shared" si="80"/>
        <v>S</v>
      </c>
      <c r="F62" s="94">
        <f t="shared" si="81"/>
        <v>1.0062962962962962</v>
      </c>
      <c r="G62" s="95">
        <f t="shared" si="82"/>
        <v>2.7170000000000001</v>
      </c>
      <c r="H62" s="96">
        <f t="shared" si="83"/>
        <v>2.7</v>
      </c>
      <c r="I62" s="97">
        <f t="shared" si="84"/>
        <v>7978.0150000000003</v>
      </c>
      <c r="J62" s="98">
        <f t="shared" si="85"/>
        <v>1.7243902897835083E-2</v>
      </c>
      <c r="K62" s="98">
        <f t="shared" si="86"/>
        <v>0.33240451741703103</v>
      </c>
      <c r="L62" s="98">
        <f t="shared" si="87"/>
        <v>0.21960349786256356</v>
      </c>
      <c r="M62" s="99">
        <f t="shared" si="88"/>
        <v>16.751000000000001</v>
      </c>
      <c r="N62" s="100">
        <f t="shared" si="89"/>
        <v>0.05</v>
      </c>
      <c r="O62" s="100">
        <f t="shared" si="90"/>
        <v>16.344999999999999</v>
      </c>
      <c r="P62" s="101">
        <f t="shared" si="91"/>
        <v>118.42</v>
      </c>
      <c r="Q62" s="102">
        <f t="shared" si="92"/>
        <v>102</v>
      </c>
      <c r="R62" s="103">
        <f t="shared" si="93"/>
        <v>39.105551930938141</v>
      </c>
      <c r="S62" s="75">
        <f t="shared" si="94"/>
        <v>4</v>
      </c>
      <c r="T62" s="75">
        <f t="shared" si="95"/>
        <v>1304</v>
      </c>
      <c r="U62" t="s">
        <v>116</v>
      </c>
      <c r="V62" t="s">
        <v>120</v>
      </c>
      <c r="W62" t="s">
        <v>116</v>
      </c>
      <c r="X62" s="4" t="s">
        <v>120</v>
      </c>
      <c r="Y62" s="4" t="s">
        <v>239</v>
      </c>
      <c r="Z62" s="4" t="s">
        <v>166</v>
      </c>
      <c r="AA62" s="4" t="s">
        <v>48</v>
      </c>
      <c r="AB62" s="4">
        <v>502</v>
      </c>
      <c r="AC62" s="4">
        <v>7978.0150000000003</v>
      </c>
      <c r="AD62" s="4">
        <v>2936.4389999999999</v>
      </c>
      <c r="AE62" s="4">
        <v>2.7170000000000001</v>
      </c>
      <c r="AF62" s="4">
        <v>2.7</v>
      </c>
      <c r="AG62" s="4">
        <v>16.751000000000001</v>
      </c>
      <c r="AH62" s="4">
        <v>313.69545699999998</v>
      </c>
      <c r="AI62" s="4">
        <v>5.4093340000000003</v>
      </c>
      <c r="AJ62" s="4">
        <v>104.273787</v>
      </c>
      <c r="AK62" s="4">
        <v>1752</v>
      </c>
      <c r="AL62" s="4">
        <v>4</v>
      </c>
      <c r="AM62" s="4">
        <v>1304</v>
      </c>
      <c r="AN62" s="4">
        <v>102</v>
      </c>
      <c r="AO62" s="4">
        <v>25.432357</v>
      </c>
      <c r="AP62" s="4">
        <v>40636.199999999997</v>
      </c>
      <c r="AQ62" s="4">
        <v>7105.2</v>
      </c>
      <c r="AR62" s="4">
        <v>62</v>
      </c>
      <c r="AS62" s="4">
        <v>42781</v>
      </c>
      <c r="AT62" s="4">
        <v>0.05</v>
      </c>
      <c r="AU62" s="4">
        <v>16.344999999999999</v>
      </c>
      <c r="AV62" s="4">
        <v>60620</v>
      </c>
      <c r="AW62" s="4">
        <v>0</v>
      </c>
      <c r="AX62" s="4">
        <v>0.55000000000000004</v>
      </c>
      <c r="AY62">
        <v>1.0062962962962962</v>
      </c>
      <c r="AZ62" t="s">
        <v>71</v>
      </c>
      <c r="BA62" t="s">
        <v>235</v>
      </c>
      <c r="BB62">
        <v>2</v>
      </c>
      <c r="BC62" t="s">
        <v>405</v>
      </c>
      <c r="BD62">
        <v>7</v>
      </c>
      <c r="BE62">
        <v>48752.239000000001</v>
      </c>
      <c r="BF62">
        <v>0.16364407386499727</v>
      </c>
      <c r="BG62">
        <v>0.16467442544118427</v>
      </c>
      <c r="BH62">
        <v>359235.47600000014</v>
      </c>
      <c r="BI62">
        <v>2.2208316085129624E-2</v>
      </c>
      <c r="BJ62">
        <v>2.2348146223443402E-2</v>
      </c>
      <c r="BK62">
        <v>1</v>
      </c>
      <c r="BL62" t="s">
        <v>71</v>
      </c>
      <c r="BM62">
        <v>0</v>
      </c>
      <c r="BN62" t="s">
        <v>389</v>
      </c>
    </row>
    <row r="63" spans="1:66">
      <c r="A63" s="76" t="str">
        <f t="shared" si="76"/>
        <v>강인여객</v>
      </c>
      <c r="B63" s="76" t="str">
        <f t="shared" si="77"/>
        <v>급행91</v>
      </c>
      <c r="C63" s="77" t="str">
        <f t="shared" si="78"/>
        <v>72바1602</v>
      </c>
      <c r="D63" s="65" t="str">
        <f t="shared" si="79"/>
        <v>대형</v>
      </c>
      <c r="E63" s="61" t="str">
        <f t="shared" si="80"/>
        <v>A</v>
      </c>
      <c r="F63" s="84">
        <f t="shared" si="81"/>
        <v>0.99370370370370353</v>
      </c>
      <c r="G63" s="85">
        <f t="shared" si="82"/>
        <v>2.6829999999999998</v>
      </c>
      <c r="H63" s="86">
        <f t="shared" si="83"/>
        <v>2.7</v>
      </c>
      <c r="I63" s="87">
        <f t="shared" si="84"/>
        <v>9252.0830000000005</v>
      </c>
      <c r="J63" s="88">
        <f t="shared" si="85"/>
        <v>2.049700230958041E-2</v>
      </c>
      <c r="K63" s="88">
        <f t="shared" si="86"/>
        <v>0.32241835283266634</v>
      </c>
      <c r="L63" s="88">
        <f t="shared" si="87"/>
        <v>0.23972979922467189</v>
      </c>
      <c r="M63" s="89">
        <f t="shared" si="88"/>
        <v>15.587</v>
      </c>
      <c r="N63" s="90">
        <f t="shared" si="89"/>
        <v>0.25900000000000001</v>
      </c>
      <c r="O63" s="90">
        <f t="shared" si="90"/>
        <v>20.428000000000001</v>
      </c>
      <c r="P63" s="91">
        <f t="shared" si="91"/>
        <v>86.414999999999992</v>
      </c>
      <c r="Q63" s="92">
        <f t="shared" si="92"/>
        <v>100</v>
      </c>
      <c r="R63" s="93">
        <f t="shared" si="93"/>
        <v>39.599206382869141</v>
      </c>
      <c r="S63" s="78">
        <f t="shared" si="94"/>
        <v>24</v>
      </c>
      <c r="T63" s="78">
        <f t="shared" si="95"/>
        <v>1890</v>
      </c>
      <c r="U63" t="s">
        <v>116</v>
      </c>
      <c r="V63" t="s">
        <v>120</v>
      </c>
      <c r="W63" t="s">
        <v>116</v>
      </c>
      <c r="X63" s="4" t="s">
        <v>120</v>
      </c>
      <c r="Y63" s="4" t="s">
        <v>240</v>
      </c>
      <c r="Z63" s="4" t="s">
        <v>166</v>
      </c>
      <c r="AA63" s="4" t="s">
        <v>48</v>
      </c>
      <c r="AB63" s="4">
        <v>502</v>
      </c>
      <c r="AC63" s="4">
        <v>9252.0830000000005</v>
      </c>
      <c r="AD63" s="4">
        <v>3448.971</v>
      </c>
      <c r="AE63" s="4">
        <v>2.6829999999999998</v>
      </c>
      <c r="AF63" s="4">
        <v>2.7</v>
      </c>
      <c r="AG63" s="4">
        <v>15.587</v>
      </c>
      <c r="AH63" s="4">
        <v>355.57540999999998</v>
      </c>
      <c r="AI63" s="4">
        <v>7.2882300000000004</v>
      </c>
      <c r="AJ63" s="4">
        <v>114.64403799999999</v>
      </c>
      <c r="AK63" s="4">
        <v>2218</v>
      </c>
      <c r="AL63" s="4">
        <v>24</v>
      </c>
      <c r="AM63" s="4">
        <v>1890</v>
      </c>
      <c r="AN63" s="4">
        <v>100</v>
      </c>
      <c r="AO63" s="4">
        <v>26.020029999999998</v>
      </c>
      <c r="AP63" s="4">
        <v>42534.1</v>
      </c>
      <c r="AQ63" s="4">
        <v>5184.8999999999996</v>
      </c>
      <c r="AR63" s="4">
        <v>41</v>
      </c>
      <c r="AS63" s="4">
        <v>27647</v>
      </c>
      <c r="AT63" s="4">
        <v>0.25900000000000001</v>
      </c>
      <c r="AU63" s="4">
        <v>20.428000000000001</v>
      </c>
      <c r="AV63" s="4">
        <v>70460</v>
      </c>
      <c r="AW63" s="4">
        <v>0</v>
      </c>
      <c r="AX63" s="4">
        <v>0.51</v>
      </c>
      <c r="AY63">
        <v>0.99370370370370353</v>
      </c>
      <c r="AZ63" t="s">
        <v>66</v>
      </c>
      <c r="BA63" t="s">
        <v>235</v>
      </c>
      <c r="BB63">
        <v>1</v>
      </c>
      <c r="BC63" t="s">
        <v>238</v>
      </c>
      <c r="BD63">
        <v>8</v>
      </c>
      <c r="BE63">
        <v>48752.239000000001</v>
      </c>
      <c r="BF63">
        <v>0.18977760180409356</v>
      </c>
      <c r="BG63">
        <v>0.18858270579273442</v>
      </c>
      <c r="BH63">
        <v>359235.47600000014</v>
      </c>
      <c r="BI63">
        <v>2.5754925718973247E-2</v>
      </c>
      <c r="BJ63">
        <v>2.5592765075557484E-2</v>
      </c>
      <c r="BK63">
        <v>1</v>
      </c>
      <c r="BL63" t="s">
        <v>66</v>
      </c>
      <c r="BM63">
        <v>0</v>
      </c>
      <c r="BN63" t="s">
        <v>389</v>
      </c>
    </row>
    <row r="64" spans="1:66">
      <c r="A64" s="73" t="str">
        <f t="shared" si="76"/>
        <v>강인여객</v>
      </c>
      <c r="B64" s="73" t="str">
        <f t="shared" si="77"/>
        <v>급행91</v>
      </c>
      <c r="C64" s="74" t="str">
        <f t="shared" si="78"/>
        <v>72바1603</v>
      </c>
      <c r="D64" s="48" t="str">
        <f t="shared" si="79"/>
        <v>대형</v>
      </c>
      <c r="E64" s="44" t="str">
        <f t="shared" si="80"/>
        <v>A</v>
      </c>
      <c r="F64" s="94">
        <f t="shared" si="81"/>
        <v>0.9848148148148147</v>
      </c>
      <c r="G64" s="95">
        <f t="shared" si="82"/>
        <v>2.6589999999999998</v>
      </c>
      <c r="H64" s="96">
        <f t="shared" si="83"/>
        <v>2.7</v>
      </c>
      <c r="I64" s="97">
        <f t="shared" si="84"/>
        <v>8400.7900000000009</v>
      </c>
      <c r="J64" s="98">
        <f t="shared" si="85"/>
        <v>2.3817566472029764E-2</v>
      </c>
      <c r="K64" s="98">
        <f t="shared" si="86"/>
        <v>0.30960569467467031</v>
      </c>
      <c r="L64" s="98">
        <f t="shared" si="87"/>
        <v>0.18962502336089818</v>
      </c>
      <c r="M64" s="99">
        <f t="shared" si="88"/>
        <v>15.673999999999999</v>
      </c>
      <c r="N64" s="100">
        <f t="shared" si="89"/>
        <v>0.107</v>
      </c>
      <c r="O64" s="100">
        <f t="shared" si="90"/>
        <v>15.356</v>
      </c>
      <c r="P64" s="101">
        <f t="shared" si="91"/>
        <v>59.446666666666673</v>
      </c>
      <c r="Q64" s="102">
        <f t="shared" si="92"/>
        <v>101</v>
      </c>
      <c r="R64" s="103">
        <f t="shared" si="93"/>
        <v>37.911441028369197</v>
      </c>
      <c r="S64" s="75">
        <f t="shared" si="94"/>
        <v>9</v>
      </c>
      <c r="T64" s="75">
        <f t="shared" si="95"/>
        <v>1290</v>
      </c>
      <c r="U64" t="s">
        <v>116</v>
      </c>
      <c r="V64" t="s">
        <v>120</v>
      </c>
      <c r="W64" t="s">
        <v>116</v>
      </c>
      <c r="X64" s="4" t="s">
        <v>120</v>
      </c>
      <c r="Y64" s="4" t="s">
        <v>379</v>
      </c>
      <c r="Z64" s="4" t="s">
        <v>166</v>
      </c>
      <c r="AA64" s="4" t="s">
        <v>48</v>
      </c>
      <c r="AB64" s="4">
        <v>502</v>
      </c>
      <c r="AC64" s="4">
        <v>8400.7900000000009</v>
      </c>
      <c r="AD64" s="4">
        <v>3159.81</v>
      </c>
      <c r="AE64" s="4">
        <v>2.6589999999999998</v>
      </c>
      <c r="AF64" s="4">
        <v>2.7</v>
      </c>
      <c r="AG64" s="4">
        <v>15.673999999999999</v>
      </c>
      <c r="AH64" s="4">
        <v>332.429596</v>
      </c>
      <c r="AI64" s="4">
        <v>7.9176640000000003</v>
      </c>
      <c r="AJ64" s="4">
        <v>102.922096</v>
      </c>
      <c r="AK64" s="4">
        <v>1593</v>
      </c>
      <c r="AL64" s="4">
        <v>9</v>
      </c>
      <c r="AM64" s="4">
        <v>1290</v>
      </c>
      <c r="AN64" s="4">
        <v>101</v>
      </c>
      <c r="AO64" s="4">
        <v>25.270883999999999</v>
      </c>
      <c r="AP64" s="4">
        <v>30309.3</v>
      </c>
      <c r="AQ64" s="4">
        <v>3566.8</v>
      </c>
      <c r="AR64" s="4">
        <v>37</v>
      </c>
      <c r="AS64" s="4">
        <v>22543</v>
      </c>
      <c r="AT64" s="4">
        <v>0.107</v>
      </c>
      <c r="AU64" s="4">
        <v>15.356</v>
      </c>
      <c r="AV64" s="4">
        <v>62351</v>
      </c>
      <c r="AW64" s="4">
        <v>0</v>
      </c>
      <c r="AX64" s="4">
        <v>0.53</v>
      </c>
      <c r="AY64">
        <v>0.9848148148148147</v>
      </c>
      <c r="AZ64" t="s">
        <v>66</v>
      </c>
      <c r="BA64" t="s">
        <v>235</v>
      </c>
      <c r="BB64">
        <v>2</v>
      </c>
      <c r="BC64" t="s">
        <v>429</v>
      </c>
      <c r="BD64">
        <v>9</v>
      </c>
      <c r="BE64">
        <v>48752.239000000001</v>
      </c>
      <c r="BF64">
        <v>0.17231598327207087</v>
      </c>
      <c r="BG64">
        <v>0.16969933315571717</v>
      </c>
      <c r="BH64">
        <v>359235.47600000014</v>
      </c>
      <c r="BI64">
        <v>2.3385190386931601E-2</v>
      </c>
      <c r="BJ64">
        <v>2.3030081940315229E-2</v>
      </c>
      <c r="BK64">
        <v>1</v>
      </c>
      <c r="BL64" t="s">
        <v>71</v>
      </c>
      <c r="BM64">
        <v>-1</v>
      </c>
      <c r="BN64" t="s">
        <v>390</v>
      </c>
    </row>
    <row r="65" spans="1:66">
      <c r="A65" s="76" t="str">
        <f t="shared" si="76"/>
        <v>강인여객</v>
      </c>
      <c r="B65" s="76" t="str">
        <f t="shared" si="77"/>
        <v>예비</v>
      </c>
      <c r="C65" s="77" t="str">
        <f t="shared" si="78"/>
        <v>70바5060</v>
      </c>
      <c r="D65" s="65" t="str">
        <f t="shared" si="79"/>
        <v>대형</v>
      </c>
      <c r="E65" s="61" t="str">
        <f t="shared" si="80"/>
        <v>A</v>
      </c>
      <c r="F65" s="84">
        <f t="shared" si="81"/>
        <v>0.95120000000000005</v>
      </c>
      <c r="G65" s="85">
        <f t="shared" si="82"/>
        <v>2.3780000000000001</v>
      </c>
      <c r="H65" s="86">
        <f t="shared" si="83"/>
        <v>2.5</v>
      </c>
      <c r="I65" s="87">
        <f t="shared" si="84"/>
        <v>3900.43</v>
      </c>
      <c r="J65" s="88">
        <f t="shared" si="85"/>
        <v>2.4926113685132437E-2</v>
      </c>
      <c r="K65" s="88">
        <f t="shared" si="86"/>
        <v>0.31716303310256122</v>
      </c>
      <c r="L65" s="88">
        <f t="shared" si="87"/>
        <v>0.17126316841989217</v>
      </c>
      <c r="M65" s="89">
        <f t="shared" si="88"/>
        <v>16.23</v>
      </c>
      <c r="N65" s="90">
        <f t="shared" si="89"/>
        <v>0.48699999999999999</v>
      </c>
      <c r="O65" s="90">
        <f t="shared" si="90"/>
        <v>42.841000000000001</v>
      </c>
      <c r="P65" s="91">
        <f t="shared" si="91"/>
        <v>93.921666666666667</v>
      </c>
      <c r="Q65" s="92">
        <f t="shared" si="92"/>
        <v>97</v>
      </c>
      <c r="R65" s="93">
        <f t="shared" si="93"/>
        <v>34.102110081121381</v>
      </c>
      <c r="S65" s="78">
        <f t="shared" si="94"/>
        <v>19</v>
      </c>
      <c r="T65" s="78">
        <f t="shared" si="95"/>
        <v>1671</v>
      </c>
      <c r="U65" t="s">
        <v>116</v>
      </c>
      <c r="V65" t="s">
        <v>90</v>
      </c>
      <c r="W65" t="s">
        <v>116</v>
      </c>
      <c r="X65" s="4" t="s">
        <v>90</v>
      </c>
      <c r="Y65" s="4" t="s">
        <v>430</v>
      </c>
      <c r="Z65" s="4" t="s">
        <v>166</v>
      </c>
      <c r="AA65" s="4" t="s">
        <v>48</v>
      </c>
      <c r="AB65" s="4">
        <v>502</v>
      </c>
      <c r="AC65" s="4">
        <v>3900.43</v>
      </c>
      <c r="AD65" s="4">
        <v>1639.9359999999999</v>
      </c>
      <c r="AE65" s="4">
        <v>2.3780000000000001</v>
      </c>
      <c r="AF65" s="4">
        <v>2.5</v>
      </c>
      <c r="AG65" s="4">
        <v>16.23</v>
      </c>
      <c r="AH65" s="4">
        <v>173.84579299999999</v>
      </c>
      <c r="AI65" s="4">
        <v>4.3333000000000004</v>
      </c>
      <c r="AJ65" s="4">
        <v>55.137459</v>
      </c>
      <c r="AK65" s="4">
        <v>668</v>
      </c>
      <c r="AL65" s="4">
        <v>19</v>
      </c>
      <c r="AM65" s="4">
        <v>1671</v>
      </c>
      <c r="AN65" s="4">
        <v>97</v>
      </c>
      <c r="AO65" s="4">
        <v>22.436147999999999</v>
      </c>
      <c r="AP65" s="4">
        <v>19776.7</v>
      </c>
      <c r="AQ65" s="4">
        <v>5635.3</v>
      </c>
      <c r="AR65" s="4">
        <v>32</v>
      </c>
      <c r="AS65" s="4">
        <v>14301</v>
      </c>
      <c r="AT65" s="4">
        <v>0.48699999999999999</v>
      </c>
      <c r="AU65" s="4">
        <v>42.841000000000001</v>
      </c>
      <c r="AV65" s="4">
        <v>33867</v>
      </c>
      <c r="AW65" s="4">
        <v>0</v>
      </c>
      <c r="AX65" s="4">
        <v>0.54</v>
      </c>
      <c r="AY65">
        <v>0.95120000000000005</v>
      </c>
      <c r="AZ65" t="s">
        <v>66</v>
      </c>
      <c r="BA65" t="s">
        <v>241</v>
      </c>
      <c r="BB65">
        <v>6</v>
      </c>
      <c r="BC65" t="s">
        <v>588</v>
      </c>
      <c r="BD65">
        <v>13</v>
      </c>
      <c r="BE65">
        <v>21566.352999999999</v>
      </c>
      <c r="BF65">
        <v>0.18085718990132452</v>
      </c>
      <c r="BG65">
        <v>0.17203135903413988</v>
      </c>
      <c r="BH65">
        <v>359235.47600000014</v>
      </c>
      <c r="BI65">
        <v>1.0857585791443377E-2</v>
      </c>
      <c r="BJ65">
        <v>1.0327735604820941E-2</v>
      </c>
      <c r="BK65">
        <v>1</v>
      </c>
      <c r="BL65" t="s">
        <v>66</v>
      </c>
      <c r="BM65">
        <v>0</v>
      </c>
      <c r="BN65" t="s">
        <v>389</v>
      </c>
    </row>
    <row r="66" spans="1:66">
      <c r="A66" s="73" t="str">
        <f t="shared" si="76"/>
        <v>강인여객</v>
      </c>
      <c r="B66" s="73" t="str">
        <f t="shared" si="77"/>
        <v>예비</v>
      </c>
      <c r="C66" s="74" t="str">
        <f t="shared" si="78"/>
        <v>70바5061</v>
      </c>
      <c r="D66" s="48" t="str">
        <f t="shared" si="79"/>
        <v>대형</v>
      </c>
      <c r="E66" s="44" t="str">
        <f t="shared" si="80"/>
        <v>S</v>
      </c>
      <c r="F66" s="94">
        <f t="shared" si="81"/>
        <v>1.1908695652173913</v>
      </c>
      <c r="G66" s="95">
        <f t="shared" si="82"/>
        <v>2.7389999999999999</v>
      </c>
      <c r="H66" s="96">
        <f t="shared" si="83"/>
        <v>2.2999999999999998</v>
      </c>
      <c r="I66" s="97">
        <f t="shared" si="84"/>
        <v>5015.6549999999997</v>
      </c>
      <c r="J66" s="98">
        <f t="shared" si="85"/>
        <v>6.5899046643317152E-2</v>
      </c>
      <c r="K66" s="98">
        <f t="shared" si="86"/>
        <v>0.31220089843697124</v>
      </c>
      <c r="L66" s="98">
        <f t="shared" si="87"/>
        <v>0.17166252463536669</v>
      </c>
      <c r="M66" s="99">
        <f t="shared" si="88"/>
        <v>16.393999999999998</v>
      </c>
      <c r="N66" s="100">
        <f t="shared" si="89"/>
        <v>0.39900000000000002</v>
      </c>
      <c r="O66" s="100">
        <f t="shared" si="90"/>
        <v>21.812000000000001</v>
      </c>
      <c r="P66" s="101">
        <f t="shared" si="91"/>
        <v>82.19</v>
      </c>
      <c r="Q66" s="102">
        <f t="shared" si="92"/>
        <v>107</v>
      </c>
      <c r="R66" s="103">
        <f t="shared" si="93"/>
        <v>40.301922337867701</v>
      </c>
      <c r="S66" s="75">
        <f t="shared" si="94"/>
        <v>20</v>
      </c>
      <c r="T66" s="75">
        <f t="shared" si="95"/>
        <v>1094</v>
      </c>
      <c r="U66" t="s">
        <v>116</v>
      </c>
      <c r="V66" t="s">
        <v>90</v>
      </c>
      <c r="W66" t="s">
        <v>116</v>
      </c>
      <c r="X66" s="4" t="s">
        <v>90</v>
      </c>
      <c r="Y66" s="4" t="s">
        <v>589</v>
      </c>
      <c r="Z66" s="4" t="s">
        <v>166</v>
      </c>
      <c r="AA66" s="4" t="s">
        <v>48</v>
      </c>
      <c r="AB66" s="4">
        <v>502</v>
      </c>
      <c r="AC66" s="4">
        <v>5015.6549999999997</v>
      </c>
      <c r="AD66" s="4">
        <v>1831.0360000000001</v>
      </c>
      <c r="AE66" s="4">
        <v>2.7389999999999999</v>
      </c>
      <c r="AF66" s="4">
        <v>2.2999999999999998</v>
      </c>
      <c r="AG66" s="4">
        <v>16.393999999999998</v>
      </c>
      <c r="AH66" s="4">
        <v>200.11576299999999</v>
      </c>
      <c r="AI66" s="4">
        <v>13.187438</v>
      </c>
      <c r="AJ66" s="4">
        <v>62.476320999999999</v>
      </c>
      <c r="AK66" s="4">
        <v>861</v>
      </c>
      <c r="AL66" s="4">
        <v>20</v>
      </c>
      <c r="AM66" s="4">
        <v>1094</v>
      </c>
      <c r="AN66" s="4">
        <v>107</v>
      </c>
      <c r="AO66" s="4">
        <v>25.063766999999999</v>
      </c>
      <c r="AP66" s="4">
        <v>26270.9</v>
      </c>
      <c r="AQ66" s="4">
        <v>4931.3999999999996</v>
      </c>
      <c r="AR66" s="4">
        <v>28</v>
      </c>
      <c r="AS66" s="4">
        <v>21274</v>
      </c>
      <c r="AT66" s="4">
        <v>0.39900000000000002</v>
      </c>
      <c r="AU66" s="4">
        <v>21.812000000000001</v>
      </c>
      <c r="AV66" s="4">
        <v>38711</v>
      </c>
      <c r="AW66" s="4">
        <v>0</v>
      </c>
      <c r="AX66" s="4">
        <v>0.53</v>
      </c>
      <c r="AY66">
        <v>1.1908695652173913</v>
      </c>
      <c r="AZ66" t="s">
        <v>71</v>
      </c>
      <c r="BA66" t="s">
        <v>241</v>
      </c>
      <c r="BB66">
        <v>1</v>
      </c>
      <c r="BC66" t="s">
        <v>590</v>
      </c>
      <c r="BD66">
        <v>10</v>
      </c>
      <c r="BE66">
        <v>21566.352999999999</v>
      </c>
      <c r="BF66">
        <v>0.23256852931972319</v>
      </c>
      <c r="BG66">
        <v>0.27695878339422686</v>
      </c>
      <c r="BH66">
        <v>359235.47600000014</v>
      </c>
      <c r="BI66">
        <v>1.3962025844017694E-2</v>
      </c>
      <c r="BJ66">
        <v>1.6626951646419332E-2</v>
      </c>
      <c r="BK66">
        <v>1</v>
      </c>
      <c r="BL66" t="s">
        <v>365</v>
      </c>
      <c r="BM66" t="s">
        <v>366</v>
      </c>
      <c r="BN66" t="s">
        <v>365</v>
      </c>
    </row>
    <row r="67" spans="1:66">
      <c r="A67" s="76" t="str">
        <f t="shared" si="76"/>
        <v>강인여객</v>
      </c>
      <c r="B67" s="76" t="str">
        <f t="shared" si="77"/>
        <v>예비</v>
      </c>
      <c r="C67" s="77" t="str">
        <f t="shared" si="78"/>
        <v>72바1340</v>
      </c>
      <c r="D67" s="65" t="str">
        <f t="shared" si="79"/>
        <v>대형</v>
      </c>
      <c r="E67" s="61" t="str">
        <f t="shared" si="80"/>
        <v>B</v>
      </c>
      <c r="F67" s="84">
        <f t="shared" si="81"/>
        <v>0.94153846153846144</v>
      </c>
      <c r="G67" s="85">
        <f t="shared" si="82"/>
        <v>2.448</v>
      </c>
      <c r="H67" s="86">
        <f t="shared" si="83"/>
        <v>2.6</v>
      </c>
      <c r="I67" s="87">
        <f t="shared" si="84"/>
        <v>4169.5309999999999</v>
      </c>
      <c r="J67" s="88">
        <f t="shared" si="85"/>
        <v>1.5106969362362986E-2</v>
      </c>
      <c r="K67" s="88">
        <f t="shared" si="86"/>
        <v>0.2965918595018413</v>
      </c>
      <c r="L67" s="88">
        <f t="shared" si="87"/>
        <v>0.17268129197264634</v>
      </c>
      <c r="M67" s="89">
        <f t="shared" si="88"/>
        <v>15.119</v>
      </c>
      <c r="N67" s="90">
        <f t="shared" si="89"/>
        <v>1.1990000000000001</v>
      </c>
      <c r="O67" s="90">
        <f t="shared" si="90"/>
        <v>38.924999999999997</v>
      </c>
      <c r="P67" s="91">
        <f t="shared" si="91"/>
        <v>159.12833333333336</v>
      </c>
      <c r="Q67" s="92">
        <f t="shared" si="92"/>
        <v>91</v>
      </c>
      <c r="R67" s="93">
        <f t="shared" si="93"/>
        <v>33.423307990378966</v>
      </c>
      <c r="S67" s="78">
        <f t="shared" si="94"/>
        <v>50</v>
      </c>
      <c r="T67" s="78">
        <f t="shared" si="95"/>
        <v>1623</v>
      </c>
      <c r="U67" t="s">
        <v>116</v>
      </c>
      <c r="V67" t="s">
        <v>90</v>
      </c>
      <c r="W67" t="s">
        <v>116</v>
      </c>
      <c r="X67" s="4" t="s">
        <v>90</v>
      </c>
      <c r="Y67" s="4" t="s">
        <v>242</v>
      </c>
      <c r="Z67" s="4" t="s">
        <v>166</v>
      </c>
      <c r="AA67" s="4" t="s">
        <v>48</v>
      </c>
      <c r="AB67" s="4">
        <v>502</v>
      </c>
      <c r="AC67" s="4">
        <v>4169.5309999999999</v>
      </c>
      <c r="AD67" s="4">
        <v>1703.213</v>
      </c>
      <c r="AE67" s="4">
        <v>2.448</v>
      </c>
      <c r="AF67" s="4">
        <v>2.6</v>
      </c>
      <c r="AG67" s="4">
        <v>15.119</v>
      </c>
      <c r="AH67" s="4">
        <v>181.242176</v>
      </c>
      <c r="AI67" s="4">
        <v>2.7380200000000001</v>
      </c>
      <c r="AJ67" s="4">
        <v>53.754953999999998</v>
      </c>
      <c r="AK67" s="4">
        <v>720</v>
      </c>
      <c r="AL67" s="4">
        <v>50</v>
      </c>
      <c r="AM67" s="4">
        <v>1623</v>
      </c>
      <c r="AN67" s="4">
        <v>91</v>
      </c>
      <c r="AO67" s="4">
        <v>23.005302</v>
      </c>
      <c r="AP67" s="4">
        <v>23365.3</v>
      </c>
      <c r="AQ67" s="4">
        <v>9547.7000000000007</v>
      </c>
      <c r="AR67" s="4">
        <v>28</v>
      </c>
      <c r="AS67" s="4">
        <v>12974</v>
      </c>
      <c r="AT67" s="4">
        <v>1.1990000000000001</v>
      </c>
      <c r="AU67" s="4">
        <v>38.924999999999997</v>
      </c>
      <c r="AV67" s="4">
        <v>35138</v>
      </c>
      <c r="AW67" s="4">
        <v>0</v>
      </c>
      <c r="AX67" s="4">
        <v>0.54</v>
      </c>
      <c r="AY67">
        <v>0.94153846153846144</v>
      </c>
      <c r="AZ67" t="s">
        <v>68</v>
      </c>
      <c r="BA67" t="s">
        <v>241</v>
      </c>
      <c r="BB67">
        <v>1</v>
      </c>
      <c r="BC67" t="s">
        <v>557</v>
      </c>
      <c r="BD67">
        <v>15</v>
      </c>
      <c r="BE67">
        <v>21566.352999999999</v>
      </c>
      <c r="BF67">
        <v>0.19333500661887526</v>
      </c>
      <c r="BG67">
        <v>0.18203234469346408</v>
      </c>
      <c r="BH67">
        <v>359235.47600000014</v>
      </c>
      <c r="BI67">
        <v>1.1606679402676807E-2</v>
      </c>
      <c r="BJ67">
        <v>1.0928135068366469E-2</v>
      </c>
      <c r="BK67">
        <v>1</v>
      </c>
      <c r="BL67" t="s">
        <v>68</v>
      </c>
      <c r="BM67">
        <v>0</v>
      </c>
      <c r="BN67" t="s">
        <v>389</v>
      </c>
    </row>
    <row r="68" spans="1:66">
      <c r="A68" s="73" t="str">
        <f t="shared" si="76"/>
        <v>강인여객</v>
      </c>
      <c r="B68" s="73" t="str">
        <f t="shared" si="77"/>
        <v>예비</v>
      </c>
      <c r="C68" s="74" t="str">
        <f t="shared" si="78"/>
        <v>72바1342</v>
      </c>
      <c r="D68" s="48" t="str">
        <f t="shared" si="79"/>
        <v>대형</v>
      </c>
      <c r="E68" s="44" t="str">
        <f t="shared" si="80"/>
        <v>F</v>
      </c>
      <c r="F68" s="94">
        <f t="shared" si="81"/>
        <v>0.77615384615384608</v>
      </c>
      <c r="G68" s="95">
        <f t="shared" si="82"/>
        <v>2.0179999999999998</v>
      </c>
      <c r="H68" s="96">
        <f t="shared" si="83"/>
        <v>2.6</v>
      </c>
      <c r="I68" s="97">
        <f t="shared" si="84"/>
        <v>2606.7260000000001</v>
      </c>
      <c r="J68" s="98">
        <f t="shared" si="85"/>
        <v>3.2091919549785505E-2</v>
      </c>
      <c r="K68" s="98">
        <f t="shared" si="86"/>
        <v>0.40463540020998018</v>
      </c>
      <c r="L68" s="98">
        <f t="shared" si="87"/>
        <v>0.24091523236427609</v>
      </c>
      <c r="M68" s="99">
        <f t="shared" si="88"/>
        <v>14.967000000000001</v>
      </c>
      <c r="N68" s="100">
        <f t="shared" si="89"/>
        <v>3.1070000000000002</v>
      </c>
      <c r="O68" s="100">
        <f t="shared" si="90"/>
        <v>47.223999999999997</v>
      </c>
      <c r="P68" s="101">
        <f t="shared" si="91"/>
        <v>8.44</v>
      </c>
      <c r="Q68" s="102">
        <f t="shared" si="92"/>
        <v>92</v>
      </c>
      <c r="R68" s="103">
        <f t="shared" si="93"/>
        <v>27.36647692401306</v>
      </c>
      <c r="S68" s="75">
        <f t="shared" si="94"/>
        <v>81</v>
      </c>
      <c r="T68" s="75">
        <f t="shared" si="95"/>
        <v>1231</v>
      </c>
      <c r="U68" t="s">
        <v>116</v>
      </c>
      <c r="V68" t="s">
        <v>90</v>
      </c>
      <c r="W68" t="s">
        <v>116</v>
      </c>
      <c r="X68" s="4" t="s">
        <v>90</v>
      </c>
      <c r="Y68" s="4" t="s">
        <v>243</v>
      </c>
      <c r="Z68" s="4" t="s">
        <v>166</v>
      </c>
      <c r="AA68" s="4" t="s">
        <v>48</v>
      </c>
      <c r="AB68" s="4">
        <v>502</v>
      </c>
      <c r="AC68" s="4">
        <v>2606.7260000000001</v>
      </c>
      <c r="AD68" s="4">
        <v>1291.482</v>
      </c>
      <c r="AE68" s="4">
        <v>2.0179999999999998</v>
      </c>
      <c r="AF68" s="4">
        <v>2.6</v>
      </c>
      <c r="AG68" s="4">
        <v>14.967000000000001</v>
      </c>
      <c r="AH68" s="4">
        <v>169.10552799999999</v>
      </c>
      <c r="AI68" s="4">
        <v>5.4269210000000001</v>
      </c>
      <c r="AJ68" s="4">
        <v>68.426083000000006</v>
      </c>
      <c r="AK68" s="4">
        <v>628</v>
      </c>
      <c r="AL68" s="4">
        <v>81</v>
      </c>
      <c r="AM68" s="4">
        <v>1231</v>
      </c>
      <c r="AN68" s="4">
        <v>92</v>
      </c>
      <c r="AO68" s="4">
        <v>15.414788</v>
      </c>
      <c r="AP68" s="4">
        <v>4169.8</v>
      </c>
      <c r="AQ68" s="4">
        <v>506.4</v>
      </c>
      <c r="AR68" s="4">
        <v>44</v>
      </c>
      <c r="AS68" s="4">
        <v>29149</v>
      </c>
      <c r="AT68" s="4">
        <v>3.1070000000000002</v>
      </c>
      <c r="AU68" s="4">
        <v>47.223999999999997</v>
      </c>
      <c r="AV68" s="4">
        <v>0</v>
      </c>
      <c r="AW68" s="4">
        <v>0</v>
      </c>
      <c r="AX68" s="4">
        <v>0.54</v>
      </c>
      <c r="AY68">
        <v>0.77615384615384608</v>
      </c>
      <c r="AZ68" t="s">
        <v>70</v>
      </c>
      <c r="BA68" t="s">
        <v>241</v>
      </c>
      <c r="BB68">
        <v>4</v>
      </c>
      <c r="BC68" t="s">
        <v>591</v>
      </c>
      <c r="BD68">
        <v>1</v>
      </c>
      <c r="BE68">
        <v>21566.352999999999</v>
      </c>
      <c r="BF68">
        <v>0.12087004232936371</v>
      </c>
      <c r="BG68">
        <v>9.3813748238713829E-2</v>
      </c>
      <c r="BH68">
        <v>359235.47600000014</v>
      </c>
      <c r="BI68">
        <v>7.2563156318113725E-3</v>
      </c>
      <c r="BJ68">
        <v>5.6320172865366724E-3</v>
      </c>
      <c r="BK68">
        <v>1</v>
      </c>
      <c r="BL68" t="s">
        <v>68</v>
      </c>
      <c r="BM68">
        <v>-3</v>
      </c>
      <c r="BN68" t="s">
        <v>390</v>
      </c>
    </row>
    <row r="69" spans="1:66">
      <c r="A69" s="76" t="str">
        <f t="shared" si="76"/>
        <v>강인여객</v>
      </c>
      <c r="B69" s="76" t="str">
        <f t="shared" si="77"/>
        <v>예비</v>
      </c>
      <c r="C69" s="77" t="str">
        <f t="shared" si="78"/>
        <v>72바1343</v>
      </c>
      <c r="D69" s="65" t="str">
        <f t="shared" si="79"/>
        <v>대형</v>
      </c>
      <c r="E69" s="61" t="str">
        <f t="shared" si="80"/>
        <v>B</v>
      </c>
      <c r="F69" s="84">
        <f t="shared" si="81"/>
        <v>0.93769230769230771</v>
      </c>
      <c r="G69" s="85">
        <f t="shared" si="82"/>
        <v>2.4380000000000002</v>
      </c>
      <c r="H69" s="86">
        <f t="shared" si="83"/>
        <v>2.6</v>
      </c>
      <c r="I69" s="87">
        <f t="shared" si="84"/>
        <v>3692.0039999999999</v>
      </c>
      <c r="J69" s="88">
        <f t="shared" si="85"/>
        <v>2.5572179959879156E-2</v>
      </c>
      <c r="K69" s="88">
        <f t="shared" si="86"/>
        <v>0.30617742693313826</v>
      </c>
      <c r="L69" s="88">
        <f t="shared" si="87"/>
        <v>0.19447432884688098</v>
      </c>
      <c r="M69" s="89">
        <f t="shared" si="88"/>
        <v>17.986000000000001</v>
      </c>
      <c r="N69" s="90">
        <f t="shared" si="89"/>
        <v>0.78500000000000003</v>
      </c>
      <c r="O69" s="90">
        <f t="shared" si="90"/>
        <v>52.518999999999998</v>
      </c>
      <c r="P69" s="91">
        <f t="shared" si="91"/>
        <v>145.27666666666667</v>
      </c>
      <c r="Q69" s="92">
        <f t="shared" si="92"/>
        <v>92</v>
      </c>
      <c r="R69" s="93">
        <f t="shared" si="93"/>
        <v>36.907523551537963</v>
      </c>
      <c r="S69" s="78">
        <f t="shared" si="94"/>
        <v>29</v>
      </c>
      <c r="T69" s="78">
        <f t="shared" si="95"/>
        <v>1939</v>
      </c>
      <c r="U69" t="s">
        <v>116</v>
      </c>
      <c r="V69" t="s">
        <v>90</v>
      </c>
      <c r="W69" t="s">
        <v>116</v>
      </c>
      <c r="X69" s="4" t="s">
        <v>90</v>
      </c>
      <c r="Y69" s="4" t="s">
        <v>309</v>
      </c>
      <c r="Z69" s="4" t="s">
        <v>166</v>
      </c>
      <c r="AA69" s="4" t="s">
        <v>48</v>
      </c>
      <c r="AB69" s="4">
        <v>502</v>
      </c>
      <c r="AC69" s="4">
        <v>3692.0039999999999</v>
      </c>
      <c r="AD69" s="4">
        <v>1514.5139999999999</v>
      </c>
      <c r="AE69" s="4">
        <v>2.4380000000000002</v>
      </c>
      <c r="AF69" s="4">
        <v>2.6</v>
      </c>
      <c r="AG69" s="4">
        <v>17.986000000000001</v>
      </c>
      <c r="AH69" s="4">
        <v>149.695255</v>
      </c>
      <c r="AI69" s="4">
        <v>3.8280340000000002</v>
      </c>
      <c r="AJ69" s="4">
        <v>45.833308000000002</v>
      </c>
      <c r="AK69" s="4">
        <v>718</v>
      </c>
      <c r="AL69" s="4">
        <v>29</v>
      </c>
      <c r="AM69" s="4">
        <v>1939</v>
      </c>
      <c r="AN69" s="4">
        <v>92</v>
      </c>
      <c r="AO69" s="4">
        <v>24.663467000000001</v>
      </c>
      <c r="AP69" s="4">
        <v>20745.3</v>
      </c>
      <c r="AQ69" s="4">
        <v>8716.6</v>
      </c>
      <c r="AR69" s="4">
        <v>23</v>
      </c>
      <c r="AS69" s="4">
        <v>17719</v>
      </c>
      <c r="AT69" s="4">
        <v>0.78500000000000003</v>
      </c>
      <c r="AU69" s="4">
        <v>52.518999999999998</v>
      </c>
      <c r="AV69" s="4">
        <v>34816</v>
      </c>
      <c r="AW69" s="4">
        <v>0</v>
      </c>
      <c r="AX69" s="4">
        <v>0.55000000000000004</v>
      </c>
      <c r="AY69">
        <v>0.93769230769230771</v>
      </c>
      <c r="AZ69" t="s">
        <v>68</v>
      </c>
      <c r="BA69" t="s">
        <v>241</v>
      </c>
      <c r="BB69">
        <v>3</v>
      </c>
      <c r="BC69" t="s">
        <v>592</v>
      </c>
      <c r="BD69">
        <v>3</v>
      </c>
      <c r="BE69">
        <v>21566.352999999999</v>
      </c>
      <c r="BF69">
        <v>0.17119278349937053</v>
      </c>
      <c r="BG69">
        <v>0.16052615621979438</v>
      </c>
      <c r="BH69">
        <v>359235.47600000014</v>
      </c>
      <c r="BI69">
        <v>1.0277392536810587E-2</v>
      </c>
      <c r="BJ69">
        <v>9.6370319249016196E-3</v>
      </c>
      <c r="BK69">
        <v>1</v>
      </c>
      <c r="BL69" t="s">
        <v>68</v>
      </c>
      <c r="BM69">
        <v>0</v>
      </c>
      <c r="BN69" t="s">
        <v>389</v>
      </c>
    </row>
    <row r="70" spans="1:66">
      <c r="A70" s="73" t="str">
        <f t="shared" ref="A70" si="96">W70</f>
        <v>강인여객</v>
      </c>
      <c r="B70" s="73" t="str">
        <f t="shared" ref="B70" si="97">V70</f>
        <v>예비</v>
      </c>
      <c r="C70" s="74" t="str">
        <f t="shared" ref="C70" si="98">Y70</f>
        <v>72바1344</v>
      </c>
      <c r="D70" s="48" t="str">
        <f t="shared" ref="D70" si="99">Z70</f>
        <v>대형</v>
      </c>
      <c r="E70" s="44" t="str">
        <f t="shared" ref="E70" si="100">AZ70</f>
        <v>B</v>
      </c>
      <c r="F70" s="94">
        <f t="shared" ref="F70" si="101">G70/H70</f>
        <v>0.9</v>
      </c>
      <c r="G70" s="95">
        <f t="shared" ref="G70" si="102">AE70</f>
        <v>2.0699999999999998</v>
      </c>
      <c r="H70" s="96">
        <f t="shared" ref="H70" si="103">AF70</f>
        <v>2.2999999999999998</v>
      </c>
      <c r="I70" s="97">
        <f t="shared" ref="I70" si="104">AC70</f>
        <v>2182.0070000000001</v>
      </c>
      <c r="J70" s="98">
        <f t="shared" ref="J70" si="105">AI70/AH70</f>
        <v>2.4100030248740578E-2</v>
      </c>
      <c r="K70" s="98">
        <f t="shared" ref="K70" si="106">AJ70/AH70</f>
        <v>0.35885005579687274</v>
      </c>
      <c r="L70" s="98">
        <f t="shared" ref="L70" si="107">AK70/AC70</f>
        <v>0.21218997005967441</v>
      </c>
      <c r="M70" s="99">
        <f t="shared" ref="M70" si="108">AG70</f>
        <v>12.456</v>
      </c>
      <c r="N70" s="100">
        <f t="shared" ref="N70" si="109">IF(AW70=0,AT70,"속도계이상")</f>
        <v>1.5580000000000001</v>
      </c>
      <c r="O70" s="100">
        <f t="shared" ref="O70" si="110">IF(AW70=0,AU70,"속도계이상")</f>
        <v>15.718999999999999</v>
      </c>
      <c r="P70" s="101">
        <f t="shared" ref="P70" si="111">AQ70/60</f>
        <v>3.9866666666666664</v>
      </c>
      <c r="Q70" s="102">
        <f t="shared" ref="Q70" si="112">AN70</f>
        <v>91</v>
      </c>
      <c r="R70" s="103">
        <f t="shared" ref="R70" si="113">AC70/(AH70-AI70-AJ70)</f>
        <v>27.393299517489037</v>
      </c>
      <c r="S70" s="75">
        <f t="shared" ref="S70" si="114">IF(AW70=0,AL70,"속도계이상")</f>
        <v>34</v>
      </c>
      <c r="T70" s="75">
        <f t="shared" ref="T70" si="115">IF(AW70=0,AM70,"속도계이상")</f>
        <v>343</v>
      </c>
      <c r="U70" t="s">
        <v>116</v>
      </c>
      <c r="V70" t="s">
        <v>90</v>
      </c>
      <c r="W70" t="s">
        <v>116</v>
      </c>
      <c r="X70" s="4" t="s">
        <v>90</v>
      </c>
      <c r="Y70" s="4" t="s">
        <v>406</v>
      </c>
      <c r="Z70" s="4" t="s">
        <v>166</v>
      </c>
      <c r="AA70" s="4" t="s">
        <v>48</v>
      </c>
      <c r="AB70" s="4">
        <v>502</v>
      </c>
      <c r="AC70" s="4">
        <v>2182.0070000000001</v>
      </c>
      <c r="AD70" s="4">
        <v>1054.23</v>
      </c>
      <c r="AE70" s="4">
        <v>2.0699999999999998</v>
      </c>
      <c r="AF70" s="4">
        <v>2.2999999999999998</v>
      </c>
      <c r="AG70" s="4">
        <v>12.456</v>
      </c>
      <c r="AH70" s="4">
        <v>129.08967200000001</v>
      </c>
      <c r="AI70" s="4">
        <v>3.111065</v>
      </c>
      <c r="AJ70" s="4">
        <v>46.323836</v>
      </c>
      <c r="AK70" s="4">
        <v>463</v>
      </c>
      <c r="AL70" s="4">
        <v>34</v>
      </c>
      <c r="AM70" s="4">
        <v>343</v>
      </c>
      <c r="AN70" s="4">
        <v>91</v>
      </c>
      <c r="AO70" s="4">
        <v>16.903033000000001</v>
      </c>
      <c r="AP70" s="4">
        <v>1674.3</v>
      </c>
      <c r="AQ70" s="4">
        <v>239.2</v>
      </c>
      <c r="AR70" s="4">
        <v>14</v>
      </c>
      <c r="AS70" s="4">
        <v>5444</v>
      </c>
      <c r="AT70" s="4">
        <v>1.5580000000000001</v>
      </c>
      <c r="AU70" s="4">
        <v>15.718999999999999</v>
      </c>
      <c r="AV70" s="4">
        <v>17247</v>
      </c>
      <c r="AW70" s="4">
        <v>0</v>
      </c>
      <c r="AX70" s="4">
        <v>0.49</v>
      </c>
      <c r="AY70">
        <v>0.9</v>
      </c>
      <c r="AZ70" t="s">
        <v>68</v>
      </c>
      <c r="BA70" t="s">
        <v>241</v>
      </c>
      <c r="BB70">
        <v>8</v>
      </c>
      <c r="BC70" t="s">
        <v>593</v>
      </c>
      <c r="BD70">
        <v>7</v>
      </c>
      <c r="BE70">
        <v>21566.352999999999</v>
      </c>
      <c r="BF70">
        <v>0.10117644833134282</v>
      </c>
      <c r="BG70">
        <v>9.1058803498208538E-2</v>
      </c>
      <c r="BH70">
        <v>359235.47600000014</v>
      </c>
      <c r="BI70">
        <v>6.0740298377435281E-3</v>
      </c>
      <c r="BJ70">
        <v>5.4666268539691754E-3</v>
      </c>
      <c r="BK70">
        <v>1</v>
      </c>
      <c r="BL70" t="s">
        <v>67</v>
      </c>
      <c r="BM70">
        <v>2</v>
      </c>
      <c r="BN70" t="s">
        <v>386</v>
      </c>
    </row>
  </sheetData>
  <sortState xmlns:xlrd2="http://schemas.microsoft.com/office/spreadsheetml/2017/richdata2" ref="U5:AX45">
    <sortCondition ref="Y5:Y45"/>
    <sortCondition ref="U5:U45"/>
  </sortState>
  <phoneticPr fontId="3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4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28" customWidth="1"/>
    <col min="3" max="3" width="5.5703125" style="35" customWidth="1"/>
    <col min="4" max="4" width="10.140625" style="3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10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18"/>
      <c r="B1" s="25"/>
      <c r="C1" s="34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05"/>
      <c r="R1" s="105"/>
    </row>
    <row r="2" spans="1:78" ht="45" customHeight="1">
      <c r="A2" s="8" t="s">
        <v>32</v>
      </c>
      <c r="B2" s="26"/>
      <c r="C2" s="33"/>
      <c r="D2" s="40"/>
      <c r="E2" s="8"/>
      <c r="F2" s="29"/>
      <c r="G2" s="8"/>
      <c r="H2" s="8"/>
      <c r="I2" s="8"/>
      <c r="J2" s="8"/>
      <c r="K2" s="8"/>
      <c r="L2" s="8"/>
      <c r="M2" s="8"/>
      <c r="N2" s="8"/>
      <c r="O2" s="8"/>
      <c r="P2" s="8"/>
      <c r="Q2" s="106"/>
      <c r="R2" s="106"/>
      <c r="S2" s="8"/>
      <c r="T2" s="8"/>
      <c r="U2" s="8"/>
      <c r="V2" s="8"/>
      <c r="W2" s="8"/>
      <c r="X2" s="8"/>
      <c r="Y2" s="8"/>
    </row>
    <row r="3" spans="1:78" ht="30.75" customHeight="1">
      <c r="A3" s="20" t="s">
        <v>152</v>
      </c>
      <c r="B3" s="27"/>
      <c r="E3" s="9"/>
      <c r="F3" s="6"/>
      <c r="G3" s="9"/>
      <c r="H3" s="9"/>
      <c r="X3" s="9"/>
      <c r="Y3" s="9"/>
    </row>
    <row r="4" spans="1:78" ht="27">
      <c r="A4" s="54" t="s">
        <v>38</v>
      </c>
      <c r="B4" s="55" t="s">
        <v>49</v>
      </c>
      <c r="C4" s="56" t="s">
        <v>138</v>
      </c>
      <c r="D4" s="56" t="s">
        <v>153</v>
      </c>
      <c r="E4" s="57" t="s">
        <v>142</v>
      </c>
      <c r="F4" s="55" t="s">
        <v>146</v>
      </c>
      <c r="G4" s="57" t="s">
        <v>144</v>
      </c>
      <c r="H4" s="57" t="s">
        <v>148</v>
      </c>
      <c r="I4" s="58" t="s">
        <v>150</v>
      </c>
      <c r="J4" s="57" t="s">
        <v>11</v>
      </c>
      <c r="K4" s="57" t="s">
        <v>12</v>
      </c>
      <c r="L4" s="57" t="s">
        <v>13</v>
      </c>
      <c r="M4" s="57" t="s">
        <v>73</v>
      </c>
      <c r="N4" s="57" t="s">
        <v>6</v>
      </c>
      <c r="O4" s="57" t="s">
        <v>7</v>
      </c>
      <c r="P4" s="57" t="s">
        <v>158</v>
      </c>
      <c r="Q4" s="108" t="s">
        <v>43</v>
      </c>
      <c r="R4" s="108" t="s">
        <v>44</v>
      </c>
      <c r="S4" s="10"/>
      <c r="T4" s="10" t="s">
        <v>42</v>
      </c>
      <c r="U4" s="10" t="s">
        <v>155</v>
      </c>
      <c r="V4" s="10" t="s">
        <v>156</v>
      </c>
      <c r="W4" s="10" t="s">
        <v>3</v>
      </c>
      <c r="X4" s="10" t="s">
        <v>19</v>
      </c>
      <c r="Y4" s="11" t="s">
        <v>8</v>
      </c>
      <c r="Z4" s="12" t="s">
        <v>15</v>
      </c>
      <c r="AA4" s="11" t="s">
        <v>2</v>
      </c>
      <c r="AB4" s="11" t="s">
        <v>20</v>
      </c>
      <c r="AC4" s="11" t="s">
        <v>21</v>
      </c>
      <c r="AD4" s="13" t="s">
        <v>22</v>
      </c>
      <c r="AE4" s="10" t="s">
        <v>23</v>
      </c>
      <c r="AF4" s="10" t="s">
        <v>24</v>
      </c>
      <c r="AG4" s="10" t="s">
        <v>17</v>
      </c>
      <c r="AH4" s="10" t="s">
        <v>25</v>
      </c>
      <c r="AI4" s="10" t="s">
        <v>39</v>
      </c>
      <c r="AJ4" s="10" t="s">
        <v>27</v>
      </c>
      <c r="AK4" s="10" t="s">
        <v>40</v>
      </c>
      <c r="AL4" s="10" t="s">
        <v>41</v>
      </c>
      <c r="AM4" s="10" t="s">
        <v>445</v>
      </c>
      <c r="AN4" s="10"/>
      <c r="AO4" t="s">
        <v>161</v>
      </c>
      <c r="AP4" t="s">
        <v>446</v>
      </c>
      <c r="AQ4" t="s">
        <v>143</v>
      </c>
      <c r="AR4" t="s">
        <v>31</v>
      </c>
      <c r="AS4" t="s">
        <v>0</v>
      </c>
      <c r="AT4" t="s">
        <v>9</v>
      </c>
      <c r="AU4" t="s">
        <v>29</v>
      </c>
      <c r="AV4" t="s">
        <v>156</v>
      </c>
      <c r="AW4" t="s">
        <v>65</v>
      </c>
      <c r="AX4" t="s">
        <v>447</v>
      </c>
      <c r="AY4" t="s">
        <v>123</v>
      </c>
      <c r="AZ4" t="s">
        <v>448</v>
      </c>
      <c r="BA4" t="s">
        <v>449</v>
      </c>
      <c r="BB4" t="s">
        <v>450</v>
      </c>
      <c r="BC4" t="s">
        <v>451</v>
      </c>
      <c r="BD4">
        <v>12</v>
      </c>
      <c r="BE4" t="s">
        <v>135</v>
      </c>
      <c r="BF4" t="s">
        <v>136</v>
      </c>
      <c r="BG4" t="s">
        <v>137</v>
      </c>
      <c r="BI4" t="s">
        <v>0</v>
      </c>
      <c r="BJ4" t="s">
        <v>74</v>
      </c>
      <c r="BK4" t="s">
        <v>65</v>
      </c>
      <c r="BL4" t="s">
        <v>154</v>
      </c>
      <c r="BM4" t="s">
        <v>140</v>
      </c>
      <c r="BN4" t="s">
        <v>145</v>
      </c>
      <c r="BO4" t="s">
        <v>143</v>
      </c>
      <c r="BP4" t="s">
        <v>147</v>
      </c>
      <c r="BQ4" t="s">
        <v>149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157</v>
      </c>
      <c r="BY4" t="s">
        <v>159</v>
      </c>
      <c r="BZ4" t="s">
        <v>160</v>
      </c>
    </row>
    <row r="5" spans="1:78" ht="16.5">
      <c r="A5" s="59" t="str">
        <f>BI5</f>
        <v>강인여객</v>
      </c>
      <c r="B5" s="60" t="str">
        <f>IF(BJ5="NULL", E5, BJ5)</f>
        <v>강상남</v>
      </c>
      <c r="C5" s="61" t="str">
        <f>BK5</f>
        <v>C</v>
      </c>
      <c r="D5" s="62">
        <f>BL5</f>
        <v>0.88357961784483341</v>
      </c>
      <c r="E5" s="63">
        <f>U5</f>
        <v>3893</v>
      </c>
      <c r="F5" s="64" t="str">
        <f t="shared" ref="F5:I6" si="0">BN5</f>
        <v>103</v>
      </c>
      <c r="G5" s="65" t="str">
        <f t="shared" si="0"/>
        <v>70바5023</v>
      </c>
      <c r="H5" s="66">
        <f t="shared" si="0"/>
        <v>3</v>
      </c>
      <c r="I5" s="67">
        <f t="shared" si="0"/>
        <v>2385.2709999999997</v>
      </c>
      <c r="J5" s="68">
        <f>AB5/AA5</f>
        <v>1.7002903617573777E-2</v>
      </c>
      <c r="K5" s="68">
        <f>AC5/AA5</f>
        <v>0.3681942583099137</v>
      </c>
      <c r="L5" s="68">
        <f>AD5/I5</f>
        <v>0.25699385939794683</v>
      </c>
      <c r="M5" s="69">
        <f>Z5</f>
        <v>15.856999999999999</v>
      </c>
      <c r="N5" s="70">
        <f>BV5</f>
        <v>0.46116353236173169</v>
      </c>
      <c r="O5" s="70">
        <f>BW5</f>
        <v>63.347099763506961</v>
      </c>
      <c r="P5" s="109">
        <f>AK5</f>
        <v>0</v>
      </c>
      <c r="Q5" s="110">
        <f>AE5</f>
        <v>11</v>
      </c>
      <c r="R5" s="110">
        <f>AF5</f>
        <v>1511</v>
      </c>
      <c r="T5">
        <v>502</v>
      </c>
      <c r="U5">
        <v>3893</v>
      </c>
      <c r="V5" t="s">
        <v>244</v>
      </c>
      <c r="W5">
        <v>2385.2710000000002</v>
      </c>
      <c r="X5">
        <v>1227.193</v>
      </c>
      <c r="Y5">
        <v>1.944</v>
      </c>
      <c r="Z5">
        <v>15.856999999999999</v>
      </c>
      <c r="AA5">
        <v>143.84607800000001</v>
      </c>
      <c r="AB5">
        <v>2.4458009999999999</v>
      </c>
      <c r="AC5">
        <v>52.963299999999997</v>
      </c>
      <c r="AD5" s="1">
        <v>613</v>
      </c>
      <c r="AE5">
        <v>11</v>
      </c>
      <c r="AF5">
        <v>1511</v>
      </c>
      <c r="AG5">
        <v>86</v>
      </c>
      <c r="AH5">
        <v>16.582106</v>
      </c>
      <c r="AI5">
        <v>1240.2</v>
      </c>
      <c r="AJ5">
        <v>0</v>
      </c>
      <c r="AK5">
        <v>0</v>
      </c>
      <c r="AL5">
        <v>0</v>
      </c>
      <c r="AM5">
        <v>0.88357961784483341</v>
      </c>
      <c r="AN5" t="s">
        <v>69</v>
      </c>
      <c r="AO5">
        <v>2159.5079999999998</v>
      </c>
      <c r="AP5" t="s">
        <v>594</v>
      </c>
      <c r="AQ5" t="s">
        <v>116</v>
      </c>
      <c r="AR5" t="s">
        <v>117</v>
      </c>
      <c r="AS5" t="s">
        <v>116</v>
      </c>
      <c r="AT5" t="s">
        <v>117</v>
      </c>
      <c r="AU5" t="s">
        <v>165</v>
      </c>
      <c r="AV5" t="s">
        <v>244</v>
      </c>
      <c r="AW5" t="s">
        <v>69</v>
      </c>
      <c r="AX5">
        <v>3893</v>
      </c>
      <c r="AY5" t="s">
        <v>455</v>
      </c>
      <c r="AZ5">
        <v>4</v>
      </c>
      <c r="BA5" t="s">
        <v>191</v>
      </c>
      <c r="BB5">
        <v>3</v>
      </c>
      <c r="BC5">
        <v>1</v>
      </c>
      <c r="BE5" t="s">
        <v>68</v>
      </c>
      <c r="BF5">
        <v>-1</v>
      </c>
      <c r="BG5" t="s">
        <v>390</v>
      </c>
      <c r="BI5" t="s">
        <v>116</v>
      </c>
      <c r="BJ5" t="s">
        <v>244</v>
      </c>
      <c r="BK5" t="s">
        <v>69</v>
      </c>
      <c r="BL5">
        <v>0.88357961784483341</v>
      </c>
      <c r="BM5">
        <v>3893</v>
      </c>
      <c r="BN5" t="s">
        <v>117</v>
      </c>
      <c r="BO5" t="s">
        <v>165</v>
      </c>
      <c r="BP5">
        <v>3</v>
      </c>
      <c r="BQ5">
        <v>2385.2709999999997</v>
      </c>
      <c r="BR5">
        <v>1.7002903617573777E-2</v>
      </c>
      <c r="BS5">
        <v>0.3681942583099137</v>
      </c>
      <c r="BT5">
        <v>0.25699385939794678</v>
      </c>
      <c r="BU5">
        <v>15.856999999999999</v>
      </c>
      <c r="BV5">
        <v>0.46116353236173169</v>
      </c>
      <c r="BW5">
        <v>63.347099763506961</v>
      </c>
      <c r="BX5">
        <v>0</v>
      </c>
      <c r="BY5">
        <v>11</v>
      </c>
      <c r="BZ5">
        <v>1511</v>
      </c>
    </row>
    <row r="6" spans="1:78" ht="16.5">
      <c r="A6" s="42" t="str">
        <f>BI6</f>
        <v>강인여객</v>
      </c>
      <c r="B6" s="43" t="str">
        <f>IF(BJ6="NULL", E6, BJ6)</f>
        <v>강상혁</v>
      </c>
      <c r="C6" s="44" t="str">
        <f>BK6</f>
        <v>D</v>
      </c>
      <c r="D6" s="45">
        <f>BL6</f>
        <v>0.84069898364622742</v>
      </c>
      <c r="E6" s="46">
        <f>U6</f>
        <v>2887</v>
      </c>
      <c r="F6" s="47" t="str">
        <f t="shared" si="0"/>
        <v>103</v>
      </c>
      <c r="G6" s="48" t="str">
        <f t="shared" si="0"/>
        <v>70바5064</v>
      </c>
      <c r="H6" s="49">
        <f t="shared" si="0"/>
        <v>13</v>
      </c>
      <c r="I6" s="50">
        <f t="shared" si="0"/>
        <v>1959.8809999999996</v>
      </c>
      <c r="J6" s="51">
        <f>AB6/AA6</f>
        <v>1.7265976854069293E-2</v>
      </c>
      <c r="K6" s="51">
        <f>AC6/AA6</f>
        <v>0.38869112304084552</v>
      </c>
      <c r="L6" s="51">
        <f>AD6/I6</f>
        <v>0.22756483684468601</v>
      </c>
      <c r="M6" s="52">
        <f>Z6</f>
        <v>17.123999999999999</v>
      </c>
      <c r="N6" s="53">
        <f>BV6</f>
        <v>0.96551067146761482</v>
      </c>
      <c r="O6" s="53">
        <f>BW6</f>
        <v>44.799695156097329</v>
      </c>
      <c r="P6" s="111">
        <f>AK6</f>
        <v>65</v>
      </c>
      <c r="Q6" s="112">
        <f>AE6</f>
        <v>27</v>
      </c>
      <c r="R6" s="112">
        <f>AF6</f>
        <v>1062</v>
      </c>
      <c r="T6">
        <v>502</v>
      </c>
      <c r="U6">
        <v>2887</v>
      </c>
      <c r="V6" t="s">
        <v>354</v>
      </c>
      <c r="W6">
        <v>1959.8810000000001</v>
      </c>
      <c r="X6">
        <v>1069.6959999999999</v>
      </c>
      <c r="Y6">
        <v>1.8320000000000001</v>
      </c>
      <c r="Z6">
        <v>17.123999999999999</v>
      </c>
      <c r="AA6">
        <v>121.818303</v>
      </c>
      <c r="AB6">
        <v>2.1033119999999998</v>
      </c>
      <c r="AC6">
        <v>47.349693000000002</v>
      </c>
      <c r="AD6" s="1">
        <v>446</v>
      </c>
      <c r="AE6">
        <v>27</v>
      </c>
      <c r="AF6">
        <v>1062</v>
      </c>
      <c r="AG6">
        <v>81</v>
      </c>
      <c r="AH6">
        <v>16.088559</v>
      </c>
      <c r="AI6">
        <v>1027.0999999999999</v>
      </c>
      <c r="AJ6">
        <v>0</v>
      </c>
      <c r="AK6">
        <v>65</v>
      </c>
      <c r="AL6">
        <v>622</v>
      </c>
      <c r="AM6">
        <v>0.84069898364622742</v>
      </c>
      <c r="AN6" t="s">
        <v>67</v>
      </c>
      <c r="AO6">
        <v>351.697</v>
      </c>
      <c r="AP6" t="s">
        <v>595</v>
      </c>
      <c r="AQ6" t="s">
        <v>116</v>
      </c>
      <c r="AR6" t="s">
        <v>117</v>
      </c>
      <c r="AS6" t="s">
        <v>116</v>
      </c>
      <c r="AT6" t="s">
        <v>117</v>
      </c>
      <c r="AU6" t="s">
        <v>173</v>
      </c>
      <c r="AV6" t="s">
        <v>354</v>
      </c>
      <c r="AW6" t="s">
        <v>67</v>
      </c>
      <c r="AX6">
        <v>2887</v>
      </c>
      <c r="AY6" t="s">
        <v>454</v>
      </c>
      <c r="AZ6">
        <v>4</v>
      </c>
      <c r="BA6" t="s">
        <v>368</v>
      </c>
      <c r="BB6">
        <v>13</v>
      </c>
      <c r="BC6">
        <v>1</v>
      </c>
      <c r="BE6" t="s">
        <v>67</v>
      </c>
      <c r="BF6">
        <v>0</v>
      </c>
      <c r="BG6" t="s">
        <v>389</v>
      </c>
      <c r="BI6" t="s">
        <v>116</v>
      </c>
      <c r="BJ6" t="s">
        <v>354</v>
      </c>
      <c r="BK6" t="s">
        <v>67</v>
      </c>
      <c r="BL6">
        <v>0.84069898364622742</v>
      </c>
      <c r="BM6">
        <v>2887</v>
      </c>
      <c r="BN6" t="s">
        <v>117</v>
      </c>
      <c r="BO6" t="s">
        <v>173</v>
      </c>
      <c r="BP6">
        <v>13</v>
      </c>
      <c r="BQ6">
        <v>1959.8809999999996</v>
      </c>
      <c r="BR6">
        <v>1.7265976854069293E-2</v>
      </c>
      <c r="BS6">
        <v>0.38869112304084552</v>
      </c>
      <c r="BT6">
        <v>0.22756483684468598</v>
      </c>
      <c r="BU6">
        <v>17.123999999999999</v>
      </c>
      <c r="BV6">
        <v>0.96551067146761482</v>
      </c>
      <c r="BW6">
        <v>44.799695156097329</v>
      </c>
      <c r="BX6">
        <v>65</v>
      </c>
      <c r="BY6">
        <v>27</v>
      </c>
      <c r="BZ6">
        <v>1062</v>
      </c>
    </row>
    <row r="7" spans="1:78" ht="16.5">
      <c r="A7" s="59" t="str">
        <f t="shared" ref="A7:A70" si="1">BI7</f>
        <v>강인여객</v>
      </c>
      <c r="B7" s="60" t="str">
        <f t="shared" ref="B7:B70" si="2">IF(BJ7="NULL", E7, BJ7)</f>
        <v>강성후</v>
      </c>
      <c r="C7" s="61" t="str">
        <f t="shared" ref="C7:C70" si="3">BK7</f>
        <v>A</v>
      </c>
      <c r="D7" s="62">
        <f t="shared" ref="D7:D70" si="4">BL7</f>
        <v>0.99789216707728012</v>
      </c>
      <c r="E7" s="63">
        <f t="shared" ref="E7:E70" si="5">U7</f>
        <v>1408</v>
      </c>
      <c r="F7" s="64" t="str">
        <f t="shared" ref="F7:F70" si="6">BN7</f>
        <v>103-1</v>
      </c>
      <c r="G7" s="65" t="str">
        <f t="shared" ref="G7:G70" si="7">BO7</f>
        <v>70바6023</v>
      </c>
      <c r="H7" s="66">
        <f t="shared" ref="H7:H70" si="8">BP7</f>
        <v>3</v>
      </c>
      <c r="I7" s="67">
        <f t="shared" ref="I7:I70" si="9">BQ7</f>
        <v>2374.2139999999999</v>
      </c>
      <c r="J7" s="68">
        <f t="shared" ref="J7:J70" si="10">AB7/AA7</f>
        <v>1.6456879083656343E-2</v>
      </c>
      <c r="K7" s="68">
        <f t="shared" ref="K7:K70" si="11">AC7/AA7</f>
        <v>0.36017605579767153</v>
      </c>
      <c r="L7" s="68">
        <f t="shared" ref="L7:L70" si="12">AD7/I7</f>
        <v>0.20554170769778968</v>
      </c>
      <c r="M7" s="69">
        <f t="shared" ref="M7:M70" si="13">Z7</f>
        <v>10.611000000000001</v>
      </c>
      <c r="N7" s="70">
        <f t="shared" ref="N7:N70" si="14">BV7</f>
        <v>0.21059601198544023</v>
      </c>
      <c r="O7" s="70">
        <f t="shared" ref="O7:O70" si="15">BW7</f>
        <v>2.5271521438252829</v>
      </c>
      <c r="P7" s="109">
        <f t="shared" ref="P7:P70" si="16">AK7</f>
        <v>0</v>
      </c>
      <c r="Q7" s="110">
        <f t="shared" ref="Q7:Q70" si="17">AE7</f>
        <v>5</v>
      </c>
      <c r="R7" s="110">
        <f t="shared" ref="R7:R70" si="18">AF7</f>
        <v>60</v>
      </c>
      <c r="T7">
        <v>502</v>
      </c>
      <c r="U7">
        <v>1408</v>
      </c>
      <c r="V7" t="s">
        <v>245</v>
      </c>
      <c r="W7">
        <v>2374.2139999999999</v>
      </c>
      <c r="X7">
        <v>1024.6969999999999</v>
      </c>
      <c r="Y7">
        <v>2.3170000000000002</v>
      </c>
      <c r="Z7">
        <v>10.611000000000001</v>
      </c>
      <c r="AA7">
        <v>141.66440600000001</v>
      </c>
      <c r="AB7">
        <v>2.3313540000000001</v>
      </c>
      <c r="AC7">
        <v>51.024127</v>
      </c>
      <c r="AD7" s="1">
        <v>488</v>
      </c>
      <c r="AE7">
        <v>5</v>
      </c>
      <c r="AF7">
        <v>60</v>
      </c>
      <c r="AG7">
        <v>81</v>
      </c>
      <c r="AH7">
        <v>16.759425</v>
      </c>
      <c r="AI7">
        <v>639.9</v>
      </c>
      <c r="AJ7">
        <v>0</v>
      </c>
      <c r="AK7">
        <v>0</v>
      </c>
      <c r="AL7">
        <v>0</v>
      </c>
      <c r="AM7">
        <v>0.99789216707728012</v>
      </c>
      <c r="AN7" t="s">
        <v>66</v>
      </c>
      <c r="AO7">
        <v>1966.634</v>
      </c>
      <c r="AP7" t="s">
        <v>596</v>
      </c>
      <c r="AQ7" t="s">
        <v>116</v>
      </c>
      <c r="AR7" t="s">
        <v>118</v>
      </c>
      <c r="AS7" t="s">
        <v>116</v>
      </c>
      <c r="AT7" t="s">
        <v>118</v>
      </c>
      <c r="AU7" t="s">
        <v>212</v>
      </c>
      <c r="AV7" t="s">
        <v>245</v>
      </c>
      <c r="AW7" t="s">
        <v>66</v>
      </c>
      <c r="AX7">
        <v>1408</v>
      </c>
      <c r="AY7" t="s">
        <v>480</v>
      </c>
      <c r="AZ7">
        <v>1</v>
      </c>
      <c r="BA7" t="s">
        <v>220</v>
      </c>
      <c r="BB7">
        <v>3</v>
      </c>
      <c r="BC7">
        <v>1</v>
      </c>
      <c r="BE7" t="s">
        <v>66</v>
      </c>
      <c r="BF7">
        <v>0</v>
      </c>
      <c r="BG7" t="s">
        <v>389</v>
      </c>
      <c r="BI7" t="s">
        <v>116</v>
      </c>
      <c r="BJ7" t="s">
        <v>245</v>
      </c>
      <c r="BK7" t="s">
        <v>66</v>
      </c>
      <c r="BL7">
        <v>0.99789216707728012</v>
      </c>
      <c r="BM7">
        <v>1408</v>
      </c>
      <c r="BN7" t="s">
        <v>118</v>
      </c>
      <c r="BO7" t="s">
        <v>212</v>
      </c>
      <c r="BP7">
        <v>3</v>
      </c>
      <c r="BQ7">
        <v>2374.2139999999999</v>
      </c>
      <c r="BR7">
        <v>1.6456879083656343E-2</v>
      </c>
      <c r="BS7">
        <v>0.36017605579767153</v>
      </c>
      <c r="BT7">
        <v>0.20554170769778968</v>
      </c>
      <c r="BU7">
        <v>10.611000000000001</v>
      </c>
      <c r="BV7">
        <v>0.21059601198544023</v>
      </c>
      <c r="BW7">
        <v>2.5271521438252829</v>
      </c>
      <c r="BX7">
        <v>0</v>
      </c>
      <c r="BY7">
        <v>5</v>
      </c>
      <c r="BZ7">
        <v>60</v>
      </c>
    </row>
    <row r="8" spans="1:78" ht="16.5">
      <c r="A8" s="42" t="str">
        <f t="shared" si="1"/>
        <v>강인여객</v>
      </c>
      <c r="B8" s="43" t="str">
        <f t="shared" si="2"/>
        <v>강신우</v>
      </c>
      <c r="C8" s="44" t="str">
        <f t="shared" si="3"/>
        <v>D</v>
      </c>
      <c r="D8" s="45">
        <f t="shared" si="4"/>
        <v>0.83889566370127533</v>
      </c>
      <c r="E8" s="46">
        <f t="shared" si="5"/>
        <v>887</v>
      </c>
      <c r="F8" s="47" t="str">
        <f t="shared" si="6"/>
        <v>223</v>
      </c>
      <c r="G8" s="48" t="str">
        <f t="shared" si="7"/>
        <v>70바5974</v>
      </c>
      <c r="H8" s="49">
        <f t="shared" si="8"/>
        <v>3</v>
      </c>
      <c r="I8" s="50">
        <f t="shared" si="9"/>
        <v>3060.0450000000001</v>
      </c>
      <c r="J8" s="51">
        <f t="shared" si="10"/>
        <v>1.1188316545202085E-2</v>
      </c>
      <c r="K8" s="51">
        <f t="shared" si="11"/>
        <v>0.36184384618236104</v>
      </c>
      <c r="L8" s="51">
        <f t="shared" si="12"/>
        <v>0.17744837085729132</v>
      </c>
      <c r="M8" s="52">
        <f t="shared" si="13"/>
        <v>17.14</v>
      </c>
      <c r="N8" s="53" t="str">
        <f t="shared" si="14"/>
        <v>-</v>
      </c>
      <c r="O8" s="53" t="str">
        <f t="shared" si="15"/>
        <v>-</v>
      </c>
      <c r="P8" s="111">
        <f t="shared" si="16"/>
        <v>59</v>
      </c>
      <c r="Q8" s="112">
        <f t="shared" si="17"/>
        <v>44</v>
      </c>
      <c r="R8" s="112">
        <f t="shared" si="18"/>
        <v>4811</v>
      </c>
      <c r="T8">
        <v>502</v>
      </c>
      <c r="U8">
        <v>887</v>
      </c>
      <c r="V8" t="s">
        <v>246</v>
      </c>
      <c r="W8">
        <v>3060.0450000000001</v>
      </c>
      <c r="X8">
        <v>1407.7719999999999</v>
      </c>
      <c r="Y8">
        <v>2.1739999999999999</v>
      </c>
      <c r="Z8">
        <v>17.14</v>
      </c>
      <c r="AA8">
        <v>140.22386599999999</v>
      </c>
      <c r="AB8">
        <v>1.5688690000000001</v>
      </c>
      <c r="AC8">
        <v>50.739142999999999</v>
      </c>
      <c r="AD8" s="1">
        <v>543</v>
      </c>
      <c r="AE8">
        <v>44</v>
      </c>
      <c r="AF8">
        <v>4811</v>
      </c>
      <c r="AG8">
        <v>90</v>
      </c>
      <c r="AH8">
        <v>21.822569000000001</v>
      </c>
      <c r="AI8">
        <v>22292.1</v>
      </c>
      <c r="AJ8">
        <v>11856.9</v>
      </c>
      <c r="AK8">
        <v>59</v>
      </c>
      <c r="AL8">
        <v>38660</v>
      </c>
      <c r="AM8">
        <v>0.83889566370127533</v>
      </c>
      <c r="AN8" t="s">
        <v>67</v>
      </c>
      <c r="AO8">
        <v>2651.415</v>
      </c>
      <c r="AP8" t="s">
        <v>597</v>
      </c>
      <c r="AQ8" t="s">
        <v>116</v>
      </c>
      <c r="AR8" t="s">
        <v>119</v>
      </c>
      <c r="AS8" t="s">
        <v>116</v>
      </c>
      <c r="AT8" t="s">
        <v>119</v>
      </c>
      <c r="AU8" t="s">
        <v>225</v>
      </c>
      <c r="AV8" t="s">
        <v>246</v>
      </c>
      <c r="AW8" t="s">
        <v>67</v>
      </c>
      <c r="AX8">
        <v>887</v>
      </c>
      <c r="AY8" t="s">
        <v>472</v>
      </c>
      <c r="AZ8">
        <v>3</v>
      </c>
      <c r="BA8" t="s">
        <v>494</v>
      </c>
      <c r="BB8">
        <v>3</v>
      </c>
      <c r="BC8">
        <v>1</v>
      </c>
      <c r="BE8" t="s">
        <v>67</v>
      </c>
      <c r="BF8">
        <v>0</v>
      </c>
      <c r="BG8" t="s">
        <v>389</v>
      </c>
      <c r="BI8" t="s">
        <v>116</v>
      </c>
      <c r="BJ8" t="s">
        <v>246</v>
      </c>
      <c r="BK8" t="s">
        <v>67</v>
      </c>
      <c r="BL8">
        <v>0.83889566370127533</v>
      </c>
      <c r="BM8">
        <v>887</v>
      </c>
      <c r="BN8" t="s">
        <v>119</v>
      </c>
      <c r="BO8" t="s">
        <v>225</v>
      </c>
      <c r="BP8">
        <v>3</v>
      </c>
      <c r="BQ8">
        <v>3060.0450000000001</v>
      </c>
      <c r="BR8">
        <v>1.1188316545202085E-2</v>
      </c>
      <c r="BS8">
        <v>0.36184384618236104</v>
      </c>
      <c r="BT8">
        <v>0.17744837085729132</v>
      </c>
      <c r="BU8">
        <v>17.14</v>
      </c>
      <c r="BV8" t="s">
        <v>460</v>
      </c>
      <c r="BW8" t="s">
        <v>460</v>
      </c>
      <c r="BX8">
        <v>59</v>
      </c>
      <c r="BY8">
        <v>44</v>
      </c>
      <c r="BZ8">
        <v>4811</v>
      </c>
    </row>
    <row r="9" spans="1:78" ht="16.5">
      <c r="A9" s="59" t="str">
        <f t="shared" si="1"/>
        <v>강인여객</v>
      </c>
      <c r="B9" s="60" t="str">
        <f t="shared" si="2"/>
        <v>강정섭</v>
      </c>
      <c r="C9" s="61" t="str">
        <f t="shared" si="3"/>
        <v>C</v>
      </c>
      <c r="D9" s="62">
        <f t="shared" si="4"/>
        <v>0.89392288603136882</v>
      </c>
      <c r="E9" s="63">
        <f t="shared" si="5"/>
        <v>1614</v>
      </c>
      <c r="F9" s="64" t="str">
        <f t="shared" si="6"/>
        <v>103</v>
      </c>
      <c r="G9" s="65" t="str">
        <f t="shared" si="7"/>
        <v>70바5063</v>
      </c>
      <c r="H9" s="66">
        <f t="shared" si="8"/>
        <v>11</v>
      </c>
      <c r="I9" s="67">
        <f t="shared" si="9"/>
        <v>1967.711</v>
      </c>
      <c r="J9" s="68">
        <f t="shared" si="10"/>
        <v>3.2930176208067458E-2</v>
      </c>
      <c r="K9" s="68">
        <f t="shared" si="11"/>
        <v>0.38714615923047235</v>
      </c>
      <c r="L9" s="68">
        <f t="shared" si="12"/>
        <v>0.23021673406308141</v>
      </c>
      <c r="M9" s="69">
        <f t="shared" si="13"/>
        <v>15.829000000000001</v>
      </c>
      <c r="N9" s="70">
        <f t="shared" si="14"/>
        <v>0.59352240439163417</v>
      </c>
      <c r="O9" s="70">
        <f t="shared" si="15"/>
        <v>38.902695778760751</v>
      </c>
      <c r="P9" s="109">
        <f t="shared" si="16"/>
        <v>21</v>
      </c>
      <c r="Q9" s="110">
        <f t="shared" si="17"/>
        <v>13</v>
      </c>
      <c r="R9" s="110">
        <f t="shared" si="18"/>
        <v>822</v>
      </c>
      <c r="T9">
        <v>502</v>
      </c>
      <c r="U9">
        <v>1614</v>
      </c>
      <c r="V9" t="s">
        <v>247</v>
      </c>
      <c r="W9">
        <v>1967.711</v>
      </c>
      <c r="X9">
        <v>1018.095</v>
      </c>
      <c r="Y9">
        <v>1.9330000000000001</v>
      </c>
      <c r="Z9">
        <v>15.829000000000001</v>
      </c>
      <c r="AA9">
        <v>124.758306</v>
      </c>
      <c r="AB9">
        <v>4.1083129999999999</v>
      </c>
      <c r="AC9">
        <v>48.299698999999997</v>
      </c>
      <c r="AD9" s="1">
        <v>453</v>
      </c>
      <c r="AE9">
        <v>13</v>
      </c>
      <c r="AF9">
        <v>822</v>
      </c>
      <c r="AG9">
        <v>88</v>
      </c>
      <c r="AH9">
        <v>15.772183999999999</v>
      </c>
      <c r="AI9">
        <v>1477.2</v>
      </c>
      <c r="AJ9">
        <v>35.799999999999997</v>
      </c>
      <c r="AK9">
        <v>21</v>
      </c>
      <c r="AL9">
        <v>9427</v>
      </c>
      <c r="AM9">
        <v>0.89392288603136882</v>
      </c>
      <c r="AN9" t="s">
        <v>69</v>
      </c>
      <c r="AO9">
        <v>386.69099999999997</v>
      </c>
      <c r="AP9" t="s">
        <v>598</v>
      </c>
      <c r="AQ9" t="s">
        <v>116</v>
      </c>
      <c r="AR9" t="s">
        <v>117</v>
      </c>
      <c r="AS9" t="s">
        <v>116</v>
      </c>
      <c r="AT9" t="s">
        <v>117</v>
      </c>
      <c r="AU9" t="s">
        <v>171</v>
      </c>
      <c r="AV9" t="s">
        <v>247</v>
      </c>
      <c r="AW9" t="s">
        <v>69</v>
      </c>
      <c r="AX9">
        <v>1614</v>
      </c>
      <c r="AY9" t="s">
        <v>455</v>
      </c>
      <c r="AZ9">
        <v>1</v>
      </c>
      <c r="BA9" t="s">
        <v>170</v>
      </c>
      <c r="BB9">
        <v>11</v>
      </c>
      <c r="BC9">
        <v>1</v>
      </c>
      <c r="BE9" t="s">
        <v>69</v>
      </c>
      <c r="BF9">
        <v>0</v>
      </c>
      <c r="BG9" t="s">
        <v>389</v>
      </c>
      <c r="BI9" t="s">
        <v>116</v>
      </c>
      <c r="BJ9" t="s">
        <v>247</v>
      </c>
      <c r="BK9" t="s">
        <v>69</v>
      </c>
      <c r="BL9">
        <v>0.89392288603136882</v>
      </c>
      <c r="BM9">
        <v>1614</v>
      </c>
      <c r="BN9" t="s">
        <v>117</v>
      </c>
      <c r="BO9" t="s">
        <v>171</v>
      </c>
      <c r="BP9">
        <v>11</v>
      </c>
      <c r="BQ9">
        <v>1967.711</v>
      </c>
      <c r="BR9">
        <v>3.2930176208067458E-2</v>
      </c>
      <c r="BS9">
        <v>0.38714615923047235</v>
      </c>
      <c r="BT9">
        <v>0.23021673406308141</v>
      </c>
      <c r="BU9">
        <v>15.829000000000001</v>
      </c>
      <c r="BV9">
        <v>0.59352240439163417</v>
      </c>
      <c r="BW9">
        <v>38.902695778760751</v>
      </c>
      <c r="BX9">
        <v>21</v>
      </c>
      <c r="BY9">
        <v>13</v>
      </c>
      <c r="BZ9">
        <v>822</v>
      </c>
    </row>
    <row r="10" spans="1:78" ht="16.5">
      <c r="A10" s="42" t="str">
        <f t="shared" si="1"/>
        <v>강인여객</v>
      </c>
      <c r="B10" s="43" t="str">
        <f t="shared" si="2"/>
        <v>강태성</v>
      </c>
      <c r="C10" s="44" t="str">
        <f t="shared" si="3"/>
        <v>F</v>
      </c>
      <c r="D10" s="45">
        <f t="shared" si="4"/>
        <v>0.77964760460415672</v>
      </c>
      <c r="E10" s="46">
        <f t="shared" si="5"/>
        <v>21</v>
      </c>
      <c r="F10" s="47" t="str">
        <f t="shared" si="6"/>
        <v>103</v>
      </c>
      <c r="G10" s="48" t="str">
        <f t="shared" si="7"/>
        <v>70바5087</v>
      </c>
      <c r="H10" s="49">
        <f t="shared" si="8"/>
        <v>2</v>
      </c>
      <c r="I10" s="50">
        <f t="shared" si="9"/>
        <v>625.577</v>
      </c>
      <c r="J10" s="51">
        <f t="shared" si="10"/>
        <v>2.3302728382418085E-2</v>
      </c>
      <c r="K10" s="51">
        <f t="shared" si="11"/>
        <v>0.3602001293699808</v>
      </c>
      <c r="L10" s="51">
        <f t="shared" si="12"/>
        <v>0.2110051999993606</v>
      </c>
      <c r="M10" s="52">
        <f t="shared" si="13"/>
        <v>18.388999999999999</v>
      </c>
      <c r="N10" s="53">
        <f t="shared" si="14"/>
        <v>0</v>
      </c>
      <c r="O10" s="53">
        <f t="shared" si="15"/>
        <v>3.6766057575646163</v>
      </c>
      <c r="P10" s="111">
        <f t="shared" si="16"/>
        <v>1</v>
      </c>
      <c r="Q10" s="112">
        <f t="shared" si="17"/>
        <v>0</v>
      </c>
      <c r="R10" s="112">
        <f t="shared" si="18"/>
        <v>23</v>
      </c>
      <c r="T10">
        <v>502</v>
      </c>
      <c r="U10">
        <v>21</v>
      </c>
      <c r="V10" t="s">
        <v>248</v>
      </c>
      <c r="W10">
        <v>625.577</v>
      </c>
      <c r="X10">
        <v>365.61099999999999</v>
      </c>
      <c r="Y10">
        <v>1.7110000000000001</v>
      </c>
      <c r="Z10">
        <v>18.388999999999999</v>
      </c>
      <c r="AA10">
        <v>38.06138</v>
      </c>
      <c r="AB10">
        <v>0.886934</v>
      </c>
      <c r="AC10">
        <v>13.709714</v>
      </c>
      <c r="AD10" s="1">
        <v>132</v>
      </c>
      <c r="AE10">
        <v>0</v>
      </c>
      <c r="AF10">
        <v>23</v>
      </c>
      <c r="AG10">
        <v>74</v>
      </c>
      <c r="AH10">
        <v>16.436004000000001</v>
      </c>
      <c r="AI10">
        <v>348.6</v>
      </c>
      <c r="AJ10">
        <v>0</v>
      </c>
      <c r="AK10">
        <v>1</v>
      </c>
      <c r="AL10">
        <v>44</v>
      </c>
      <c r="AM10">
        <v>0.77964760460415672</v>
      </c>
      <c r="AN10" t="s">
        <v>70</v>
      </c>
      <c r="AO10">
        <v>511.96800000000002</v>
      </c>
      <c r="AP10" t="s">
        <v>599</v>
      </c>
      <c r="AQ10" t="s">
        <v>116</v>
      </c>
      <c r="AR10" t="s">
        <v>117</v>
      </c>
      <c r="AS10" t="s">
        <v>116</v>
      </c>
      <c r="AT10" t="s">
        <v>117</v>
      </c>
      <c r="AU10" t="s">
        <v>181</v>
      </c>
      <c r="AV10" t="s">
        <v>248</v>
      </c>
      <c r="AW10" t="s">
        <v>70</v>
      </c>
      <c r="AX10">
        <v>21</v>
      </c>
      <c r="AY10" t="s">
        <v>462</v>
      </c>
      <c r="AZ10">
        <v>3</v>
      </c>
      <c r="BA10" t="s">
        <v>484</v>
      </c>
      <c r="BB10">
        <v>2</v>
      </c>
      <c r="BC10">
        <v>1</v>
      </c>
      <c r="BE10" t="s">
        <v>70</v>
      </c>
      <c r="BF10">
        <v>0</v>
      </c>
      <c r="BG10" t="s">
        <v>389</v>
      </c>
      <c r="BI10" t="s">
        <v>116</v>
      </c>
      <c r="BJ10" t="s">
        <v>248</v>
      </c>
      <c r="BK10" t="s">
        <v>70</v>
      </c>
      <c r="BL10">
        <v>0.77964760460415672</v>
      </c>
      <c r="BM10">
        <v>21</v>
      </c>
      <c r="BN10" t="s">
        <v>117</v>
      </c>
      <c r="BO10" t="s">
        <v>181</v>
      </c>
      <c r="BP10">
        <v>2</v>
      </c>
      <c r="BQ10">
        <v>625.577</v>
      </c>
      <c r="BR10">
        <v>2.3302728382418085E-2</v>
      </c>
      <c r="BS10">
        <v>0.3602001293699808</v>
      </c>
      <c r="BT10">
        <v>0.2110051999993606</v>
      </c>
      <c r="BU10">
        <v>18.388999999999999</v>
      </c>
      <c r="BV10">
        <v>0</v>
      </c>
      <c r="BW10">
        <v>3.6766057575646163</v>
      </c>
      <c r="BX10">
        <v>1</v>
      </c>
      <c r="BY10">
        <v>0</v>
      </c>
      <c r="BZ10">
        <v>23</v>
      </c>
    </row>
    <row r="11" spans="1:78" ht="16.5">
      <c r="A11" s="59" t="str">
        <f t="shared" si="1"/>
        <v>강인여객</v>
      </c>
      <c r="B11" s="60" t="str">
        <f t="shared" si="2"/>
        <v>고호철</v>
      </c>
      <c r="C11" s="61" t="str">
        <f t="shared" si="3"/>
        <v>S</v>
      </c>
      <c r="D11" s="62">
        <f t="shared" si="4"/>
        <v>1.0866607354328734</v>
      </c>
      <c r="E11" s="63">
        <f t="shared" si="5"/>
        <v>667</v>
      </c>
      <c r="F11" s="64" t="str">
        <f t="shared" si="6"/>
        <v>급행91</v>
      </c>
      <c r="G11" s="65" t="str">
        <f t="shared" si="7"/>
        <v>70바6018</v>
      </c>
      <c r="H11" s="66">
        <f t="shared" si="8"/>
        <v>7</v>
      </c>
      <c r="I11" s="67">
        <f t="shared" si="9"/>
        <v>3284.9450000000002</v>
      </c>
      <c r="J11" s="68">
        <f t="shared" si="10"/>
        <v>6.7680971164149556E-3</v>
      </c>
      <c r="K11" s="68">
        <f t="shared" si="11"/>
        <v>0.35898195622813389</v>
      </c>
      <c r="L11" s="68">
        <f t="shared" si="12"/>
        <v>6.7276621069759152E-2</v>
      </c>
      <c r="M11" s="69">
        <f t="shared" si="13"/>
        <v>11.481</v>
      </c>
      <c r="N11" s="70">
        <f t="shared" si="14"/>
        <v>0.12176763994526545</v>
      </c>
      <c r="O11" s="70">
        <f t="shared" si="15"/>
        <v>8.1888737863191015</v>
      </c>
      <c r="P11" s="109">
        <f t="shared" si="16"/>
        <v>42</v>
      </c>
      <c r="Q11" s="110">
        <f t="shared" si="17"/>
        <v>4</v>
      </c>
      <c r="R11" s="110">
        <f t="shared" si="18"/>
        <v>269</v>
      </c>
      <c r="T11">
        <v>502</v>
      </c>
      <c r="U11">
        <v>667</v>
      </c>
      <c r="V11" t="s">
        <v>249</v>
      </c>
      <c r="W11">
        <v>3284.9450000000002</v>
      </c>
      <c r="X11">
        <v>1083.8920000000001</v>
      </c>
      <c r="Y11">
        <v>3.0310000000000001</v>
      </c>
      <c r="Z11">
        <v>11.481</v>
      </c>
      <c r="AA11">
        <v>146.270803</v>
      </c>
      <c r="AB11">
        <v>0.98997500000000005</v>
      </c>
      <c r="AC11">
        <v>52.508578999999997</v>
      </c>
      <c r="AD11" s="1">
        <v>221</v>
      </c>
      <c r="AE11">
        <v>4</v>
      </c>
      <c r="AF11">
        <v>269</v>
      </c>
      <c r="AG11">
        <v>99</v>
      </c>
      <c r="AH11">
        <v>22.457967</v>
      </c>
      <c r="AI11">
        <v>13968.2</v>
      </c>
      <c r="AJ11">
        <v>1887.6</v>
      </c>
      <c r="AK11">
        <v>42</v>
      </c>
      <c r="AL11">
        <v>28421</v>
      </c>
      <c r="AM11">
        <v>1.0866607354328734</v>
      </c>
      <c r="AN11" t="s">
        <v>71</v>
      </c>
      <c r="AO11">
        <v>962.57299999999998</v>
      </c>
      <c r="AP11" t="s">
        <v>600</v>
      </c>
      <c r="AQ11" t="s">
        <v>116</v>
      </c>
      <c r="AR11" t="s">
        <v>120</v>
      </c>
      <c r="AS11" t="s">
        <v>116</v>
      </c>
      <c r="AT11" t="s">
        <v>120</v>
      </c>
      <c r="AU11" t="s">
        <v>404</v>
      </c>
      <c r="AV11" t="s">
        <v>249</v>
      </c>
      <c r="AW11" t="s">
        <v>71</v>
      </c>
      <c r="AX11">
        <v>667</v>
      </c>
      <c r="AY11" t="s">
        <v>468</v>
      </c>
      <c r="AZ11">
        <v>5</v>
      </c>
      <c r="BA11" t="s">
        <v>511</v>
      </c>
      <c r="BB11">
        <v>7</v>
      </c>
      <c r="BC11">
        <v>1</v>
      </c>
      <c r="BE11" t="s">
        <v>71</v>
      </c>
      <c r="BF11">
        <v>0</v>
      </c>
      <c r="BG11" t="s">
        <v>389</v>
      </c>
      <c r="BI11" t="s">
        <v>116</v>
      </c>
      <c r="BJ11" t="s">
        <v>249</v>
      </c>
      <c r="BK11" t="s">
        <v>71</v>
      </c>
      <c r="BL11">
        <v>1.0866607354328734</v>
      </c>
      <c r="BM11">
        <v>667</v>
      </c>
      <c r="BN11" t="s">
        <v>120</v>
      </c>
      <c r="BO11" t="s">
        <v>404</v>
      </c>
      <c r="BP11">
        <v>7</v>
      </c>
      <c r="BQ11">
        <v>3284.9450000000002</v>
      </c>
      <c r="BR11">
        <v>6.7680971164149556E-3</v>
      </c>
      <c r="BS11">
        <v>0.35898195622813389</v>
      </c>
      <c r="BT11">
        <v>6.7276621069759152E-2</v>
      </c>
      <c r="BU11">
        <v>11.481</v>
      </c>
      <c r="BV11">
        <v>0.12176763994526545</v>
      </c>
      <c r="BW11">
        <v>8.1888737863191015</v>
      </c>
      <c r="BX11">
        <v>42</v>
      </c>
      <c r="BY11">
        <v>4</v>
      </c>
      <c r="BZ11">
        <v>269</v>
      </c>
    </row>
    <row r="12" spans="1:78" ht="16.5">
      <c r="A12" s="42" t="str">
        <f t="shared" si="1"/>
        <v>강인여객</v>
      </c>
      <c r="B12" s="43" t="str">
        <f t="shared" si="2"/>
        <v>구도형</v>
      </c>
      <c r="C12" s="44" t="str">
        <f t="shared" si="3"/>
        <v>A</v>
      </c>
      <c r="D12" s="45">
        <f t="shared" si="4"/>
        <v>0.99783393146560484</v>
      </c>
      <c r="E12" s="46">
        <f t="shared" si="5"/>
        <v>2737</v>
      </c>
      <c r="F12" s="47" t="str">
        <f t="shared" si="6"/>
        <v>103</v>
      </c>
      <c r="G12" s="48" t="str">
        <f t="shared" si="7"/>
        <v>72바1299</v>
      </c>
      <c r="H12" s="49">
        <f t="shared" si="8"/>
        <v>2</v>
      </c>
      <c r="I12" s="50">
        <f t="shared" si="9"/>
        <v>2181.665</v>
      </c>
      <c r="J12" s="51">
        <f t="shared" si="10"/>
        <v>3.3124371001534515E-2</v>
      </c>
      <c r="K12" s="51">
        <f t="shared" si="11"/>
        <v>0.38701453001263825</v>
      </c>
      <c r="L12" s="51">
        <f t="shared" si="12"/>
        <v>0.14209330946776888</v>
      </c>
      <c r="M12" s="52">
        <f t="shared" si="13"/>
        <v>13.625</v>
      </c>
      <c r="N12" s="53">
        <f t="shared" si="14"/>
        <v>4.5836551441215768E-2</v>
      </c>
      <c r="O12" s="53">
        <f t="shared" si="15"/>
        <v>63.941989260496001</v>
      </c>
      <c r="P12" s="111">
        <f t="shared" si="16"/>
        <v>8</v>
      </c>
      <c r="Q12" s="112">
        <f t="shared" si="17"/>
        <v>1</v>
      </c>
      <c r="R12" s="112">
        <f t="shared" si="18"/>
        <v>1395</v>
      </c>
      <c r="T12">
        <v>502</v>
      </c>
      <c r="U12">
        <v>2737</v>
      </c>
      <c r="V12" t="s">
        <v>250</v>
      </c>
      <c r="W12">
        <v>2181.665</v>
      </c>
      <c r="X12">
        <v>994.06299999999999</v>
      </c>
      <c r="Y12">
        <v>2.1949999999999998</v>
      </c>
      <c r="Z12">
        <v>13.625</v>
      </c>
      <c r="AA12">
        <v>137.16746499999999</v>
      </c>
      <c r="AB12">
        <v>4.5435860000000003</v>
      </c>
      <c r="AC12">
        <v>53.085802000000001</v>
      </c>
      <c r="AD12" s="1">
        <v>310</v>
      </c>
      <c r="AE12">
        <v>1</v>
      </c>
      <c r="AF12">
        <v>1395</v>
      </c>
      <c r="AG12">
        <v>83</v>
      </c>
      <c r="AH12">
        <v>15.90512</v>
      </c>
      <c r="AI12">
        <v>865.7</v>
      </c>
      <c r="AJ12">
        <v>0</v>
      </c>
      <c r="AK12">
        <v>8</v>
      </c>
      <c r="AL12">
        <v>2468</v>
      </c>
      <c r="AM12">
        <v>0.99783393146560484</v>
      </c>
      <c r="AN12" t="s">
        <v>66</v>
      </c>
      <c r="AO12">
        <v>2047.596</v>
      </c>
      <c r="AP12" t="s">
        <v>601</v>
      </c>
      <c r="AQ12" t="s">
        <v>116</v>
      </c>
      <c r="AR12" t="s">
        <v>117</v>
      </c>
      <c r="AS12" t="s">
        <v>116</v>
      </c>
      <c r="AT12" t="s">
        <v>117</v>
      </c>
      <c r="AU12" t="s">
        <v>193</v>
      </c>
      <c r="AV12" t="s">
        <v>250</v>
      </c>
      <c r="AW12" t="s">
        <v>66</v>
      </c>
      <c r="AX12">
        <v>2737</v>
      </c>
      <c r="AY12" t="s">
        <v>465</v>
      </c>
      <c r="AZ12">
        <v>1</v>
      </c>
      <c r="BA12" t="s">
        <v>392</v>
      </c>
      <c r="BB12">
        <v>2</v>
      </c>
      <c r="BC12">
        <v>1</v>
      </c>
      <c r="BE12" t="s">
        <v>71</v>
      </c>
      <c r="BF12">
        <v>-1</v>
      </c>
      <c r="BG12" t="s">
        <v>390</v>
      </c>
      <c r="BI12" t="s">
        <v>116</v>
      </c>
      <c r="BJ12" t="s">
        <v>250</v>
      </c>
      <c r="BK12" t="s">
        <v>66</v>
      </c>
      <c r="BL12">
        <v>0.99783393146560484</v>
      </c>
      <c r="BM12">
        <v>2737</v>
      </c>
      <c r="BN12" t="s">
        <v>117</v>
      </c>
      <c r="BO12" t="s">
        <v>193</v>
      </c>
      <c r="BP12">
        <v>2</v>
      </c>
      <c r="BQ12">
        <v>2181.665</v>
      </c>
      <c r="BR12">
        <v>3.3124371001534515E-2</v>
      </c>
      <c r="BS12">
        <v>0.38701453001263825</v>
      </c>
      <c r="BT12">
        <v>0.14209330946776888</v>
      </c>
      <c r="BU12">
        <v>13.625</v>
      </c>
      <c r="BV12">
        <v>4.5836551441215768E-2</v>
      </c>
      <c r="BW12">
        <v>63.941989260496001</v>
      </c>
      <c r="BX12">
        <v>8</v>
      </c>
      <c r="BY12">
        <v>1</v>
      </c>
      <c r="BZ12">
        <v>1395</v>
      </c>
    </row>
    <row r="13" spans="1:78" ht="16.5">
      <c r="A13" s="59" t="str">
        <f t="shared" si="1"/>
        <v>강인여객</v>
      </c>
      <c r="B13" s="60" t="str">
        <f t="shared" si="2"/>
        <v>권영근</v>
      </c>
      <c r="C13" s="61" t="str">
        <f t="shared" si="3"/>
        <v>S</v>
      </c>
      <c r="D13" s="62">
        <f t="shared" si="4"/>
        <v>1.0079467413874166</v>
      </c>
      <c r="E13" s="63">
        <f t="shared" si="5"/>
        <v>4155</v>
      </c>
      <c r="F13" s="64" t="str">
        <f t="shared" si="6"/>
        <v>103</v>
      </c>
      <c r="G13" s="65" t="str">
        <f t="shared" si="7"/>
        <v>70바5025</v>
      </c>
      <c r="H13" s="66">
        <f t="shared" si="8"/>
        <v>2</v>
      </c>
      <c r="I13" s="67">
        <f t="shared" si="9"/>
        <v>2136.6619999999998</v>
      </c>
      <c r="J13" s="68">
        <f t="shared" si="10"/>
        <v>5.8224829593786241E-2</v>
      </c>
      <c r="K13" s="68">
        <f t="shared" si="11"/>
        <v>0.37152857815834089</v>
      </c>
      <c r="L13" s="68">
        <f t="shared" si="12"/>
        <v>0.174571364118424</v>
      </c>
      <c r="M13" s="69">
        <f t="shared" si="13"/>
        <v>14.555</v>
      </c>
      <c r="N13" s="70">
        <f t="shared" si="14"/>
        <v>0.18720789717793457</v>
      </c>
      <c r="O13" s="70">
        <f t="shared" si="15"/>
        <v>20.218452895216934</v>
      </c>
      <c r="P13" s="109">
        <f t="shared" si="16"/>
        <v>22</v>
      </c>
      <c r="Q13" s="110">
        <f t="shared" si="17"/>
        <v>4</v>
      </c>
      <c r="R13" s="110">
        <f t="shared" si="18"/>
        <v>432</v>
      </c>
      <c r="T13">
        <v>502</v>
      </c>
      <c r="U13">
        <v>4155</v>
      </c>
      <c r="V13" t="s">
        <v>251</v>
      </c>
      <c r="W13">
        <v>2136.6619999999998</v>
      </c>
      <c r="X13">
        <v>1006.95</v>
      </c>
      <c r="Y13">
        <v>2.1219999999999999</v>
      </c>
      <c r="Z13">
        <v>14.555</v>
      </c>
      <c r="AA13">
        <v>135.02691300000001</v>
      </c>
      <c r="AB13">
        <v>7.8619190000000003</v>
      </c>
      <c r="AC13">
        <v>50.166356999999998</v>
      </c>
      <c r="AD13" s="1">
        <v>373</v>
      </c>
      <c r="AE13">
        <v>4</v>
      </c>
      <c r="AF13">
        <v>432</v>
      </c>
      <c r="AG13">
        <v>87</v>
      </c>
      <c r="AH13">
        <v>15.823971</v>
      </c>
      <c r="AI13">
        <v>1231.5</v>
      </c>
      <c r="AJ13">
        <v>8.8000000000000007</v>
      </c>
      <c r="AK13">
        <v>22</v>
      </c>
      <c r="AL13">
        <v>25867</v>
      </c>
      <c r="AM13">
        <v>1.0079467413874166</v>
      </c>
      <c r="AN13" t="s">
        <v>71</v>
      </c>
      <c r="AO13">
        <v>2013.5</v>
      </c>
      <c r="AP13" t="s">
        <v>602</v>
      </c>
      <c r="AQ13" t="s">
        <v>116</v>
      </c>
      <c r="AR13" t="s">
        <v>117</v>
      </c>
      <c r="AS13" t="s">
        <v>116</v>
      </c>
      <c r="AT13" t="s">
        <v>117</v>
      </c>
      <c r="AU13" t="s">
        <v>169</v>
      </c>
      <c r="AV13" t="s">
        <v>251</v>
      </c>
      <c r="AW13" t="s">
        <v>71</v>
      </c>
      <c r="AX13">
        <v>4155</v>
      </c>
      <c r="AY13" t="s">
        <v>466</v>
      </c>
      <c r="AZ13">
        <v>12</v>
      </c>
      <c r="BA13" t="s">
        <v>560</v>
      </c>
      <c r="BB13">
        <v>2</v>
      </c>
      <c r="BC13">
        <v>1</v>
      </c>
      <c r="BE13" t="s">
        <v>71</v>
      </c>
      <c r="BF13">
        <v>0</v>
      </c>
      <c r="BG13" t="s">
        <v>389</v>
      </c>
      <c r="BI13" t="s">
        <v>116</v>
      </c>
      <c r="BJ13" t="s">
        <v>251</v>
      </c>
      <c r="BK13" t="s">
        <v>71</v>
      </c>
      <c r="BL13">
        <v>1.0079467413874166</v>
      </c>
      <c r="BM13">
        <v>4155</v>
      </c>
      <c r="BN13" t="s">
        <v>117</v>
      </c>
      <c r="BO13" t="s">
        <v>169</v>
      </c>
      <c r="BP13">
        <v>2</v>
      </c>
      <c r="BQ13">
        <v>2136.6619999999998</v>
      </c>
      <c r="BR13">
        <v>5.8224829593786241E-2</v>
      </c>
      <c r="BS13">
        <v>0.37152857815834089</v>
      </c>
      <c r="BT13">
        <v>0.174571364118424</v>
      </c>
      <c r="BU13">
        <v>14.555</v>
      </c>
      <c r="BV13">
        <v>0.18720789717793457</v>
      </c>
      <c r="BW13">
        <v>20.218452895216934</v>
      </c>
      <c r="BX13">
        <v>22</v>
      </c>
      <c r="BY13">
        <v>4</v>
      </c>
      <c r="BZ13">
        <v>432</v>
      </c>
    </row>
    <row r="14" spans="1:78" ht="16.5">
      <c r="A14" s="42" t="str">
        <f t="shared" si="1"/>
        <v>강인여객</v>
      </c>
      <c r="B14" s="43" t="str">
        <f t="shared" si="2"/>
        <v>권용국</v>
      </c>
      <c r="C14" s="44" t="str">
        <f t="shared" si="3"/>
        <v>S</v>
      </c>
      <c r="D14" s="45">
        <f t="shared" si="4"/>
        <v>1.0289161316032256</v>
      </c>
      <c r="E14" s="46">
        <f t="shared" si="5"/>
        <v>47</v>
      </c>
      <c r="F14" s="47" t="str">
        <f t="shared" si="6"/>
        <v>103</v>
      </c>
      <c r="G14" s="48" t="str">
        <f t="shared" si="7"/>
        <v>70바5064</v>
      </c>
      <c r="H14" s="49">
        <f t="shared" si="8"/>
        <v>4</v>
      </c>
      <c r="I14" s="50">
        <f t="shared" si="9"/>
        <v>2362.0070000000001</v>
      </c>
      <c r="J14" s="51">
        <f t="shared" si="10"/>
        <v>2.2779322192254771E-3</v>
      </c>
      <c r="K14" s="51">
        <f t="shared" si="11"/>
        <v>0.35053691495913475</v>
      </c>
      <c r="L14" s="51">
        <f t="shared" si="12"/>
        <v>0.20025342854614742</v>
      </c>
      <c r="M14" s="52">
        <f t="shared" si="13"/>
        <v>12.048</v>
      </c>
      <c r="N14" s="53">
        <f t="shared" si="14"/>
        <v>0.16934750828426842</v>
      </c>
      <c r="O14" s="53">
        <f t="shared" si="15"/>
        <v>25.825495013350935</v>
      </c>
      <c r="P14" s="111">
        <f t="shared" si="16"/>
        <v>0</v>
      </c>
      <c r="Q14" s="112">
        <f t="shared" si="17"/>
        <v>4</v>
      </c>
      <c r="R14" s="112">
        <f t="shared" si="18"/>
        <v>610</v>
      </c>
      <c r="T14">
        <v>502</v>
      </c>
      <c r="U14">
        <v>47</v>
      </c>
      <c r="V14" t="s">
        <v>355</v>
      </c>
      <c r="W14">
        <v>2362.0070000000001</v>
      </c>
      <c r="X14">
        <v>1045.1510000000001</v>
      </c>
      <c r="Y14">
        <v>2.2599999999999998</v>
      </c>
      <c r="Z14">
        <v>12.048</v>
      </c>
      <c r="AA14">
        <v>139.00413599999999</v>
      </c>
      <c r="AB14">
        <v>0.31664199999999998</v>
      </c>
      <c r="AC14">
        <v>48.726081000000001</v>
      </c>
      <c r="AD14" s="1">
        <v>473</v>
      </c>
      <c r="AE14">
        <v>4</v>
      </c>
      <c r="AF14">
        <v>610</v>
      </c>
      <c r="AG14">
        <v>70</v>
      </c>
      <c r="AH14">
        <v>16.992349999999998</v>
      </c>
      <c r="AI14">
        <v>449.8</v>
      </c>
      <c r="AJ14">
        <v>0</v>
      </c>
      <c r="AK14">
        <v>0</v>
      </c>
      <c r="AL14">
        <v>0</v>
      </c>
      <c r="AM14">
        <v>1.0289161316032256</v>
      </c>
      <c r="AN14" t="s">
        <v>71</v>
      </c>
      <c r="AO14">
        <v>1907.2950000000001</v>
      </c>
      <c r="AP14" t="s">
        <v>603</v>
      </c>
      <c r="AQ14" t="s">
        <v>116</v>
      </c>
      <c r="AR14" t="s">
        <v>117</v>
      </c>
      <c r="AS14" t="s">
        <v>116</v>
      </c>
      <c r="AT14" t="s">
        <v>117</v>
      </c>
      <c r="AU14" t="s">
        <v>173</v>
      </c>
      <c r="AV14" t="s">
        <v>355</v>
      </c>
      <c r="AW14" t="s">
        <v>71</v>
      </c>
      <c r="AX14">
        <v>47</v>
      </c>
      <c r="AY14" t="s">
        <v>466</v>
      </c>
      <c r="AZ14">
        <v>6</v>
      </c>
      <c r="BA14" t="s">
        <v>482</v>
      </c>
      <c r="BB14">
        <v>4</v>
      </c>
      <c r="BC14">
        <v>1</v>
      </c>
      <c r="BE14" t="s">
        <v>71</v>
      </c>
      <c r="BF14">
        <v>0</v>
      </c>
      <c r="BG14" t="s">
        <v>389</v>
      </c>
      <c r="BI14" t="s">
        <v>116</v>
      </c>
      <c r="BJ14" t="s">
        <v>355</v>
      </c>
      <c r="BK14" t="s">
        <v>71</v>
      </c>
      <c r="BL14">
        <v>1.0289161316032256</v>
      </c>
      <c r="BM14">
        <v>47</v>
      </c>
      <c r="BN14" t="s">
        <v>117</v>
      </c>
      <c r="BO14" t="s">
        <v>173</v>
      </c>
      <c r="BP14">
        <v>4</v>
      </c>
      <c r="BQ14">
        <v>2362.0070000000001</v>
      </c>
      <c r="BR14">
        <v>2.2779322192254771E-3</v>
      </c>
      <c r="BS14">
        <v>0.35053691495913475</v>
      </c>
      <c r="BT14">
        <v>0.20025342854614742</v>
      </c>
      <c r="BU14">
        <v>12.048</v>
      </c>
      <c r="BV14">
        <v>0.16934750828426842</v>
      </c>
      <c r="BW14">
        <v>25.825495013350935</v>
      </c>
      <c r="BX14">
        <v>0</v>
      </c>
      <c r="BY14">
        <v>4</v>
      </c>
      <c r="BZ14">
        <v>610</v>
      </c>
    </row>
    <row r="15" spans="1:78" ht="16.5">
      <c r="A15" s="59" t="str">
        <f t="shared" si="1"/>
        <v>강인여객</v>
      </c>
      <c r="B15" s="60" t="str">
        <f t="shared" si="2"/>
        <v>김광수</v>
      </c>
      <c r="C15" s="61" t="str">
        <f t="shared" si="3"/>
        <v>S</v>
      </c>
      <c r="D15" s="62">
        <f t="shared" si="4"/>
        <v>1.0261478186656441</v>
      </c>
      <c r="E15" s="63">
        <f t="shared" si="5"/>
        <v>9389</v>
      </c>
      <c r="F15" s="64" t="str">
        <f t="shared" si="6"/>
        <v>급행91</v>
      </c>
      <c r="G15" s="65" t="str">
        <f t="shared" si="7"/>
        <v>70바6017</v>
      </c>
      <c r="H15" s="66">
        <f t="shared" si="8"/>
        <v>2</v>
      </c>
      <c r="I15" s="67">
        <f t="shared" si="9"/>
        <v>3664.4690000000001</v>
      </c>
      <c r="J15" s="68">
        <f t="shared" si="10"/>
        <v>1.6253270840718457E-2</v>
      </c>
      <c r="K15" s="68">
        <f t="shared" si="11"/>
        <v>0.30253326026656852</v>
      </c>
      <c r="L15" s="68">
        <f t="shared" si="12"/>
        <v>0.24478307771194135</v>
      </c>
      <c r="M15" s="69">
        <f t="shared" si="13"/>
        <v>13.663</v>
      </c>
      <c r="N15" s="70">
        <f t="shared" si="14"/>
        <v>0.38204716699745583</v>
      </c>
      <c r="O15" s="70">
        <f t="shared" si="15"/>
        <v>9.6876245917212014</v>
      </c>
      <c r="P15" s="109">
        <f t="shared" si="16"/>
        <v>0</v>
      </c>
      <c r="Q15" s="110">
        <f t="shared" si="17"/>
        <v>14</v>
      </c>
      <c r="R15" s="110">
        <f t="shared" si="18"/>
        <v>355</v>
      </c>
      <c r="T15">
        <v>502</v>
      </c>
      <c r="U15">
        <v>9389</v>
      </c>
      <c r="V15" t="s">
        <v>252</v>
      </c>
      <c r="W15">
        <v>3664.4690000000001</v>
      </c>
      <c r="X15">
        <v>1335.3130000000001</v>
      </c>
      <c r="Y15">
        <v>2.7440000000000002</v>
      </c>
      <c r="Z15">
        <v>13.663</v>
      </c>
      <c r="AA15">
        <v>137.35382999999999</v>
      </c>
      <c r="AB15">
        <v>2.2324489999999999</v>
      </c>
      <c r="AC15">
        <v>41.554102</v>
      </c>
      <c r="AD15" s="1">
        <v>897</v>
      </c>
      <c r="AE15">
        <v>14</v>
      </c>
      <c r="AF15">
        <v>355</v>
      </c>
      <c r="AG15">
        <v>98</v>
      </c>
      <c r="AH15">
        <v>26.679044000000001</v>
      </c>
      <c r="AI15">
        <v>14167.4</v>
      </c>
      <c r="AJ15">
        <v>1383.5</v>
      </c>
      <c r="AK15">
        <v>0</v>
      </c>
      <c r="AL15">
        <v>0</v>
      </c>
      <c r="AM15">
        <v>1.0261478186656441</v>
      </c>
      <c r="AN15" t="s">
        <v>71</v>
      </c>
      <c r="AO15">
        <v>3467.056</v>
      </c>
      <c r="AP15" t="s">
        <v>604</v>
      </c>
      <c r="AQ15" t="s">
        <v>116</v>
      </c>
      <c r="AR15" t="s">
        <v>120</v>
      </c>
      <c r="AS15" t="s">
        <v>116</v>
      </c>
      <c r="AT15" t="s">
        <v>120</v>
      </c>
      <c r="AU15" t="s">
        <v>237</v>
      </c>
      <c r="AV15" t="s">
        <v>252</v>
      </c>
      <c r="AW15" t="s">
        <v>71</v>
      </c>
      <c r="AX15">
        <v>9389</v>
      </c>
      <c r="AY15" t="s">
        <v>468</v>
      </c>
      <c r="AZ15">
        <v>8</v>
      </c>
      <c r="BA15" t="s">
        <v>559</v>
      </c>
      <c r="BB15">
        <v>2</v>
      </c>
      <c r="BC15">
        <v>1</v>
      </c>
      <c r="BE15" t="s">
        <v>71</v>
      </c>
      <c r="BF15">
        <v>0</v>
      </c>
      <c r="BG15" t="s">
        <v>389</v>
      </c>
      <c r="BI15" t="s">
        <v>116</v>
      </c>
      <c r="BJ15" t="s">
        <v>252</v>
      </c>
      <c r="BK15" t="s">
        <v>71</v>
      </c>
      <c r="BL15">
        <v>1.0261478186656441</v>
      </c>
      <c r="BM15">
        <v>9389</v>
      </c>
      <c r="BN15" t="s">
        <v>120</v>
      </c>
      <c r="BO15" t="s">
        <v>237</v>
      </c>
      <c r="BP15">
        <v>2</v>
      </c>
      <c r="BQ15">
        <v>3664.4690000000001</v>
      </c>
      <c r="BR15">
        <v>1.6253270840718457E-2</v>
      </c>
      <c r="BS15">
        <v>0.30253326026656852</v>
      </c>
      <c r="BT15">
        <v>0.24478307771194135</v>
      </c>
      <c r="BU15">
        <v>13.663</v>
      </c>
      <c r="BV15">
        <v>0.38204716699745583</v>
      </c>
      <c r="BW15">
        <v>9.6876245917212014</v>
      </c>
      <c r="BX15">
        <v>0</v>
      </c>
      <c r="BY15">
        <v>14</v>
      </c>
      <c r="BZ15">
        <v>355</v>
      </c>
    </row>
    <row r="16" spans="1:78" ht="16.5">
      <c r="A16" s="42" t="str">
        <f t="shared" si="1"/>
        <v>강인여객</v>
      </c>
      <c r="B16" s="43" t="str">
        <f t="shared" si="2"/>
        <v>김광원</v>
      </c>
      <c r="C16" s="44" t="str">
        <f t="shared" si="3"/>
        <v>S</v>
      </c>
      <c r="D16" s="45">
        <f t="shared" si="4"/>
        <v>1.0380599256874381</v>
      </c>
      <c r="E16" s="46">
        <f t="shared" si="5"/>
        <v>2488</v>
      </c>
      <c r="F16" s="47" t="str">
        <f t="shared" si="6"/>
        <v>103-1</v>
      </c>
      <c r="G16" s="48" t="str">
        <f t="shared" si="7"/>
        <v>70바6037</v>
      </c>
      <c r="H16" s="49">
        <f t="shared" si="8"/>
        <v>2</v>
      </c>
      <c r="I16" s="50">
        <f t="shared" si="9"/>
        <v>1659.124</v>
      </c>
      <c r="J16" s="51">
        <f t="shared" si="10"/>
        <v>5.329081624810948E-3</v>
      </c>
      <c r="K16" s="51">
        <f t="shared" si="11"/>
        <v>0.35868459533266472</v>
      </c>
      <c r="L16" s="51">
        <f t="shared" si="12"/>
        <v>9.221733878842088E-2</v>
      </c>
      <c r="M16" s="52">
        <f t="shared" si="13"/>
        <v>10.209</v>
      </c>
      <c r="N16" s="53">
        <f t="shared" si="14"/>
        <v>6.0272770449948283E-2</v>
      </c>
      <c r="O16" s="53">
        <f t="shared" si="15"/>
        <v>7.0519141426439491</v>
      </c>
      <c r="P16" s="111">
        <f t="shared" si="16"/>
        <v>7</v>
      </c>
      <c r="Q16" s="112">
        <f t="shared" si="17"/>
        <v>1</v>
      </c>
      <c r="R16" s="112">
        <f t="shared" si="18"/>
        <v>117</v>
      </c>
      <c r="T16">
        <v>502</v>
      </c>
      <c r="U16">
        <v>2488</v>
      </c>
      <c r="V16" t="s">
        <v>253</v>
      </c>
      <c r="W16">
        <v>1659.124</v>
      </c>
      <c r="X16">
        <v>696.91099999999994</v>
      </c>
      <c r="Y16">
        <v>2.3809999999999998</v>
      </c>
      <c r="Z16">
        <v>10.209</v>
      </c>
      <c r="AA16">
        <v>99.866363000000007</v>
      </c>
      <c r="AB16">
        <v>0.532196</v>
      </c>
      <c r="AC16">
        <v>35.820526000000001</v>
      </c>
      <c r="AD16" s="1">
        <v>153</v>
      </c>
      <c r="AE16">
        <v>1</v>
      </c>
      <c r="AF16">
        <v>117</v>
      </c>
      <c r="AG16">
        <v>88</v>
      </c>
      <c r="AH16">
        <v>16.613441000000002</v>
      </c>
      <c r="AI16">
        <v>1226.2</v>
      </c>
      <c r="AJ16">
        <v>12.8</v>
      </c>
      <c r="AK16">
        <v>7</v>
      </c>
      <c r="AL16">
        <v>4603</v>
      </c>
      <c r="AM16">
        <v>1.0380599256874381</v>
      </c>
      <c r="AN16" t="s">
        <v>71</v>
      </c>
      <c r="AO16">
        <v>1546.2950000000001</v>
      </c>
      <c r="AP16" t="s">
        <v>605</v>
      </c>
      <c r="AQ16" t="s">
        <v>116</v>
      </c>
      <c r="AR16" t="s">
        <v>118</v>
      </c>
      <c r="AS16" t="s">
        <v>116</v>
      </c>
      <c r="AT16" t="s">
        <v>118</v>
      </c>
      <c r="AU16" t="s">
        <v>215</v>
      </c>
      <c r="AV16" t="s">
        <v>253</v>
      </c>
      <c r="AW16" t="s">
        <v>71</v>
      </c>
      <c r="AX16">
        <v>2488</v>
      </c>
      <c r="AY16" t="s">
        <v>470</v>
      </c>
      <c r="AZ16">
        <v>16</v>
      </c>
      <c r="BA16" t="s">
        <v>606</v>
      </c>
      <c r="BB16">
        <v>2</v>
      </c>
      <c r="BC16">
        <v>1</v>
      </c>
      <c r="BE16" t="s">
        <v>71</v>
      </c>
      <c r="BF16">
        <v>0</v>
      </c>
      <c r="BG16" t="s">
        <v>389</v>
      </c>
      <c r="BI16" t="s">
        <v>116</v>
      </c>
      <c r="BJ16" t="s">
        <v>253</v>
      </c>
      <c r="BK16" t="s">
        <v>71</v>
      </c>
      <c r="BL16">
        <v>1.0380599256874381</v>
      </c>
      <c r="BM16">
        <v>2488</v>
      </c>
      <c r="BN16" t="s">
        <v>118</v>
      </c>
      <c r="BO16" t="s">
        <v>215</v>
      </c>
      <c r="BP16">
        <v>2</v>
      </c>
      <c r="BQ16">
        <v>1659.124</v>
      </c>
      <c r="BR16">
        <v>5.329081624810948E-3</v>
      </c>
      <c r="BS16">
        <v>0.35868459533266472</v>
      </c>
      <c r="BT16">
        <v>9.221733878842088E-2</v>
      </c>
      <c r="BU16">
        <v>10.209</v>
      </c>
      <c r="BV16">
        <v>6.0272770449948283E-2</v>
      </c>
      <c r="BW16">
        <v>7.0519141426439491</v>
      </c>
      <c r="BX16">
        <v>7</v>
      </c>
      <c r="BY16">
        <v>1</v>
      </c>
      <c r="BZ16">
        <v>117</v>
      </c>
    </row>
    <row r="17" spans="1:78" ht="16.5">
      <c r="A17" s="59" t="str">
        <f t="shared" si="1"/>
        <v>강인여객</v>
      </c>
      <c r="B17" s="60" t="str">
        <f t="shared" si="2"/>
        <v>김기영</v>
      </c>
      <c r="C17" s="61" t="str">
        <f t="shared" si="3"/>
        <v>C</v>
      </c>
      <c r="D17" s="62">
        <f t="shared" si="4"/>
        <v>0.8841062229531601</v>
      </c>
      <c r="E17" s="63">
        <f t="shared" si="5"/>
        <v>1046</v>
      </c>
      <c r="F17" s="64" t="str">
        <f t="shared" si="6"/>
        <v>103</v>
      </c>
      <c r="G17" s="65" t="str">
        <f t="shared" si="7"/>
        <v>70바5067</v>
      </c>
      <c r="H17" s="66">
        <f t="shared" si="8"/>
        <v>3</v>
      </c>
      <c r="I17" s="67">
        <f t="shared" si="9"/>
        <v>2350.9299999999998</v>
      </c>
      <c r="J17" s="68">
        <f t="shared" si="10"/>
        <v>7.8120311874325067E-3</v>
      </c>
      <c r="K17" s="68">
        <f t="shared" si="11"/>
        <v>0.36733062714872777</v>
      </c>
      <c r="L17" s="68">
        <f t="shared" si="12"/>
        <v>0.13696707260530941</v>
      </c>
      <c r="M17" s="69">
        <f t="shared" si="13"/>
        <v>15.516</v>
      </c>
      <c r="N17" s="70">
        <f t="shared" si="14"/>
        <v>0.42536357951959441</v>
      </c>
      <c r="O17" s="70">
        <f t="shared" si="15"/>
        <v>17.652588550063168</v>
      </c>
      <c r="P17" s="109">
        <f t="shared" si="16"/>
        <v>8</v>
      </c>
      <c r="Q17" s="110">
        <f t="shared" si="17"/>
        <v>10</v>
      </c>
      <c r="R17" s="110">
        <f t="shared" si="18"/>
        <v>415</v>
      </c>
      <c r="T17">
        <v>502</v>
      </c>
      <c r="U17">
        <v>1046</v>
      </c>
      <c r="V17" t="s">
        <v>254</v>
      </c>
      <c r="W17">
        <v>2350.9299999999998</v>
      </c>
      <c r="X17">
        <v>1211.0170000000001</v>
      </c>
      <c r="Y17">
        <v>1.9410000000000001</v>
      </c>
      <c r="Z17">
        <v>15.516</v>
      </c>
      <c r="AA17">
        <v>141.764411</v>
      </c>
      <c r="AB17">
        <v>1.1074679999999999</v>
      </c>
      <c r="AC17">
        <v>52.07441</v>
      </c>
      <c r="AD17" s="1">
        <v>322</v>
      </c>
      <c r="AE17">
        <v>10</v>
      </c>
      <c r="AF17">
        <v>415</v>
      </c>
      <c r="AG17">
        <v>86</v>
      </c>
      <c r="AH17">
        <v>16.583358</v>
      </c>
      <c r="AI17">
        <v>1096.3</v>
      </c>
      <c r="AJ17">
        <v>7.3</v>
      </c>
      <c r="AK17">
        <v>8</v>
      </c>
      <c r="AL17">
        <v>1393</v>
      </c>
      <c r="AM17">
        <v>0.8841062229531601</v>
      </c>
      <c r="AN17" t="s">
        <v>69</v>
      </c>
      <c r="AO17">
        <v>2102.5639999999999</v>
      </c>
      <c r="AP17" t="s">
        <v>607</v>
      </c>
      <c r="AQ17" t="s">
        <v>116</v>
      </c>
      <c r="AR17" t="s">
        <v>117</v>
      </c>
      <c r="AS17" t="s">
        <v>116</v>
      </c>
      <c r="AT17" t="s">
        <v>117</v>
      </c>
      <c r="AU17" t="s">
        <v>176</v>
      </c>
      <c r="AV17" t="s">
        <v>254</v>
      </c>
      <c r="AW17" t="s">
        <v>69</v>
      </c>
      <c r="AX17">
        <v>1046</v>
      </c>
      <c r="AY17" t="s">
        <v>455</v>
      </c>
      <c r="AZ17">
        <v>3</v>
      </c>
      <c r="BA17" t="s">
        <v>196</v>
      </c>
      <c r="BB17">
        <v>3</v>
      </c>
      <c r="BC17">
        <v>1</v>
      </c>
      <c r="BE17" t="s">
        <v>68</v>
      </c>
      <c r="BF17">
        <v>-1</v>
      </c>
      <c r="BG17" t="s">
        <v>390</v>
      </c>
      <c r="BI17" t="s">
        <v>116</v>
      </c>
      <c r="BJ17" t="s">
        <v>254</v>
      </c>
      <c r="BK17" t="s">
        <v>69</v>
      </c>
      <c r="BL17">
        <v>0.8841062229531601</v>
      </c>
      <c r="BM17">
        <v>1046</v>
      </c>
      <c r="BN17" t="s">
        <v>117</v>
      </c>
      <c r="BO17" t="s">
        <v>176</v>
      </c>
      <c r="BP17">
        <v>3</v>
      </c>
      <c r="BQ17">
        <v>2350.9299999999998</v>
      </c>
      <c r="BR17">
        <v>7.8120311874325067E-3</v>
      </c>
      <c r="BS17">
        <v>0.36733062714872777</v>
      </c>
      <c r="BT17">
        <v>0.13696707260530941</v>
      </c>
      <c r="BU17">
        <v>15.516</v>
      </c>
      <c r="BV17">
        <v>0.42536357951959441</v>
      </c>
      <c r="BW17">
        <v>17.652588550063168</v>
      </c>
      <c r="BX17">
        <v>8</v>
      </c>
      <c r="BY17">
        <v>10</v>
      </c>
      <c r="BZ17">
        <v>415</v>
      </c>
    </row>
    <row r="18" spans="1:78" ht="16.5">
      <c r="A18" s="42" t="str">
        <f t="shared" si="1"/>
        <v>강인여객</v>
      </c>
      <c r="B18" s="43" t="str">
        <f t="shared" si="2"/>
        <v>김남원</v>
      </c>
      <c r="C18" s="44" t="str">
        <f t="shared" si="3"/>
        <v>B</v>
      </c>
      <c r="D18" s="45">
        <f t="shared" si="4"/>
        <v>0.91283989684372191</v>
      </c>
      <c r="E18" s="46">
        <f t="shared" si="5"/>
        <v>2278</v>
      </c>
      <c r="F18" s="47" t="str">
        <f t="shared" si="6"/>
        <v>223</v>
      </c>
      <c r="G18" s="48" t="str">
        <f t="shared" si="7"/>
        <v>72바1600</v>
      </c>
      <c r="H18" s="49">
        <f t="shared" si="8"/>
        <v>2</v>
      </c>
      <c r="I18" s="50">
        <f t="shared" si="9"/>
        <v>412.90600000000001</v>
      </c>
      <c r="J18" s="51">
        <f t="shared" si="10"/>
        <v>4.9300023502447127E-3</v>
      </c>
      <c r="K18" s="51">
        <f t="shared" si="11"/>
        <v>0.34698577070430076</v>
      </c>
      <c r="L18" s="51">
        <f t="shared" si="12"/>
        <v>0.17679568715397692</v>
      </c>
      <c r="M18" s="52">
        <f t="shared" si="13"/>
        <v>14.804</v>
      </c>
      <c r="N18" s="53">
        <f t="shared" si="14"/>
        <v>0</v>
      </c>
      <c r="O18" s="53">
        <f t="shared" si="15"/>
        <v>34.87476568516805</v>
      </c>
      <c r="P18" s="111">
        <f t="shared" si="16"/>
        <v>6</v>
      </c>
      <c r="Q18" s="112">
        <f t="shared" si="17"/>
        <v>0</v>
      </c>
      <c r="R18" s="112">
        <f t="shared" si="18"/>
        <v>144</v>
      </c>
      <c r="T18">
        <v>502</v>
      </c>
      <c r="U18">
        <v>2278</v>
      </c>
      <c r="V18" t="s">
        <v>608</v>
      </c>
      <c r="W18">
        <v>412.90600000000001</v>
      </c>
      <c r="X18">
        <v>177.49799999999999</v>
      </c>
      <c r="Y18">
        <v>2.3260000000000001</v>
      </c>
      <c r="Z18">
        <v>14.804</v>
      </c>
      <c r="AA18">
        <v>19.776664</v>
      </c>
      <c r="AB18">
        <v>9.7499000000000002E-2</v>
      </c>
      <c r="AC18">
        <v>6.8622209999999999</v>
      </c>
      <c r="AD18" s="1">
        <v>73</v>
      </c>
      <c r="AE18">
        <v>0</v>
      </c>
      <c r="AF18">
        <v>144</v>
      </c>
      <c r="AG18">
        <v>90</v>
      </c>
      <c r="AH18">
        <v>20.878444999999999</v>
      </c>
      <c r="AI18">
        <v>3483.3</v>
      </c>
      <c r="AJ18">
        <v>942.6</v>
      </c>
      <c r="AK18">
        <v>6</v>
      </c>
      <c r="AL18">
        <v>5227</v>
      </c>
      <c r="AM18">
        <v>0.91283989684372191</v>
      </c>
      <c r="AN18" t="s">
        <v>68</v>
      </c>
      <c r="AO18">
        <v>206.68299999999999</v>
      </c>
      <c r="AP18" t="s">
        <v>609</v>
      </c>
      <c r="AQ18" t="s">
        <v>116</v>
      </c>
      <c r="AR18" t="s">
        <v>119</v>
      </c>
      <c r="AS18" t="s">
        <v>116</v>
      </c>
      <c r="AT18" t="s">
        <v>119</v>
      </c>
      <c r="AU18" t="s">
        <v>233</v>
      </c>
      <c r="AV18" t="s">
        <v>608</v>
      </c>
      <c r="AW18" t="s">
        <v>68</v>
      </c>
      <c r="AX18">
        <v>2278</v>
      </c>
      <c r="AY18" t="s">
        <v>493</v>
      </c>
      <c r="AZ18">
        <v>2</v>
      </c>
      <c r="BA18" t="s">
        <v>401</v>
      </c>
      <c r="BB18">
        <v>2</v>
      </c>
      <c r="BC18">
        <v>1</v>
      </c>
      <c r="BE18" t="s">
        <v>365</v>
      </c>
      <c r="BF18" t="s">
        <v>366</v>
      </c>
      <c r="BG18" t="s">
        <v>365</v>
      </c>
      <c r="BI18" t="s">
        <v>116</v>
      </c>
      <c r="BJ18" t="s">
        <v>608</v>
      </c>
      <c r="BK18" t="s">
        <v>68</v>
      </c>
      <c r="BL18">
        <v>0.91283989684372191</v>
      </c>
      <c r="BM18">
        <v>2278</v>
      </c>
      <c r="BN18" t="s">
        <v>119</v>
      </c>
      <c r="BO18" t="s">
        <v>233</v>
      </c>
      <c r="BP18">
        <v>2</v>
      </c>
      <c r="BQ18">
        <v>412.90600000000001</v>
      </c>
      <c r="BR18">
        <v>4.9300023502447127E-3</v>
      </c>
      <c r="BS18">
        <v>0.34698577070430076</v>
      </c>
      <c r="BT18">
        <v>0.17679568715397692</v>
      </c>
      <c r="BU18">
        <v>14.804</v>
      </c>
      <c r="BV18">
        <v>0</v>
      </c>
      <c r="BW18">
        <v>34.87476568516805</v>
      </c>
      <c r="BX18">
        <v>6</v>
      </c>
      <c r="BY18">
        <v>0</v>
      </c>
      <c r="BZ18">
        <v>144</v>
      </c>
    </row>
    <row r="19" spans="1:78" ht="16.5">
      <c r="A19" s="59" t="str">
        <f t="shared" si="1"/>
        <v>강인여객</v>
      </c>
      <c r="B19" s="60" t="str">
        <f t="shared" si="2"/>
        <v>김도경</v>
      </c>
      <c r="C19" s="61" t="str">
        <f t="shared" si="3"/>
        <v>F</v>
      </c>
      <c r="D19" s="62">
        <f t="shared" si="4"/>
        <v>0.79893478200970003</v>
      </c>
      <c r="E19" s="63">
        <f t="shared" si="5"/>
        <v>391</v>
      </c>
      <c r="F19" s="64" t="str">
        <f t="shared" si="6"/>
        <v>103</v>
      </c>
      <c r="G19" s="65" t="str">
        <f t="shared" si="7"/>
        <v>70바5085</v>
      </c>
      <c r="H19" s="66">
        <f t="shared" si="8"/>
        <v>15</v>
      </c>
      <c r="I19" s="67">
        <f t="shared" si="9"/>
        <v>1940.7930000000003</v>
      </c>
      <c r="J19" s="68">
        <f t="shared" si="10"/>
        <v>3.9666645990802191E-2</v>
      </c>
      <c r="K19" s="68">
        <f t="shared" si="11"/>
        <v>0.42371470870348493</v>
      </c>
      <c r="L19" s="68">
        <f t="shared" si="12"/>
        <v>0.14427092430774427</v>
      </c>
      <c r="M19" s="69">
        <f t="shared" si="13"/>
        <v>19.577999999999999</v>
      </c>
      <c r="N19" s="70">
        <f t="shared" si="14"/>
        <v>2.0724490507241322</v>
      </c>
      <c r="O19" s="70">
        <f t="shared" si="15"/>
        <v>60.540632875698897</v>
      </c>
      <c r="P19" s="109">
        <f t="shared" si="16"/>
        <v>34</v>
      </c>
      <c r="Q19" s="110">
        <f t="shared" si="17"/>
        <v>47</v>
      </c>
      <c r="R19" s="110">
        <f t="shared" si="18"/>
        <v>1292</v>
      </c>
      <c r="T19">
        <v>502</v>
      </c>
      <c r="U19">
        <v>391</v>
      </c>
      <c r="V19" t="s">
        <v>431</v>
      </c>
      <c r="W19">
        <v>1940.7929999999999</v>
      </c>
      <c r="X19">
        <v>1115.4179999999999</v>
      </c>
      <c r="Y19">
        <v>1.74</v>
      </c>
      <c r="Z19">
        <v>19.577999999999999</v>
      </c>
      <c r="AA19">
        <v>127.072478</v>
      </c>
      <c r="AB19">
        <v>5.0405389999999999</v>
      </c>
      <c r="AC19">
        <v>53.842478</v>
      </c>
      <c r="AD19" s="1">
        <v>280</v>
      </c>
      <c r="AE19">
        <v>47</v>
      </c>
      <c r="AF19">
        <v>1292</v>
      </c>
      <c r="AG19">
        <v>90</v>
      </c>
      <c r="AH19">
        <v>15.273118</v>
      </c>
      <c r="AI19">
        <v>4429.8999999999996</v>
      </c>
      <c r="AJ19">
        <v>210.8</v>
      </c>
      <c r="AK19">
        <v>34</v>
      </c>
      <c r="AL19">
        <v>23375</v>
      </c>
      <c r="AM19">
        <v>0.79893478200970003</v>
      </c>
      <c r="AN19" t="s">
        <v>70</v>
      </c>
      <c r="AO19">
        <v>244.23599999999999</v>
      </c>
      <c r="AP19" t="s">
        <v>610</v>
      </c>
      <c r="AQ19" t="s">
        <v>116</v>
      </c>
      <c r="AR19" t="s">
        <v>117</v>
      </c>
      <c r="AS19" t="s">
        <v>116</v>
      </c>
      <c r="AT19" t="s">
        <v>117</v>
      </c>
      <c r="AU19" t="s">
        <v>180</v>
      </c>
      <c r="AV19" t="s">
        <v>431</v>
      </c>
      <c r="AW19" t="s">
        <v>70</v>
      </c>
      <c r="AX19">
        <v>391</v>
      </c>
      <c r="AY19" t="s">
        <v>462</v>
      </c>
      <c r="AZ19">
        <v>1</v>
      </c>
      <c r="BA19" t="s">
        <v>391</v>
      </c>
      <c r="BB19">
        <v>15</v>
      </c>
      <c r="BC19">
        <v>1</v>
      </c>
      <c r="BE19" t="s">
        <v>70</v>
      </c>
      <c r="BF19">
        <v>0</v>
      </c>
      <c r="BG19" t="s">
        <v>389</v>
      </c>
      <c r="BI19" t="s">
        <v>116</v>
      </c>
      <c r="BJ19" t="s">
        <v>431</v>
      </c>
      <c r="BK19" t="s">
        <v>70</v>
      </c>
      <c r="BL19">
        <v>0.79893478200970003</v>
      </c>
      <c r="BM19">
        <v>391</v>
      </c>
      <c r="BN19" t="s">
        <v>117</v>
      </c>
      <c r="BO19" t="s">
        <v>180</v>
      </c>
      <c r="BP19">
        <v>15</v>
      </c>
      <c r="BQ19">
        <v>1940.7930000000003</v>
      </c>
      <c r="BR19">
        <v>3.9666645990802191E-2</v>
      </c>
      <c r="BS19">
        <v>0.42371470870348493</v>
      </c>
      <c r="BT19">
        <v>0.14427092430774432</v>
      </c>
      <c r="BU19">
        <v>19.577999999999999</v>
      </c>
      <c r="BV19">
        <v>2.0724490507241322</v>
      </c>
      <c r="BW19">
        <v>60.540632875698897</v>
      </c>
      <c r="BX19">
        <v>34</v>
      </c>
      <c r="BY19">
        <v>47</v>
      </c>
      <c r="BZ19">
        <v>1292</v>
      </c>
    </row>
    <row r="20" spans="1:78" ht="16.5">
      <c r="A20" s="42" t="str">
        <f t="shared" si="1"/>
        <v>강인여객</v>
      </c>
      <c r="B20" s="43" t="str">
        <f t="shared" si="2"/>
        <v>김민식</v>
      </c>
      <c r="C20" s="44" t="str">
        <f t="shared" si="3"/>
        <v>A</v>
      </c>
      <c r="D20" s="45">
        <f t="shared" si="4"/>
        <v>0.99987905126804244</v>
      </c>
      <c r="E20" s="46">
        <f t="shared" si="5"/>
        <v>3369</v>
      </c>
      <c r="F20" s="47" t="str">
        <f t="shared" si="6"/>
        <v>급행91</v>
      </c>
      <c r="G20" s="48" t="str">
        <f t="shared" si="7"/>
        <v>72바1602</v>
      </c>
      <c r="H20" s="49">
        <f t="shared" si="8"/>
        <v>8</v>
      </c>
      <c r="I20" s="50">
        <f t="shared" si="9"/>
        <v>3571.3779999999997</v>
      </c>
      <c r="J20" s="51">
        <f t="shared" si="10"/>
        <v>6.3641331941376625E-2</v>
      </c>
      <c r="K20" s="51">
        <f t="shared" si="11"/>
        <v>0.35276346992751906</v>
      </c>
      <c r="L20" s="51">
        <f t="shared" si="12"/>
        <v>0.15344217274116603</v>
      </c>
      <c r="M20" s="52">
        <f t="shared" si="13"/>
        <v>17.991</v>
      </c>
      <c r="N20" s="53">
        <f t="shared" si="14"/>
        <v>0.25200356837052817</v>
      </c>
      <c r="O20" s="53">
        <f t="shared" si="15"/>
        <v>27.94439569264301</v>
      </c>
      <c r="P20" s="111">
        <f t="shared" si="16"/>
        <v>27</v>
      </c>
      <c r="Q20" s="112">
        <f t="shared" si="17"/>
        <v>9</v>
      </c>
      <c r="R20" s="112">
        <f t="shared" si="18"/>
        <v>1003</v>
      </c>
      <c r="T20">
        <v>502</v>
      </c>
      <c r="U20">
        <v>3369</v>
      </c>
      <c r="V20" t="s">
        <v>255</v>
      </c>
      <c r="W20">
        <v>3581.4259999999999</v>
      </c>
      <c r="X20">
        <v>1376.201</v>
      </c>
      <c r="Y20">
        <v>2.6019999999999999</v>
      </c>
      <c r="Z20">
        <v>17.991</v>
      </c>
      <c r="AA20">
        <v>149.30828299999999</v>
      </c>
      <c r="AB20">
        <v>9.5021780000000007</v>
      </c>
      <c r="AC20">
        <v>52.670507999999998</v>
      </c>
      <c r="AD20" s="1">
        <v>548</v>
      </c>
      <c r="AE20">
        <v>9</v>
      </c>
      <c r="AF20">
        <v>1003</v>
      </c>
      <c r="AG20">
        <v>108</v>
      </c>
      <c r="AH20">
        <v>23.986787</v>
      </c>
      <c r="AI20">
        <v>17533.8</v>
      </c>
      <c r="AJ20">
        <v>3124</v>
      </c>
      <c r="AK20">
        <v>27</v>
      </c>
      <c r="AL20">
        <v>33286</v>
      </c>
      <c r="AM20">
        <v>0.99987905126804244</v>
      </c>
      <c r="AN20" t="s">
        <v>66</v>
      </c>
      <c r="AO20">
        <v>788.05700000000002</v>
      </c>
      <c r="AP20" t="s">
        <v>611</v>
      </c>
      <c r="AQ20" t="s">
        <v>116</v>
      </c>
      <c r="AR20" t="s">
        <v>120</v>
      </c>
      <c r="AS20" t="s">
        <v>116</v>
      </c>
      <c r="AT20" t="s">
        <v>120</v>
      </c>
      <c r="AU20" t="s">
        <v>240</v>
      </c>
      <c r="AV20" t="s">
        <v>255</v>
      </c>
      <c r="AW20" t="s">
        <v>66</v>
      </c>
      <c r="AX20">
        <v>3369</v>
      </c>
      <c r="AY20" t="s">
        <v>475</v>
      </c>
      <c r="AZ20">
        <v>1</v>
      </c>
      <c r="BA20" t="s">
        <v>238</v>
      </c>
      <c r="BB20">
        <v>8</v>
      </c>
      <c r="BC20">
        <v>1</v>
      </c>
      <c r="BE20" t="s">
        <v>71</v>
      </c>
      <c r="BF20">
        <v>-1</v>
      </c>
      <c r="BG20" t="s">
        <v>390</v>
      </c>
      <c r="BI20" t="s">
        <v>116</v>
      </c>
      <c r="BJ20" t="s">
        <v>255</v>
      </c>
      <c r="BK20" t="s">
        <v>66</v>
      </c>
      <c r="BL20">
        <v>0.99987905126804244</v>
      </c>
      <c r="BM20">
        <v>3369</v>
      </c>
      <c r="BN20" t="s">
        <v>120</v>
      </c>
      <c r="BO20" t="s">
        <v>240</v>
      </c>
      <c r="BP20">
        <v>8</v>
      </c>
      <c r="BQ20">
        <v>3571.3779999999997</v>
      </c>
      <c r="BR20">
        <v>6.3641331941376625E-2</v>
      </c>
      <c r="BS20">
        <v>0.35276346992751906</v>
      </c>
      <c r="BT20">
        <v>0.15301167747148761</v>
      </c>
      <c r="BU20">
        <v>17.991</v>
      </c>
      <c r="BV20">
        <v>0.25200356837052817</v>
      </c>
      <c r="BW20">
        <v>27.94439569264301</v>
      </c>
      <c r="BX20">
        <v>27</v>
      </c>
      <c r="BY20">
        <v>9</v>
      </c>
      <c r="BZ20">
        <v>1003</v>
      </c>
    </row>
    <row r="21" spans="1:78" ht="16.5">
      <c r="A21" s="59" t="str">
        <f t="shared" si="1"/>
        <v>강인여객</v>
      </c>
      <c r="B21" s="60" t="str">
        <f t="shared" si="2"/>
        <v>김상용</v>
      </c>
      <c r="C21" s="61" t="str">
        <f t="shared" si="3"/>
        <v>S</v>
      </c>
      <c r="D21" s="62">
        <f t="shared" si="4"/>
        <v>1.0312385835526789</v>
      </c>
      <c r="E21" s="63">
        <f t="shared" si="5"/>
        <v>4096</v>
      </c>
      <c r="F21" s="64" t="str">
        <f t="shared" si="6"/>
        <v>급행91</v>
      </c>
      <c r="G21" s="65" t="str">
        <f t="shared" si="7"/>
        <v>72바1602</v>
      </c>
      <c r="H21" s="66">
        <f t="shared" si="8"/>
        <v>3</v>
      </c>
      <c r="I21" s="67">
        <f t="shared" si="9"/>
        <v>3445.3460000000005</v>
      </c>
      <c r="J21" s="68">
        <f t="shared" si="10"/>
        <v>5.3785967946315839E-3</v>
      </c>
      <c r="K21" s="68">
        <f t="shared" si="11"/>
        <v>0.30783705916921156</v>
      </c>
      <c r="L21" s="68">
        <f t="shared" si="12"/>
        <v>0.2530950447357101</v>
      </c>
      <c r="M21" s="69">
        <f t="shared" si="13"/>
        <v>13.984</v>
      </c>
      <c r="N21" s="70">
        <f t="shared" si="14"/>
        <v>0.14512330546772367</v>
      </c>
      <c r="O21" s="70">
        <f t="shared" si="15"/>
        <v>15.644292329420614</v>
      </c>
      <c r="P21" s="109">
        <f t="shared" si="16"/>
        <v>2</v>
      </c>
      <c r="Q21" s="110">
        <f t="shared" si="17"/>
        <v>5</v>
      </c>
      <c r="R21" s="110">
        <f t="shared" si="18"/>
        <v>539</v>
      </c>
      <c r="T21">
        <v>502</v>
      </c>
      <c r="U21">
        <v>4096</v>
      </c>
      <c r="V21" t="s">
        <v>256</v>
      </c>
      <c r="W21">
        <v>3445.346</v>
      </c>
      <c r="X21">
        <v>1237.6500000000001</v>
      </c>
      <c r="Y21">
        <v>2.7839999999999998</v>
      </c>
      <c r="Z21">
        <v>13.984</v>
      </c>
      <c r="AA21">
        <v>131.27327199999999</v>
      </c>
      <c r="AB21">
        <v>0.70606599999999997</v>
      </c>
      <c r="AC21">
        <v>40.410778000000001</v>
      </c>
      <c r="AD21" s="1">
        <v>872</v>
      </c>
      <c r="AE21">
        <v>5</v>
      </c>
      <c r="AF21">
        <v>539</v>
      </c>
      <c r="AG21">
        <v>92</v>
      </c>
      <c r="AH21">
        <v>26.245601000000001</v>
      </c>
      <c r="AI21">
        <v>13576.3</v>
      </c>
      <c r="AJ21">
        <v>761.8</v>
      </c>
      <c r="AK21">
        <v>2</v>
      </c>
      <c r="AL21">
        <v>517</v>
      </c>
      <c r="AM21">
        <v>1.0312385835526789</v>
      </c>
      <c r="AN21" t="s">
        <v>71</v>
      </c>
      <c r="AO21">
        <v>3059.6350000000002</v>
      </c>
      <c r="AP21" t="s">
        <v>612</v>
      </c>
      <c r="AQ21" t="s">
        <v>116</v>
      </c>
      <c r="AR21" t="s">
        <v>120</v>
      </c>
      <c r="AS21" t="s">
        <v>116</v>
      </c>
      <c r="AT21" t="s">
        <v>120</v>
      </c>
      <c r="AU21" t="s">
        <v>240</v>
      </c>
      <c r="AV21" t="s">
        <v>256</v>
      </c>
      <c r="AW21" t="s">
        <v>71</v>
      </c>
      <c r="AX21">
        <v>4096</v>
      </c>
      <c r="AY21" t="s">
        <v>468</v>
      </c>
      <c r="AZ21">
        <v>7</v>
      </c>
      <c r="BA21" t="s">
        <v>474</v>
      </c>
      <c r="BB21">
        <v>3</v>
      </c>
      <c r="BC21">
        <v>1</v>
      </c>
      <c r="BE21" t="s">
        <v>66</v>
      </c>
      <c r="BF21">
        <v>1</v>
      </c>
      <c r="BG21" t="s">
        <v>386</v>
      </c>
      <c r="BI21" t="s">
        <v>116</v>
      </c>
      <c r="BJ21" t="s">
        <v>256</v>
      </c>
      <c r="BK21" t="s">
        <v>71</v>
      </c>
      <c r="BL21">
        <v>1.0312385835526789</v>
      </c>
      <c r="BM21">
        <v>4096</v>
      </c>
      <c r="BN21" t="s">
        <v>120</v>
      </c>
      <c r="BO21" t="s">
        <v>240</v>
      </c>
      <c r="BP21">
        <v>3</v>
      </c>
      <c r="BQ21">
        <v>3445.3460000000005</v>
      </c>
      <c r="BR21">
        <v>5.3785967946315839E-3</v>
      </c>
      <c r="BS21">
        <v>0.30783705916921156</v>
      </c>
      <c r="BT21">
        <v>0.25309504473571015</v>
      </c>
      <c r="BU21">
        <v>13.984</v>
      </c>
      <c r="BV21">
        <v>0.14512330546772367</v>
      </c>
      <c r="BW21">
        <v>15.644292329420614</v>
      </c>
      <c r="BX21">
        <v>2</v>
      </c>
      <c r="BY21">
        <v>5</v>
      </c>
      <c r="BZ21">
        <v>539</v>
      </c>
    </row>
    <row r="22" spans="1:78" ht="16.5">
      <c r="A22" s="42" t="str">
        <f t="shared" si="1"/>
        <v>강인여객</v>
      </c>
      <c r="B22" s="43" t="str">
        <f t="shared" si="2"/>
        <v>김석중</v>
      </c>
      <c r="C22" s="44" t="str">
        <f t="shared" si="3"/>
        <v>S</v>
      </c>
      <c r="D22" s="45">
        <f t="shared" si="4"/>
        <v>1.0226963092280379</v>
      </c>
      <c r="E22" s="46">
        <f t="shared" si="5"/>
        <v>3662</v>
      </c>
      <c r="F22" s="47" t="str">
        <f t="shared" si="6"/>
        <v>103-1</v>
      </c>
      <c r="G22" s="48" t="str">
        <f t="shared" si="7"/>
        <v>70바5936</v>
      </c>
      <c r="H22" s="49">
        <f t="shared" si="8"/>
        <v>3</v>
      </c>
      <c r="I22" s="50">
        <f t="shared" si="9"/>
        <v>2119.8519999999999</v>
      </c>
      <c r="J22" s="51">
        <f t="shared" si="10"/>
        <v>6.8120928199462832E-3</v>
      </c>
      <c r="K22" s="51">
        <f t="shared" si="11"/>
        <v>0.35800802727857001</v>
      </c>
      <c r="L22" s="51">
        <f t="shared" si="12"/>
        <v>0.18586203187769715</v>
      </c>
      <c r="M22" s="52">
        <f t="shared" si="13"/>
        <v>10.343</v>
      </c>
      <c r="N22" s="53">
        <f t="shared" si="14"/>
        <v>0</v>
      </c>
      <c r="O22" s="53">
        <f t="shared" si="15"/>
        <v>1.4151931361245975</v>
      </c>
      <c r="P22" s="111">
        <f t="shared" si="16"/>
        <v>0</v>
      </c>
      <c r="Q22" s="112">
        <f t="shared" si="17"/>
        <v>0</v>
      </c>
      <c r="R22" s="112">
        <f t="shared" si="18"/>
        <v>30</v>
      </c>
      <c r="T22">
        <v>502</v>
      </c>
      <c r="U22">
        <v>3662</v>
      </c>
      <c r="V22" t="s">
        <v>407</v>
      </c>
      <c r="W22">
        <v>2119.8519999999999</v>
      </c>
      <c r="X22">
        <v>897.67499999999995</v>
      </c>
      <c r="Y22">
        <v>2.3610000000000002</v>
      </c>
      <c r="Z22">
        <v>10.343</v>
      </c>
      <c r="AA22">
        <v>127.952455</v>
      </c>
      <c r="AB22">
        <v>0.87162399999999995</v>
      </c>
      <c r="AC22">
        <v>45.808005999999999</v>
      </c>
      <c r="AD22" s="1">
        <v>394</v>
      </c>
      <c r="AE22">
        <v>0</v>
      </c>
      <c r="AF22">
        <v>30</v>
      </c>
      <c r="AG22">
        <v>79</v>
      </c>
      <c r="AH22">
        <v>16.567496999999999</v>
      </c>
      <c r="AI22">
        <v>418.1</v>
      </c>
      <c r="AJ22">
        <v>0</v>
      </c>
      <c r="AK22">
        <v>0</v>
      </c>
      <c r="AL22">
        <v>0</v>
      </c>
      <c r="AM22">
        <v>1.0226963092280379</v>
      </c>
      <c r="AN22" t="s">
        <v>71</v>
      </c>
      <c r="AO22">
        <v>1891.6</v>
      </c>
      <c r="AP22" t="s">
        <v>613</v>
      </c>
      <c r="AQ22" t="s">
        <v>116</v>
      </c>
      <c r="AR22" t="s">
        <v>118</v>
      </c>
      <c r="AS22" t="s">
        <v>116</v>
      </c>
      <c r="AT22" t="s">
        <v>118</v>
      </c>
      <c r="AU22" t="s">
        <v>399</v>
      </c>
      <c r="AV22" t="s">
        <v>407</v>
      </c>
      <c r="AW22" t="s">
        <v>71</v>
      </c>
      <c r="AX22">
        <v>3662</v>
      </c>
      <c r="AY22" t="s">
        <v>470</v>
      </c>
      <c r="AZ22">
        <v>20</v>
      </c>
      <c r="BA22" t="s">
        <v>614</v>
      </c>
      <c r="BB22">
        <v>3</v>
      </c>
      <c r="BC22">
        <v>1</v>
      </c>
      <c r="BE22" t="s">
        <v>71</v>
      </c>
      <c r="BF22">
        <v>0</v>
      </c>
      <c r="BG22" t="s">
        <v>389</v>
      </c>
      <c r="BI22" t="s">
        <v>116</v>
      </c>
      <c r="BJ22" t="s">
        <v>407</v>
      </c>
      <c r="BK22" t="s">
        <v>71</v>
      </c>
      <c r="BL22">
        <v>1.0226963092280379</v>
      </c>
      <c r="BM22">
        <v>3662</v>
      </c>
      <c r="BN22" t="s">
        <v>118</v>
      </c>
      <c r="BO22" t="s">
        <v>399</v>
      </c>
      <c r="BP22">
        <v>3</v>
      </c>
      <c r="BQ22">
        <v>2119.8519999999999</v>
      </c>
      <c r="BR22">
        <v>6.8120928199462832E-3</v>
      </c>
      <c r="BS22">
        <v>0.35800802727857001</v>
      </c>
      <c r="BT22">
        <v>0.18586203187769715</v>
      </c>
      <c r="BU22">
        <v>10.343</v>
      </c>
      <c r="BV22">
        <v>0</v>
      </c>
      <c r="BW22">
        <v>1.4151931361245975</v>
      </c>
      <c r="BX22">
        <v>0</v>
      </c>
      <c r="BY22">
        <v>0</v>
      </c>
      <c r="BZ22">
        <v>30</v>
      </c>
    </row>
    <row r="23" spans="1:78" ht="16.5">
      <c r="A23" s="59" t="str">
        <f t="shared" si="1"/>
        <v>강인여객</v>
      </c>
      <c r="B23" s="60" t="str">
        <f t="shared" si="2"/>
        <v>김선호</v>
      </c>
      <c r="C23" s="61" t="str">
        <f t="shared" si="3"/>
        <v>S</v>
      </c>
      <c r="D23" s="62">
        <f t="shared" si="4"/>
        <v>1.0206628207438391</v>
      </c>
      <c r="E23" s="63">
        <f t="shared" si="5"/>
        <v>705</v>
      </c>
      <c r="F23" s="64" t="str">
        <f t="shared" si="6"/>
        <v>103</v>
      </c>
      <c r="G23" s="65" t="str">
        <f t="shared" si="7"/>
        <v>72바1601</v>
      </c>
      <c r="H23" s="66">
        <f t="shared" si="8"/>
        <v>15</v>
      </c>
      <c r="I23" s="67">
        <f t="shared" si="9"/>
        <v>2270.2310000000002</v>
      </c>
      <c r="J23" s="68">
        <f t="shared" si="10"/>
        <v>1.6899993353599093E-2</v>
      </c>
      <c r="K23" s="68">
        <f t="shared" si="11"/>
        <v>0.34088674780932487</v>
      </c>
      <c r="L23" s="68">
        <f t="shared" si="12"/>
        <v>0.19777723059900071</v>
      </c>
      <c r="M23" s="69">
        <f t="shared" si="13"/>
        <v>11.569000000000001</v>
      </c>
      <c r="N23" s="70">
        <f t="shared" si="14"/>
        <v>0.48453219077706183</v>
      </c>
      <c r="O23" s="70">
        <f t="shared" si="15"/>
        <v>10.968046863953491</v>
      </c>
      <c r="P23" s="109">
        <f t="shared" si="16"/>
        <v>13</v>
      </c>
      <c r="Q23" s="110">
        <f t="shared" si="17"/>
        <v>11</v>
      </c>
      <c r="R23" s="110">
        <f t="shared" si="18"/>
        <v>249</v>
      </c>
      <c r="T23">
        <v>502</v>
      </c>
      <c r="U23">
        <v>705</v>
      </c>
      <c r="V23" t="s">
        <v>163</v>
      </c>
      <c r="W23">
        <v>2270.2310000000002</v>
      </c>
      <c r="X23">
        <v>1005.203</v>
      </c>
      <c r="Y23">
        <v>2.258</v>
      </c>
      <c r="Z23">
        <v>11.569000000000001</v>
      </c>
      <c r="AA23">
        <v>139.067747</v>
      </c>
      <c r="AB23">
        <v>2.350244</v>
      </c>
      <c r="AC23">
        <v>47.406351999999998</v>
      </c>
      <c r="AD23" s="1">
        <v>449</v>
      </c>
      <c r="AE23">
        <v>11</v>
      </c>
      <c r="AF23">
        <v>249</v>
      </c>
      <c r="AG23">
        <v>87</v>
      </c>
      <c r="AH23">
        <v>16.324639999999999</v>
      </c>
      <c r="AI23">
        <v>919.5</v>
      </c>
      <c r="AJ23">
        <v>0</v>
      </c>
      <c r="AK23">
        <v>13</v>
      </c>
      <c r="AL23">
        <v>2775</v>
      </c>
      <c r="AM23">
        <v>1.0206628207438391</v>
      </c>
      <c r="AN23" t="s">
        <v>71</v>
      </c>
      <c r="AO23">
        <v>383.57100000000003</v>
      </c>
      <c r="AP23" t="s">
        <v>615</v>
      </c>
      <c r="AQ23" t="s">
        <v>116</v>
      </c>
      <c r="AR23" t="s">
        <v>117</v>
      </c>
      <c r="AS23" t="s">
        <v>116</v>
      </c>
      <c r="AT23" t="s">
        <v>117</v>
      </c>
      <c r="AU23" t="s">
        <v>397</v>
      </c>
      <c r="AV23" t="s">
        <v>163</v>
      </c>
      <c r="AW23" t="s">
        <v>71</v>
      </c>
      <c r="AX23">
        <v>705</v>
      </c>
      <c r="AY23" t="s">
        <v>466</v>
      </c>
      <c r="AZ23">
        <v>8</v>
      </c>
      <c r="BA23" t="s">
        <v>533</v>
      </c>
      <c r="BB23">
        <v>15</v>
      </c>
      <c r="BC23">
        <v>1</v>
      </c>
      <c r="BE23" t="s">
        <v>66</v>
      </c>
      <c r="BF23">
        <v>1</v>
      </c>
      <c r="BG23" t="s">
        <v>386</v>
      </c>
      <c r="BI23" t="s">
        <v>116</v>
      </c>
      <c r="BJ23" t="s">
        <v>163</v>
      </c>
      <c r="BK23" t="s">
        <v>71</v>
      </c>
      <c r="BL23">
        <v>1.0206628207438391</v>
      </c>
      <c r="BM23">
        <v>705</v>
      </c>
      <c r="BN23" t="s">
        <v>117</v>
      </c>
      <c r="BO23" t="s">
        <v>397</v>
      </c>
      <c r="BP23">
        <v>15</v>
      </c>
      <c r="BQ23">
        <v>2270.2310000000002</v>
      </c>
      <c r="BR23">
        <v>1.6899993353599093E-2</v>
      </c>
      <c r="BS23">
        <v>0.34088674780932487</v>
      </c>
      <c r="BT23">
        <v>0.19777723059900071</v>
      </c>
      <c r="BU23">
        <v>11.569000000000001</v>
      </c>
      <c r="BV23">
        <v>0.48453219077706183</v>
      </c>
      <c r="BW23">
        <v>10.968046863953491</v>
      </c>
      <c r="BX23">
        <v>13</v>
      </c>
      <c r="BY23">
        <v>11</v>
      </c>
      <c r="BZ23">
        <v>249</v>
      </c>
    </row>
    <row r="24" spans="1:78" ht="16.5">
      <c r="A24" s="42" t="str">
        <f t="shared" si="1"/>
        <v>강인여객</v>
      </c>
      <c r="B24" s="43" t="str">
        <f t="shared" si="2"/>
        <v>김성수</v>
      </c>
      <c r="C24" s="44" t="str">
        <f t="shared" si="3"/>
        <v>S</v>
      </c>
      <c r="D24" s="45">
        <f t="shared" si="4"/>
        <v>1.0160708612460365</v>
      </c>
      <c r="E24" s="46">
        <f t="shared" si="5"/>
        <v>4754</v>
      </c>
      <c r="F24" s="47" t="str">
        <f t="shared" si="6"/>
        <v>223</v>
      </c>
      <c r="G24" s="48" t="str">
        <f t="shared" si="7"/>
        <v>70바5974</v>
      </c>
      <c r="H24" s="49">
        <f t="shared" si="8"/>
        <v>8</v>
      </c>
      <c r="I24" s="50">
        <f t="shared" si="9"/>
        <v>3054.1419999999998</v>
      </c>
      <c r="J24" s="51">
        <f t="shared" si="10"/>
        <v>6.5929745603127282E-3</v>
      </c>
      <c r="K24" s="51">
        <f t="shared" si="11"/>
        <v>0.25887135419906876</v>
      </c>
      <c r="L24" s="51">
        <f t="shared" si="12"/>
        <v>6.7776809329756119E-2</v>
      </c>
      <c r="M24" s="52">
        <f t="shared" si="13"/>
        <v>11.771000000000001</v>
      </c>
      <c r="N24" s="53">
        <f t="shared" si="14"/>
        <v>0.62210597935524936</v>
      </c>
      <c r="O24" s="53">
        <f t="shared" si="15"/>
        <v>5.4024992944008501</v>
      </c>
      <c r="P24" s="111">
        <f t="shared" si="16"/>
        <v>6</v>
      </c>
      <c r="Q24" s="112">
        <f t="shared" si="17"/>
        <v>19</v>
      </c>
      <c r="R24" s="112">
        <f t="shared" si="18"/>
        <v>165</v>
      </c>
      <c r="T24">
        <v>502</v>
      </c>
      <c r="U24">
        <v>4754</v>
      </c>
      <c r="V24" t="s">
        <v>257</v>
      </c>
      <c r="W24">
        <v>3054.1419999999998</v>
      </c>
      <c r="X24">
        <v>1159.5519999999999</v>
      </c>
      <c r="Y24">
        <v>2.6339999999999999</v>
      </c>
      <c r="Z24">
        <v>11.771000000000001</v>
      </c>
      <c r="AA24">
        <v>128.078304</v>
      </c>
      <c r="AB24">
        <v>0.84441699999999997</v>
      </c>
      <c r="AC24">
        <v>33.155804000000003</v>
      </c>
      <c r="AD24" s="1">
        <v>207</v>
      </c>
      <c r="AE24">
        <v>19</v>
      </c>
      <c r="AF24">
        <v>165</v>
      </c>
      <c r="AG24">
        <v>90</v>
      </c>
      <c r="AH24">
        <v>23.845896</v>
      </c>
      <c r="AI24">
        <v>16403.099999999999</v>
      </c>
      <c r="AJ24">
        <v>5041</v>
      </c>
      <c r="AK24">
        <v>6</v>
      </c>
      <c r="AL24">
        <v>1615</v>
      </c>
      <c r="AM24">
        <v>1.0160708612460365</v>
      </c>
      <c r="AN24" t="s">
        <v>71</v>
      </c>
      <c r="AO24">
        <v>755.73699999999997</v>
      </c>
      <c r="AP24" t="s">
        <v>616</v>
      </c>
      <c r="AQ24" t="s">
        <v>116</v>
      </c>
      <c r="AR24" t="s">
        <v>119</v>
      </c>
      <c r="AS24" t="s">
        <v>116</v>
      </c>
      <c r="AT24" t="s">
        <v>119</v>
      </c>
      <c r="AU24" t="s">
        <v>225</v>
      </c>
      <c r="AV24" t="s">
        <v>257</v>
      </c>
      <c r="AW24" t="s">
        <v>71</v>
      </c>
      <c r="AX24">
        <v>4754</v>
      </c>
      <c r="AY24" t="s">
        <v>477</v>
      </c>
      <c r="AZ24">
        <v>2</v>
      </c>
      <c r="BA24" t="s">
        <v>515</v>
      </c>
      <c r="BB24">
        <v>8</v>
      </c>
      <c r="BC24">
        <v>1</v>
      </c>
      <c r="BE24" t="s">
        <v>71</v>
      </c>
      <c r="BF24">
        <v>0</v>
      </c>
      <c r="BG24" t="s">
        <v>389</v>
      </c>
      <c r="BI24" t="s">
        <v>116</v>
      </c>
      <c r="BJ24" t="s">
        <v>257</v>
      </c>
      <c r="BK24" t="s">
        <v>71</v>
      </c>
      <c r="BL24">
        <v>1.0160708612460365</v>
      </c>
      <c r="BM24">
        <v>4754</v>
      </c>
      <c r="BN24" t="s">
        <v>119</v>
      </c>
      <c r="BO24" t="s">
        <v>225</v>
      </c>
      <c r="BP24">
        <v>8</v>
      </c>
      <c r="BQ24">
        <v>3054.1419999999998</v>
      </c>
      <c r="BR24">
        <v>6.5929745603127282E-3</v>
      </c>
      <c r="BS24">
        <v>0.25887135419906876</v>
      </c>
      <c r="BT24">
        <v>6.7776809329756119E-2</v>
      </c>
      <c r="BU24">
        <v>11.771000000000001</v>
      </c>
      <c r="BV24">
        <v>0.62210597935524936</v>
      </c>
      <c r="BW24">
        <v>5.4024992944008501</v>
      </c>
      <c r="BX24">
        <v>6</v>
      </c>
      <c r="BY24">
        <v>19</v>
      </c>
      <c r="BZ24">
        <v>165</v>
      </c>
    </row>
    <row r="25" spans="1:78" ht="16.5">
      <c r="A25" s="59" t="str">
        <f t="shared" si="1"/>
        <v>강인여객</v>
      </c>
      <c r="B25" s="60" t="str">
        <f t="shared" si="2"/>
        <v>김성학</v>
      </c>
      <c r="C25" s="61" t="str">
        <f t="shared" si="3"/>
        <v>B</v>
      </c>
      <c r="D25" s="62">
        <f t="shared" si="4"/>
        <v>0.94068399315124152</v>
      </c>
      <c r="E25" s="63">
        <f t="shared" si="5"/>
        <v>533</v>
      </c>
      <c r="F25" s="64" t="str">
        <f t="shared" si="6"/>
        <v>103</v>
      </c>
      <c r="G25" s="65" t="str">
        <f t="shared" si="7"/>
        <v>70바5086</v>
      </c>
      <c r="H25" s="66">
        <f t="shared" si="8"/>
        <v>2</v>
      </c>
      <c r="I25" s="67">
        <f t="shared" si="9"/>
        <v>2413.6280000000002</v>
      </c>
      <c r="J25" s="68">
        <f t="shared" si="10"/>
        <v>2.3309310148215533E-2</v>
      </c>
      <c r="K25" s="68">
        <f t="shared" si="11"/>
        <v>0.37571739105827795</v>
      </c>
      <c r="L25" s="68">
        <f t="shared" si="12"/>
        <v>0.29209140762371</v>
      </c>
      <c r="M25" s="69">
        <f t="shared" si="13"/>
        <v>14.845000000000001</v>
      </c>
      <c r="N25" s="70">
        <f t="shared" si="14"/>
        <v>0.41431405336696459</v>
      </c>
      <c r="O25" s="70">
        <f t="shared" si="15"/>
        <v>11.973676142305276</v>
      </c>
      <c r="P25" s="109">
        <f t="shared" si="16"/>
        <v>8</v>
      </c>
      <c r="Q25" s="110">
        <f t="shared" si="17"/>
        <v>10</v>
      </c>
      <c r="R25" s="110">
        <f t="shared" si="18"/>
        <v>289</v>
      </c>
      <c r="T25">
        <v>502</v>
      </c>
      <c r="U25">
        <v>533</v>
      </c>
      <c r="V25" t="s">
        <v>375</v>
      </c>
      <c r="W25">
        <v>2413.6280000000002</v>
      </c>
      <c r="X25">
        <v>1218.83</v>
      </c>
      <c r="Y25">
        <v>1.98</v>
      </c>
      <c r="Z25">
        <v>14.845000000000001</v>
      </c>
      <c r="AA25">
        <v>152.57246900000001</v>
      </c>
      <c r="AB25">
        <v>3.556359</v>
      </c>
      <c r="AC25">
        <v>57.324129999999997</v>
      </c>
      <c r="AD25" s="1">
        <v>705</v>
      </c>
      <c r="AE25">
        <v>10</v>
      </c>
      <c r="AF25">
        <v>289</v>
      </c>
      <c r="AG25">
        <v>90</v>
      </c>
      <c r="AH25">
        <v>15.819551000000001</v>
      </c>
      <c r="AI25">
        <v>1634.8</v>
      </c>
      <c r="AJ25">
        <v>25.1</v>
      </c>
      <c r="AK25">
        <v>8</v>
      </c>
      <c r="AL25">
        <v>2386</v>
      </c>
      <c r="AM25">
        <v>0.94068399315124152</v>
      </c>
      <c r="AN25" t="s">
        <v>68</v>
      </c>
      <c r="AO25">
        <v>2281.8620000000001</v>
      </c>
      <c r="AP25" t="s">
        <v>617</v>
      </c>
      <c r="AQ25" t="s">
        <v>116</v>
      </c>
      <c r="AR25" t="s">
        <v>117</v>
      </c>
      <c r="AS25" t="s">
        <v>116</v>
      </c>
      <c r="AT25" t="s">
        <v>117</v>
      </c>
      <c r="AU25" t="s">
        <v>363</v>
      </c>
      <c r="AV25" t="s">
        <v>375</v>
      </c>
      <c r="AW25" t="s">
        <v>68</v>
      </c>
      <c r="AX25">
        <v>533</v>
      </c>
      <c r="AY25" t="s">
        <v>478</v>
      </c>
      <c r="AZ25">
        <v>3</v>
      </c>
      <c r="BA25" t="s">
        <v>184</v>
      </c>
      <c r="BB25">
        <v>2</v>
      </c>
      <c r="BC25">
        <v>1</v>
      </c>
      <c r="BE25" t="s">
        <v>68</v>
      </c>
      <c r="BF25">
        <v>0</v>
      </c>
      <c r="BG25" t="s">
        <v>389</v>
      </c>
      <c r="BI25" t="s">
        <v>116</v>
      </c>
      <c r="BJ25" t="s">
        <v>375</v>
      </c>
      <c r="BK25" t="s">
        <v>68</v>
      </c>
      <c r="BL25">
        <v>0.94068399315124152</v>
      </c>
      <c r="BM25">
        <v>533</v>
      </c>
      <c r="BN25" t="s">
        <v>117</v>
      </c>
      <c r="BO25" t="s">
        <v>363</v>
      </c>
      <c r="BP25">
        <v>2</v>
      </c>
      <c r="BQ25">
        <v>2413.6280000000002</v>
      </c>
      <c r="BR25">
        <v>2.3309310148215533E-2</v>
      </c>
      <c r="BS25">
        <v>0.37571739105827795</v>
      </c>
      <c r="BT25">
        <v>0.29209140762371</v>
      </c>
      <c r="BU25">
        <v>14.845000000000001</v>
      </c>
      <c r="BV25">
        <v>0.41431405336696459</v>
      </c>
      <c r="BW25">
        <v>11.973676142305276</v>
      </c>
      <c r="BX25">
        <v>8</v>
      </c>
      <c r="BY25">
        <v>10</v>
      </c>
      <c r="BZ25">
        <v>289</v>
      </c>
    </row>
    <row r="26" spans="1:78" ht="16.5">
      <c r="A26" s="42" t="str">
        <f t="shared" si="1"/>
        <v>강인여객</v>
      </c>
      <c r="B26" s="43" t="str">
        <f t="shared" si="2"/>
        <v>김성해</v>
      </c>
      <c r="C26" s="44" t="str">
        <f t="shared" si="3"/>
        <v>A</v>
      </c>
      <c r="D26" s="45">
        <f t="shared" si="4"/>
        <v>0.96986474089858299</v>
      </c>
      <c r="E26" s="46">
        <f t="shared" si="5"/>
        <v>4557</v>
      </c>
      <c r="F26" s="47" t="str">
        <f t="shared" si="6"/>
        <v>103</v>
      </c>
      <c r="G26" s="48" t="str">
        <f t="shared" si="7"/>
        <v>70바5062</v>
      </c>
      <c r="H26" s="49">
        <f t="shared" si="8"/>
        <v>4</v>
      </c>
      <c r="I26" s="50">
        <f t="shared" si="9"/>
        <v>2232.12</v>
      </c>
      <c r="J26" s="51">
        <f t="shared" si="10"/>
        <v>2.9314652772012808E-2</v>
      </c>
      <c r="K26" s="51">
        <f t="shared" si="11"/>
        <v>0.37409551853156708</v>
      </c>
      <c r="L26" s="51">
        <f t="shared" si="12"/>
        <v>0.23385839470996184</v>
      </c>
      <c r="M26" s="52">
        <f t="shared" si="13"/>
        <v>13.096</v>
      </c>
      <c r="N26" s="53">
        <f t="shared" si="14"/>
        <v>0.76265870450979156</v>
      </c>
      <c r="O26" s="53">
        <f t="shared" si="15"/>
        <v>42.708887452548332</v>
      </c>
      <c r="P26" s="111">
        <f t="shared" si="16"/>
        <v>35</v>
      </c>
      <c r="Q26" s="112">
        <f t="shared" si="17"/>
        <v>18</v>
      </c>
      <c r="R26" s="112">
        <f t="shared" si="18"/>
        <v>1042</v>
      </c>
      <c r="T26">
        <v>502</v>
      </c>
      <c r="U26">
        <v>4557</v>
      </c>
      <c r="V26" t="s">
        <v>408</v>
      </c>
      <c r="W26">
        <v>2232.12</v>
      </c>
      <c r="X26">
        <v>1048.018</v>
      </c>
      <c r="Y26">
        <v>2.13</v>
      </c>
      <c r="Z26">
        <v>13.096</v>
      </c>
      <c r="AA26">
        <v>143.70803000000001</v>
      </c>
      <c r="AB26">
        <v>4.2127509999999999</v>
      </c>
      <c r="AC26">
        <v>53.760530000000003</v>
      </c>
      <c r="AD26" s="1">
        <v>522</v>
      </c>
      <c r="AE26">
        <v>18</v>
      </c>
      <c r="AF26">
        <v>1042</v>
      </c>
      <c r="AG26">
        <v>93</v>
      </c>
      <c r="AH26">
        <v>15.532325999999999</v>
      </c>
      <c r="AI26">
        <v>2872.4</v>
      </c>
      <c r="AJ26">
        <v>110.3</v>
      </c>
      <c r="AK26">
        <v>35</v>
      </c>
      <c r="AL26">
        <v>14634</v>
      </c>
      <c r="AM26">
        <v>0.96986474089858299</v>
      </c>
      <c r="AN26" t="s">
        <v>66</v>
      </c>
      <c r="AO26">
        <v>1824.57</v>
      </c>
      <c r="AP26" t="s">
        <v>618</v>
      </c>
      <c r="AQ26" t="s">
        <v>116</v>
      </c>
      <c r="AR26" t="s">
        <v>117</v>
      </c>
      <c r="AS26" t="s">
        <v>116</v>
      </c>
      <c r="AT26" t="s">
        <v>117</v>
      </c>
      <c r="AU26" t="s">
        <v>387</v>
      </c>
      <c r="AV26" t="s">
        <v>408</v>
      </c>
      <c r="AW26" t="s">
        <v>66</v>
      </c>
      <c r="AX26">
        <v>4557</v>
      </c>
      <c r="AY26" t="s">
        <v>465</v>
      </c>
      <c r="AZ26">
        <v>6</v>
      </c>
      <c r="BA26" t="s">
        <v>488</v>
      </c>
      <c r="BB26">
        <v>4</v>
      </c>
      <c r="BC26">
        <v>1</v>
      </c>
      <c r="BE26" t="s">
        <v>66</v>
      </c>
      <c r="BF26">
        <v>0</v>
      </c>
      <c r="BG26" t="s">
        <v>389</v>
      </c>
      <c r="BI26" t="s">
        <v>116</v>
      </c>
      <c r="BJ26" t="s">
        <v>408</v>
      </c>
      <c r="BK26" t="s">
        <v>66</v>
      </c>
      <c r="BL26">
        <v>0.96986474089858299</v>
      </c>
      <c r="BM26">
        <v>4557</v>
      </c>
      <c r="BN26" t="s">
        <v>117</v>
      </c>
      <c r="BO26" t="s">
        <v>387</v>
      </c>
      <c r="BP26">
        <v>4</v>
      </c>
      <c r="BQ26">
        <v>2232.12</v>
      </c>
      <c r="BR26">
        <v>2.9314652772012808E-2</v>
      </c>
      <c r="BS26">
        <v>0.37409551853156708</v>
      </c>
      <c r="BT26">
        <v>0.23385839470996184</v>
      </c>
      <c r="BU26">
        <v>13.096</v>
      </c>
      <c r="BV26">
        <v>0.76265870450979156</v>
      </c>
      <c r="BW26">
        <v>42.708887452548332</v>
      </c>
      <c r="BX26">
        <v>35</v>
      </c>
      <c r="BY26">
        <v>18</v>
      </c>
      <c r="BZ26">
        <v>1042</v>
      </c>
    </row>
    <row r="27" spans="1:78" ht="16.5">
      <c r="A27" s="59" t="str">
        <f t="shared" si="1"/>
        <v>강인여객</v>
      </c>
      <c r="B27" s="60" t="str">
        <f t="shared" si="2"/>
        <v>김순철</v>
      </c>
      <c r="C27" s="61" t="str">
        <f t="shared" si="3"/>
        <v>A</v>
      </c>
      <c r="D27" s="62">
        <f t="shared" si="4"/>
        <v>0.97225302135928227</v>
      </c>
      <c r="E27" s="63">
        <f t="shared" si="5"/>
        <v>852</v>
      </c>
      <c r="F27" s="64" t="str">
        <f t="shared" si="6"/>
        <v>103</v>
      </c>
      <c r="G27" s="65" t="str">
        <f t="shared" si="7"/>
        <v>70바5023</v>
      </c>
      <c r="H27" s="66">
        <f t="shared" si="8"/>
        <v>2</v>
      </c>
      <c r="I27" s="67">
        <f t="shared" si="9"/>
        <v>2165.386</v>
      </c>
      <c r="J27" s="68">
        <f t="shared" si="10"/>
        <v>5.5386996333010828E-3</v>
      </c>
      <c r="K27" s="68">
        <f t="shared" si="11"/>
        <v>0.33894115735745378</v>
      </c>
      <c r="L27" s="68">
        <f t="shared" si="12"/>
        <v>0.19626985673685893</v>
      </c>
      <c r="M27" s="69">
        <f t="shared" si="13"/>
        <v>12.548</v>
      </c>
      <c r="N27" s="70">
        <f t="shared" si="14"/>
        <v>9.2362285523227727E-2</v>
      </c>
      <c r="O27" s="70">
        <f t="shared" si="15"/>
        <v>19.211355388831368</v>
      </c>
      <c r="P27" s="109">
        <f t="shared" si="16"/>
        <v>1</v>
      </c>
      <c r="Q27" s="110">
        <f t="shared" si="17"/>
        <v>2</v>
      </c>
      <c r="R27" s="110">
        <f t="shared" si="18"/>
        <v>416</v>
      </c>
      <c r="T27">
        <v>502</v>
      </c>
      <c r="U27">
        <v>852</v>
      </c>
      <c r="V27" t="s">
        <v>258</v>
      </c>
      <c r="W27">
        <v>2165.386</v>
      </c>
      <c r="X27">
        <v>1012.515</v>
      </c>
      <c r="Y27">
        <v>2.1389999999999998</v>
      </c>
      <c r="Z27">
        <v>12.548</v>
      </c>
      <c r="AA27">
        <v>130.23381800000001</v>
      </c>
      <c r="AB27">
        <v>0.72132600000000002</v>
      </c>
      <c r="AC27">
        <v>44.141601000000001</v>
      </c>
      <c r="AD27" s="1">
        <v>425</v>
      </c>
      <c r="AE27">
        <v>2</v>
      </c>
      <c r="AF27">
        <v>416</v>
      </c>
      <c r="AG27">
        <v>83</v>
      </c>
      <c r="AH27">
        <v>16.626909999999999</v>
      </c>
      <c r="AI27">
        <v>429.9</v>
      </c>
      <c r="AJ27">
        <v>0</v>
      </c>
      <c r="AK27">
        <v>1</v>
      </c>
      <c r="AL27">
        <v>9</v>
      </c>
      <c r="AM27">
        <v>0.97225302135928227</v>
      </c>
      <c r="AN27" t="s">
        <v>66</v>
      </c>
      <c r="AO27">
        <v>2017.421</v>
      </c>
      <c r="AP27" t="s">
        <v>619</v>
      </c>
      <c r="AQ27" t="s">
        <v>116</v>
      </c>
      <c r="AR27" t="s">
        <v>117</v>
      </c>
      <c r="AS27" t="s">
        <v>116</v>
      </c>
      <c r="AT27" t="s">
        <v>117</v>
      </c>
      <c r="AU27" t="s">
        <v>165</v>
      </c>
      <c r="AV27" t="s">
        <v>258</v>
      </c>
      <c r="AW27" t="s">
        <v>66</v>
      </c>
      <c r="AX27">
        <v>852</v>
      </c>
      <c r="AY27" t="s">
        <v>465</v>
      </c>
      <c r="AZ27">
        <v>5</v>
      </c>
      <c r="BA27" t="s">
        <v>509</v>
      </c>
      <c r="BB27">
        <v>2</v>
      </c>
      <c r="BC27">
        <v>1</v>
      </c>
      <c r="BE27" t="s">
        <v>68</v>
      </c>
      <c r="BF27">
        <v>1</v>
      </c>
      <c r="BG27" t="s">
        <v>386</v>
      </c>
      <c r="BI27" t="s">
        <v>116</v>
      </c>
      <c r="BJ27" t="s">
        <v>258</v>
      </c>
      <c r="BK27" t="s">
        <v>66</v>
      </c>
      <c r="BL27">
        <v>0.97225302135928227</v>
      </c>
      <c r="BM27">
        <v>852</v>
      </c>
      <c r="BN27" t="s">
        <v>117</v>
      </c>
      <c r="BO27" t="s">
        <v>165</v>
      </c>
      <c r="BP27">
        <v>2</v>
      </c>
      <c r="BQ27">
        <v>2165.386</v>
      </c>
      <c r="BR27">
        <v>5.5386996333010828E-3</v>
      </c>
      <c r="BS27">
        <v>0.33894115735745378</v>
      </c>
      <c r="BT27">
        <v>0.19626985673685893</v>
      </c>
      <c r="BU27">
        <v>12.548</v>
      </c>
      <c r="BV27">
        <v>9.2362285523227727E-2</v>
      </c>
      <c r="BW27">
        <v>19.211355388831368</v>
      </c>
      <c r="BX27">
        <v>1</v>
      </c>
      <c r="BY27">
        <v>2</v>
      </c>
      <c r="BZ27">
        <v>416</v>
      </c>
    </row>
    <row r="28" spans="1:78" ht="16.5">
      <c r="A28" s="42" t="str">
        <f t="shared" si="1"/>
        <v>강인여객</v>
      </c>
      <c r="B28" s="43" t="str">
        <f t="shared" si="2"/>
        <v>김승모</v>
      </c>
      <c r="C28" s="44" t="str">
        <f t="shared" si="3"/>
        <v>S</v>
      </c>
      <c r="D28" s="45">
        <f t="shared" si="4"/>
        <v>1.0029288634460827</v>
      </c>
      <c r="E28" s="46">
        <f t="shared" si="5"/>
        <v>6657</v>
      </c>
      <c r="F28" s="47" t="str">
        <f t="shared" si="6"/>
        <v>103</v>
      </c>
      <c r="G28" s="48" t="str">
        <f t="shared" si="7"/>
        <v>72바1654</v>
      </c>
      <c r="H28" s="49">
        <f t="shared" si="8"/>
        <v>3</v>
      </c>
      <c r="I28" s="50">
        <f t="shared" si="9"/>
        <v>2391.7130000000002</v>
      </c>
      <c r="J28" s="51">
        <f t="shared" si="10"/>
        <v>8.8158558991193094E-3</v>
      </c>
      <c r="K28" s="51">
        <f t="shared" si="11"/>
        <v>0.34051307176014228</v>
      </c>
      <c r="L28" s="51">
        <f t="shared" si="12"/>
        <v>0.19149454804987051</v>
      </c>
      <c r="M28" s="52">
        <f t="shared" si="13"/>
        <v>13.984999999999999</v>
      </c>
      <c r="N28" s="53">
        <f t="shared" si="14"/>
        <v>6.6479548340457235</v>
      </c>
      <c r="O28" s="53">
        <f t="shared" si="15"/>
        <v>14.926540099083793</v>
      </c>
      <c r="P28" s="111">
        <f t="shared" si="16"/>
        <v>0</v>
      </c>
      <c r="Q28" s="112">
        <f t="shared" si="17"/>
        <v>159</v>
      </c>
      <c r="R28" s="112">
        <f t="shared" si="18"/>
        <v>357</v>
      </c>
      <c r="T28">
        <v>502</v>
      </c>
      <c r="U28">
        <v>6657</v>
      </c>
      <c r="V28" t="s">
        <v>409</v>
      </c>
      <c r="W28">
        <v>2391.7130000000002</v>
      </c>
      <c r="X28">
        <v>1132.489</v>
      </c>
      <c r="Y28">
        <v>2.1120000000000001</v>
      </c>
      <c r="Z28">
        <v>13.984999999999999</v>
      </c>
      <c r="AA28">
        <v>141.53384700000001</v>
      </c>
      <c r="AB28">
        <v>1.2477419999999999</v>
      </c>
      <c r="AC28">
        <v>48.194125</v>
      </c>
      <c r="AD28" s="1">
        <v>458</v>
      </c>
      <c r="AE28">
        <v>159</v>
      </c>
      <c r="AF28">
        <v>357</v>
      </c>
      <c r="AG28">
        <v>87</v>
      </c>
      <c r="AH28">
        <v>16.898523000000001</v>
      </c>
      <c r="AI28">
        <v>1618.4</v>
      </c>
      <c r="AJ28">
        <v>8.4</v>
      </c>
      <c r="AK28">
        <v>0</v>
      </c>
      <c r="AL28">
        <v>0</v>
      </c>
      <c r="AM28">
        <v>1.0029288634460827</v>
      </c>
      <c r="AN28" t="s">
        <v>71</v>
      </c>
      <c r="AO28">
        <v>2164.5300000000002</v>
      </c>
      <c r="AP28" t="s">
        <v>620</v>
      </c>
      <c r="AQ28" t="s">
        <v>116</v>
      </c>
      <c r="AR28" t="s">
        <v>117</v>
      </c>
      <c r="AS28" t="s">
        <v>116</v>
      </c>
      <c r="AT28" t="s">
        <v>117</v>
      </c>
      <c r="AU28" t="s">
        <v>398</v>
      </c>
      <c r="AV28" t="s">
        <v>409</v>
      </c>
      <c r="AW28" t="s">
        <v>71</v>
      </c>
      <c r="AX28">
        <v>6657</v>
      </c>
      <c r="AY28" t="s">
        <v>466</v>
      </c>
      <c r="AZ28">
        <v>14</v>
      </c>
      <c r="BA28" t="s">
        <v>572</v>
      </c>
      <c r="BB28">
        <v>3</v>
      </c>
      <c r="BC28">
        <v>1</v>
      </c>
      <c r="BE28" t="s">
        <v>71</v>
      </c>
      <c r="BF28">
        <v>0</v>
      </c>
      <c r="BG28" t="s">
        <v>389</v>
      </c>
      <c r="BI28" t="s">
        <v>116</v>
      </c>
      <c r="BJ28" t="s">
        <v>409</v>
      </c>
      <c r="BK28" t="s">
        <v>71</v>
      </c>
      <c r="BL28">
        <v>1.0029288634460827</v>
      </c>
      <c r="BM28">
        <v>6657</v>
      </c>
      <c r="BN28" t="s">
        <v>117</v>
      </c>
      <c r="BO28" t="s">
        <v>398</v>
      </c>
      <c r="BP28">
        <v>3</v>
      </c>
      <c r="BQ28">
        <v>2391.7130000000002</v>
      </c>
      <c r="BR28">
        <v>8.8158558991193094E-3</v>
      </c>
      <c r="BS28">
        <v>0.34051307176014228</v>
      </c>
      <c r="BT28">
        <v>0.19149454804987051</v>
      </c>
      <c r="BU28">
        <v>13.984999999999999</v>
      </c>
      <c r="BV28">
        <v>6.6479548340457235</v>
      </c>
      <c r="BW28">
        <v>14.926540099083793</v>
      </c>
      <c r="BX28">
        <v>0</v>
      </c>
      <c r="BY28">
        <v>159</v>
      </c>
      <c r="BZ28">
        <v>357</v>
      </c>
    </row>
    <row r="29" spans="1:78" ht="16.5">
      <c r="A29" s="59" t="str">
        <f t="shared" si="1"/>
        <v>강인여객</v>
      </c>
      <c r="B29" s="60" t="str">
        <f t="shared" si="2"/>
        <v>김시용</v>
      </c>
      <c r="C29" s="61" t="str">
        <f t="shared" si="3"/>
        <v>S</v>
      </c>
      <c r="D29" s="62">
        <f t="shared" si="4"/>
        <v>1.0328798670589519</v>
      </c>
      <c r="E29" s="63">
        <f t="shared" si="5"/>
        <v>7127</v>
      </c>
      <c r="F29" s="64" t="str">
        <f t="shared" si="6"/>
        <v>103-1</v>
      </c>
      <c r="G29" s="65" t="str">
        <f t="shared" si="7"/>
        <v>70바5969</v>
      </c>
      <c r="H29" s="66">
        <f t="shared" si="8"/>
        <v>3</v>
      </c>
      <c r="I29" s="67">
        <f t="shared" si="9"/>
        <v>2194.5</v>
      </c>
      <c r="J29" s="68">
        <f t="shared" si="10"/>
        <v>1.0914935390550204E-2</v>
      </c>
      <c r="K29" s="68">
        <f t="shared" si="11"/>
        <v>0.35759921856693466</v>
      </c>
      <c r="L29" s="68">
        <f t="shared" si="12"/>
        <v>0.10982000455684666</v>
      </c>
      <c r="M29" s="69">
        <f t="shared" si="13"/>
        <v>13.747</v>
      </c>
      <c r="N29" s="70">
        <f t="shared" si="14"/>
        <v>0.22784233310549101</v>
      </c>
      <c r="O29" s="70">
        <f t="shared" si="15"/>
        <v>24.470266575529735</v>
      </c>
      <c r="P29" s="109">
        <f t="shared" si="16"/>
        <v>2</v>
      </c>
      <c r="Q29" s="110">
        <f t="shared" si="17"/>
        <v>5</v>
      </c>
      <c r="R29" s="110">
        <f t="shared" si="18"/>
        <v>537</v>
      </c>
      <c r="T29">
        <v>502</v>
      </c>
      <c r="U29">
        <v>7127</v>
      </c>
      <c r="V29" t="s">
        <v>259</v>
      </c>
      <c r="W29">
        <v>2194.5</v>
      </c>
      <c r="X29">
        <v>1007.473</v>
      </c>
      <c r="Y29">
        <v>2.1779999999999999</v>
      </c>
      <c r="Z29">
        <v>13.747</v>
      </c>
      <c r="AA29">
        <v>128.71940599999999</v>
      </c>
      <c r="AB29">
        <v>1.4049640000000001</v>
      </c>
      <c r="AC29">
        <v>46.029958999999998</v>
      </c>
      <c r="AD29" s="1">
        <v>241</v>
      </c>
      <c r="AE29">
        <v>5</v>
      </c>
      <c r="AF29">
        <v>537</v>
      </c>
      <c r="AG29">
        <v>90</v>
      </c>
      <c r="AH29">
        <v>17.048711000000001</v>
      </c>
      <c r="AI29">
        <v>3189.6</v>
      </c>
      <c r="AJ29">
        <v>282.7</v>
      </c>
      <c r="AK29">
        <v>2</v>
      </c>
      <c r="AL29">
        <v>811</v>
      </c>
      <c r="AM29">
        <v>1.0328798670589519</v>
      </c>
      <c r="AN29" t="s">
        <v>71</v>
      </c>
      <c r="AO29">
        <v>1986.1590000000001</v>
      </c>
      <c r="AP29" t="s">
        <v>621</v>
      </c>
      <c r="AQ29" t="s">
        <v>116</v>
      </c>
      <c r="AR29" t="s">
        <v>118</v>
      </c>
      <c r="AS29" t="s">
        <v>116</v>
      </c>
      <c r="AT29" t="s">
        <v>118</v>
      </c>
      <c r="AU29" t="s">
        <v>207</v>
      </c>
      <c r="AV29" t="s">
        <v>259</v>
      </c>
      <c r="AW29" t="s">
        <v>71</v>
      </c>
      <c r="AX29">
        <v>7127</v>
      </c>
      <c r="AY29" t="s">
        <v>470</v>
      </c>
      <c r="AZ29">
        <v>17</v>
      </c>
      <c r="BA29" t="s">
        <v>622</v>
      </c>
      <c r="BB29">
        <v>3</v>
      </c>
      <c r="BC29">
        <v>1</v>
      </c>
      <c r="BE29" t="s">
        <v>68</v>
      </c>
      <c r="BF29">
        <v>2</v>
      </c>
      <c r="BG29" t="s">
        <v>386</v>
      </c>
      <c r="BI29" t="s">
        <v>116</v>
      </c>
      <c r="BJ29" t="s">
        <v>259</v>
      </c>
      <c r="BK29" t="s">
        <v>71</v>
      </c>
      <c r="BL29">
        <v>1.0328798670589519</v>
      </c>
      <c r="BM29">
        <v>7127</v>
      </c>
      <c r="BN29" t="s">
        <v>118</v>
      </c>
      <c r="BO29" t="s">
        <v>207</v>
      </c>
      <c r="BP29">
        <v>3</v>
      </c>
      <c r="BQ29">
        <v>2194.5</v>
      </c>
      <c r="BR29">
        <v>1.0914935390550204E-2</v>
      </c>
      <c r="BS29">
        <v>0.35759921856693466</v>
      </c>
      <c r="BT29">
        <v>0.10982000455684666</v>
      </c>
      <c r="BU29">
        <v>13.747</v>
      </c>
      <c r="BV29">
        <v>0.22784233310549101</v>
      </c>
      <c r="BW29">
        <v>24.470266575529735</v>
      </c>
      <c r="BX29">
        <v>2</v>
      </c>
      <c r="BY29">
        <v>5</v>
      </c>
      <c r="BZ29">
        <v>537</v>
      </c>
    </row>
    <row r="30" spans="1:78" ht="16.5">
      <c r="A30" s="42" t="str">
        <f t="shared" si="1"/>
        <v>강인여객</v>
      </c>
      <c r="B30" s="43" t="str">
        <f t="shared" si="2"/>
        <v>김용안</v>
      </c>
      <c r="C30" s="44" t="str">
        <f t="shared" si="3"/>
        <v>F</v>
      </c>
      <c r="D30" s="45">
        <f t="shared" si="4"/>
        <v>0.76868801041122425</v>
      </c>
      <c r="E30" s="46">
        <f t="shared" si="5"/>
        <v>5225</v>
      </c>
      <c r="F30" s="47" t="str">
        <f t="shared" si="6"/>
        <v>급행91</v>
      </c>
      <c r="G30" s="48" t="str">
        <f t="shared" si="7"/>
        <v>70바6018</v>
      </c>
      <c r="H30" s="49">
        <f t="shared" si="8"/>
        <v>3</v>
      </c>
      <c r="I30" s="50">
        <f t="shared" si="9"/>
        <v>3420.777</v>
      </c>
      <c r="J30" s="51">
        <f t="shared" si="10"/>
        <v>1.8067052561905127E-2</v>
      </c>
      <c r="K30" s="51">
        <f t="shared" si="11"/>
        <v>0.37392431295334283</v>
      </c>
      <c r="L30" s="51">
        <f t="shared" si="12"/>
        <v>0.16136684735660933</v>
      </c>
      <c r="M30" s="52">
        <f t="shared" si="13"/>
        <v>18.716999999999999</v>
      </c>
      <c r="N30" s="53">
        <f t="shared" si="14"/>
        <v>0.17539874712674927</v>
      </c>
      <c r="O30" s="53">
        <f t="shared" si="15"/>
        <v>1.2862574789294947</v>
      </c>
      <c r="P30" s="111">
        <f t="shared" si="16"/>
        <v>80</v>
      </c>
      <c r="Q30" s="112">
        <f t="shared" si="17"/>
        <v>6</v>
      </c>
      <c r="R30" s="112">
        <f t="shared" si="18"/>
        <v>44</v>
      </c>
      <c r="T30">
        <v>502</v>
      </c>
      <c r="U30">
        <v>5225</v>
      </c>
      <c r="V30" t="s">
        <v>410</v>
      </c>
      <c r="W30">
        <v>3441.0970000000002</v>
      </c>
      <c r="X30">
        <v>1610.056</v>
      </c>
      <c r="Y30">
        <v>2.137</v>
      </c>
      <c r="Z30">
        <v>18.716999999999999</v>
      </c>
      <c r="AA30">
        <v>153.99274399999999</v>
      </c>
      <c r="AB30">
        <v>2.7821950000000002</v>
      </c>
      <c r="AC30">
        <v>57.581631000000002</v>
      </c>
      <c r="AD30" s="1">
        <v>552</v>
      </c>
      <c r="AE30">
        <v>6</v>
      </c>
      <c r="AF30">
        <v>44</v>
      </c>
      <c r="AG30">
        <v>91</v>
      </c>
      <c r="AH30">
        <v>22.345838000000001</v>
      </c>
      <c r="AI30">
        <v>25785</v>
      </c>
      <c r="AJ30">
        <v>3962.1</v>
      </c>
      <c r="AK30">
        <v>80</v>
      </c>
      <c r="AL30">
        <v>42589</v>
      </c>
      <c r="AM30">
        <v>0.76868801041122425</v>
      </c>
      <c r="AN30" t="s">
        <v>70</v>
      </c>
      <c r="AO30">
        <v>2814.576</v>
      </c>
      <c r="AP30" t="s">
        <v>623</v>
      </c>
      <c r="AQ30" t="s">
        <v>116</v>
      </c>
      <c r="AR30" t="s">
        <v>120</v>
      </c>
      <c r="AS30" t="s">
        <v>116</v>
      </c>
      <c r="AT30" t="s">
        <v>120</v>
      </c>
      <c r="AU30" t="s">
        <v>404</v>
      </c>
      <c r="AV30" t="s">
        <v>410</v>
      </c>
      <c r="AW30" t="s">
        <v>70</v>
      </c>
      <c r="AX30">
        <v>5225</v>
      </c>
      <c r="AY30" t="s">
        <v>561</v>
      </c>
      <c r="AZ30">
        <v>1</v>
      </c>
      <c r="BA30" t="s">
        <v>562</v>
      </c>
      <c r="BB30">
        <v>3</v>
      </c>
      <c r="BC30">
        <v>1</v>
      </c>
      <c r="BE30" t="s">
        <v>70</v>
      </c>
      <c r="BF30">
        <v>0</v>
      </c>
      <c r="BG30" t="s">
        <v>389</v>
      </c>
      <c r="BI30" t="s">
        <v>116</v>
      </c>
      <c r="BJ30" t="s">
        <v>410</v>
      </c>
      <c r="BK30" t="s">
        <v>70</v>
      </c>
      <c r="BL30">
        <v>0.76868801041122425</v>
      </c>
      <c r="BM30">
        <v>5225</v>
      </c>
      <c r="BN30" t="s">
        <v>120</v>
      </c>
      <c r="BO30" t="s">
        <v>404</v>
      </c>
      <c r="BP30">
        <v>3</v>
      </c>
      <c r="BQ30">
        <v>3420.777</v>
      </c>
      <c r="BR30">
        <v>1.8067052561905127E-2</v>
      </c>
      <c r="BS30">
        <v>0.37392431295334283</v>
      </c>
      <c r="BT30">
        <v>0.16041396101301417</v>
      </c>
      <c r="BU30">
        <v>18.716999999999999</v>
      </c>
      <c r="BV30">
        <v>0.17539874712674927</v>
      </c>
      <c r="BW30">
        <v>1.2862574789294947</v>
      </c>
      <c r="BX30">
        <v>80</v>
      </c>
      <c r="BY30">
        <v>6</v>
      </c>
      <c r="BZ30">
        <v>44</v>
      </c>
    </row>
    <row r="31" spans="1:78" ht="16.5">
      <c r="A31" s="59" t="str">
        <f t="shared" si="1"/>
        <v>강인여객</v>
      </c>
      <c r="B31" s="60" t="str">
        <f t="shared" si="2"/>
        <v>김용진</v>
      </c>
      <c r="C31" s="61" t="str">
        <f t="shared" si="3"/>
        <v>D</v>
      </c>
      <c r="D31" s="62">
        <f t="shared" si="4"/>
        <v>0.82387890250518625</v>
      </c>
      <c r="E31" s="63">
        <f t="shared" si="5"/>
        <v>4554</v>
      </c>
      <c r="F31" s="64" t="str">
        <f t="shared" si="6"/>
        <v>103-1</v>
      </c>
      <c r="G31" s="65" t="str">
        <f t="shared" si="7"/>
        <v>70바5989</v>
      </c>
      <c r="H31" s="66">
        <f t="shared" si="8"/>
        <v>10</v>
      </c>
      <c r="I31" s="67">
        <f t="shared" si="9"/>
        <v>1762.076</v>
      </c>
      <c r="J31" s="68">
        <f t="shared" si="10"/>
        <v>1.2391557390347734E-2</v>
      </c>
      <c r="K31" s="68">
        <f t="shared" si="11"/>
        <v>0.4258341831019159</v>
      </c>
      <c r="L31" s="68">
        <f t="shared" si="12"/>
        <v>0.25708312240788705</v>
      </c>
      <c r="M31" s="69">
        <f t="shared" si="13"/>
        <v>16.937000000000001</v>
      </c>
      <c r="N31" s="70">
        <f t="shared" si="14"/>
        <v>1.4187810287410985</v>
      </c>
      <c r="O31" s="70">
        <f t="shared" si="15"/>
        <v>36.377545576921769</v>
      </c>
      <c r="P31" s="109">
        <f t="shared" si="16"/>
        <v>26</v>
      </c>
      <c r="Q31" s="110">
        <f t="shared" si="17"/>
        <v>25</v>
      </c>
      <c r="R31" s="110">
        <f t="shared" si="18"/>
        <v>641</v>
      </c>
      <c r="T31">
        <v>502</v>
      </c>
      <c r="U31">
        <v>4554</v>
      </c>
      <c r="V31" t="s">
        <v>260</v>
      </c>
      <c r="W31">
        <v>1762.076</v>
      </c>
      <c r="X31">
        <v>957.27200000000005</v>
      </c>
      <c r="Y31">
        <v>1.841</v>
      </c>
      <c r="Z31">
        <v>16.937000000000001</v>
      </c>
      <c r="AA31">
        <v>115.19803</v>
      </c>
      <c r="AB31">
        <v>1.4274830000000001</v>
      </c>
      <c r="AC31">
        <v>49.055259</v>
      </c>
      <c r="AD31" s="1">
        <v>453</v>
      </c>
      <c r="AE31">
        <v>25</v>
      </c>
      <c r="AF31">
        <v>641</v>
      </c>
      <c r="AG31">
        <v>93</v>
      </c>
      <c r="AH31">
        <v>15.296060000000001</v>
      </c>
      <c r="AI31">
        <v>3602.6</v>
      </c>
      <c r="AJ31">
        <v>768.7</v>
      </c>
      <c r="AK31">
        <v>26</v>
      </c>
      <c r="AL31">
        <v>28979</v>
      </c>
      <c r="AM31">
        <v>0.82387890250518625</v>
      </c>
      <c r="AN31" t="s">
        <v>67</v>
      </c>
      <c r="AO31">
        <v>380.14400000000001</v>
      </c>
      <c r="AP31" t="s">
        <v>624</v>
      </c>
      <c r="AQ31" t="s">
        <v>116</v>
      </c>
      <c r="AR31" t="s">
        <v>118</v>
      </c>
      <c r="AS31" t="s">
        <v>116</v>
      </c>
      <c r="AT31" t="s">
        <v>118</v>
      </c>
      <c r="AU31" t="s">
        <v>210</v>
      </c>
      <c r="AV31" t="s">
        <v>260</v>
      </c>
      <c r="AW31" t="s">
        <v>67</v>
      </c>
      <c r="AX31">
        <v>4554</v>
      </c>
      <c r="AY31" t="s">
        <v>452</v>
      </c>
      <c r="AZ31">
        <v>2</v>
      </c>
      <c r="BA31" t="s">
        <v>453</v>
      </c>
      <c r="BB31">
        <v>10</v>
      </c>
      <c r="BC31">
        <v>1</v>
      </c>
      <c r="BE31" t="s">
        <v>69</v>
      </c>
      <c r="BF31">
        <v>-1</v>
      </c>
      <c r="BG31" t="s">
        <v>390</v>
      </c>
      <c r="BI31" t="s">
        <v>116</v>
      </c>
      <c r="BJ31" t="s">
        <v>260</v>
      </c>
      <c r="BK31" t="s">
        <v>67</v>
      </c>
      <c r="BL31">
        <v>0.82387890250518625</v>
      </c>
      <c r="BM31">
        <v>4554</v>
      </c>
      <c r="BN31" t="s">
        <v>118</v>
      </c>
      <c r="BO31" t="s">
        <v>210</v>
      </c>
      <c r="BP31">
        <v>10</v>
      </c>
      <c r="BQ31">
        <v>1762.076</v>
      </c>
      <c r="BR31">
        <v>1.2391557390347734E-2</v>
      </c>
      <c r="BS31">
        <v>0.4258341831019159</v>
      </c>
      <c r="BT31">
        <v>0.25708312240788705</v>
      </c>
      <c r="BU31">
        <v>16.937000000000001</v>
      </c>
      <c r="BV31">
        <v>1.4187810287410985</v>
      </c>
      <c r="BW31">
        <v>36.377545576921769</v>
      </c>
      <c r="BX31">
        <v>26</v>
      </c>
      <c r="BY31">
        <v>25</v>
      </c>
      <c r="BZ31">
        <v>641</v>
      </c>
    </row>
    <row r="32" spans="1:78" ht="16.5">
      <c r="A32" s="42" t="str">
        <f t="shared" si="1"/>
        <v>강인여객</v>
      </c>
      <c r="B32" s="43" t="str">
        <f t="shared" si="2"/>
        <v>김용호</v>
      </c>
      <c r="C32" s="44" t="str">
        <f t="shared" si="3"/>
        <v>S</v>
      </c>
      <c r="D32" s="45">
        <f t="shared" si="4"/>
        <v>1.0641425959358086</v>
      </c>
      <c r="E32" s="46">
        <f t="shared" si="5"/>
        <v>8402</v>
      </c>
      <c r="F32" s="47" t="str">
        <f t="shared" si="6"/>
        <v>103-1</v>
      </c>
      <c r="G32" s="48" t="str">
        <f t="shared" si="7"/>
        <v>70바5970</v>
      </c>
      <c r="H32" s="49">
        <f t="shared" si="8"/>
        <v>2</v>
      </c>
      <c r="I32" s="50">
        <f t="shared" si="9"/>
        <v>560.40200000000004</v>
      </c>
      <c r="J32" s="51">
        <f t="shared" si="10"/>
        <v>2.9014309376887547E-2</v>
      </c>
      <c r="K32" s="51">
        <f t="shared" si="11"/>
        <v>0.37782987070116325</v>
      </c>
      <c r="L32" s="51">
        <f t="shared" si="12"/>
        <v>0.11598816563823826</v>
      </c>
      <c r="M32" s="52">
        <f t="shared" si="13"/>
        <v>12.622999999999999</v>
      </c>
      <c r="N32" s="53">
        <f t="shared" si="14"/>
        <v>0</v>
      </c>
      <c r="O32" s="53">
        <f t="shared" si="15"/>
        <v>8.5652799240545168</v>
      </c>
      <c r="P32" s="111">
        <f t="shared" si="16"/>
        <v>1</v>
      </c>
      <c r="Q32" s="112">
        <f t="shared" si="17"/>
        <v>0</v>
      </c>
      <c r="R32" s="112">
        <f t="shared" si="18"/>
        <v>48</v>
      </c>
      <c r="T32">
        <v>502</v>
      </c>
      <c r="U32">
        <v>8402</v>
      </c>
      <c r="V32" t="s">
        <v>261</v>
      </c>
      <c r="W32">
        <v>560.40200000000004</v>
      </c>
      <c r="X32">
        <v>250.84</v>
      </c>
      <c r="Y32">
        <v>2.234</v>
      </c>
      <c r="Z32">
        <v>12.622999999999999</v>
      </c>
      <c r="AA32">
        <v>35.949433999999997</v>
      </c>
      <c r="AB32">
        <v>1.043048</v>
      </c>
      <c r="AC32">
        <v>13.58277</v>
      </c>
      <c r="AD32" s="1">
        <v>65</v>
      </c>
      <c r="AE32">
        <v>0</v>
      </c>
      <c r="AF32">
        <v>48</v>
      </c>
      <c r="AG32">
        <v>87</v>
      </c>
      <c r="AH32">
        <v>15.588618</v>
      </c>
      <c r="AI32">
        <v>338.9</v>
      </c>
      <c r="AJ32">
        <v>48.3</v>
      </c>
      <c r="AK32">
        <v>1</v>
      </c>
      <c r="AL32">
        <v>841</v>
      </c>
      <c r="AM32">
        <v>1.0641425959358086</v>
      </c>
      <c r="AN32" t="s">
        <v>71</v>
      </c>
      <c r="AO32">
        <v>447.50200000000001</v>
      </c>
      <c r="AP32" t="s">
        <v>625</v>
      </c>
      <c r="AQ32" t="s">
        <v>116</v>
      </c>
      <c r="AR32" t="s">
        <v>118</v>
      </c>
      <c r="AS32" t="s">
        <v>116</v>
      </c>
      <c r="AT32" t="s">
        <v>118</v>
      </c>
      <c r="AU32" t="s">
        <v>208</v>
      </c>
      <c r="AV32" t="s">
        <v>261</v>
      </c>
      <c r="AW32" t="s">
        <v>71</v>
      </c>
      <c r="AX32">
        <v>8402</v>
      </c>
      <c r="AY32" t="s">
        <v>470</v>
      </c>
      <c r="AZ32">
        <v>10</v>
      </c>
      <c r="BA32" t="s">
        <v>565</v>
      </c>
      <c r="BB32">
        <v>2</v>
      </c>
      <c r="BC32">
        <v>1</v>
      </c>
      <c r="BE32" t="s">
        <v>68</v>
      </c>
      <c r="BF32">
        <v>2</v>
      </c>
      <c r="BG32" t="s">
        <v>386</v>
      </c>
      <c r="BI32" t="s">
        <v>116</v>
      </c>
      <c r="BJ32" t="s">
        <v>261</v>
      </c>
      <c r="BK32" t="s">
        <v>71</v>
      </c>
      <c r="BL32">
        <v>1.0641425959358086</v>
      </c>
      <c r="BM32">
        <v>8402</v>
      </c>
      <c r="BN32" t="s">
        <v>118</v>
      </c>
      <c r="BO32" t="s">
        <v>208</v>
      </c>
      <c r="BP32">
        <v>2</v>
      </c>
      <c r="BQ32">
        <v>560.40200000000004</v>
      </c>
      <c r="BR32">
        <v>2.9014309376887547E-2</v>
      </c>
      <c r="BS32">
        <v>0.37782987070116325</v>
      </c>
      <c r="BT32">
        <v>0.11598816563823826</v>
      </c>
      <c r="BU32">
        <v>12.622999999999999</v>
      </c>
      <c r="BV32">
        <v>0</v>
      </c>
      <c r="BW32">
        <v>8.5652799240545168</v>
      </c>
      <c r="BX32">
        <v>1</v>
      </c>
      <c r="BY32">
        <v>0</v>
      </c>
      <c r="BZ32">
        <v>48</v>
      </c>
    </row>
    <row r="33" spans="1:78" ht="16.5">
      <c r="A33" s="59" t="str">
        <f t="shared" si="1"/>
        <v>강인여객</v>
      </c>
      <c r="B33" s="60" t="str">
        <f t="shared" si="2"/>
        <v>김원이</v>
      </c>
      <c r="C33" s="61" t="str">
        <f t="shared" si="3"/>
        <v>S</v>
      </c>
      <c r="D33" s="62">
        <f t="shared" si="4"/>
        <v>1.011423250815414</v>
      </c>
      <c r="E33" s="63">
        <f t="shared" si="5"/>
        <v>6510</v>
      </c>
      <c r="F33" s="64" t="str">
        <f t="shared" si="6"/>
        <v>103</v>
      </c>
      <c r="G33" s="65" t="str">
        <f t="shared" si="7"/>
        <v>70바5064</v>
      </c>
      <c r="H33" s="66">
        <f t="shared" si="8"/>
        <v>2</v>
      </c>
      <c r="I33" s="67">
        <f t="shared" si="9"/>
        <v>1595.8150000000001</v>
      </c>
      <c r="J33" s="68">
        <f t="shared" si="10"/>
        <v>5.8959376822000763E-3</v>
      </c>
      <c r="K33" s="68">
        <f t="shared" si="11"/>
        <v>0.34487297845558851</v>
      </c>
      <c r="L33" s="68">
        <f t="shared" si="12"/>
        <v>0.25817528974223203</v>
      </c>
      <c r="M33" s="69">
        <f t="shared" si="13"/>
        <v>12.189</v>
      </c>
      <c r="N33" s="70">
        <f t="shared" si="14"/>
        <v>0.25065562110896311</v>
      </c>
      <c r="O33" s="70">
        <f t="shared" si="15"/>
        <v>13.723395255715731</v>
      </c>
      <c r="P33" s="109">
        <f t="shared" si="16"/>
        <v>1</v>
      </c>
      <c r="Q33" s="110">
        <f t="shared" si="17"/>
        <v>4</v>
      </c>
      <c r="R33" s="110">
        <f t="shared" si="18"/>
        <v>219</v>
      </c>
      <c r="T33">
        <v>502</v>
      </c>
      <c r="U33">
        <v>6510</v>
      </c>
      <c r="V33" t="s">
        <v>262</v>
      </c>
      <c r="W33">
        <v>1595.8150000000001</v>
      </c>
      <c r="X33">
        <v>717.35299999999995</v>
      </c>
      <c r="Y33">
        <v>2.2250000000000001</v>
      </c>
      <c r="Z33">
        <v>12.189</v>
      </c>
      <c r="AA33">
        <v>94.880242999999993</v>
      </c>
      <c r="AB33">
        <v>0.55940800000000002</v>
      </c>
      <c r="AC33">
        <v>32.721632</v>
      </c>
      <c r="AD33" s="1">
        <v>412</v>
      </c>
      <c r="AE33">
        <v>4</v>
      </c>
      <c r="AF33">
        <v>219</v>
      </c>
      <c r="AG33">
        <v>78</v>
      </c>
      <c r="AH33">
        <v>16.819254000000001</v>
      </c>
      <c r="AI33">
        <v>934.2</v>
      </c>
      <c r="AJ33">
        <v>0</v>
      </c>
      <c r="AK33">
        <v>1</v>
      </c>
      <c r="AL33">
        <v>20</v>
      </c>
      <c r="AM33">
        <v>1.011423250815414</v>
      </c>
      <c r="AN33" t="s">
        <v>71</v>
      </c>
      <c r="AO33">
        <v>1460.049</v>
      </c>
      <c r="AP33" t="s">
        <v>626</v>
      </c>
      <c r="AQ33" t="s">
        <v>116</v>
      </c>
      <c r="AR33" t="s">
        <v>117</v>
      </c>
      <c r="AS33" t="s">
        <v>116</v>
      </c>
      <c r="AT33" t="s">
        <v>117</v>
      </c>
      <c r="AU33" t="s">
        <v>173</v>
      </c>
      <c r="AV33" t="s">
        <v>262</v>
      </c>
      <c r="AW33" t="s">
        <v>71</v>
      </c>
      <c r="AX33">
        <v>6510</v>
      </c>
      <c r="AY33" t="s">
        <v>466</v>
      </c>
      <c r="AZ33">
        <v>11</v>
      </c>
      <c r="BA33" t="s">
        <v>525</v>
      </c>
      <c r="BB33">
        <v>2</v>
      </c>
      <c r="BC33">
        <v>1</v>
      </c>
      <c r="BE33" t="s">
        <v>71</v>
      </c>
      <c r="BF33">
        <v>0</v>
      </c>
      <c r="BG33" t="s">
        <v>389</v>
      </c>
      <c r="BI33" t="s">
        <v>116</v>
      </c>
      <c r="BJ33" t="s">
        <v>262</v>
      </c>
      <c r="BK33" t="s">
        <v>71</v>
      </c>
      <c r="BL33">
        <v>1.011423250815414</v>
      </c>
      <c r="BM33">
        <v>6510</v>
      </c>
      <c r="BN33" t="s">
        <v>117</v>
      </c>
      <c r="BO33" t="s">
        <v>173</v>
      </c>
      <c r="BP33">
        <v>2</v>
      </c>
      <c r="BQ33">
        <v>1595.8150000000001</v>
      </c>
      <c r="BR33">
        <v>5.8959376822000763E-3</v>
      </c>
      <c r="BS33">
        <v>0.34487297845558851</v>
      </c>
      <c r="BT33">
        <v>0.25817528974223203</v>
      </c>
      <c r="BU33">
        <v>12.189</v>
      </c>
      <c r="BV33">
        <v>0.25065562110896311</v>
      </c>
      <c r="BW33">
        <v>13.723395255715731</v>
      </c>
      <c r="BX33">
        <v>1</v>
      </c>
      <c r="BY33">
        <v>4</v>
      </c>
      <c r="BZ33">
        <v>219</v>
      </c>
    </row>
    <row r="34" spans="1:78" ht="16.5">
      <c r="A34" s="42" t="str">
        <f t="shared" si="1"/>
        <v>강인여객</v>
      </c>
      <c r="B34" s="43" t="str">
        <f t="shared" si="2"/>
        <v>김윤철</v>
      </c>
      <c r="C34" s="44" t="str">
        <f t="shared" si="3"/>
        <v>B</v>
      </c>
      <c r="D34" s="45">
        <f t="shared" si="4"/>
        <v>0.94006001391538507</v>
      </c>
      <c r="E34" s="46">
        <f t="shared" si="5"/>
        <v>9914</v>
      </c>
      <c r="F34" s="47" t="str">
        <f t="shared" si="6"/>
        <v>103-1</v>
      </c>
      <c r="G34" s="48" t="str">
        <f t="shared" si="7"/>
        <v>70바6036</v>
      </c>
      <c r="H34" s="49">
        <f t="shared" si="8"/>
        <v>4</v>
      </c>
      <c r="I34" s="50">
        <f t="shared" si="9"/>
        <v>1653.413</v>
      </c>
      <c r="J34" s="51">
        <f t="shared" si="10"/>
        <v>5.5698477606045065E-2</v>
      </c>
      <c r="K34" s="51">
        <f t="shared" si="11"/>
        <v>0.38505170084921969</v>
      </c>
      <c r="L34" s="51">
        <f t="shared" si="12"/>
        <v>0.12035710376052444</v>
      </c>
      <c r="M34" s="52">
        <f t="shared" si="13"/>
        <v>16.321000000000002</v>
      </c>
      <c r="N34" s="53">
        <f t="shared" si="14"/>
        <v>0.96769530661728198</v>
      </c>
      <c r="O34" s="53">
        <f t="shared" si="15"/>
        <v>16.390339255830213</v>
      </c>
      <c r="P34" s="111">
        <f t="shared" si="16"/>
        <v>31</v>
      </c>
      <c r="Q34" s="112">
        <f t="shared" si="17"/>
        <v>16</v>
      </c>
      <c r="R34" s="112">
        <f t="shared" si="18"/>
        <v>271</v>
      </c>
      <c r="T34">
        <v>502</v>
      </c>
      <c r="U34">
        <v>9914</v>
      </c>
      <c r="V34" t="s">
        <v>263</v>
      </c>
      <c r="W34">
        <v>1653.413</v>
      </c>
      <c r="X34">
        <v>866.36500000000001</v>
      </c>
      <c r="Y34">
        <v>1.9079999999999999</v>
      </c>
      <c r="Z34">
        <v>16.321000000000002</v>
      </c>
      <c r="AA34">
        <v>111.083862</v>
      </c>
      <c r="AB34">
        <v>6.1872020000000001</v>
      </c>
      <c r="AC34">
        <v>42.773029999999999</v>
      </c>
      <c r="AD34" s="1">
        <v>199</v>
      </c>
      <c r="AE34">
        <v>16</v>
      </c>
      <c r="AF34">
        <v>271</v>
      </c>
      <c r="AG34">
        <v>90</v>
      </c>
      <c r="AH34">
        <v>14.884366999999999</v>
      </c>
      <c r="AI34">
        <v>2189.3000000000002</v>
      </c>
      <c r="AJ34">
        <v>230.4</v>
      </c>
      <c r="AK34">
        <v>31</v>
      </c>
      <c r="AL34">
        <v>20588</v>
      </c>
      <c r="AM34">
        <v>0.94006001391538507</v>
      </c>
      <c r="AN34" t="s">
        <v>68</v>
      </c>
      <c r="AO34">
        <v>1313.4380000000001</v>
      </c>
      <c r="AP34" t="s">
        <v>627</v>
      </c>
      <c r="AQ34" t="s">
        <v>116</v>
      </c>
      <c r="AR34" t="s">
        <v>118</v>
      </c>
      <c r="AS34" t="s">
        <v>116</v>
      </c>
      <c r="AT34" t="s">
        <v>118</v>
      </c>
      <c r="AU34" t="s">
        <v>213</v>
      </c>
      <c r="AV34" t="s">
        <v>263</v>
      </c>
      <c r="AW34" t="s">
        <v>68</v>
      </c>
      <c r="AX34">
        <v>9914</v>
      </c>
      <c r="AY34" t="s">
        <v>457</v>
      </c>
      <c r="AZ34">
        <v>1</v>
      </c>
      <c r="BA34" t="s">
        <v>214</v>
      </c>
      <c r="BB34">
        <v>4</v>
      </c>
      <c r="BC34">
        <v>1</v>
      </c>
      <c r="BE34" t="s">
        <v>67</v>
      </c>
      <c r="BF34">
        <v>2</v>
      </c>
      <c r="BG34" t="s">
        <v>386</v>
      </c>
      <c r="BI34" t="s">
        <v>116</v>
      </c>
      <c r="BJ34" t="s">
        <v>263</v>
      </c>
      <c r="BK34" t="s">
        <v>68</v>
      </c>
      <c r="BL34">
        <v>0.94006001391538507</v>
      </c>
      <c r="BM34">
        <v>9914</v>
      </c>
      <c r="BN34" t="s">
        <v>118</v>
      </c>
      <c r="BO34" t="s">
        <v>213</v>
      </c>
      <c r="BP34">
        <v>4</v>
      </c>
      <c r="BQ34">
        <v>1653.413</v>
      </c>
      <c r="BR34">
        <v>5.5698477606045065E-2</v>
      </c>
      <c r="BS34">
        <v>0.38505170084921969</v>
      </c>
      <c r="BT34">
        <v>0.12035710376052444</v>
      </c>
      <c r="BU34">
        <v>16.321000000000002</v>
      </c>
      <c r="BV34">
        <v>0.96769530661728198</v>
      </c>
      <c r="BW34">
        <v>16.390339255830213</v>
      </c>
      <c r="BX34">
        <v>31</v>
      </c>
      <c r="BY34">
        <v>16</v>
      </c>
      <c r="BZ34">
        <v>271</v>
      </c>
    </row>
    <row r="35" spans="1:78" ht="16.5">
      <c r="A35" s="59" t="str">
        <f t="shared" si="1"/>
        <v>강인여객</v>
      </c>
      <c r="B35" s="60" t="str">
        <f t="shared" si="2"/>
        <v>김인식</v>
      </c>
      <c r="C35" s="61" t="str">
        <f t="shared" si="3"/>
        <v>B</v>
      </c>
      <c r="D35" s="62">
        <f t="shared" si="4"/>
        <v>0.90352280658445183</v>
      </c>
      <c r="E35" s="63">
        <f t="shared" si="5"/>
        <v>5010</v>
      </c>
      <c r="F35" s="64" t="str">
        <f t="shared" si="6"/>
        <v>103-1</v>
      </c>
      <c r="G35" s="65" t="str">
        <f t="shared" si="7"/>
        <v>70바5961</v>
      </c>
      <c r="H35" s="66">
        <f t="shared" si="8"/>
        <v>3</v>
      </c>
      <c r="I35" s="67">
        <f t="shared" si="9"/>
        <v>2267.5589999999997</v>
      </c>
      <c r="J35" s="68">
        <f t="shared" si="10"/>
        <v>7.5536327794971797E-2</v>
      </c>
      <c r="K35" s="68">
        <f t="shared" si="11"/>
        <v>0.38415896443257314</v>
      </c>
      <c r="L35" s="68">
        <f t="shared" si="12"/>
        <v>0.19624627187208801</v>
      </c>
      <c r="M35" s="69">
        <f t="shared" si="13"/>
        <v>15.199</v>
      </c>
      <c r="N35" s="70">
        <f t="shared" si="14"/>
        <v>0.30870200069766657</v>
      </c>
      <c r="O35" s="70">
        <f t="shared" si="15"/>
        <v>23.946455196976135</v>
      </c>
      <c r="P35" s="109">
        <f t="shared" si="16"/>
        <v>40</v>
      </c>
      <c r="Q35" s="110">
        <f t="shared" si="17"/>
        <v>7</v>
      </c>
      <c r="R35" s="110">
        <f t="shared" si="18"/>
        <v>543</v>
      </c>
      <c r="T35">
        <v>502</v>
      </c>
      <c r="U35">
        <v>5010</v>
      </c>
      <c r="V35" t="s">
        <v>264</v>
      </c>
      <c r="W35">
        <v>2267.5590000000002</v>
      </c>
      <c r="X35">
        <v>1142.883</v>
      </c>
      <c r="Y35">
        <v>1.984</v>
      </c>
      <c r="Z35">
        <v>15.199</v>
      </c>
      <c r="AA35">
        <v>154.104963</v>
      </c>
      <c r="AB35">
        <v>11.640523</v>
      </c>
      <c r="AC35">
        <v>59.200803000000001</v>
      </c>
      <c r="AD35" s="1">
        <v>445</v>
      </c>
      <c r="AE35">
        <v>7</v>
      </c>
      <c r="AF35">
        <v>543</v>
      </c>
      <c r="AG35">
        <v>90</v>
      </c>
      <c r="AH35">
        <v>14.71438</v>
      </c>
      <c r="AI35">
        <v>2909.8</v>
      </c>
      <c r="AJ35">
        <v>750.6</v>
      </c>
      <c r="AK35">
        <v>40</v>
      </c>
      <c r="AL35">
        <v>22724</v>
      </c>
      <c r="AM35">
        <v>0.90352280658445183</v>
      </c>
      <c r="AN35" t="s">
        <v>68</v>
      </c>
      <c r="AO35">
        <v>2021.529</v>
      </c>
      <c r="AP35" t="s">
        <v>628</v>
      </c>
      <c r="AQ35" t="s">
        <v>116</v>
      </c>
      <c r="AR35" t="s">
        <v>118</v>
      </c>
      <c r="AS35" t="s">
        <v>116</v>
      </c>
      <c r="AT35" t="s">
        <v>118</v>
      </c>
      <c r="AU35" t="s">
        <v>204</v>
      </c>
      <c r="AV35" t="s">
        <v>264</v>
      </c>
      <c r="AW35" t="s">
        <v>68</v>
      </c>
      <c r="AX35">
        <v>5010</v>
      </c>
      <c r="AY35" t="s">
        <v>457</v>
      </c>
      <c r="AZ35">
        <v>5</v>
      </c>
      <c r="BA35" t="s">
        <v>352</v>
      </c>
      <c r="BB35">
        <v>3</v>
      </c>
      <c r="BC35">
        <v>1</v>
      </c>
      <c r="BE35" t="s">
        <v>69</v>
      </c>
      <c r="BF35">
        <v>1</v>
      </c>
      <c r="BG35" t="s">
        <v>386</v>
      </c>
      <c r="BI35" t="s">
        <v>116</v>
      </c>
      <c r="BJ35" t="s">
        <v>264</v>
      </c>
      <c r="BK35" t="s">
        <v>68</v>
      </c>
      <c r="BL35">
        <v>0.90352280658445183</v>
      </c>
      <c r="BM35">
        <v>5010</v>
      </c>
      <c r="BN35" t="s">
        <v>118</v>
      </c>
      <c r="BO35" t="s">
        <v>204</v>
      </c>
      <c r="BP35">
        <v>3</v>
      </c>
      <c r="BQ35">
        <v>2267.5589999999997</v>
      </c>
      <c r="BR35">
        <v>7.5536327794971797E-2</v>
      </c>
      <c r="BS35">
        <v>0.38415896443257314</v>
      </c>
      <c r="BT35">
        <v>0.19624627187208799</v>
      </c>
      <c r="BU35">
        <v>15.199</v>
      </c>
      <c r="BV35">
        <v>0.30870200069766657</v>
      </c>
      <c r="BW35">
        <v>23.946455196976135</v>
      </c>
      <c r="BX35">
        <v>40</v>
      </c>
      <c r="BY35">
        <v>7</v>
      </c>
      <c r="BZ35">
        <v>543</v>
      </c>
    </row>
    <row r="36" spans="1:78" ht="16.5">
      <c r="A36" s="42" t="str">
        <f t="shared" si="1"/>
        <v>강인여객</v>
      </c>
      <c r="B36" s="43" t="str">
        <f t="shared" si="2"/>
        <v>김재중</v>
      </c>
      <c r="C36" s="44" t="str">
        <f t="shared" si="3"/>
        <v>D</v>
      </c>
      <c r="D36" s="45">
        <f t="shared" si="4"/>
        <v>0.81909224335668296</v>
      </c>
      <c r="E36" s="46">
        <f t="shared" si="5"/>
        <v>7884</v>
      </c>
      <c r="F36" s="47" t="str">
        <f t="shared" si="6"/>
        <v>103</v>
      </c>
      <c r="G36" s="48" t="str">
        <f t="shared" si="7"/>
        <v>70바6031</v>
      </c>
      <c r="H36" s="49">
        <f t="shared" si="8"/>
        <v>3</v>
      </c>
      <c r="I36" s="50">
        <f t="shared" si="9"/>
        <v>2352.8999999999996</v>
      </c>
      <c r="J36" s="51">
        <f t="shared" si="10"/>
        <v>2.9764733287884065E-2</v>
      </c>
      <c r="K36" s="51">
        <f t="shared" si="11"/>
        <v>0.4039236848392021</v>
      </c>
      <c r="L36" s="51">
        <f t="shared" si="12"/>
        <v>0.24480428407497135</v>
      </c>
      <c r="M36" s="52">
        <f t="shared" si="13"/>
        <v>21.573</v>
      </c>
      <c r="N36" s="53">
        <f t="shared" si="14"/>
        <v>0</v>
      </c>
      <c r="O36" s="53">
        <f t="shared" si="15"/>
        <v>57.759515697427872</v>
      </c>
      <c r="P36" s="111">
        <f t="shared" si="16"/>
        <v>21</v>
      </c>
      <c r="Q36" s="112">
        <f t="shared" si="17"/>
        <v>143</v>
      </c>
      <c r="R36" s="112">
        <f t="shared" si="18"/>
        <v>3048</v>
      </c>
      <c r="T36">
        <v>502</v>
      </c>
      <c r="U36">
        <v>7884</v>
      </c>
      <c r="V36" t="s">
        <v>411</v>
      </c>
      <c r="W36">
        <v>2352.9</v>
      </c>
      <c r="X36">
        <v>1319.3510000000001</v>
      </c>
      <c r="Y36">
        <v>1.7829999999999999</v>
      </c>
      <c r="Z36">
        <v>21.573</v>
      </c>
      <c r="AA36">
        <v>139.164694</v>
      </c>
      <c r="AB36">
        <v>4.1421999999999999</v>
      </c>
      <c r="AC36">
        <v>56.211916000000002</v>
      </c>
      <c r="AD36" s="1">
        <v>576</v>
      </c>
      <c r="AE36">
        <v>143</v>
      </c>
      <c r="AF36">
        <v>3048</v>
      </c>
      <c r="AG36">
        <v>94</v>
      </c>
      <c r="AH36">
        <v>16.907305000000001</v>
      </c>
      <c r="AI36">
        <v>5861.9</v>
      </c>
      <c r="AJ36">
        <v>842.9</v>
      </c>
      <c r="AK36">
        <v>21</v>
      </c>
      <c r="AL36">
        <v>13655</v>
      </c>
      <c r="AM36">
        <v>0.81909224335668296</v>
      </c>
      <c r="AN36" t="s">
        <v>67</v>
      </c>
      <c r="AO36">
        <v>2078.6909999999998</v>
      </c>
      <c r="AP36" t="s">
        <v>629</v>
      </c>
      <c r="AQ36" t="s">
        <v>116</v>
      </c>
      <c r="AR36" t="s">
        <v>117</v>
      </c>
      <c r="AS36" t="s">
        <v>116</v>
      </c>
      <c r="AT36" t="s">
        <v>117</v>
      </c>
      <c r="AU36" t="s">
        <v>393</v>
      </c>
      <c r="AV36" t="s">
        <v>411</v>
      </c>
      <c r="AW36" t="s">
        <v>67</v>
      </c>
      <c r="AX36">
        <v>7884</v>
      </c>
      <c r="AY36" t="s">
        <v>454</v>
      </c>
      <c r="AZ36">
        <v>10</v>
      </c>
      <c r="BA36" t="s">
        <v>473</v>
      </c>
      <c r="BB36">
        <v>3</v>
      </c>
      <c r="BC36">
        <v>1</v>
      </c>
      <c r="BE36" t="s">
        <v>70</v>
      </c>
      <c r="BF36">
        <v>1</v>
      </c>
      <c r="BG36" t="s">
        <v>386</v>
      </c>
      <c r="BI36" t="s">
        <v>116</v>
      </c>
      <c r="BJ36" t="s">
        <v>411</v>
      </c>
      <c r="BK36" t="s">
        <v>67</v>
      </c>
      <c r="BL36">
        <v>0.81909224335668296</v>
      </c>
      <c r="BM36">
        <v>7884</v>
      </c>
      <c r="BN36" t="s">
        <v>117</v>
      </c>
      <c r="BO36" t="s">
        <v>393</v>
      </c>
      <c r="BP36">
        <v>3</v>
      </c>
      <c r="BQ36">
        <v>2352.8999999999996</v>
      </c>
      <c r="BR36">
        <v>2.9764733287884065E-2</v>
      </c>
      <c r="BS36">
        <v>0.4039236848392021</v>
      </c>
      <c r="BT36">
        <v>0.24480428407497129</v>
      </c>
      <c r="BU36">
        <v>21.573</v>
      </c>
      <c r="BV36">
        <v>0</v>
      </c>
      <c r="BW36">
        <v>57.759515697427872</v>
      </c>
      <c r="BX36">
        <v>21</v>
      </c>
      <c r="BY36">
        <v>143</v>
      </c>
      <c r="BZ36">
        <v>3048</v>
      </c>
    </row>
    <row r="37" spans="1:78" ht="16.5">
      <c r="A37" s="59" t="str">
        <f t="shared" si="1"/>
        <v>강인여객</v>
      </c>
      <c r="B37" s="60" t="str">
        <f t="shared" si="2"/>
        <v>김재현</v>
      </c>
      <c r="C37" s="61" t="str">
        <f t="shared" si="3"/>
        <v>S</v>
      </c>
      <c r="D37" s="62">
        <f t="shared" si="4"/>
        <v>1.0685714285714287</v>
      </c>
      <c r="E37" s="63">
        <f t="shared" si="5"/>
        <v>7751</v>
      </c>
      <c r="F37" s="64" t="str">
        <f t="shared" si="6"/>
        <v>103</v>
      </c>
      <c r="G37" s="65" t="str">
        <f t="shared" si="7"/>
        <v>72바1604</v>
      </c>
      <c r="H37" s="66">
        <f t="shared" si="8"/>
        <v>1</v>
      </c>
      <c r="I37" s="67">
        <f t="shared" si="9"/>
        <v>2408.1260000000002</v>
      </c>
      <c r="J37" s="68">
        <f t="shared" si="10"/>
        <v>2.1834100070862655E-2</v>
      </c>
      <c r="K37" s="68">
        <f t="shared" si="11"/>
        <v>0.38990678179371513</v>
      </c>
      <c r="L37" s="68">
        <f t="shared" si="12"/>
        <v>0.13662075821613984</v>
      </c>
      <c r="M37" s="69">
        <f t="shared" si="13"/>
        <v>12.061</v>
      </c>
      <c r="N37" s="70">
        <f t="shared" si="14"/>
        <v>0.12457819898128253</v>
      </c>
      <c r="O37" s="70">
        <f t="shared" si="15"/>
        <v>4.7754976276158301</v>
      </c>
      <c r="P37" s="109">
        <f t="shared" si="16"/>
        <v>24</v>
      </c>
      <c r="Q37" s="110">
        <f t="shared" si="17"/>
        <v>3</v>
      </c>
      <c r="R37" s="110">
        <f t="shared" si="18"/>
        <v>115</v>
      </c>
      <c r="T37">
        <v>502</v>
      </c>
      <c r="U37">
        <v>7751</v>
      </c>
      <c r="V37" t="s">
        <v>265</v>
      </c>
      <c r="W37">
        <v>2408.1260000000002</v>
      </c>
      <c r="X37">
        <v>1073.326</v>
      </c>
      <c r="Y37">
        <v>2.2440000000000002</v>
      </c>
      <c r="Z37">
        <v>12.061</v>
      </c>
      <c r="AA37">
        <v>152.194411</v>
      </c>
      <c r="AB37">
        <v>3.3230279999999999</v>
      </c>
      <c r="AC37">
        <v>59.341633000000002</v>
      </c>
      <c r="AD37" s="1">
        <v>329</v>
      </c>
      <c r="AE37">
        <v>3</v>
      </c>
      <c r="AF37">
        <v>115</v>
      </c>
      <c r="AG37">
        <v>86</v>
      </c>
      <c r="AH37">
        <v>15.822696000000001</v>
      </c>
      <c r="AI37">
        <v>1450.7</v>
      </c>
      <c r="AJ37">
        <v>0</v>
      </c>
      <c r="AK37">
        <v>24</v>
      </c>
      <c r="AL37">
        <v>14197</v>
      </c>
      <c r="AM37">
        <v>1.0685714285714287</v>
      </c>
      <c r="AN37" t="s">
        <v>71</v>
      </c>
      <c r="AO37">
        <v>2408.1260000000002</v>
      </c>
      <c r="AP37" t="s">
        <v>630</v>
      </c>
      <c r="AQ37" t="s">
        <v>116</v>
      </c>
      <c r="AR37" t="s">
        <v>117</v>
      </c>
      <c r="AS37" t="s">
        <v>116</v>
      </c>
      <c r="AT37" t="s">
        <v>117</v>
      </c>
      <c r="AU37" t="s">
        <v>198</v>
      </c>
      <c r="AV37" t="s">
        <v>265</v>
      </c>
      <c r="AW37" t="s">
        <v>71</v>
      </c>
      <c r="AX37">
        <v>7751</v>
      </c>
      <c r="AY37" t="s">
        <v>466</v>
      </c>
      <c r="AZ37">
        <v>2</v>
      </c>
      <c r="BA37" t="s">
        <v>518</v>
      </c>
      <c r="BB37">
        <v>1</v>
      </c>
      <c r="BC37">
        <v>1</v>
      </c>
      <c r="BE37" t="s">
        <v>71</v>
      </c>
      <c r="BF37">
        <v>0</v>
      </c>
      <c r="BG37" t="s">
        <v>389</v>
      </c>
      <c r="BI37" t="s">
        <v>116</v>
      </c>
      <c r="BJ37" t="s">
        <v>265</v>
      </c>
      <c r="BK37" t="s">
        <v>71</v>
      </c>
      <c r="BL37">
        <v>1.0685714285714287</v>
      </c>
      <c r="BM37">
        <v>7751</v>
      </c>
      <c r="BN37" t="s">
        <v>117</v>
      </c>
      <c r="BO37" t="s">
        <v>198</v>
      </c>
      <c r="BP37">
        <v>1</v>
      </c>
      <c r="BQ37">
        <v>2408.1260000000002</v>
      </c>
      <c r="BR37">
        <v>2.1834100070862655E-2</v>
      </c>
      <c r="BS37">
        <v>0.38990678179371513</v>
      </c>
      <c r="BT37">
        <v>0.13662075821613984</v>
      </c>
      <c r="BU37">
        <v>12.061</v>
      </c>
      <c r="BV37">
        <v>0.12457819898128253</v>
      </c>
      <c r="BW37">
        <v>4.7754976276158301</v>
      </c>
      <c r="BX37">
        <v>24</v>
      </c>
      <c r="BY37">
        <v>3</v>
      </c>
      <c r="BZ37">
        <v>115</v>
      </c>
    </row>
    <row r="38" spans="1:78" ht="16.5">
      <c r="A38" s="42" t="str">
        <f t="shared" si="1"/>
        <v>강인여객</v>
      </c>
      <c r="B38" s="43" t="str">
        <f t="shared" si="2"/>
        <v>김정현</v>
      </c>
      <c r="C38" s="44" t="str">
        <f t="shared" si="3"/>
        <v>S</v>
      </c>
      <c r="D38" s="45">
        <f t="shared" si="4"/>
        <v>1.1516256812410079</v>
      </c>
      <c r="E38" s="46">
        <f t="shared" si="5"/>
        <v>8518</v>
      </c>
      <c r="F38" s="47" t="str">
        <f t="shared" si="6"/>
        <v>급행91</v>
      </c>
      <c r="G38" s="48" t="str">
        <f t="shared" si="7"/>
        <v>70바5981</v>
      </c>
      <c r="H38" s="49">
        <f t="shared" si="8"/>
        <v>2</v>
      </c>
      <c r="I38" s="50">
        <f t="shared" si="9"/>
        <v>3744.0479999999998</v>
      </c>
      <c r="J38" s="51">
        <f t="shared" si="10"/>
        <v>0.11821775339295409</v>
      </c>
      <c r="K38" s="51">
        <f t="shared" si="11"/>
        <v>0.27788738684484865</v>
      </c>
      <c r="L38" s="51">
        <f t="shared" si="12"/>
        <v>0.14689982607060595</v>
      </c>
      <c r="M38" s="52">
        <f t="shared" si="13"/>
        <v>19.257000000000001</v>
      </c>
      <c r="N38" s="53">
        <f t="shared" si="14"/>
        <v>0.37392682999790605</v>
      </c>
      <c r="O38" s="53">
        <f t="shared" si="15"/>
        <v>35.870266620513412</v>
      </c>
      <c r="P38" s="111">
        <f t="shared" si="16"/>
        <v>9</v>
      </c>
      <c r="Q38" s="112">
        <f t="shared" si="17"/>
        <v>14</v>
      </c>
      <c r="R38" s="112">
        <f t="shared" si="18"/>
        <v>1343</v>
      </c>
      <c r="T38">
        <v>502</v>
      </c>
      <c r="U38">
        <v>8518</v>
      </c>
      <c r="V38" t="s">
        <v>266</v>
      </c>
      <c r="W38">
        <v>3744.0479999999998</v>
      </c>
      <c r="X38">
        <v>1259.7929999999999</v>
      </c>
      <c r="Y38">
        <v>2.972</v>
      </c>
      <c r="Z38">
        <v>19.257000000000001</v>
      </c>
      <c r="AA38">
        <v>144.814662</v>
      </c>
      <c r="AB38">
        <v>17.119664</v>
      </c>
      <c r="AC38">
        <v>40.242167999999999</v>
      </c>
      <c r="AD38" s="1">
        <v>550</v>
      </c>
      <c r="AE38">
        <v>14</v>
      </c>
      <c r="AF38">
        <v>1343</v>
      </c>
      <c r="AG38">
        <v>95</v>
      </c>
      <c r="AH38">
        <v>25.854067000000001</v>
      </c>
      <c r="AI38">
        <v>20240.900000000001</v>
      </c>
      <c r="AJ38">
        <v>4950.2</v>
      </c>
      <c r="AK38">
        <v>9</v>
      </c>
      <c r="AL38">
        <v>860</v>
      </c>
      <c r="AM38">
        <v>1.1516256812410079</v>
      </c>
      <c r="AN38" t="s">
        <v>71</v>
      </c>
      <c r="AO38">
        <v>2803.0619999999999</v>
      </c>
      <c r="AP38" t="s">
        <v>631</v>
      </c>
      <c r="AQ38" t="s">
        <v>116</v>
      </c>
      <c r="AR38" t="s">
        <v>120</v>
      </c>
      <c r="AS38" t="s">
        <v>116</v>
      </c>
      <c r="AT38" t="s">
        <v>120</v>
      </c>
      <c r="AU38" t="s">
        <v>234</v>
      </c>
      <c r="AV38" t="s">
        <v>266</v>
      </c>
      <c r="AW38" t="s">
        <v>71</v>
      </c>
      <c r="AX38">
        <v>8518</v>
      </c>
      <c r="AY38" t="s">
        <v>468</v>
      </c>
      <c r="AZ38">
        <v>2</v>
      </c>
      <c r="BA38" t="s">
        <v>405</v>
      </c>
      <c r="BB38">
        <v>2</v>
      </c>
      <c r="BC38">
        <v>1</v>
      </c>
      <c r="BE38" t="s">
        <v>71</v>
      </c>
      <c r="BF38">
        <v>0</v>
      </c>
      <c r="BG38" t="s">
        <v>389</v>
      </c>
      <c r="BI38" t="s">
        <v>116</v>
      </c>
      <c r="BJ38" t="s">
        <v>266</v>
      </c>
      <c r="BK38" t="s">
        <v>71</v>
      </c>
      <c r="BL38">
        <v>1.1516256812410079</v>
      </c>
      <c r="BM38">
        <v>8518</v>
      </c>
      <c r="BN38" t="s">
        <v>120</v>
      </c>
      <c r="BO38" t="s">
        <v>234</v>
      </c>
      <c r="BP38">
        <v>2</v>
      </c>
      <c r="BQ38">
        <v>3744.0479999999998</v>
      </c>
      <c r="BR38">
        <v>0.11821775339295409</v>
      </c>
      <c r="BS38">
        <v>0.27788738684484865</v>
      </c>
      <c r="BT38">
        <v>0.14689982607060595</v>
      </c>
      <c r="BU38">
        <v>19.257000000000001</v>
      </c>
      <c r="BV38">
        <v>0.37392682999790605</v>
      </c>
      <c r="BW38">
        <v>35.870266620513412</v>
      </c>
      <c r="BX38">
        <v>9</v>
      </c>
      <c r="BY38">
        <v>14</v>
      </c>
      <c r="BZ38">
        <v>1343</v>
      </c>
    </row>
    <row r="39" spans="1:78" ht="16.5">
      <c r="A39" s="59" t="str">
        <f t="shared" si="1"/>
        <v>강인여객</v>
      </c>
      <c r="B39" s="60" t="str">
        <f t="shared" si="2"/>
        <v>김종문</v>
      </c>
      <c r="C39" s="61" t="str">
        <f t="shared" si="3"/>
        <v>A</v>
      </c>
      <c r="D39" s="62">
        <f t="shared" si="4"/>
        <v>0.96713693161397774</v>
      </c>
      <c r="E39" s="63">
        <f t="shared" si="5"/>
        <v>2476</v>
      </c>
      <c r="F39" s="64" t="str">
        <f t="shared" si="6"/>
        <v>103</v>
      </c>
      <c r="G39" s="65" t="str">
        <f t="shared" si="7"/>
        <v>72바1337</v>
      </c>
      <c r="H39" s="66">
        <f t="shared" si="8"/>
        <v>4</v>
      </c>
      <c r="I39" s="67">
        <f t="shared" si="9"/>
        <v>1605.4570000000001</v>
      </c>
      <c r="J39" s="68">
        <f t="shared" si="10"/>
        <v>3.1538310777656384E-2</v>
      </c>
      <c r="K39" s="68">
        <f t="shared" si="11"/>
        <v>0.35090105657958165</v>
      </c>
      <c r="L39" s="68">
        <f t="shared" si="12"/>
        <v>6.7893440933017815E-2</v>
      </c>
      <c r="M39" s="69">
        <f t="shared" si="13"/>
        <v>12.241</v>
      </c>
      <c r="N39" s="70">
        <f t="shared" si="14"/>
        <v>1.058888528313122</v>
      </c>
      <c r="O39" s="70">
        <f t="shared" si="15"/>
        <v>14.263851351982643</v>
      </c>
      <c r="P39" s="109">
        <f t="shared" si="16"/>
        <v>15</v>
      </c>
      <c r="Q39" s="110">
        <f t="shared" si="17"/>
        <v>17</v>
      </c>
      <c r="R39" s="110">
        <f t="shared" si="18"/>
        <v>229</v>
      </c>
      <c r="T39">
        <v>502</v>
      </c>
      <c r="U39">
        <v>2476</v>
      </c>
      <c r="V39" t="s">
        <v>632</v>
      </c>
      <c r="W39">
        <v>1605.4570000000001</v>
      </c>
      <c r="X39">
        <v>755.41200000000003</v>
      </c>
      <c r="Y39">
        <v>2.125</v>
      </c>
      <c r="Z39">
        <v>12.241</v>
      </c>
      <c r="AA39">
        <v>99.587198000000001</v>
      </c>
      <c r="AB39">
        <v>3.1408119999999999</v>
      </c>
      <c r="AC39">
        <v>34.945253000000001</v>
      </c>
      <c r="AD39" s="1">
        <v>109</v>
      </c>
      <c r="AE39">
        <v>17</v>
      </c>
      <c r="AF39">
        <v>229</v>
      </c>
      <c r="AG39">
        <v>75</v>
      </c>
      <c r="AH39">
        <v>16.121117999999999</v>
      </c>
      <c r="AI39">
        <v>450.8</v>
      </c>
      <c r="AJ39">
        <v>0</v>
      </c>
      <c r="AK39">
        <v>15</v>
      </c>
      <c r="AL39">
        <v>3829</v>
      </c>
      <c r="AM39">
        <v>0.96713693161397774</v>
      </c>
      <c r="AN39" t="s">
        <v>66</v>
      </c>
      <c r="AO39">
        <v>1133.7750000000001</v>
      </c>
      <c r="AP39" t="s">
        <v>633</v>
      </c>
      <c r="AQ39" t="s">
        <v>116</v>
      </c>
      <c r="AR39" t="s">
        <v>117</v>
      </c>
      <c r="AS39" t="s">
        <v>116</v>
      </c>
      <c r="AT39" t="s">
        <v>117</v>
      </c>
      <c r="AU39" t="s">
        <v>394</v>
      </c>
      <c r="AV39" t="s">
        <v>632</v>
      </c>
      <c r="AW39" t="s">
        <v>66</v>
      </c>
      <c r="AX39">
        <v>2476</v>
      </c>
      <c r="AY39" t="s">
        <v>465</v>
      </c>
      <c r="AZ39">
        <v>7</v>
      </c>
      <c r="BA39" t="s">
        <v>476</v>
      </c>
      <c r="BB39">
        <v>4</v>
      </c>
      <c r="BC39">
        <v>1</v>
      </c>
      <c r="BE39" t="s">
        <v>365</v>
      </c>
      <c r="BF39" t="s">
        <v>366</v>
      </c>
      <c r="BG39" t="s">
        <v>365</v>
      </c>
      <c r="BI39" t="s">
        <v>116</v>
      </c>
      <c r="BJ39" t="s">
        <v>632</v>
      </c>
      <c r="BK39" t="s">
        <v>66</v>
      </c>
      <c r="BL39">
        <v>0.96713693161397774</v>
      </c>
      <c r="BM39">
        <v>2476</v>
      </c>
      <c r="BN39" t="s">
        <v>117</v>
      </c>
      <c r="BO39" t="s">
        <v>394</v>
      </c>
      <c r="BP39">
        <v>4</v>
      </c>
      <c r="BQ39">
        <v>1605.4570000000001</v>
      </c>
      <c r="BR39">
        <v>3.1538310777656384E-2</v>
      </c>
      <c r="BS39">
        <v>0.35090105657958165</v>
      </c>
      <c r="BT39">
        <v>6.7893440933017815E-2</v>
      </c>
      <c r="BU39">
        <v>12.241</v>
      </c>
      <c r="BV39">
        <v>1.058888528313122</v>
      </c>
      <c r="BW39">
        <v>14.263851351982643</v>
      </c>
      <c r="BX39">
        <v>15</v>
      </c>
      <c r="BY39">
        <v>17</v>
      </c>
      <c r="BZ39">
        <v>229</v>
      </c>
    </row>
    <row r="40" spans="1:78" ht="16.5">
      <c r="A40" s="42" t="str">
        <f t="shared" si="1"/>
        <v>강인여객</v>
      </c>
      <c r="B40" s="43" t="str">
        <f t="shared" si="2"/>
        <v>김준호</v>
      </c>
      <c r="C40" s="44" t="str">
        <f t="shared" si="3"/>
        <v>C</v>
      </c>
      <c r="D40" s="45">
        <f t="shared" si="4"/>
        <v>0.85440439385291089</v>
      </c>
      <c r="E40" s="46">
        <f t="shared" si="5"/>
        <v>9059</v>
      </c>
      <c r="F40" s="47" t="str">
        <f t="shared" si="6"/>
        <v>103-1</v>
      </c>
      <c r="G40" s="48" t="str">
        <f t="shared" si="7"/>
        <v>70바5935</v>
      </c>
      <c r="H40" s="49">
        <f t="shared" si="8"/>
        <v>3</v>
      </c>
      <c r="I40" s="50">
        <f t="shared" si="9"/>
        <v>3677.3710000000001</v>
      </c>
      <c r="J40" s="51">
        <f t="shared" si="10"/>
        <v>3.2364335793859271E-2</v>
      </c>
      <c r="K40" s="51">
        <f t="shared" si="11"/>
        <v>0.40083580948012859</v>
      </c>
      <c r="L40" s="51">
        <f t="shared" si="12"/>
        <v>0.21074838519148598</v>
      </c>
      <c r="M40" s="52">
        <f t="shared" si="13"/>
        <v>15.590999999999999</v>
      </c>
      <c r="N40" s="53">
        <f t="shared" si="14"/>
        <v>4.8948012044474165</v>
      </c>
      <c r="O40" s="53">
        <f t="shared" si="15"/>
        <v>24.147685941940587</v>
      </c>
      <c r="P40" s="111">
        <f t="shared" si="16"/>
        <v>63</v>
      </c>
      <c r="Q40" s="112">
        <f t="shared" si="17"/>
        <v>180</v>
      </c>
      <c r="R40" s="112">
        <f t="shared" si="18"/>
        <v>888</v>
      </c>
      <c r="T40">
        <v>502</v>
      </c>
      <c r="U40">
        <v>9059</v>
      </c>
      <c r="V40" t="s">
        <v>267</v>
      </c>
      <c r="W40">
        <v>3677.3710000000001</v>
      </c>
      <c r="X40">
        <v>1926.6949999999999</v>
      </c>
      <c r="Y40">
        <v>1.909</v>
      </c>
      <c r="Z40">
        <v>15.590999999999999</v>
      </c>
      <c r="AA40">
        <v>243.77660800000001</v>
      </c>
      <c r="AB40">
        <v>7.8896680000000003</v>
      </c>
      <c r="AC40">
        <v>97.714393999999999</v>
      </c>
      <c r="AD40" s="1">
        <v>775</v>
      </c>
      <c r="AE40">
        <v>180</v>
      </c>
      <c r="AF40">
        <v>888</v>
      </c>
      <c r="AG40">
        <v>90</v>
      </c>
      <c r="AH40">
        <v>15.085003</v>
      </c>
      <c r="AI40">
        <v>3969.4</v>
      </c>
      <c r="AJ40">
        <v>332.1</v>
      </c>
      <c r="AK40">
        <v>63</v>
      </c>
      <c r="AL40">
        <v>35201</v>
      </c>
      <c r="AM40">
        <v>0.85440439385291089</v>
      </c>
      <c r="AN40" t="s">
        <v>69</v>
      </c>
      <c r="AO40">
        <v>1786.548</v>
      </c>
      <c r="AP40" t="s">
        <v>634</v>
      </c>
      <c r="AQ40" t="s">
        <v>116</v>
      </c>
      <c r="AR40" t="s">
        <v>118</v>
      </c>
      <c r="AS40" t="s">
        <v>116</v>
      </c>
      <c r="AT40" t="s">
        <v>118</v>
      </c>
      <c r="AU40" t="s">
        <v>203</v>
      </c>
      <c r="AV40" t="s">
        <v>267</v>
      </c>
      <c r="AW40" t="s">
        <v>69</v>
      </c>
      <c r="AX40">
        <v>9059</v>
      </c>
      <c r="AY40" t="s">
        <v>483</v>
      </c>
      <c r="AZ40">
        <v>4</v>
      </c>
      <c r="BA40" t="s">
        <v>371</v>
      </c>
      <c r="BB40">
        <v>3</v>
      </c>
      <c r="BC40">
        <v>1</v>
      </c>
      <c r="BE40" t="s">
        <v>67</v>
      </c>
      <c r="BF40">
        <v>1</v>
      </c>
      <c r="BG40" t="s">
        <v>386</v>
      </c>
      <c r="BI40" t="s">
        <v>116</v>
      </c>
      <c r="BJ40" t="s">
        <v>267</v>
      </c>
      <c r="BK40" t="s">
        <v>69</v>
      </c>
      <c r="BL40">
        <v>0.85440439385291089</v>
      </c>
      <c r="BM40">
        <v>9059</v>
      </c>
      <c r="BN40" t="s">
        <v>118</v>
      </c>
      <c r="BO40" t="s">
        <v>203</v>
      </c>
      <c r="BP40">
        <v>3</v>
      </c>
      <c r="BQ40">
        <v>3677.3710000000001</v>
      </c>
      <c r="BR40">
        <v>3.2364335793859271E-2</v>
      </c>
      <c r="BS40">
        <v>0.40083580948012859</v>
      </c>
      <c r="BT40">
        <v>0.21074838519148598</v>
      </c>
      <c r="BU40">
        <v>15.590999999999999</v>
      </c>
      <c r="BV40">
        <v>4.8948012044474165</v>
      </c>
      <c r="BW40">
        <v>24.147685941940587</v>
      </c>
      <c r="BX40">
        <v>63</v>
      </c>
      <c r="BY40">
        <v>180</v>
      </c>
      <c r="BZ40">
        <v>888</v>
      </c>
    </row>
    <row r="41" spans="1:78" ht="16.5">
      <c r="A41" s="59" t="str">
        <f t="shared" si="1"/>
        <v>강인여객</v>
      </c>
      <c r="B41" s="60" t="str">
        <f t="shared" si="2"/>
        <v>김지석</v>
      </c>
      <c r="C41" s="61" t="str">
        <f t="shared" si="3"/>
        <v>A</v>
      </c>
      <c r="D41" s="62">
        <f t="shared" si="4"/>
        <v>0.96401720918988287</v>
      </c>
      <c r="E41" s="63">
        <f t="shared" si="5"/>
        <v>3976</v>
      </c>
      <c r="F41" s="64" t="str">
        <f t="shared" si="6"/>
        <v>예비</v>
      </c>
      <c r="G41" s="65" t="str">
        <f t="shared" si="7"/>
        <v>70바5060</v>
      </c>
      <c r="H41" s="66">
        <f t="shared" si="8"/>
        <v>10</v>
      </c>
      <c r="I41" s="67">
        <f t="shared" si="9"/>
        <v>2726.2510000000002</v>
      </c>
      <c r="J41" s="68">
        <f t="shared" si="10"/>
        <v>1.8455614419299968E-2</v>
      </c>
      <c r="K41" s="68">
        <f t="shared" si="11"/>
        <v>0.32689384635936208</v>
      </c>
      <c r="L41" s="68">
        <f t="shared" si="12"/>
        <v>0.12654740887761251</v>
      </c>
      <c r="M41" s="69">
        <f t="shared" si="13"/>
        <v>17.001999999999999</v>
      </c>
      <c r="N41" s="70">
        <f t="shared" si="14"/>
        <v>0.36680408370322465</v>
      </c>
      <c r="O41" s="70">
        <f t="shared" si="15"/>
        <v>30.958264664552161</v>
      </c>
      <c r="P41" s="109">
        <f t="shared" si="16"/>
        <v>11</v>
      </c>
      <c r="Q41" s="110">
        <f t="shared" si="17"/>
        <v>10</v>
      </c>
      <c r="R41" s="110">
        <f t="shared" si="18"/>
        <v>844</v>
      </c>
      <c r="T41">
        <v>502</v>
      </c>
      <c r="U41">
        <v>3976</v>
      </c>
      <c r="V41" t="s">
        <v>432</v>
      </c>
      <c r="W41">
        <v>2726.2510000000002</v>
      </c>
      <c r="X41">
        <v>1169.182</v>
      </c>
      <c r="Y41">
        <v>2.3319999999999999</v>
      </c>
      <c r="Z41">
        <v>17.001999999999999</v>
      </c>
      <c r="AA41">
        <v>120.829139</v>
      </c>
      <c r="AB41">
        <v>2.2299760000000002</v>
      </c>
      <c r="AC41">
        <v>39.498302000000002</v>
      </c>
      <c r="AD41" s="1">
        <v>345</v>
      </c>
      <c r="AE41">
        <v>10</v>
      </c>
      <c r="AF41">
        <v>844</v>
      </c>
      <c r="AG41">
        <v>97</v>
      </c>
      <c r="AH41">
        <v>22.562860000000001</v>
      </c>
      <c r="AI41">
        <v>9609.7999999999993</v>
      </c>
      <c r="AJ41">
        <v>3794.9</v>
      </c>
      <c r="AK41">
        <v>11</v>
      </c>
      <c r="AL41">
        <v>4655</v>
      </c>
      <c r="AM41">
        <v>0.96401720918988287</v>
      </c>
      <c r="AN41" t="s">
        <v>66</v>
      </c>
      <c r="AO41">
        <v>1105.4970000000001</v>
      </c>
      <c r="AP41" t="s">
        <v>635</v>
      </c>
      <c r="AQ41" t="s">
        <v>116</v>
      </c>
      <c r="AR41" t="s">
        <v>90</v>
      </c>
      <c r="AS41" t="s">
        <v>116</v>
      </c>
      <c r="AT41" t="s">
        <v>90</v>
      </c>
      <c r="AU41" t="s">
        <v>430</v>
      </c>
      <c r="AV41" t="s">
        <v>432</v>
      </c>
      <c r="AW41" t="s">
        <v>66</v>
      </c>
      <c r="AX41">
        <v>3976</v>
      </c>
      <c r="AY41" t="s">
        <v>564</v>
      </c>
      <c r="AZ41">
        <v>3</v>
      </c>
      <c r="BA41" t="s">
        <v>636</v>
      </c>
      <c r="BB41">
        <v>10</v>
      </c>
      <c r="BC41">
        <v>1</v>
      </c>
      <c r="BE41" t="s">
        <v>66</v>
      </c>
      <c r="BF41">
        <v>0</v>
      </c>
      <c r="BG41" t="s">
        <v>389</v>
      </c>
      <c r="BI41" t="s">
        <v>116</v>
      </c>
      <c r="BJ41" t="s">
        <v>432</v>
      </c>
      <c r="BK41" t="s">
        <v>66</v>
      </c>
      <c r="BL41">
        <v>0.96401720918988287</v>
      </c>
      <c r="BM41">
        <v>3976</v>
      </c>
      <c r="BN41" t="s">
        <v>90</v>
      </c>
      <c r="BO41" t="s">
        <v>430</v>
      </c>
      <c r="BP41">
        <v>10</v>
      </c>
      <c r="BQ41">
        <v>2726.2510000000002</v>
      </c>
      <c r="BR41">
        <v>1.8455614419299968E-2</v>
      </c>
      <c r="BS41">
        <v>0.32689384635936208</v>
      </c>
      <c r="BT41">
        <v>0.12654740887761251</v>
      </c>
      <c r="BU41">
        <v>17.001999999999999</v>
      </c>
      <c r="BV41">
        <v>0.36680408370322465</v>
      </c>
      <c r="BW41">
        <v>30.958264664552161</v>
      </c>
      <c r="BX41">
        <v>11</v>
      </c>
      <c r="BY41">
        <v>10</v>
      </c>
      <c r="BZ41">
        <v>844</v>
      </c>
    </row>
    <row r="42" spans="1:78" ht="16.5">
      <c r="A42" s="42" t="str">
        <f t="shared" si="1"/>
        <v>강인여객</v>
      </c>
      <c r="B42" s="43" t="str">
        <f t="shared" si="2"/>
        <v>김진영</v>
      </c>
      <c r="C42" s="44" t="str">
        <f t="shared" si="3"/>
        <v>S</v>
      </c>
      <c r="D42" s="45">
        <f t="shared" si="4"/>
        <v>1.0382320348645016</v>
      </c>
      <c r="E42" s="46">
        <f t="shared" si="5"/>
        <v>2975</v>
      </c>
      <c r="F42" s="47" t="str">
        <f t="shared" si="6"/>
        <v>103-1</v>
      </c>
      <c r="G42" s="48" t="str">
        <f t="shared" si="7"/>
        <v>70바6096</v>
      </c>
      <c r="H42" s="49">
        <f t="shared" si="8"/>
        <v>3</v>
      </c>
      <c r="I42" s="50">
        <f t="shared" si="9"/>
        <v>1982.662</v>
      </c>
      <c r="J42" s="51">
        <f t="shared" si="10"/>
        <v>1.463940059983815E-2</v>
      </c>
      <c r="K42" s="51">
        <f t="shared" si="11"/>
        <v>0.33390146641233864</v>
      </c>
      <c r="L42" s="51">
        <f t="shared" si="12"/>
        <v>0.13365868715898122</v>
      </c>
      <c r="M42" s="52">
        <f t="shared" si="13"/>
        <v>9.2469999999999999</v>
      </c>
      <c r="N42" s="53">
        <f t="shared" si="14"/>
        <v>0</v>
      </c>
      <c r="O42" s="53">
        <f t="shared" si="15"/>
        <v>5.4472219672339515</v>
      </c>
      <c r="P42" s="111">
        <f t="shared" si="16"/>
        <v>4</v>
      </c>
      <c r="Q42" s="112">
        <f t="shared" si="17"/>
        <v>0</v>
      </c>
      <c r="R42" s="112">
        <f t="shared" si="18"/>
        <v>108</v>
      </c>
      <c r="T42">
        <v>502</v>
      </c>
      <c r="U42">
        <v>2975</v>
      </c>
      <c r="V42" t="s">
        <v>268</v>
      </c>
      <c r="W42">
        <v>1992.681</v>
      </c>
      <c r="X42">
        <v>826.66200000000003</v>
      </c>
      <c r="Y42">
        <v>2.411</v>
      </c>
      <c r="Z42">
        <v>9.2469999999999999</v>
      </c>
      <c r="AA42">
        <v>122.194962</v>
      </c>
      <c r="AB42">
        <v>1.788861</v>
      </c>
      <c r="AC42">
        <v>40.801076999999999</v>
      </c>
      <c r="AD42" s="1">
        <v>265</v>
      </c>
      <c r="AE42">
        <v>0</v>
      </c>
      <c r="AF42">
        <v>108</v>
      </c>
      <c r="AG42">
        <v>81</v>
      </c>
      <c r="AH42">
        <v>16.307390000000002</v>
      </c>
      <c r="AI42">
        <v>1446.6</v>
      </c>
      <c r="AJ42">
        <v>0</v>
      </c>
      <c r="AK42">
        <v>4</v>
      </c>
      <c r="AL42">
        <v>1628</v>
      </c>
      <c r="AM42">
        <v>1.0382320348645016</v>
      </c>
      <c r="AN42" t="s">
        <v>71</v>
      </c>
      <c r="AO42">
        <v>1783.1030000000001</v>
      </c>
      <c r="AP42" t="s">
        <v>637</v>
      </c>
      <c r="AQ42" t="s">
        <v>116</v>
      </c>
      <c r="AR42" t="s">
        <v>118</v>
      </c>
      <c r="AS42" t="s">
        <v>116</v>
      </c>
      <c r="AT42" t="s">
        <v>118</v>
      </c>
      <c r="AU42" t="s">
        <v>218</v>
      </c>
      <c r="AV42" t="s">
        <v>268</v>
      </c>
      <c r="AW42" t="s">
        <v>71</v>
      </c>
      <c r="AX42">
        <v>2975</v>
      </c>
      <c r="AY42" t="s">
        <v>470</v>
      </c>
      <c r="AZ42">
        <v>15</v>
      </c>
      <c r="BA42" t="s">
        <v>638</v>
      </c>
      <c r="BB42">
        <v>3</v>
      </c>
      <c r="BC42">
        <v>1</v>
      </c>
      <c r="BE42" t="s">
        <v>71</v>
      </c>
      <c r="BF42">
        <v>0</v>
      </c>
      <c r="BG42" t="s">
        <v>389</v>
      </c>
      <c r="BI42" t="s">
        <v>116</v>
      </c>
      <c r="BJ42" t="s">
        <v>268</v>
      </c>
      <c r="BK42" t="s">
        <v>71</v>
      </c>
      <c r="BL42">
        <v>1.0382320348645016</v>
      </c>
      <c r="BM42">
        <v>2975</v>
      </c>
      <c r="BN42" t="s">
        <v>118</v>
      </c>
      <c r="BO42" t="s">
        <v>218</v>
      </c>
      <c r="BP42">
        <v>3</v>
      </c>
      <c r="BQ42">
        <v>1982.662</v>
      </c>
      <c r="BR42">
        <v>1.463940059983815E-2</v>
      </c>
      <c r="BS42">
        <v>0.33390146641233864</v>
      </c>
      <c r="BT42">
        <v>0.13298666469946771</v>
      </c>
      <c r="BU42">
        <v>9.2469999999999999</v>
      </c>
      <c r="BV42">
        <v>0</v>
      </c>
      <c r="BW42">
        <v>5.4472219672339515</v>
      </c>
      <c r="BX42">
        <v>4</v>
      </c>
      <c r="BY42">
        <v>0</v>
      </c>
      <c r="BZ42">
        <v>108</v>
      </c>
    </row>
    <row r="43" spans="1:78" ht="16.5">
      <c r="A43" s="59" t="str">
        <f t="shared" si="1"/>
        <v>강인여객</v>
      </c>
      <c r="B43" s="60" t="str">
        <f t="shared" si="2"/>
        <v>김철용</v>
      </c>
      <c r="C43" s="61" t="str">
        <f t="shared" si="3"/>
        <v>S</v>
      </c>
      <c r="D43" s="62">
        <f t="shared" si="4"/>
        <v>1.1285185185185185</v>
      </c>
      <c r="E43" s="63">
        <f t="shared" si="5"/>
        <v>8463</v>
      </c>
      <c r="F43" s="64" t="str">
        <f t="shared" si="6"/>
        <v>급행91</v>
      </c>
      <c r="G43" s="65" t="str">
        <f t="shared" si="7"/>
        <v>72바1259</v>
      </c>
      <c r="H43" s="66">
        <f t="shared" si="8"/>
        <v>2</v>
      </c>
      <c r="I43" s="67">
        <f t="shared" si="9"/>
        <v>3335.4580000000001</v>
      </c>
      <c r="J43" s="68">
        <f t="shared" si="10"/>
        <v>1.4968925864998053E-2</v>
      </c>
      <c r="K43" s="68">
        <f t="shared" si="11"/>
        <v>0.2853185922332232</v>
      </c>
      <c r="L43" s="68">
        <f t="shared" si="12"/>
        <v>0.22905400097977549</v>
      </c>
      <c r="M43" s="69">
        <f t="shared" si="13"/>
        <v>13.513999999999999</v>
      </c>
      <c r="N43" s="70">
        <f t="shared" si="14"/>
        <v>2.9980890180598886E-2</v>
      </c>
      <c r="O43" s="70">
        <f t="shared" si="15"/>
        <v>7.7950314469557105</v>
      </c>
      <c r="P43" s="109">
        <f t="shared" si="16"/>
        <v>3</v>
      </c>
      <c r="Q43" s="110">
        <f t="shared" si="17"/>
        <v>1</v>
      </c>
      <c r="R43" s="110">
        <f t="shared" si="18"/>
        <v>260</v>
      </c>
      <c r="T43">
        <v>502</v>
      </c>
      <c r="U43">
        <v>8463</v>
      </c>
      <c r="V43" t="s">
        <v>269</v>
      </c>
      <c r="W43">
        <v>3335.4580000000001</v>
      </c>
      <c r="X43">
        <v>1082.7439999999999</v>
      </c>
      <c r="Y43">
        <v>3.081</v>
      </c>
      <c r="Z43">
        <v>13.513999999999999</v>
      </c>
      <c r="AA43">
        <v>123.93828499999999</v>
      </c>
      <c r="AB43">
        <v>1.8552230000000001</v>
      </c>
      <c r="AC43">
        <v>35.361896999999999</v>
      </c>
      <c r="AD43" s="1">
        <v>764</v>
      </c>
      <c r="AE43">
        <v>1</v>
      </c>
      <c r="AF43">
        <v>260</v>
      </c>
      <c r="AG43">
        <v>102</v>
      </c>
      <c r="AH43">
        <v>26.912248999999999</v>
      </c>
      <c r="AI43">
        <v>15634.2</v>
      </c>
      <c r="AJ43">
        <v>2801.5</v>
      </c>
      <c r="AK43">
        <v>3</v>
      </c>
      <c r="AL43">
        <v>366</v>
      </c>
      <c r="AM43">
        <v>1.1285185185185185</v>
      </c>
      <c r="AN43" t="s">
        <v>71</v>
      </c>
      <c r="AO43">
        <v>2901.6759999999999</v>
      </c>
      <c r="AP43" t="s">
        <v>639</v>
      </c>
      <c r="AQ43" t="s">
        <v>116</v>
      </c>
      <c r="AR43" t="s">
        <v>120</v>
      </c>
      <c r="AS43" t="s">
        <v>116</v>
      </c>
      <c r="AT43" t="s">
        <v>120</v>
      </c>
      <c r="AU43" t="s">
        <v>239</v>
      </c>
      <c r="AV43" t="s">
        <v>269</v>
      </c>
      <c r="AW43" t="s">
        <v>71</v>
      </c>
      <c r="AX43">
        <v>8463</v>
      </c>
      <c r="AY43" t="s">
        <v>468</v>
      </c>
      <c r="AZ43">
        <v>3</v>
      </c>
      <c r="BA43" t="s">
        <v>506</v>
      </c>
      <c r="BB43">
        <v>2</v>
      </c>
      <c r="BC43">
        <v>1</v>
      </c>
      <c r="BE43" t="s">
        <v>71</v>
      </c>
      <c r="BF43">
        <v>0</v>
      </c>
      <c r="BG43" t="s">
        <v>389</v>
      </c>
      <c r="BI43" t="s">
        <v>116</v>
      </c>
      <c r="BJ43" t="s">
        <v>269</v>
      </c>
      <c r="BK43" t="s">
        <v>71</v>
      </c>
      <c r="BL43">
        <v>1.1285185185185185</v>
      </c>
      <c r="BM43">
        <v>8463</v>
      </c>
      <c r="BN43" t="s">
        <v>120</v>
      </c>
      <c r="BO43" t="s">
        <v>239</v>
      </c>
      <c r="BP43">
        <v>2</v>
      </c>
      <c r="BQ43">
        <v>3335.4580000000001</v>
      </c>
      <c r="BR43">
        <v>1.4968925864998053E-2</v>
      </c>
      <c r="BS43">
        <v>0.2853185922332232</v>
      </c>
      <c r="BT43">
        <v>0.22905400097977549</v>
      </c>
      <c r="BU43">
        <v>13.513999999999999</v>
      </c>
      <c r="BV43">
        <v>2.9980890180598886E-2</v>
      </c>
      <c r="BW43">
        <v>7.7950314469557105</v>
      </c>
      <c r="BX43">
        <v>3</v>
      </c>
      <c r="BY43">
        <v>1</v>
      </c>
      <c r="BZ43">
        <v>260</v>
      </c>
    </row>
    <row r="44" spans="1:78" ht="16.5">
      <c r="A44" s="42" t="str">
        <f t="shared" si="1"/>
        <v>강인여객</v>
      </c>
      <c r="B44" s="43" t="str">
        <f t="shared" si="2"/>
        <v>김태호</v>
      </c>
      <c r="C44" s="44" t="str">
        <f t="shared" si="3"/>
        <v>B</v>
      </c>
      <c r="D44" s="45">
        <f t="shared" si="4"/>
        <v>0.91454545454545444</v>
      </c>
      <c r="E44" s="46">
        <f t="shared" si="5"/>
        <v>2684</v>
      </c>
      <c r="F44" s="47" t="str">
        <f t="shared" si="6"/>
        <v>103</v>
      </c>
      <c r="G44" s="48" t="str">
        <f t="shared" si="7"/>
        <v>70바5947</v>
      </c>
      <c r="H44" s="49">
        <f t="shared" si="8"/>
        <v>1</v>
      </c>
      <c r="I44" s="50">
        <f t="shared" si="9"/>
        <v>679.02099999999996</v>
      </c>
      <c r="J44" s="51">
        <f t="shared" si="10"/>
        <v>1.6002334038706701E-2</v>
      </c>
      <c r="K44" s="51">
        <f t="shared" si="11"/>
        <v>0.38241766631790913</v>
      </c>
      <c r="L44" s="51">
        <f t="shared" si="12"/>
        <v>0.25330586241073549</v>
      </c>
      <c r="M44" s="52">
        <f t="shared" si="13"/>
        <v>15.153</v>
      </c>
      <c r="N44" s="53">
        <f t="shared" si="14"/>
        <v>0</v>
      </c>
      <c r="O44" s="53">
        <f t="shared" si="15"/>
        <v>12.223480569820374</v>
      </c>
      <c r="P44" s="111">
        <f t="shared" si="16"/>
        <v>3</v>
      </c>
      <c r="Q44" s="112">
        <f t="shared" si="17"/>
        <v>0</v>
      </c>
      <c r="R44" s="112">
        <f t="shared" si="18"/>
        <v>83</v>
      </c>
      <c r="T44">
        <v>502</v>
      </c>
      <c r="U44">
        <v>2684</v>
      </c>
      <c r="V44" t="s">
        <v>270</v>
      </c>
      <c r="W44">
        <v>679.02099999999996</v>
      </c>
      <c r="X44">
        <v>337.48899999999998</v>
      </c>
      <c r="Y44">
        <v>2.012</v>
      </c>
      <c r="Z44">
        <v>15.153</v>
      </c>
      <c r="AA44">
        <v>41.781655000000001</v>
      </c>
      <c r="AB44">
        <v>0.66860399999999998</v>
      </c>
      <c r="AC44">
        <v>15.978043</v>
      </c>
      <c r="AD44" s="1">
        <v>172</v>
      </c>
      <c r="AE44">
        <v>0</v>
      </c>
      <c r="AF44">
        <v>83</v>
      </c>
      <c r="AG44">
        <v>85</v>
      </c>
      <c r="AH44">
        <v>16.251653000000001</v>
      </c>
      <c r="AI44">
        <v>353.6</v>
      </c>
      <c r="AJ44">
        <v>7.5</v>
      </c>
      <c r="AK44">
        <v>3</v>
      </c>
      <c r="AL44">
        <v>705</v>
      </c>
      <c r="AM44">
        <v>0.91454545454545444</v>
      </c>
      <c r="AN44" t="s">
        <v>68</v>
      </c>
      <c r="AO44">
        <v>679.02099999999996</v>
      </c>
      <c r="AP44" t="s">
        <v>640</v>
      </c>
      <c r="AQ44" t="s">
        <v>116</v>
      </c>
      <c r="AR44" t="s">
        <v>117</v>
      </c>
      <c r="AS44" t="s">
        <v>116</v>
      </c>
      <c r="AT44" t="s">
        <v>117</v>
      </c>
      <c r="AU44" t="s">
        <v>183</v>
      </c>
      <c r="AV44" t="s">
        <v>270</v>
      </c>
      <c r="AW44" t="s">
        <v>68</v>
      </c>
      <c r="AX44">
        <v>2684</v>
      </c>
      <c r="AY44" t="s">
        <v>478</v>
      </c>
      <c r="AZ44">
        <v>10</v>
      </c>
      <c r="BA44" t="s">
        <v>532</v>
      </c>
      <c r="BB44">
        <v>1</v>
      </c>
      <c r="BC44">
        <v>1</v>
      </c>
      <c r="BE44" t="s">
        <v>68</v>
      </c>
      <c r="BF44">
        <v>0</v>
      </c>
      <c r="BG44" t="s">
        <v>389</v>
      </c>
      <c r="BI44" t="s">
        <v>116</v>
      </c>
      <c r="BJ44" t="s">
        <v>270</v>
      </c>
      <c r="BK44" t="s">
        <v>68</v>
      </c>
      <c r="BL44">
        <v>0.91454545454545444</v>
      </c>
      <c r="BM44">
        <v>2684</v>
      </c>
      <c r="BN44" t="s">
        <v>117</v>
      </c>
      <c r="BO44" t="s">
        <v>183</v>
      </c>
      <c r="BP44">
        <v>1</v>
      </c>
      <c r="BQ44">
        <v>679.02099999999996</v>
      </c>
      <c r="BR44">
        <v>1.6002334038706701E-2</v>
      </c>
      <c r="BS44">
        <v>0.38241766631790913</v>
      </c>
      <c r="BT44">
        <v>0.25330586241073549</v>
      </c>
      <c r="BU44">
        <v>15.153</v>
      </c>
      <c r="BV44">
        <v>0</v>
      </c>
      <c r="BW44">
        <v>12.223480569820374</v>
      </c>
      <c r="BX44">
        <v>3</v>
      </c>
      <c r="BY44">
        <v>0</v>
      </c>
      <c r="BZ44">
        <v>83</v>
      </c>
    </row>
    <row r="45" spans="1:78" ht="16.5">
      <c r="A45" s="59" t="str">
        <f t="shared" si="1"/>
        <v>강인여객</v>
      </c>
      <c r="B45" s="60" t="str">
        <f t="shared" si="2"/>
        <v>김현기</v>
      </c>
      <c r="C45" s="61" t="str">
        <f t="shared" si="3"/>
        <v>B</v>
      </c>
      <c r="D45" s="62">
        <f t="shared" si="4"/>
        <v>0.92989421847327647</v>
      </c>
      <c r="E45" s="63">
        <f t="shared" si="5"/>
        <v>3551</v>
      </c>
      <c r="F45" s="64" t="str">
        <f t="shared" si="6"/>
        <v>103</v>
      </c>
      <c r="G45" s="65" t="str">
        <f t="shared" si="7"/>
        <v>70바5087</v>
      </c>
      <c r="H45" s="66">
        <f t="shared" si="8"/>
        <v>3</v>
      </c>
      <c r="I45" s="67">
        <f t="shared" si="9"/>
        <v>728.74900000000002</v>
      </c>
      <c r="J45" s="68">
        <f t="shared" si="10"/>
        <v>1.5935484192744064E-2</v>
      </c>
      <c r="K45" s="68">
        <f t="shared" si="11"/>
        <v>0.36196079142173521</v>
      </c>
      <c r="L45" s="68">
        <f t="shared" si="12"/>
        <v>0.15368803250501886</v>
      </c>
      <c r="M45" s="69">
        <f t="shared" si="13"/>
        <v>16.045999999999999</v>
      </c>
      <c r="N45" s="70">
        <f t="shared" si="14"/>
        <v>1.2349931183439016</v>
      </c>
      <c r="O45" s="70">
        <f t="shared" si="15"/>
        <v>41.303658735723822</v>
      </c>
      <c r="P45" s="109">
        <f t="shared" si="16"/>
        <v>0</v>
      </c>
      <c r="Q45" s="110">
        <f t="shared" si="17"/>
        <v>9</v>
      </c>
      <c r="R45" s="110">
        <f t="shared" si="18"/>
        <v>301</v>
      </c>
      <c r="T45">
        <v>502</v>
      </c>
      <c r="U45">
        <v>3551</v>
      </c>
      <c r="V45" t="s">
        <v>271</v>
      </c>
      <c r="W45">
        <v>728.74900000000002</v>
      </c>
      <c r="X45">
        <v>360.79199999999997</v>
      </c>
      <c r="Y45">
        <v>2.02</v>
      </c>
      <c r="Z45">
        <v>16.045999999999999</v>
      </c>
      <c r="AA45">
        <v>41.102485000000001</v>
      </c>
      <c r="AB45">
        <v>0.65498800000000001</v>
      </c>
      <c r="AC45">
        <v>14.877488</v>
      </c>
      <c r="AD45" s="1">
        <v>112</v>
      </c>
      <c r="AE45">
        <v>9</v>
      </c>
      <c r="AF45">
        <v>301</v>
      </c>
      <c r="AG45">
        <v>80</v>
      </c>
      <c r="AH45">
        <v>17.730046999999999</v>
      </c>
      <c r="AI45">
        <v>268.2</v>
      </c>
      <c r="AJ45">
        <v>0</v>
      </c>
      <c r="AK45">
        <v>0</v>
      </c>
      <c r="AL45">
        <v>0</v>
      </c>
      <c r="AM45">
        <v>0.92989421847327647</v>
      </c>
      <c r="AN45" t="s">
        <v>68</v>
      </c>
      <c r="AO45">
        <v>481.596</v>
      </c>
      <c r="AP45" t="s">
        <v>641</v>
      </c>
      <c r="AQ45" t="s">
        <v>116</v>
      </c>
      <c r="AR45" t="s">
        <v>117</v>
      </c>
      <c r="AS45" t="s">
        <v>116</v>
      </c>
      <c r="AT45" t="s">
        <v>117</v>
      </c>
      <c r="AU45" t="s">
        <v>181</v>
      </c>
      <c r="AV45" t="s">
        <v>271</v>
      </c>
      <c r="AW45" t="s">
        <v>68</v>
      </c>
      <c r="AX45">
        <v>3551</v>
      </c>
      <c r="AY45" t="s">
        <v>478</v>
      </c>
      <c r="AZ45">
        <v>6</v>
      </c>
      <c r="BA45" t="s">
        <v>369</v>
      </c>
      <c r="BB45">
        <v>3</v>
      </c>
      <c r="BC45">
        <v>1</v>
      </c>
      <c r="BE45" t="s">
        <v>69</v>
      </c>
      <c r="BF45">
        <v>1</v>
      </c>
      <c r="BG45" t="s">
        <v>386</v>
      </c>
      <c r="BI45" t="s">
        <v>116</v>
      </c>
      <c r="BJ45" t="s">
        <v>271</v>
      </c>
      <c r="BK45" t="s">
        <v>68</v>
      </c>
      <c r="BL45">
        <v>0.92989421847327647</v>
      </c>
      <c r="BM45">
        <v>3551</v>
      </c>
      <c r="BN45" t="s">
        <v>117</v>
      </c>
      <c r="BO45" t="s">
        <v>181</v>
      </c>
      <c r="BP45">
        <v>3</v>
      </c>
      <c r="BQ45">
        <v>728.74900000000002</v>
      </c>
      <c r="BR45">
        <v>1.5935484192744064E-2</v>
      </c>
      <c r="BS45">
        <v>0.36196079142173521</v>
      </c>
      <c r="BT45">
        <v>0.15368803250501886</v>
      </c>
      <c r="BU45">
        <v>16.045999999999999</v>
      </c>
      <c r="BV45">
        <v>1.2349931183439016</v>
      </c>
      <c r="BW45">
        <v>41.303658735723822</v>
      </c>
      <c r="BX45">
        <v>0</v>
      </c>
      <c r="BY45">
        <v>9</v>
      </c>
      <c r="BZ45">
        <v>301</v>
      </c>
    </row>
    <row r="46" spans="1:78" ht="16.5">
      <c r="A46" s="42" t="str">
        <f t="shared" si="1"/>
        <v>강인여객</v>
      </c>
      <c r="B46" s="43" t="str">
        <f t="shared" si="2"/>
        <v>나재웅</v>
      </c>
      <c r="C46" s="44" t="str">
        <f t="shared" si="3"/>
        <v>A</v>
      </c>
      <c r="D46" s="45">
        <f t="shared" si="4"/>
        <v>0.97223578591602966</v>
      </c>
      <c r="E46" s="46">
        <f t="shared" si="5"/>
        <v>9478</v>
      </c>
      <c r="F46" s="47" t="str">
        <f t="shared" si="6"/>
        <v>103-1</v>
      </c>
      <c r="G46" s="48" t="str">
        <f t="shared" si="7"/>
        <v>70바6097</v>
      </c>
      <c r="H46" s="49">
        <f t="shared" si="8"/>
        <v>3</v>
      </c>
      <c r="I46" s="50">
        <f t="shared" si="9"/>
        <v>2295.4470000000001</v>
      </c>
      <c r="J46" s="51">
        <f t="shared" si="10"/>
        <v>1.543124819326425E-2</v>
      </c>
      <c r="K46" s="51">
        <f t="shared" si="11"/>
        <v>0.34673667875851744</v>
      </c>
      <c r="L46" s="51">
        <f t="shared" si="12"/>
        <v>0.15247574873216413</v>
      </c>
      <c r="M46" s="52">
        <f t="shared" si="13"/>
        <v>13.677</v>
      </c>
      <c r="N46" s="53">
        <f t="shared" si="14"/>
        <v>0.39208049673985063</v>
      </c>
      <c r="O46" s="53">
        <f t="shared" si="15"/>
        <v>6.1861589485620883</v>
      </c>
      <c r="P46" s="111">
        <f t="shared" si="16"/>
        <v>2</v>
      </c>
      <c r="Q46" s="112">
        <f t="shared" si="17"/>
        <v>9</v>
      </c>
      <c r="R46" s="112">
        <f t="shared" si="18"/>
        <v>142</v>
      </c>
      <c r="T46">
        <v>502</v>
      </c>
      <c r="U46">
        <v>9478</v>
      </c>
      <c r="V46" t="s">
        <v>272</v>
      </c>
      <c r="W46">
        <v>2295.4470000000001</v>
      </c>
      <c r="X46">
        <v>1077.558</v>
      </c>
      <c r="Y46">
        <v>2.13</v>
      </c>
      <c r="Z46">
        <v>13.677</v>
      </c>
      <c r="AA46">
        <v>136.96662599999999</v>
      </c>
      <c r="AB46">
        <v>2.1135660000000001</v>
      </c>
      <c r="AC46">
        <v>47.491352999999997</v>
      </c>
      <c r="AD46" s="1">
        <v>350</v>
      </c>
      <c r="AE46">
        <v>9</v>
      </c>
      <c r="AF46">
        <v>142</v>
      </c>
      <c r="AG46">
        <v>90</v>
      </c>
      <c r="AH46">
        <v>16.759170000000001</v>
      </c>
      <c r="AI46">
        <v>1756.5</v>
      </c>
      <c r="AJ46">
        <v>38.200000000000003</v>
      </c>
      <c r="AK46">
        <v>2</v>
      </c>
      <c r="AL46">
        <v>690</v>
      </c>
      <c r="AM46">
        <v>0.97223578591602966</v>
      </c>
      <c r="AN46" t="s">
        <v>66</v>
      </c>
      <c r="AO46">
        <v>2085.011</v>
      </c>
      <c r="AP46" t="s">
        <v>642</v>
      </c>
      <c r="AQ46" t="s">
        <v>116</v>
      </c>
      <c r="AR46" t="s">
        <v>118</v>
      </c>
      <c r="AS46" t="s">
        <v>116</v>
      </c>
      <c r="AT46" t="s">
        <v>118</v>
      </c>
      <c r="AU46" t="s">
        <v>219</v>
      </c>
      <c r="AV46" t="s">
        <v>272</v>
      </c>
      <c r="AW46" t="s">
        <v>66</v>
      </c>
      <c r="AX46">
        <v>9478</v>
      </c>
      <c r="AY46" t="s">
        <v>480</v>
      </c>
      <c r="AZ46">
        <v>4</v>
      </c>
      <c r="BA46" t="s">
        <v>513</v>
      </c>
      <c r="BB46">
        <v>3</v>
      </c>
      <c r="BC46">
        <v>1</v>
      </c>
      <c r="BE46" t="s">
        <v>71</v>
      </c>
      <c r="BF46">
        <v>-1</v>
      </c>
      <c r="BG46" t="s">
        <v>390</v>
      </c>
      <c r="BI46" t="s">
        <v>116</v>
      </c>
      <c r="BJ46" t="s">
        <v>272</v>
      </c>
      <c r="BK46" t="s">
        <v>66</v>
      </c>
      <c r="BL46">
        <v>0.97223578591602966</v>
      </c>
      <c r="BM46">
        <v>9478</v>
      </c>
      <c r="BN46" t="s">
        <v>118</v>
      </c>
      <c r="BO46" t="s">
        <v>219</v>
      </c>
      <c r="BP46">
        <v>3</v>
      </c>
      <c r="BQ46">
        <v>2295.4470000000001</v>
      </c>
      <c r="BR46">
        <v>1.543124819326425E-2</v>
      </c>
      <c r="BS46">
        <v>0.34673667875851744</v>
      </c>
      <c r="BT46">
        <v>0.15247574873216413</v>
      </c>
      <c r="BU46">
        <v>13.677</v>
      </c>
      <c r="BV46">
        <v>0.39208049673985063</v>
      </c>
      <c r="BW46">
        <v>6.1861589485620883</v>
      </c>
      <c r="BX46">
        <v>2</v>
      </c>
      <c r="BY46">
        <v>9</v>
      </c>
      <c r="BZ46">
        <v>142</v>
      </c>
    </row>
    <row r="47" spans="1:78" ht="16.5">
      <c r="A47" s="59" t="str">
        <f t="shared" si="1"/>
        <v>강인여객</v>
      </c>
      <c r="B47" s="60" t="str">
        <f t="shared" si="2"/>
        <v>남우선</v>
      </c>
      <c r="C47" s="61" t="str">
        <f t="shared" si="3"/>
        <v>S</v>
      </c>
      <c r="D47" s="62">
        <f t="shared" si="4"/>
        <v>1.0040850925686489</v>
      </c>
      <c r="E47" s="63">
        <f t="shared" si="5"/>
        <v>1964</v>
      </c>
      <c r="F47" s="64" t="str">
        <f t="shared" si="6"/>
        <v>103</v>
      </c>
      <c r="G47" s="65" t="str">
        <f t="shared" si="7"/>
        <v>70바5063</v>
      </c>
      <c r="H47" s="66">
        <f t="shared" si="8"/>
        <v>3</v>
      </c>
      <c r="I47" s="67">
        <f t="shared" si="9"/>
        <v>2163.1169999999997</v>
      </c>
      <c r="J47" s="68">
        <f t="shared" si="10"/>
        <v>1.3704147316664101E-2</v>
      </c>
      <c r="K47" s="68">
        <f t="shared" si="11"/>
        <v>0.33026169042425313</v>
      </c>
      <c r="L47" s="68">
        <f t="shared" si="12"/>
        <v>0.19277736710496937</v>
      </c>
      <c r="M47" s="69">
        <f t="shared" si="13"/>
        <v>11.013999999999999</v>
      </c>
      <c r="N47" s="70">
        <f t="shared" si="14"/>
        <v>0.23114792218821267</v>
      </c>
      <c r="O47" s="70">
        <f t="shared" si="15"/>
        <v>2.9586934040091224</v>
      </c>
      <c r="P47" s="109">
        <f t="shared" si="16"/>
        <v>7</v>
      </c>
      <c r="Q47" s="110">
        <f t="shared" si="17"/>
        <v>5</v>
      </c>
      <c r="R47" s="110">
        <f t="shared" si="18"/>
        <v>64</v>
      </c>
      <c r="T47">
        <v>502</v>
      </c>
      <c r="U47">
        <v>1964</v>
      </c>
      <c r="V47" t="s">
        <v>273</v>
      </c>
      <c r="W47">
        <v>2163.1170000000002</v>
      </c>
      <c r="X47">
        <v>979.41600000000005</v>
      </c>
      <c r="Y47">
        <v>2.2090000000000001</v>
      </c>
      <c r="Z47">
        <v>11.013999999999999</v>
      </c>
      <c r="AA47">
        <v>131.52689899999999</v>
      </c>
      <c r="AB47">
        <v>1.8024640000000001</v>
      </c>
      <c r="AC47">
        <v>43.438296000000001</v>
      </c>
      <c r="AD47" s="1">
        <v>417</v>
      </c>
      <c r="AE47">
        <v>5</v>
      </c>
      <c r="AF47">
        <v>64</v>
      </c>
      <c r="AG47">
        <v>87</v>
      </c>
      <c r="AH47">
        <v>16.446193999999998</v>
      </c>
      <c r="AI47">
        <v>788.5</v>
      </c>
      <c r="AJ47">
        <v>15.6</v>
      </c>
      <c r="AK47">
        <v>7</v>
      </c>
      <c r="AL47">
        <v>2125</v>
      </c>
      <c r="AM47">
        <v>1.0040850925686489</v>
      </c>
      <c r="AN47" t="s">
        <v>71</v>
      </c>
      <c r="AO47">
        <v>1914.3820000000001</v>
      </c>
      <c r="AP47" t="s">
        <v>643</v>
      </c>
      <c r="AQ47" t="s">
        <v>116</v>
      </c>
      <c r="AR47" t="s">
        <v>117</v>
      </c>
      <c r="AS47" t="s">
        <v>116</v>
      </c>
      <c r="AT47" t="s">
        <v>117</v>
      </c>
      <c r="AU47" t="s">
        <v>171</v>
      </c>
      <c r="AV47" t="s">
        <v>273</v>
      </c>
      <c r="AW47" t="s">
        <v>71</v>
      </c>
      <c r="AX47">
        <v>1964</v>
      </c>
      <c r="AY47" t="s">
        <v>466</v>
      </c>
      <c r="AZ47">
        <v>13</v>
      </c>
      <c r="BA47" t="s">
        <v>563</v>
      </c>
      <c r="BB47">
        <v>3</v>
      </c>
      <c r="BC47">
        <v>1</v>
      </c>
      <c r="BE47" t="s">
        <v>66</v>
      </c>
      <c r="BF47">
        <v>1</v>
      </c>
      <c r="BG47" t="s">
        <v>386</v>
      </c>
      <c r="BI47" t="s">
        <v>116</v>
      </c>
      <c r="BJ47" t="s">
        <v>273</v>
      </c>
      <c r="BK47" t="s">
        <v>71</v>
      </c>
      <c r="BL47">
        <v>1.0040850925686489</v>
      </c>
      <c r="BM47">
        <v>1964</v>
      </c>
      <c r="BN47" t="s">
        <v>117</v>
      </c>
      <c r="BO47" t="s">
        <v>171</v>
      </c>
      <c r="BP47">
        <v>3</v>
      </c>
      <c r="BQ47">
        <v>2163.1169999999997</v>
      </c>
      <c r="BR47">
        <v>1.3704147316664101E-2</v>
      </c>
      <c r="BS47">
        <v>0.33026169042425313</v>
      </c>
      <c r="BT47">
        <v>0.19277736710496934</v>
      </c>
      <c r="BU47">
        <v>11.013999999999999</v>
      </c>
      <c r="BV47">
        <v>0.23114792218821267</v>
      </c>
      <c r="BW47">
        <v>2.9586934040091224</v>
      </c>
      <c r="BX47">
        <v>7</v>
      </c>
      <c r="BY47">
        <v>5</v>
      </c>
      <c r="BZ47">
        <v>64</v>
      </c>
    </row>
    <row r="48" spans="1:78" ht="16.5">
      <c r="A48" s="42" t="str">
        <f t="shared" si="1"/>
        <v>강인여객</v>
      </c>
      <c r="B48" s="43" t="str">
        <f t="shared" si="2"/>
        <v>라병규</v>
      </c>
      <c r="C48" s="44" t="str">
        <f t="shared" si="3"/>
        <v>B</v>
      </c>
      <c r="D48" s="45">
        <f t="shared" si="4"/>
        <v>0.93223305180118299</v>
      </c>
      <c r="E48" s="46">
        <f t="shared" si="5"/>
        <v>7050</v>
      </c>
      <c r="F48" s="47" t="str">
        <f t="shared" si="6"/>
        <v>103</v>
      </c>
      <c r="G48" s="48" t="str">
        <f t="shared" si="7"/>
        <v>70바5947</v>
      </c>
      <c r="H48" s="49">
        <f t="shared" si="8"/>
        <v>2</v>
      </c>
      <c r="I48" s="50">
        <f t="shared" si="9"/>
        <v>1877.723</v>
      </c>
      <c r="J48" s="51">
        <f t="shared" si="10"/>
        <v>3.6115388613367884E-3</v>
      </c>
      <c r="K48" s="51">
        <f t="shared" si="11"/>
        <v>0.3662169899028857</v>
      </c>
      <c r="L48" s="51">
        <f t="shared" si="12"/>
        <v>7.24281483477595E-2</v>
      </c>
      <c r="M48" s="52">
        <f t="shared" si="13"/>
        <v>14.295999999999999</v>
      </c>
      <c r="N48" s="53">
        <f t="shared" si="14"/>
        <v>0.37279194002523269</v>
      </c>
      <c r="O48" s="53">
        <f t="shared" si="15"/>
        <v>6.55048694615766</v>
      </c>
      <c r="P48" s="111">
        <f t="shared" si="16"/>
        <v>0</v>
      </c>
      <c r="Q48" s="112">
        <f t="shared" si="17"/>
        <v>7</v>
      </c>
      <c r="R48" s="112">
        <f t="shared" si="18"/>
        <v>123</v>
      </c>
      <c r="T48">
        <v>502</v>
      </c>
      <c r="U48">
        <v>7050</v>
      </c>
      <c r="V48" t="s">
        <v>274</v>
      </c>
      <c r="W48">
        <v>1877.723</v>
      </c>
      <c r="X48">
        <v>915.54700000000003</v>
      </c>
      <c r="Y48">
        <v>2.0510000000000002</v>
      </c>
      <c r="Z48">
        <v>14.295999999999999</v>
      </c>
      <c r="AA48">
        <v>112.672192</v>
      </c>
      <c r="AB48">
        <v>0.40692</v>
      </c>
      <c r="AC48">
        <v>41.262470999999998</v>
      </c>
      <c r="AD48" s="1">
        <v>136</v>
      </c>
      <c r="AE48">
        <v>7</v>
      </c>
      <c r="AF48">
        <v>123</v>
      </c>
      <c r="AG48">
        <v>77</v>
      </c>
      <c r="AH48">
        <v>16.665362999999999</v>
      </c>
      <c r="AI48">
        <v>549.6</v>
      </c>
      <c r="AJ48">
        <v>0</v>
      </c>
      <c r="AK48">
        <v>0</v>
      </c>
      <c r="AL48">
        <v>0</v>
      </c>
      <c r="AM48">
        <v>0.93223305180118299</v>
      </c>
      <c r="AN48" t="s">
        <v>68</v>
      </c>
      <c r="AO48">
        <v>1775.5170000000001</v>
      </c>
      <c r="AP48" t="s">
        <v>644</v>
      </c>
      <c r="AQ48" t="s">
        <v>116</v>
      </c>
      <c r="AR48" t="s">
        <v>117</v>
      </c>
      <c r="AS48" t="s">
        <v>116</v>
      </c>
      <c r="AT48" t="s">
        <v>117</v>
      </c>
      <c r="AU48" t="s">
        <v>183</v>
      </c>
      <c r="AV48" t="s">
        <v>274</v>
      </c>
      <c r="AW48" t="s">
        <v>68</v>
      </c>
      <c r="AX48">
        <v>7050</v>
      </c>
      <c r="AY48" t="s">
        <v>478</v>
      </c>
      <c r="AZ48">
        <v>5</v>
      </c>
      <c r="BA48" t="s">
        <v>350</v>
      </c>
      <c r="BB48">
        <v>2</v>
      </c>
      <c r="BC48">
        <v>1</v>
      </c>
      <c r="BE48" t="s">
        <v>68</v>
      </c>
      <c r="BF48">
        <v>0</v>
      </c>
      <c r="BG48" t="s">
        <v>389</v>
      </c>
      <c r="BI48" t="s">
        <v>116</v>
      </c>
      <c r="BJ48" t="s">
        <v>274</v>
      </c>
      <c r="BK48" t="s">
        <v>68</v>
      </c>
      <c r="BL48">
        <v>0.93223305180118299</v>
      </c>
      <c r="BM48">
        <v>7050</v>
      </c>
      <c r="BN48" t="s">
        <v>117</v>
      </c>
      <c r="BO48" t="s">
        <v>183</v>
      </c>
      <c r="BP48">
        <v>2</v>
      </c>
      <c r="BQ48">
        <v>1877.723</v>
      </c>
      <c r="BR48">
        <v>3.6115388613367884E-3</v>
      </c>
      <c r="BS48">
        <v>0.3662169899028857</v>
      </c>
      <c r="BT48">
        <v>7.24281483477595E-2</v>
      </c>
      <c r="BU48">
        <v>14.295999999999999</v>
      </c>
      <c r="BV48">
        <v>0.37279194002523269</v>
      </c>
      <c r="BW48">
        <v>6.55048694615766</v>
      </c>
      <c r="BX48">
        <v>0</v>
      </c>
      <c r="BY48">
        <v>7</v>
      </c>
      <c r="BZ48">
        <v>123</v>
      </c>
    </row>
    <row r="49" spans="1:78" ht="16.5">
      <c r="A49" s="59" t="str">
        <f t="shared" si="1"/>
        <v>강인여객</v>
      </c>
      <c r="B49" s="60" t="str">
        <f t="shared" si="2"/>
        <v>마국진</v>
      </c>
      <c r="C49" s="61" t="str">
        <f t="shared" si="3"/>
        <v>C</v>
      </c>
      <c r="D49" s="62">
        <f t="shared" si="4"/>
        <v>0.86549685051977299</v>
      </c>
      <c r="E49" s="63">
        <f t="shared" si="5"/>
        <v>2078</v>
      </c>
      <c r="F49" s="64" t="str">
        <f t="shared" si="6"/>
        <v>급행91</v>
      </c>
      <c r="G49" s="65" t="str">
        <f t="shared" si="7"/>
        <v>70바6018</v>
      </c>
      <c r="H49" s="66">
        <f t="shared" si="8"/>
        <v>2</v>
      </c>
      <c r="I49" s="67">
        <f t="shared" si="9"/>
        <v>3682.6510000000003</v>
      </c>
      <c r="J49" s="68">
        <f t="shared" si="10"/>
        <v>5.2458790753228027E-2</v>
      </c>
      <c r="K49" s="68">
        <f t="shared" si="11"/>
        <v>0.37610047352032361</v>
      </c>
      <c r="L49" s="68">
        <f t="shared" si="12"/>
        <v>0.28702149619934114</v>
      </c>
      <c r="M49" s="69">
        <f t="shared" si="13"/>
        <v>17.277000000000001</v>
      </c>
      <c r="N49" s="70">
        <f t="shared" si="14"/>
        <v>5.4308703159761808E-2</v>
      </c>
      <c r="O49" s="70">
        <f t="shared" si="15"/>
        <v>31.79774570004054</v>
      </c>
      <c r="P49" s="109">
        <f t="shared" si="16"/>
        <v>69</v>
      </c>
      <c r="Q49" s="110">
        <f t="shared" si="17"/>
        <v>2</v>
      </c>
      <c r="R49" s="110">
        <f t="shared" si="18"/>
        <v>1171</v>
      </c>
      <c r="T49">
        <v>502</v>
      </c>
      <c r="U49">
        <v>2078</v>
      </c>
      <c r="V49" t="s">
        <v>412</v>
      </c>
      <c r="W49">
        <v>3682.6509999999998</v>
      </c>
      <c r="X49">
        <v>1522.88</v>
      </c>
      <c r="Y49">
        <v>2.4180000000000001</v>
      </c>
      <c r="Z49">
        <v>17.277000000000001</v>
      </c>
      <c r="AA49">
        <v>164.23941300000001</v>
      </c>
      <c r="AB49">
        <v>8.6158009999999994</v>
      </c>
      <c r="AC49">
        <v>61.770521000000002</v>
      </c>
      <c r="AD49" s="1">
        <v>1057</v>
      </c>
      <c r="AE49">
        <v>2</v>
      </c>
      <c r="AF49">
        <v>1171</v>
      </c>
      <c r="AG49">
        <v>91</v>
      </c>
      <c r="AH49">
        <v>22.422454999999999</v>
      </c>
      <c r="AI49">
        <v>35623.300000000003</v>
      </c>
      <c r="AJ49">
        <v>4226.8</v>
      </c>
      <c r="AK49">
        <v>69</v>
      </c>
      <c r="AL49">
        <v>41751</v>
      </c>
      <c r="AM49">
        <v>0.86549685051977299</v>
      </c>
      <c r="AN49" t="s">
        <v>69</v>
      </c>
      <c r="AO49">
        <v>3460.9580000000001</v>
      </c>
      <c r="AP49" t="s">
        <v>645</v>
      </c>
      <c r="AQ49" t="s">
        <v>116</v>
      </c>
      <c r="AR49" t="s">
        <v>120</v>
      </c>
      <c r="AS49" t="s">
        <v>116</v>
      </c>
      <c r="AT49" t="s">
        <v>120</v>
      </c>
      <c r="AU49" t="s">
        <v>404</v>
      </c>
      <c r="AV49" t="s">
        <v>412</v>
      </c>
      <c r="AW49" t="s">
        <v>69</v>
      </c>
      <c r="AX49">
        <v>2078</v>
      </c>
      <c r="AY49" t="s">
        <v>486</v>
      </c>
      <c r="AZ49">
        <v>2</v>
      </c>
      <c r="BA49" t="s">
        <v>569</v>
      </c>
      <c r="BB49">
        <v>2</v>
      </c>
      <c r="BC49">
        <v>1</v>
      </c>
      <c r="BE49" t="s">
        <v>68</v>
      </c>
      <c r="BF49">
        <v>-1</v>
      </c>
      <c r="BG49" t="s">
        <v>390</v>
      </c>
      <c r="BI49" t="s">
        <v>116</v>
      </c>
      <c r="BJ49" t="s">
        <v>412</v>
      </c>
      <c r="BK49" t="s">
        <v>69</v>
      </c>
      <c r="BL49">
        <v>0.86549685051977299</v>
      </c>
      <c r="BM49">
        <v>2078</v>
      </c>
      <c r="BN49" t="s">
        <v>120</v>
      </c>
      <c r="BO49" t="s">
        <v>404</v>
      </c>
      <c r="BP49">
        <v>2</v>
      </c>
      <c r="BQ49">
        <v>3682.6510000000003</v>
      </c>
      <c r="BR49">
        <v>5.2458790753228027E-2</v>
      </c>
      <c r="BS49">
        <v>0.37610047352032361</v>
      </c>
      <c r="BT49">
        <v>0.2870214961993412</v>
      </c>
      <c r="BU49">
        <v>17.277000000000001</v>
      </c>
      <c r="BV49">
        <v>5.4308703159761808E-2</v>
      </c>
      <c r="BW49">
        <v>31.79774570004054</v>
      </c>
      <c r="BX49">
        <v>69</v>
      </c>
      <c r="BY49">
        <v>2</v>
      </c>
      <c r="BZ49">
        <v>1171</v>
      </c>
    </row>
    <row r="50" spans="1:78" ht="16.5">
      <c r="A50" s="42" t="str">
        <f t="shared" si="1"/>
        <v>강인여객</v>
      </c>
      <c r="B50" s="43" t="str">
        <f t="shared" si="2"/>
        <v>마삼식</v>
      </c>
      <c r="C50" s="44" t="str">
        <f t="shared" si="3"/>
        <v>C</v>
      </c>
      <c r="D50" s="45">
        <f t="shared" si="4"/>
        <v>0.85679032970524915</v>
      </c>
      <c r="E50" s="46">
        <f t="shared" si="5"/>
        <v>7750</v>
      </c>
      <c r="F50" s="47" t="str">
        <f t="shared" si="6"/>
        <v>103</v>
      </c>
      <c r="G50" s="48" t="str">
        <f t="shared" si="7"/>
        <v>72바1299</v>
      </c>
      <c r="H50" s="49">
        <f t="shared" si="8"/>
        <v>2</v>
      </c>
      <c r="I50" s="50">
        <f t="shared" si="9"/>
        <v>2209.723</v>
      </c>
      <c r="J50" s="51">
        <f t="shared" si="10"/>
        <v>5.0193594037402688E-3</v>
      </c>
      <c r="K50" s="51">
        <f t="shared" si="11"/>
        <v>0.36944386357883435</v>
      </c>
      <c r="L50" s="51">
        <f t="shared" si="12"/>
        <v>0.347554874524997</v>
      </c>
      <c r="M50" s="52">
        <f t="shared" si="13"/>
        <v>15.388999999999999</v>
      </c>
      <c r="N50" s="53">
        <f t="shared" si="14"/>
        <v>0.27152724572265391</v>
      </c>
      <c r="O50" s="53">
        <f t="shared" si="15"/>
        <v>11.856689729889222</v>
      </c>
      <c r="P50" s="111">
        <f t="shared" si="16"/>
        <v>9</v>
      </c>
      <c r="Q50" s="112">
        <f t="shared" si="17"/>
        <v>6</v>
      </c>
      <c r="R50" s="112">
        <f t="shared" si="18"/>
        <v>262</v>
      </c>
      <c r="T50">
        <v>502</v>
      </c>
      <c r="U50">
        <v>7750</v>
      </c>
      <c r="V50" t="s">
        <v>275</v>
      </c>
      <c r="W50">
        <v>2209.723</v>
      </c>
      <c r="X50">
        <v>1172.29</v>
      </c>
      <c r="Y50">
        <v>1.885</v>
      </c>
      <c r="Z50">
        <v>15.388999999999999</v>
      </c>
      <c r="AA50">
        <v>138.12718799999999</v>
      </c>
      <c r="AB50">
        <v>0.69330999999999998</v>
      </c>
      <c r="AC50">
        <v>51.030242000000001</v>
      </c>
      <c r="AD50" s="1">
        <v>768</v>
      </c>
      <c r="AE50">
        <v>6</v>
      </c>
      <c r="AF50">
        <v>262</v>
      </c>
      <c r="AG50">
        <v>80</v>
      </c>
      <c r="AH50">
        <v>15.997741</v>
      </c>
      <c r="AI50">
        <v>584</v>
      </c>
      <c r="AJ50">
        <v>0</v>
      </c>
      <c r="AK50">
        <v>9</v>
      </c>
      <c r="AL50">
        <v>1937</v>
      </c>
      <c r="AM50">
        <v>0.85679032970524915</v>
      </c>
      <c r="AN50" t="s">
        <v>69</v>
      </c>
      <c r="AO50">
        <v>2074.3229999999999</v>
      </c>
      <c r="AP50" t="s">
        <v>646</v>
      </c>
      <c r="AQ50" t="s">
        <v>116</v>
      </c>
      <c r="AR50" t="s">
        <v>117</v>
      </c>
      <c r="AS50" t="s">
        <v>116</v>
      </c>
      <c r="AT50" t="s">
        <v>117</v>
      </c>
      <c r="AU50" t="s">
        <v>193</v>
      </c>
      <c r="AV50" t="s">
        <v>275</v>
      </c>
      <c r="AW50" t="s">
        <v>69</v>
      </c>
      <c r="AX50">
        <v>7750</v>
      </c>
      <c r="AY50" t="s">
        <v>455</v>
      </c>
      <c r="AZ50">
        <v>12</v>
      </c>
      <c r="BA50" t="s">
        <v>647</v>
      </c>
      <c r="BB50">
        <v>2</v>
      </c>
      <c r="BC50">
        <v>1</v>
      </c>
      <c r="BE50" t="s">
        <v>68</v>
      </c>
      <c r="BF50">
        <v>-1</v>
      </c>
      <c r="BG50" t="s">
        <v>390</v>
      </c>
      <c r="BI50" t="s">
        <v>116</v>
      </c>
      <c r="BJ50" t="s">
        <v>275</v>
      </c>
      <c r="BK50" t="s">
        <v>69</v>
      </c>
      <c r="BL50">
        <v>0.85679032970524915</v>
      </c>
      <c r="BM50">
        <v>7750</v>
      </c>
      <c r="BN50" t="s">
        <v>117</v>
      </c>
      <c r="BO50" t="s">
        <v>193</v>
      </c>
      <c r="BP50">
        <v>2</v>
      </c>
      <c r="BQ50">
        <v>2209.723</v>
      </c>
      <c r="BR50">
        <v>5.0193594037402688E-3</v>
      </c>
      <c r="BS50">
        <v>0.36944386357883435</v>
      </c>
      <c r="BT50">
        <v>0.347554874524997</v>
      </c>
      <c r="BU50">
        <v>15.388999999999999</v>
      </c>
      <c r="BV50">
        <v>0.27152724572265391</v>
      </c>
      <c r="BW50">
        <v>11.856689729889222</v>
      </c>
      <c r="BX50">
        <v>9</v>
      </c>
      <c r="BY50">
        <v>6</v>
      </c>
      <c r="BZ50">
        <v>262</v>
      </c>
    </row>
    <row r="51" spans="1:78" ht="16.5">
      <c r="A51" s="59" t="str">
        <f t="shared" si="1"/>
        <v>강인여객</v>
      </c>
      <c r="B51" s="60" t="str">
        <f t="shared" si="2"/>
        <v>맹성복</v>
      </c>
      <c r="C51" s="61" t="str">
        <f t="shared" si="3"/>
        <v>B</v>
      </c>
      <c r="D51" s="62">
        <f t="shared" si="4"/>
        <v>0.94759966394893547</v>
      </c>
      <c r="E51" s="63">
        <f t="shared" si="5"/>
        <v>8293</v>
      </c>
      <c r="F51" s="64" t="str">
        <f t="shared" si="6"/>
        <v>103</v>
      </c>
      <c r="G51" s="65" t="str">
        <f t="shared" si="7"/>
        <v>70바5067</v>
      </c>
      <c r="H51" s="66">
        <f t="shared" si="8"/>
        <v>12</v>
      </c>
      <c r="I51" s="67">
        <f t="shared" si="9"/>
        <v>2334.5039999999999</v>
      </c>
      <c r="J51" s="68">
        <f t="shared" si="10"/>
        <v>4.6704645832603711E-2</v>
      </c>
      <c r="K51" s="68">
        <f t="shared" si="11"/>
        <v>0.37775527854279356</v>
      </c>
      <c r="L51" s="68">
        <f t="shared" si="12"/>
        <v>0.19233207567860239</v>
      </c>
      <c r="M51" s="69">
        <f t="shared" si="13"/>
        <v>14.379</v>
      </c>
      <c r="N51" s="70">
        <f t="shared" si="14"/>
        <v>8.5671303197595722E-2</v>
      </c>
      <c r="O51" s="70">
        <f t="shared" si="15"/>
        <v>15.42083457556723</v>
      </c>
      <c r="P51" s="109">
        <f t="shared" si="16"/>
        <v>145</v>
      </c>
      <c r="Q51" s="110">
        <f t="shared" si="17"/>
        <v>2</v>
      </c>
      <c r="R51" s="110">
        <f t="shared" si="18"/>
        <v>360</v>
      </c>
      <c r="T51">
        <v>502</v>
      </c>
      <c r="U51">
        <v>8293</v>
      </c>
      <c r="V51" t="s">
        <v>276</v>
      </c>
      <c r="W51">
        <v>2334.5039999999999</v>
      </c>
      <c r="X51">
        <v>1139.1859999999999</v>
      </c>
      <c r="Y51">
        <v>2.0489999999999999</v>
      </c>
      <c r="Z51">
        <v>14.379</v>
      </c>
      <c r="AA51">
        <v>151.61997</v>
      </c>
      <c r="AB51">
        <v>7.0813569999999997</v>
      </c>
      <c r="AC51">
        <v>57.275244000000001</v>
      </c>
      <c r="AD51" s="1">
        <v>449</v>
      </c>
      <c r="AE51">
        <v>2</v>
      </c>
      <c r="AF51">
        <v>360</v>
      </c>
      <c r="AG51">
        <v>89</v>
      </c>
      <c r="AH51">
        <v>15.397074</v>
      </c>
      <c r="AI51">
        <v>1194.5</v>
      </c>
      <c r="AJ51">
        <v>1.2</v>
      </c>
      <c r="AK51">
        <v>145</v>
      </c>
      <c r="AL51">
        <v>6615</v>
      </c>
      <c r="AM51">
        <v>0.94759966394893547</v>
      </c>
      <c r="AN51" t="s">
        <v>68</v>
      </c>
      <c r="AO51">
        <v>523.94799999999998</v>
      </c>
      <c r="AP51" t="s">
        <v>648</v>
      </c>
      <c r="AQ51" t="s">
        <v>116</v>
      </c>
      <c r="AR51" t="s">
        <v>117</v>
      </c>
      <c r="AS51" t="s">
        <v>116</v>
      </c>
      <c r="AT51" t="s">
        <v>117</v>
      </c>
      <c r="AU51" t="s">
        <v>176</v>
      </c>
      <c r="AV51" t="s">
        <v>276</v>
      </c>
      <c r="AW51" t="s">
        <v>68</v>
      </c>
      <c r="AX51">
        <v>8293</v>
      </c>
      <c r="AY51" t="s">
        <v>478</v>
      </c>
      <c r="AZ51">
        <v>2</v>
      </c>
      <c r="BA51" t="s">
        <v>351</v>
      </c>
      <c r="BB51">
        <v>12</v>
      </c>
      <c r="BC51">
        <v>1</v>
      </c>
      <c r="BE51" t="s">
        <v>66</v>
      </c>
      <c r="BF51">
        <v>-1</v>
      </c>
      <c r="BG51" t="s">
        <v>390</v>
      </c>
      <c r="BI51" t="s">
        <v>116</v>
      </c>
      <c r="BJ51" t="s">
        <v>276</v>
      </c>
      <c r="BK51" t="s">
        <v>68</v>
      </c>
      <c r="BL51">
        <v>0.94759966394893547</v>
      </c>
      <c r="BM51">
        <v>8293</v>
      </c>
      <c r="BN51" t="s">
        <v>117</v>
      </c>
      <c r="BO51" t="s">
        <v>176</v>
      </c>
      <c r="BP51">
        <v>12</v>
      </c>
      <c r="BQ51">
        <v>2334.5039999999999</v>
      </c>
      <c r="BR51">
        <v>4.6704645832603711E-2</v>
      </c>
      <c r="BS51">
        <v>0.37775527854279356</v>
      </c>
      <c r="BT51">
        <v>0.19233207567860239</v>
      </c>
      <c r="BU51">
        <v>14.379</v>
      </c>
      <c r="BV51">
        <v>8.5671303197595722E-2</v>
      </c>
      <c r="BW51">
        <v>15.42083457556723</v>
      </c>
      <c r="BX51">
        <v>145</v>
      </c>
      <c r="BY51">
        <v>2</v>
      </c>
      <c r="BZ51">
        <v>360</v>
      </c>
    </row>
    <row r="52" spans="1:78" ht="16.5">
      <c r="A52" s="42" t="str">
        <f t="shared" si="1"/>
        <v>강인여객</v>
      </c>
      <c r="B52" s="43" t="str">
        <f t="shared" si="2"/>
        <v>맹일술</v>
      </c>
      <c r="C52" s="44" t="str">
        <f t="shared" si="3"/>
        <v>D</v>
      </c>
      <c r="D52" s="45">
        <f t="shared" si="4"/>
        <v>0.80929997706928936</v>
      </c>
      <c r="E52" s="46">
        <f t="shared" si="5"/>
        <v>1960</v>
      </c>
      <c r="F52" s="47" t="str">
        <f t="shared" si="6"/>
        <v>103</v>
      </c>
      <c r="G52" s="48" t="str">
        <f t="shared" si="7"/>
        <v>70바5085</v>
      </c>
      <c r="H52" s="49">
        <f t="shared" si="8"/>
        <v>2</v>
      </c>
      <c r="I52" s="50">
        <f t="shared" si="9"/>
        <v>2128.2069999999999</v>
      </c>
      <c r="J52" s="51">
        <f t="shared" si="10"/>
        <v>5.5816809981913034E-3</v>
      </c>
      <c r="K52" s="51">
        <f t="shared" si="11"/>
        <v>0.37694873847577182</v>
      </c>
      <c r="L52" s="51">
        <f t="shared" si="12"/>
        <v>0.25185520017554686</v>
      </c>
      <c r="M52" s="52">
        <f t="shared" si="13"/>
        <v>17.922000000000001</v>
      </c>
      <c r="N52" s="53">
        <f t="shared" si="14"/>
        <v>0.37590328384409977</v>
      </c>
      <c r="O52" s="53">
        <f t="shared" si="15"/>
        <v>16.539744489140389</v>
      </c>
      <c r="P52" s="111">
        <f t="shared" si="16"/>
        <v>89</v>
      </c>
      <c r="Q52" s="112">
        <f t="shared" si="17"/>
        <v>8</v>
      </c>
      <c r="R52" s="112">
        <f t="shared" si="18"/>
        <v>352</v>
      </c>
      <c r="T52">
        <v>502</v>
      </c>
      <c r="U52">
        <v>1960</v>
      </c>
      <c r="V52" t="s">
        <v>277</v>
      </c>
      <c r="W52">
        <v>2128.2069999999999</v>
      </c>
      <c r="X52">
        <v>1199.422</v>
      </c>
      <c r="Y52">
        <v>1.774</v>
      </c>
      <c r="Z52">
        <v>17.922000000000001</v>
      </c>
      <c r="AA52">
        <v>126.54969</v>
      </c>
      <c r="AB52">
        <v>0.70635999999999999</v>
      </c>
      <c r="AC52">
        <v>47.702745999999998</v>
      </c>
      <c r="AD52" s="1">
        <v>536</v>
      </c>
      <c r="AE52">
        <v>8</v>
      </c>
      <c r="AF52">
        <v>352</v>
      </c>
      <c r="AG52">
        <v>86</v>
      </c>
      <c r="AH52">
        <v>16.817163999999998</v>
      </c>
      <c r="AI52">
        <v>823.9</v>
      </c>
      <c r="AJ52">
        <v>22.5</v>
      </c>
      <c r="AK52">
        <v>89</v>
      </c>
      <c r="AL52">
        <v>806</v>
      </c>
      <c r="AM52">
        <v>0.80929997706928936</v>
      </c>
      <c r="AN52" t="s">
        <v>67</v>
      </c>
      <c r="AO52">
        <v>1991.1969999999999</v>
      </c>
      <c r="AP52" t="s">
        <v>649</v>
      </c>
      <c r="AQ52" t="s">
        <v>116</v>
      </c>
      <c r="AR52" t="s">
        <v>117</v>
      </c>
      <c r="AS52" t="s">
        <v>116</v>
      </c>
      <c r="AT52" t="s">
        <v>117</v>
      </c>
      <c r="AU52" t="s">
        <v>180</v>
      </c>
      <c r="AV52" t="s">
        <v>277</v>
      </c>
      <c r="AW52" t="s">
        <v>67</v>
      </c>
      <c r="AX52">
        <v>1960</v>
      </c>
      <c r="AY52" t="s">
        <v>454</v>
      </c>
      <c r="AZ52">
        <v>13</v>
      </c>
      <c r="BA52" t="s">
        <v>650</v>
      </c>
      <c r="BB52">
        <v>2</v>
      </c>
      <c r="BC52">
        <v>1</v>
      </c>
      <c r="BE52" t="s">
        <v>67</v>
      </c>
      <c r="BF52">
        <v>0</v>
      </c>
      <c r="BG52" t="s">
        <v>389</v>
      </c>
      <c r="BI52" t="s">
        <v>116</v>
      </c>
      <c r="BJ52" t="s">
        <v>277</v>
      </c>
      <c r="BK52" t="s">
        <v>67</v>
      </c>
      <c r="BL52">
        <v>0.80929997706928936</v>
      </c>
      <c r="BM52">
        <v>1960</v>
      </c>
      <c r="BN52" t="s">
        <v>117</v>
      </c>
      <c r="BO52" t="s">
        <v>180</v>
      </c>
      <c r="BP52">
        <v>2</v>
      </c>
      <c r="BQ52">
        <v>2128.2069999999999</v>
      </c>
      <c r="BR52">
        <v>5.5816809981913034E-3</v>
      </c>
      <c r="BS52">
        <v>0.37694873847577182</v>
      </c>
      <c r="BT52">
        <v>0.25185520017554686</v>
      </c>
      <c r="BU52">
        <v>17.922000000000001</v>
      </c>
      <c r="BV52">
        <v>0.37590328384409977</v>
      </c>
      <c r="BW52">
        <v>16.539744489140389</v>
      </c>
      <c r="BX52">
        <v>89</v>
      </c>
      <c r="BY52">
        <v>8</v>
      </c>
      <c r="BZ52">
        <v>352</v>
      </c>
    </row>
    <row r="53" spans="1:78" ht="16.5">
      <c r="A53" s="59" t="str">
        <f t="shared" si="1"/>
        <v>강인여객</v>
      </c>
      <c r="B53" s="60" t="str">
        <f t="shared" si="2"/>
        <v>문대학</v>
      </c>
      <c r="C53" s="61" t="str">
        <f t="shared" si="3"/>
        <v>S</v>
      </c>
      <c r="D53" s="62">
        <f t="shared" si="4"/>
        <v>1.0738562445957682</v>
      </c>
      <c r="E53" s="63">
        <f t="shared" si="5"/>
        <v>8784</v>
      </c>
      <c r="F53" s="64" t="str">
        <f t="shared" si="6"/>
        <v>103-1</v>
      </c>
      <c r="G53" s="65" t="str">
        <f t="shared" si="7"/>
        <v>70바5961</v>
      </c>
      <c r="H53" s="66">
        <f t="shared" si="8"/>
        <v>5</v>
      </c>
      <c r="I53" s="67">
        <f t="shared" si="9"/>
        <v>2253.7599999999998</v>
      </c>
      <c r="J53" s="68">
        <f t="shared" si="10"/>
        <v>4.3415303632463424E-2</v>
      </c>
      <c r="K53" s="68">
        <f t="shared" si="11"/>
        <v>0.40715040447980488</v>
      </c>
      <c r="L53" s="68">
        <f t="shared" si="12"/>
        <v>0.14420346443277013</v>
      </c>
      <c r="M53" s="69">
        <f t="shared" si="13"/>
        <v>10.647</v>
      </c>
      <c r="N53" s="70">
        <f t="shared" si="14"/>
        <v>8.8740593497089321E-2</v>
      </c>
      <c r="O53" s="70">
        <f t="shared" si="15"/>
        <v>12.512423683089594</v>
      </c>
      <c r="P53" s="109">
        <f t="shared" si="16"/>
        <v>47</v>
      </c>
      <c r="Q53" s="110">
        <f t="shared" si="17"/>
        <v>2</v>
      </c>
      <c r="R53" s="110">
        <f t="shared" si="18"/>
        <v>282</v>
      </c>
      <c r="T53">
        <v>502</v>
      </c>
      <c r="U53">
        <v>8784</v>
      </c>
      <c r="V53" t="s">
        <v>278</v>
      </c>
      <c r="W53">
        <v>2253.7600000000002</v>
      </c>
      <c r="X53">
        <v>956.75800000000004</v>
      </c>
      <c r="Y53">
        <v>2.3559999999999999</v>
      </c>
      <c r="Z53">
        <v>10.647</v>
      </c>
      <c r="AA53">
        <v>159.82553200000001</v>
      </c>
      <c r="AB53">
        <v>6.9388740000000002</v>
      </c>
      <c r="AC53">
        <v>65.073030000000003</v>
      </c>
      <c r="AD53" s="1">
        <v>325</v>
      </c>
      <c r="AE53">
        <v>2</v>
      </c>
      <c r="AF53">
        <v>282</v>
      </c>
      <c r="AG53">
        <v>90</v>
      </c>
      <c r="AH53">
        <v>14.101376</v>
      </c>
      <c r="AI53">
        <v>2758.5</v>
      </c>
      <c r="AJ53">
        <v>111</v>
      </c>
      <c r="AK53">
        <v>47</v>
      </c>
      <c r="AL53">
        <v>42831</v>
      </c>
      <c r="AM53">
        <v>1.0738562445957682</v>
      </c>
      <c r="AN53" t="s">
        <v>71</v>
      </c>
      <c r="AO53">
        <v>1721.1410000000001</v>
      </c>
      <c r="AP53" t="s">
        <v>651</v>
      </c>
      <c r="AQ53" t="s">
        <v>116</v>
      </c>
      <c r="AR53" t="s">
        <v>118</v>
      </c>
      <c r="AS53" t="s">
        <v>116</v>
      </c>
      <c r="AT53" t="s">
        <v>118</v>
      </c>
      <c r="AU53" t="s">
        <v>204</v>
      </c>
      <c r="AV53" t="s">
        <v>278</v>
      </c>
      <c r="AW53" t="s">
        <v>71</v>
      </c>
      <c r="AX53">
        <v>8784</v>
      </c>
      <c r="AY53" t="s">
        <v>470</v>
      </c>
      <c r="AZ53">
        <v>8</v>
      </c>
      <c r="BA53" t="s">
        <v>568</v>
      </c>
      <c r="BB53">
        <v>5</v>
      </c>
      <c r="BC53">
        <v>1</v>
      </c>
      <c r="BE53" t="s">
        <v>66</v>
      </c>
      <c r="BF53">
        <v>1</v>
      </c>
      <c r="BG53" t="s">
        <v>386</v>
      </c>
      <c r="BI53" t="s">
        <v>116</v>
      </c>
      <c r="BJ53" t="s">
        <v>278</v>
      </c>
      <c r="BK53" t="s">
        <v>71</v>
      </c>
      <c r="BL53">
        <v>1.0738562445957682</v>
      </c>
      <c r="BM53">
        <v>8784</v>
      </c>
      <c r="BN53" t="s">
        <v>118</v>
      </c>
      <c r="BO53" t="s">
        <v>204</v>
      </c>
      <c r="BP53">
        <v>5</v>
      </c>
      <c r="BQ53">
        <v>2253.7599999999998</v>
      </c>
      <c r="BR53">
        <v>4.3415303632463424E-2</v>
      </c>
      <c r="BS53">
        <v>0.40715040447980488</v>
      </c>
      <c r="BT53">
        <v>0.1442034644327701</v>
      </c>
      <c r="BU53">
        <v>10.647</v>
      </c>
      <c r="BV53">
        <v>8.8740593497089321E-2</v>
      </c>
      <c r="BW53">
        <v>12.512423683089594</v>
      </c>
      <c r="BX53">
        <v>47</v>
      </c>
      <c r="BY53">
        <v>2</v>
      </c>
      <c r="BZ53">
        <v>282</v>
      </c>
    </row>
    <row r="54" spans="1:78" ht="16.5">
      <c r="A54" s="42" t="str">
        <f t="shared" si="1"/>
        <v>강인여객</v>
      </c>
      <c r="B54" s="43" t="str">
        <f t="shared" si="2"/>
        <v>문정일</v>
      </c>
      <c r="C54" s="44" t="str">
        <f t="shared" si="3"/>
        <v>F</v>
      </c>
      <c r="D54" s="45">
        <f t="shared" si="4"/>
        <v>0.79450931118547019</v>
      </c>
      <c r="E54" s="46">
        <f t="shared" si="5"/>
        <v>4646</v>
      </c>
      <c r="F54" s="47" t="str">
        <f t="shared" si="6"/>
        <v>예비</v>
      </c>
      <c r="G54" s="48" t="str">
        <f t="shared" si="7"/>
        <v>72바1343</v>
      </c>
      <c r="H54" s="49">
        <f t="shared" si="8"/>
        <v>11</v>
      </c>
      <c r="I54" s="50">
        <f t="shared" si="9"/>
        <v>2710.8240000000001</v>
      </c>
      <c r="J54" s="51">
        <f t="shared" si="10"/>
        <v>4.7178028167958387E-2</v>
      </c>
      <c r="K54" s="51">
        <f t="shared" si="11"/>
        <v>0.36306751415916949</v>
      </c>
      <c r="L54" s="51">
        <f t="shared" si="12"/>
        <v>0.22871274564486666</v>
      </c>
      <c r="M54" s="52">
        <f t="shared" si="13"/>
        <v>21.437999999999999</v>
      </c>
      <c r="N54" s="53">
        <f t="shared" si="14"/>
        <v>1.5069760432669568</v>
      </c>
      <c r="O54" s="53">
        <f t="shared" si="15"/>
        <v>67.562759273135228</v>
      </c>
      <c r="P54" s="111">
        <f t="shared" si="16"/>
        <v>34</v>
      </c>
      <c r="Q54" s="112">
        <f t="shared" si="17"/>
        <v>40</v>
      </c>
      <c r="R54" s="112">
        <f t="shared" si="18"/>
        <v>1961</v>
      </c>
      <c r="T54">
        <v>502</v>
      </c>
      <c r="U54">
        <v>4646</v>
      </c>
      <c r="V54" t="s">
        <v>356</v>
      </c>
      <c r="W54">
        <v>2776.7260000000001</v>
      </c>
      <c r="X54">
        <v>1434.6959999999999</v>
      </c>
      <c r="Y54">
        <v>1.9350000000000001</v>
      </c>
      <c r="Z54">
        <v>21.437999999999999</v>
      </c>
      <c r="AA54">
        <v>139.81858199999999</v>
      </c>
      <c r="AB54">
        <v>6.5963649999999996</v>
      </c>
      <c r="AC54">
        <v>50.763584999999999</v>
      </c>
      <c r="AD54" s="1">
        <v>620</v>
      </c>
      <c r="AE54">
        <v>40</v>
      </c>
      <c r="AF54">
        <v>1961</v>
      </c>
      <c r="AG54">
        <v>91</v>
      </c>
      <c r="AH54">
        <v>19.859490999999998</v>
      </c>
      <c r="AI54">
        <v>14061</v>
      </c>
      <c r="AJ54">
        <v>6033.1</v>
      </c>
      <c r="AK54">
        <v>34</v>
      </c>
      <c r="AL54">
        <v>21090</v>
      </c>
      <c r="AM54">
        <v>0.79450931118547019</v>
      </c>
      <c r="AN54" t="s">
        <v>70</v>
      </c>
      <c r="AO54">
        <v>1392.23</v>
      </c>
      <c r="AP54" t="s">
        <v>652</v>
      </c>
      <c r="AQ54" t="s">
        <v>116</v>
      </c>
      <c r="AR54" t="s">
        <v>90</v>
      </c>
      <c r="AS54" t="s">
        <v>116</v>
      </c>
      <c r="AT54" t="s">
        <v>90</v>
      </c>
      <c r="AU54" t="s">
        <v>309</v>
      </c>
      <c r="AV54" t="s">
        <v>356</v>
      </c>
      <c r="AW54" t="s">
        <v>70</v>
      </c>
      <c r="AX54">
        <v>4646</v>
      </c>
      <c r="AY54" t="s">
        <v>653</v>
      </c>
      <c r="AZ54">
        <v>2</v>
      </c>
      <c r="BA54" t="s">
        <v>654</v>
      </c>
      <c r="BB54">
        <v>11</v>
      </c>
      <c r="BC54">
        <v>1</v>
      </c>
      <c r="BE54" t="s">
        <v>67</v>
      </c>
      <c r="BF54">
        <v>-1</v>
      </c>
      <c r="BG54" t="s">
        <v>390</v>
      </c>
      <c r="BI54" t="s">
        <v>116</v>
      </c>
      <c r="BJ54" t="s">
        <v>356</v>
      </c>
      <c r="BK54" t="s">
        <v>70</v>
      </c>
      <c r="BL54">
        <v>0.79450931118547019</v>
      </c>
      <c r="BM54">
        <v>4646</v>
      </c>
      <c r="BN54" t="s">
        <v>90</v>
      </c>
      <c r="BO54" t="s">
        <v>309</v>
      </c>
      <c r="BP54">
        <v>11</v>
      </c>
      <c r="BQ54">
        <v>2710.8240000000001</v>
      </c>
      <c r="BR54">
        <v>4.7178028167958387E-2</v>
      </c>
      <c r="BS54">
        <v>0.36306751415916949</v>
      </c>
      <c r="BT54">
        <v>0.2232845444599143</v>
      </c>
      <c r="BU54">
        <v>21.437999999999999</v>
      </c>
      <c r="BV54">
        <v>1.5069760432669568</v>
      </c>
      <c r="BW54">
        <v>67.562759273135228</v>
      </c>
      <c r="BX54">
        <v>34</v>
      </c>
      <c r="BY54">
        <v>40</v>
      </c>
      <c r="BZ54">
        <v>1961</v>
      </c>
    </row>
    <row r="55" spans="1:78" ht="16.5">
      <c r="A55" s="59" t="str">
        <f t="shared" si="1"/>
        <v>강인여객</v>
      </c>
      <c r="B55" s="60" t="str">
        <f t="shared" si="2"/>
        <v>문희돈</v>
      </c>
      <c r="C55" s="61" t="str">
        <f t="shared" si="3"/>
        <v>C</v>
      </c>
      <c r="D55" s="62">
        <f t="shared" si="4"/>
        <v>0.86196872552774695</v>
      </c>
      <c r="E55" s="63">
        <f t="shared" si="5"/>
        <v>1258</v>
      </c>
      <c r="F55" s="64" t="str">
        <f t="shared" si="6"/>
        <v>103</v>
      </c>
      <c r="G55" s="65" t="str">
        <f t="shared" si="7"/>
        <v>72바1339</v>
      </c>
      <c r="H55" s="66">
        <f t="shared" si="8"/>
        <v>2</v>
      </c>
      <c r="I55" s="67">
        <f t="shared" si="9"/>
        <v>2137.4259999999999</v>
      </c>
      <c r="J55" s="68">
        <f t="shared" si="10"/>
        <v>4.6713704646489367E-3</v>
      </c>
      <c r="K55" s="68">
        <f t="shared" si="11"/>
        <v>0.37218279847280777</v>
      </c>
      <c r="L55" s="68">
        <f t="shared" si="12"/>
        <v>0.20679078480377802</v>
      </c>
      <c r="M55" s="69">
        <f t="shared" si="13"/>
        <v>16.739999999999998</v>
      </c>
      <c r="N55" s="70">
        <f t="shared" si="14"/>
        <v>0.6549934360300661</v>
      </c>
      <c r="O55" s="70">
        <f t="shared" si="15"/>
        <v>39.299606161803965</v>
      </c>
      <c r="P55" s="109">
        <f t="shared" si="16"/>
        <v>3</v>
      </c>
      <c r="Q55" s="110">
        <f t="shared" si="17"/>
        <v>14</v>
      </c>
      <c r="R55" s="110">
        <f t="shared" si="18"/>
        <v>840</v>
      </c>
      <c r="T55">
        <v>502</v>
      </c>
      <c r="U55">
        <v>1258</v>
      </c>
      <c r="V55" t="s">
        <v>380</v>
      </c>
      <c r="W55">
        <v>2137.4259999999999</v>
      </c>
      <c r="X55">
        <v>1177.317</v>
      </c>
      <c r="Y55">
        <v>1.8160000000000001</v>
      </c>
      <c r="Z55">
        <v>16.739999999999998</v>
      </c>
      <c r="AA55">
        <v>124.451915</v>
      </c>
      <c r="AB55">
        <v>0.58136100000000002</v>
      </c>
      <c r="AC55">
        <v>46.318862000000003</v>
      </c>
      <c r="AD55" s="1">
        <v>442</v>
      </c>
      <c r="AE55">
        <v>14</v>
      </c>
      <c r="AF55">
        <v>840</v>
      </c>
      <c r="AG55">
        <v>93</v>
      </c>
      <c r="AH55">
        <v>17.174713000000001</v>
      </c>
      <c r="AI55">
        <v>1047.9000000000001</v>
      </c>
      <c r="AJ55">
        <v>0.6</v>
      </c>
      <c r="AK55">
        <v>3</v>
      </c>
      <c r="AL55">
        <v>932</v>
      </c>
      <c r="AM55">
        <v>0.86196872552774695</v>
      </c>
      <c r="AN55" t="s">
        <v>69</v>
      </c>
      <c r="AO55">
        <v>2000.5050000000001</v>
      </c>
      <c r="AP55" t="s">
        <v>655</v>
      </c>
      <c r="AQ55" t="s">
        <v>116</v>
      </c>
      <c r="AR55" t="s">
        <v>117</v>
      </c>
      <c r="AS55" t="s">
        <v>116</v>
      </c>
      <c r="AT55" t="s">
        <v>117</v>
      </c>
      <c r="AU55" t="s">
        <v>396</v>
      </c>
      <c r="AV55" t="s">
        <v>380</v>
      </c>
      <c r="AW55" t="s">
        <v>69</v>
      </c>
      <c r="AX55">
        <v>1258</v>
      </c>
      <c r="AY55" t="s">
        <v>455</v>
      </c>
      <c r="AZ55">
        <v>11</v>
      </c>
      <c r="BA55" t="s">
        <v>498</v>
      </c>
      <c r="BB55">
        <v>2</v>
      </c>
      <c r="BC55">
        <v>1</v>
      </c>
      <c r="BE55" t="s">
        <v>68</v>
      </c>
      <c r="BF55">
        <v>-1</v>
      </c>
      <c r="BG55" t="s">
        <v>390</v>
      </c>
      <c r="BI55" t="s">
        <v>116</v>
      </c>
      <c r="BJ55" t="s">
        <v>380</v>
      </c>
      <c r="BK55" t="s">
        <v>69</v>
      </c>
      <c r="BL55">
        <v>0.86196872552774695</v>
      </c>
      <c r="BM55">
        <v>1258</v>
      </c>
      <c r="BN55" t="s">
        <v>117</v>
      </c>
      <c r="BO55" t="s">
        <v>396</v>
      </c>
      <c r="BP55">
        <v>2</v>
      </c>
      <c r="BQ55">
        <v>2137.4259999999999</v>
      </c>
      <c r="BR55">
        <v>4.6713704646489367E-3</v>
      </c>
      <c r="BS55">
        <v>0.37218279847280777</v>
      </c>
      <c r="BT55">
        <v>0.20679078480377802</v>
      </c>
      <c r="BU55">
        <v>16.739999999999998</v>
      </c>
      <c r="BV55">
        <v>0.6549934360300661</v>
      </c>
      <c r="BW55">
        <v>39.299606161803965</v>
      </c>
      <c r="BX55">
        <v>3</v>
      </c>
      <c r="BY55">
        <v>14</v>
      </c>
      <c r="BZ55">
        <v>840</v>
      </c>
    </row>
    <row r="56" spans="1:78" ht="16.5">
      <c r="A56" s="42" t="str">
        <f t="shared" si="1"/>
        <v>강인여객</v>
      </c>
      <c r="B56" s="43" t="str">
        <f t="shared" si="2"/>
        <v>박영민</v>
      </c>
      <c r="C56" s="44" t="str">
        <f t="shared" si="3"/>
        <v>A</v>
      </c>
      <c r="D56" s="45">
        <f t="shared" si="4"/>
        <v>0.97713014342623838</v>
      </c>
      <c r="E56" s="46">
        <f t="shared" si="5"/>
        <v>6389</v>
      </c>
      <c r="F56" s="47" t="str">
        <f t="shared" si="6"/>
        <v>103</v>
      </c>
      <c r="G56" s="48" t="str">
        <f t="shared" si="7"/>
        <v>70바5086</v>
      </c>
      <c r="H56" s="49">
        <f t="shared" si="8"/>
        <v>12</v>
      </c>
      <c r="I56" s="50">
        <f t="shared" si="9"/>
        <v>2134.4349999999999</v>
      </c>
      <c r="J56" s="51">
        <f t="shared" si="10"/>
        <v>1.2792275195762273E-2</v>
      </c>
      <c r="K56" s="51">
        <f t="shared" si="11"/>
        <v>0.37822334089154214</v>
      </c>
      <c r="L56" s="51">
        <f t="shared" si="12"/>
        <v>0.16678886918552216</v>
      </c>
      <c r="M56" s="52">
        <f t="shared" si="13"/>
        <v>14.611000000000001</v>
      </c>
      <c r="N56" s="53">
        <f t="shared" si="14"/>
        <v>9.3701611901978746E-2</v>
      </c>
      <c r="O56" s="53">
        <f t="shared" si="15"/>
        <v>12.181209547257238</v>
      </c>
      <c r="P56" s="111">
        <f t="shared" si="16"/>
        <v>49</v>
      </c>
      <c r="Q56" s="112">
        <f t="shared" si="17"/>
        <v>2</v>
      </c>
      <c r="R56" s="112">
        <f t="shared" si="18"/>
        <v>260</v>
      </c>
      <c r="T56">
        <v>502</v>
      </c>
      <c r="U56">
        <v>6389</v>
      </c>
      <c r="V56" t="s">
        <v>279</v>
      </c>
      <c r="W56">
        <v>2134.4349999999999</v>
      </c>
      <c r="X56">
        <v>1028.9780000000001</v>
      </c>
      <c r="Y56">
        <v>2.0739999999999998</v>
      </c>
      <c r="Z56">
        <v>14.611000000000001</v>
      </c>
      <c r="AA56">
        <v>128.634975</v>
      </c>
      <c r="AB56">
        <v>1.6455340000000001</v>
      </c>
      <c r="AC56">
        <v>48.652749999999997</v>
      </c>
      <c r="AD56" s="1">
        <v>356</v>
      </c>
      <c r="AE56">
        <v>2</v>
      </c>
      <c r="AF56">
        <v>260</v>
      </c>
      <c r="AG56">
        <v>88</v>
      </c>
      <c r="AH56">
        <v>16.592960000000001</v>
      </c>
      <c r="AI56">
        <v>930.6</v>
      </c>
      <c r="AJ56">
        <v>31.1</v>
      </c>
      <c r="AK56">
        <v>49</v>
      </c>
      <c r="AL56">
        <v>140</v>
      </c>
      <c r="AM56">
        <v>0.97713014342623838</v>
      </c>
      <c r="AN56" t="s">
        <v>66</v>
      </c>
      <c r="AO56">
        <v>407.94299999999998</v>
      </c>
      <c r="AP56" t="s">
        <v>656</v>
      </c>
      <c r="AQ56" t="s">
        <v>116</v>
      </c>
      <c r="AR56" t="s">
        <v>117</v>
      </c>
      <c r="AS56" t="s">
        <v>116</v>
      </c>
      <c r="AT56" t="s">
        <v>117</v>
      </c>
      <c r="AU56" t="s">
        <v>363</v>
      </c>
      <c r="AV56" t="s">
        <v>279</v>
      </c>
      <c r="AW56" t="s">
        <v>66</v>
      </c>
      <c r="AX56">
        <v>6389</v>
      </c>
      <c r="AY56" t="s">
        <v>465</v>
      </c>
      <c r="AZ56">
        <v>4</v>
      </c>
      <c r="BA56" t="s">
        <v>507</v>
      </c>
      <c r="BB56">
        <v>12</v>
      </c>
      <c r="BC56">
        <v>1</v>
      </c>
      <c r="BE56" t="s">
        <v>66</v>
      </c>
      <c r="BF56">
        <v>0</v>
      </c>
      <c r="BG56" t="s">
        <v>389</v>
      </c>
      <c r="BI56" t="s">
        <v>116</v>
      </c>
      <c r="BJ56" t="s">
        <v>279</v>
      </c>
      <c r="BK56" t="s">
        <v>66</v>
      </c>
      <c r="BL56">
        <v>0.97713014342623838</v>
      </c>
      <c r="BM56">
        <v>6389</v>
      </c>
      <c r="BN56" t="s">
        <v>117</v>
      </c>
      <c r="BO56" t="s">
        <v>363</v>
      </c>
      <c r="BP56">
        <v>12</v>
      </c>
      <c r="BQ56">
        <v>2134.4349999999999</v>
      </c>
      <c r="BR56">
        <v>1.2792275195762273E-2</v>
      </c>
      <c r="BS56">
        <v>0.37822334089154214</v>
      </c>
      <c r="BT56">
        <v>0.16678886918552216</v>
      </c>
      <c r="BU56">
        <v>14.611000000000001</v>
      </c>
      <c r="BV56">
        <v>9.3701611901978746E-2</v>
      </c>
      <c r="BW56">
        <v>12.181209547257238</v>
      </c>
      <c r="BX56">
        <v>49</v>
      </c>
      <c r="BY56">
        <v>2</v>
      </c>
      <c r="BZ56">
        <v>260</v>
      </c>
    </row>
    <row r="57" spans="1:78" ht="16.5">
      <c r="A57" s="59" t="str">
        <f t="shared" si="1"/>
        <v>강인여객</v>
      </c>
      <c r="B57" s="60" t="str">
        <f t="shared" si="2"/>
        <v>박영우</v>
      </c>
      <c r="C57" s="61" t="str">
        <f t="shared" si="3"/>
        <v>D</v>
      </c>
      <c r="D57" s="62">
        <f t="shared" si="4"/>
        <v>0.83983246917794885</v>
      </c>
      <c r="E57" s="63">
        <f t="shared" si="5"/>
        <v>1104</v>
      </c>
      <c r="F57" s="64" t="str">
        <f t="shared" si="6"/>
        <v>223</v>
      </c>
      <c r="G57" s="65" t="str">
        <f t="shared" si="7"/>
        <v>72바1261</v>
      </c>
      <c r="H57" s="66">
        <f t="shared" si="8"/>
        <v>5</v>
      </c>
      <c r="I57" s="67">
        <f t="shared" si="9"/>
        <v>12220.795999999998</v>
      </c>
      <c r="J57" s="68">
        <f t="shared" si="10"/>
        <v>3.9512635442202584E-2</v>
      </c>
      <c r="K57" s="68">
        <f t="shared" si="11"/>
        <v>0.32046932703270714</v>
      </c>
      <c r="L57" s="68">
        <f t="shared" si="12"/>
        <v>0.18296680510827612</v>
      </c>
      <c r="M57" s="69">
        <f t="shared" si="13"/>
        <v>16.132000000000001</v>
      </c>
      <c r="N57" s="70">
        <f t="shared" si="14"/>
        <v>1.9556827558532197</v>
      </c>
      <c r="O57" s="70">
        <f t="shared" si="15"/>
        <v>46.347226481810189</v>
      </c>
      <c r="P57" s="109">
        <f t="shared" si="16"/>
        <v>148</v>
      </c>
      <c r="Q57" s="110">
        <f t="shared" si="17"/>
        <v>239</v>
      </c>
      <c r="R57" s="110">
        <f t="shared" si="18"/>
        <v>5664</v>
      </c>
      <c r="T57">
        <v>502</v>
      </c>
      <c r="U57">
        <v>1104</v>
      </c>
      <c r="V57" t="s">
        <v>280</v>
      </c>
      <c r="W57">
        <v>12220.796</v>
      </c>
      <c r="X57">
        <v>5619.29</v>
      </c>
      <c r="Y57">
        <v>2.1749999999999998</v>
      </c>
      <c r="Z57">
        <v>16.132000000000001</v>
      </c>
      <c r="AA57">
        <v>570.32214499999998</v>
      </c>
      <c r="AB57">
        <v>22.534931</v>
      </c>
      <c r="AC57">
        <v>182.77075400000001</v>
      </c>
      <c r="AD57" s="1">
        <v>2236</v>
      </c>
      <c r="AE57">
        <v>239</v>
      </c>
      <c r="AF57">
        <v>5664</v>
      </c>
      <c r="AG57">
        <v>91</v>
      </c>
      <c r="AH57">
        <v>21.427882</v>
      </c>
      <c r="AI57">
        <v>93310.2</v>
      </c>
      <c r="AJ57">
        <v>45447.9</v>
      </c>
      <c r="AK57">
        <v>148</v>
      </c>
      <c r="AL57">
        <v>113852</v>
      </c>
      <c r="AM57">
        <v>0.83983246917794885</v>
      </c>
      <c r="AN57" t="s">
        <v>67</v>
      </c>
      <c r="AO57">
        <v>8523.7749999999996</v>
      </c>
      <c r="AP57" t="s">
        <v>657</v>
      </c>
      <c r="AQ57" t="s">
        <v>116</v>
      </c>
      <c r="AR57" t="s">
        <v>119</v>
      </c>
      <c r="AS57" t="s">
        <v>116</v>
      </c>
      <c r="AT57" t="s">
        <v>119</v>
      </c>
      <c r="AU57" t="s">
        <v>227</v>
      </c>
      <c r="AV57" t="s">
        <v>280</v>
      </c>
      <c r="AW57" t="s">
        <v>67</v>
      </c>
      <c r="AX57">
        <v>1104</v>
      </c>
      <c r="AY57" t="s">
        <v>472</v>
      </c>
      <c r="AZ57">
        <v>2</v>
      </c>
      <c r="BA57" t="s">
        <v>517</v>
      </c>
      <c r="BB57">
        <v>5</v>
      </c>
      <c r="BC57">
        <v>1</v>
      </c>
      <c r="BE57" t="s">
        <v>69</v>
      </c>
      <c r="BF57">
        <v>-1</v>
      </c>
      <c r="BG57" t="s">
        <v>390</v>
      </c>
      <c r="BI57" t="s">
        <v>116</v>
      </c>
      <c r="BJ57" t="s">
        <v>280</v>
      </c>
      <c r="BK57" t="s">
        <v>67</v>
      </c>
      <c r="BL57">
        <v>0.83983246917794885</v>
      </c>
      <c r="BM57">
        <v>1104</v>
      </c>
      <c r="BN57" t="s">
        <v>119</v>
      </c>
      <c r="BO57" t="s">
        <v>227</v>
      </c>
      <c r="BP57">
        <v>5</v>
      </c>
      <c r="BQ57">
        <v>12220.795999999998</v>
      </c>
      <c r="BR57">
        <v>3.9512635442202584E-2</v>
      </c>
      <c r="BS57">
        <v>0.32046932703270714</v>
      </c>
      <c r="BT57">
        <v>0.18296680510827609</v>
      </c>
      <c r="BU57">
        <v>16.132000000000001</v>
      </c>
      <c r="BV57">
        <v>1.9556827558532197</v>
      </c>
      <c r="BW57">
        <v>46.347226481810189</v>
      </c>
      <c r="BX57">
        <v>148</v>
      </c>
      <c r="BY57">
        <v>239</v>
      </c>
      <c r="BZ57">
        <v>5664</v>
      </c>
    </row>
    <row r="58" spans="1:78" ht="16.5">
      <c r="A58" s="42" t="str">
        <f t="shared" si="1"/>
        <v>강인여객</v>
      </c>
      <c r="B58" s="43" t="str">
        <f t="shared" si="2"/>
        <v>박정래</v>
      </c>
      <c r="C58" s="44" t="str">
        <f t="shared" si="3"/>
        <v>B</v>
      </c>
      <c r="D58" s="45">
        <f t="shared" si="4"/>
        <v>0.93359493396004489</v>
      </c>
      <c r="E58" s="46">
        <f t="shared" si="5"/>
        <v>8577</v>
      </c>
      <c r="F58" s="47" t="str">
        <f t="shared" si="6"/>
        <v>103</v>
      </c>
      <c r="G58" s="48" t="str">
        <f t="shared" si="7"/>
        <v>72바1300</v>
      </c>
      <c r="H58" s="49">
        <f t="shared" si="8"/>
        <v>2</v>
      </c>
      <c r="I58" s="50">
        <f t="shared" si="9"/>
        <v>2250.8360000000002</v>
      </c>
      <c r="J58" s="51">
        <f t="shared" si="10"/>
        <v>1.0109779777960189E-2</v>
      </c>
      <c r="K58" s="51">
        <f t="shared" si="11"/>
        <v>0.36568974496361284</v>
      </c>
      <c r="L58" s="51">
        <f t="shared" si="12"/>
        <v>0.21814117065836869</v>
      </c>
      <c r="M58" s="52">
        <f t="shared" si="13"/>
        <v>15.205</v>
      </c>
      <c r="N58" s="53">
        <f t="shared" si="14"/>
        <v>4.4427936997631097E-2</v>
      </c>
      <c r="O58" s="53">
        <f t="shared" si="15"/>
        <v>4.5316495737583722</v>
      </c>
      <c r="P58" s="111">
        <f t="shared" si="16"/>
        <v>1108</v>
      </c>
      <c r="Q58" s="112">
        <f t="shared" si="17"/>
        <v>1</v>
      </c>
      <c r="R58" s="112">
        <f t="shared" si="18"/>
        <v>102</v>
      </c>
      <c r="T58">
        <v>502</v>
      </c>
      <c r="U58">
        <v>8577</v>
      </c>
      <c r="V58" t="s">
        <v>281</v>
      </c>
      <c r="W58">
        <v>2250.8359999999998</v>
      </c>
      <c r="X58">
        <v>1144.8230000000001</v>
      </c>
      <c r="Y58">
        <v>1.966</v>
      </c>
      <c r="Z58">
        <v>15.205</v>
      </c>
      <c r="AA58">
        <v>138.61469099999999</v>
      </c>
      <c r="AB58">
        <v>1.4013640000000001</v>
      </c>
      <c r="AC58">
        <v>50.689971</v>
      </c>
      <c r="AD58" s="1">
        <v>491</v>
      </c>
      <c r="AE58">
        <v>1</v>
      </c>
      <c r="AF58">
        <v>102</v>
      </c>
      <c r="AG58">
        <v>77</v>
      </c>
      <c r="AH58">
        <v>16.238076</v>
      </c>
      <c r="AI58">
        <v>1027.9000000000001</v>
      </c>
      <c r="AJ58">
        <v>0</v>
      </c>
      <c r="AK58">
        <v>1108</v>
      </c>
      <c r="AL58">
        <v>115</v>
      </c>
      <c r="AM58">
        <v>0.93359493396004489</v>
      </c>
      <c r="AN58" t="s">
        <v>68</v>
      </c>
      <c r="AO58">
        <v>2113.4690000000001</v>
      </c>
      <c r="AP58" t="s">
        <v>658</v>
      </c>
      <c r="AQ58" t="s">
        <v>116</v>
      </c>
      <c r="AR58" t="s">
        <v>117</v>
      </c>
      <c r="AS58" t="s">
        <v>116</v>
      </c>
      <c r="AT58" t="s">
        <v>117</v>
      </c>
      <c r="AU58" t="s">
        <v>195</v>
      </c>
      <c r="AV58" t="s">
        <v>281</v>
      </c>
      <c r="AW58" t="s">
        <v>68</v>
      </c>
      <c r="AX58">
        <v>8577</v>
      </c>
      <c r="AY58" t="s">
        <v>478</v>
      </c>
      <c r="AZ58">
        <v>4</v>
      </c>
      <c r="BA58" t="s">
        <v>172</v>
      </c>
      <c r="BB58">
        <v>2</v>
      </c>
      <c r="BC58">
        <v>1</v>
      </c>
      <c r="BE58" t="s">
        <v>68</v>
      </c>
      <c r="BF58">
        <v>0</v>
      </c>
      <c r="BG58" t="s">
        <v>389</v>
      </c>
      <c r="BI58" t="s">
        <v>116</v>
      </c>
      <c r="BJ58" t="s">
        <v>281</v>
      </c>
      <c r="BK58" t="s">
        <v>68</v>
      </c>
      <c r="BL58">
        <v>0.93359493396004489</v>
      </c>
      <c r="BM58">
        <v>8577</v>
      </c>
      <c r="BN58" t="s">
        <v>117</v>
      </c>
      <c r="BO58" t="s">
        <v>195</v>
      </c>
      <c r="BP58">
        <v>2</v>
      </c>
      <c r="BQ58">
        <v>2250.8360000000002</v>
      </c>
      <c r="BR58">
        <v>1.0109779777960189E-2</v>
      </c>
      <c r="BS58">
        <v>0.36568974496361284</v>
      </c>
      <c r="BT58">
        <v>0.21814117065836874</v>
      </c>
      <c r="BU58">
        <v>15.205</v>
      </c>
      <c r="BV58">
        <v>4.4427936997631097E-2</v>
      </c>
      <c r="BW58">
        <v>4.5316495737583722</v>
      </c>
      <c r="BX58">
        <v>1108</v>
      </c>
      <c r="BY58">
        <v>1</v>
      </c>
      <c r="BZ58">
        <v>102</v>
      </c>
    </row>
    <row r="59" spans="1:78" ht="16.5">
      <c r="A59" s="59" t="str">
        <f t="shared" si="1"/>
        <v>강인여객</v>
      </c>
      <c r="B59" s="60" t="str">
        <f t="shared" si="2"/>
        <v>박정환</v>
      </c>
      <c r="C59" s="61" t="str">
        <f t="shared" si="3"/>
        <v>D</v>
      </c>
      <c r="D59" s="62">
        <f t="shared" si="4"/>
        <v>0.80664131185861798</v>
      </c>
      <c r="E59" s="63">
        <f t="shared" si="5"/>
        <v>4916</v>
      </c>
      <c r="F59" s="64" t="str">
        <f t="shared" si="6"/>
        <v>103-1</v>
      </c>
      <c r="G59" s="65" t="str">
        <f t="shared" si="7"/>
        <v>70바6037</v>
      </c>
      <c r="H59" s="66">
        <f t="shared" si="8"/>
        <v>2</v>
      </c>
      <c r="I59" s="67">
        <f t="shared" si="9"/>
        <v>1345.4760000000001</v>
      </c>
      <c r="J59" s="68">
        <f t="shared" si="10"/>
        <v>1.7204810778161331E-2</v>
      </c>
      <c r="K59" s="68">
        <f t="shared" si="11"/>
        <v>0.36675447658383137</v>
      </c>
      <c r="L59" s="68">
        <f t="shared" si="12"/>
        <v>0.16351090617744202</v>
      </c>
      <c r="M59" s="69">
        <f t="shared" si="13"/>
        <v>15.951000000000001</v>
      </c>
      <c r="N59" s="70">
        <f t="shared" si="14"/>
        <v>0.44593883502938736</v>
      </c>
      <c r="O59" s="70">
        <f t="shared" si="15"/>
        <v>24.526635926616304</v>
      </c>
      <c r="P59" s="109">
        <f t="shared" si="16"/>
        <v>8</v>
      </c>
      <c r="Q59" s="110">
        <f t="shared" si="17"/>
        <v>6</v>
      </c>
      <c r="R59" s="110">
        <f t="shared" si="18"/>
        <v>330</v>
      </c>
      <c r="T59">
        <v>502</v>
      </c>
      <c r="U59">
        <v>4916</v>
      </c>
      <c r="V59" t="s">
        <v>282</v>
      </c>
      <c r="W59">
        <v>1345.4760000000001</v>
      </c>
      <c r="X59">
        <v>732.28800000000001</v>
      </c>
      <c r="Y59">
        <v>1.837</v>
      </c>
      <c r="Z59">
        <v>15.951000000000001</v>
      </c>
      <c r="AA59">
        <v>81.274418999999995</v>
      </c>
      <c r="AB59">
        <v>1.3983110000000001</v>
      </c>
      <c r="AC59">
        <v>29.807756999999999</v>
      </c>
      <c r="AD59" s="1">
        <v>220</v>
      </c>
      <c r="AE59">
        <v>6</v>
      </c>
      <c r="AF59">
        <v>330</v>
      </c>
      <c r="AG59">
        <v>90</v>
      </c>
      <c r="AH59">
        <v>16.554728999999998</v>
      </c>
      <c r="AI59">
        <v>1659.7</v>
      </c>
      <c r="AJ59">
        <v>222.1</v>
      </c>
      <c r="AK59">
        <v>8</v>
      </c>
      <c r="AL59">
        <v>2076</v>
      </c>
      <c r="AM59">
        <v>0.80664131185861798</v>
      </c>
      <c r="AN59" t="s">
        <v>67</v>
      </c>
      <c r="AO59">
        <v>1232.0640000000001</v>
      </c>
      <c r="AP59" t="s">
        <v>659</v>
      </c>
      <c r="AQ59" t="s">
        <v>116</v>
      </c>
      <c r="AR59" t="s">
        <v>118</v>
      </c>
      <c r="AS59" t="s">
        <v>116</v>
      </c>
      <c r="AT59" t="s">
        <v>118</v>
      </c>
      <c r="AU59" t="s">
        <v>215</v>
      </c>
      <c r="AV59" t="s">
        <v>282</v>
      </c>
      <c r="AW59" t="s">
        <v>67</v>
      </c>
      <c r="AX59">
        <v>4916</v>
      </c>
      <c r="AY59" t="s">
        <v>452</v>
      </c>
      <c r="AZ59">
        <v>3</v>
      </c>
      <c r="BA59" t="s">
        <v>520</v>
      </c>
      <c r="BB59">
        <v>2</v>
      </c>
      <c r="BC59">
        <v>1</v>
      </c>
      <c r="BE59" t="s">
        <v>70</v>
      </c>
      <c r="BF59">
        <v>1</v>
      </c>
      <c r="BG59" t="s">
        <v>386</v>
      </c>
      <c r="BI59" t="s">
        <v>116</v>
      </c>
      <c r="BJ59" t="s">
        <v>282</v>
      </c>
      <c r="BK59" t="s">
        <v>67</v>
      </c>
      <c r="BL59">
        <v>0.80664131185861798</v>
      </c>
      <c r="BM59">
        <v>4916</v>
      </c>
      <c r="BN59" t="s">
        <v>118</v>
      </c>
      <c r="BO59" t="s">
        <v>215</v>
      </c>
      <c r="BP59">
        <v>2</v>
      </c>
      <c r="BQ59">
        <v>1345.4760000000001</v>
      </c>
      <c r="BR59">
        <v>1.7204810778161331E-2</v>
      </c>
      <c r="BS59">
        <v>0.36675447658383137</v>
      </c>
      <c r="BT59">
        <v>0.16351090617744202</v>
      </c>
      <c r="BU59">
        <v>15.951000000000001</v>
      </c>
      <c r="BV59">
        <v>0.44593883502938736</v>
      </c>
      <c r="BW59">
        <v>24.526635926616304</v>
      </c>
      <c r="BX59">
        <v>8</v>
      </c>
      <c r="BY59">
        <v>6</v>
      </c>
      <c r="BZ59">
        <v>330</v>
      </c>
    </row>
    <row r="60" spans="1:78" ht="16.5">
      <c r="A60" s="42" t="str">
        <f t="shared" si="1"/>
        <v>강인여객</v>
      </c>
      <c r="B60" s="43" t="str">
        <f t="shared" si="2"/>
        <v>박주현</v>
      </c>
      <c r="C60" s="44" t="str">
        <f t="shared" si="3"/>
        <v>S</v>
      </c>
      <c r="D60" s="45">
        <f t="shared" si="4"/>
        <v>1.1076667143869845</v>
      </c>
      <c r="E60" s="46">
        <f t="shared" si="5"/>
        <v>5883</v>
      </c>
      <c r="F60" s="47" t="str">
        <f t="shared" si="6"/>
        <v>103-1</v>
      </c>
      <c r="G60" s="48" t="str">
        <f t="shared" si="7"/>
        <v>72바1762</v>
      </c>
      <c r="H60" s="49">
        <f t="shared" si="8"/>
        <v>3</v>
      </c>
      <c r="I60" s="50">
        <f t="shared" si="9"/>
        <v>1962.5220000000002</v>
      </c>
      <c r="J60" s="51">
        <f t="shared" si="10"/>
        <v>8.7161408099414774E-3</v>
      </c>
      <c r="K60" s="51">
        <f t="shared" si="11"/>
        <v>0.36368640665871943</v>
      </c>
      <c r="L60" s="51">
        <f t="shared" si="12"/>
        <v>0.31082454107520829</v>
      </c>
      <c r="M60" s="52">
        <f t="shared" si="13"/>
        <v>11.897</v>
      </c>
      <c r="N60" s="53">
        <f t="shared" si="14"/>
        <v>0</v>
      </c>
      <c r="O60" s="53">
        <f t="shared" si="15"/>
        <v>4.6368906947285176</v>
      </c>
      <c r="P60" s="111">
        <f t="shared" si="16"/>
        <v>0</v>
      </c>
      <c r="Q60" s="112">
        <f t="shared" si="17"/>
        <v>0</v>
      </c>
      <c r="R60" s="112">
        <f t="shared" si="18"/>
        <v>91</v>
      </c>
      <c r="T60">
        <v>502</v>
      </c>
      <c r="U60">
        <v>5883</v>
      </c>
      <c r="V60" t="s">
        <v>283</v>
      </c>
      <c r="W60">
        <v>1962.5219999999999</v>
      </c>
      <c r="X60">
        <v>835.20299999999997</v>
      </c>
      <c r="Y60">
        <v>2.35</v>
      </c>
      <c r="Z60">
        <v>11.897</v>
      </c>
      <c r="AA60">
        <v>117.148291</v>
      </c>
      <c r="AB60">
        <v>1.0210809999999999</v>
      </c>
      <c r="AC60">
        <v>42.605240999999999</v>
      </c>
      <c r="AD60" s="1">
        <v>610</v>
      </c>
      <c r="AE60">
        <v>0</v>
      </c>
      <c r="AF60">
        <v>91</v>
      </c>
      <c r="AG60">
        <v>90</v>
      </c>
      <c r="AH60">
        <v>16.752459000000002</v>
      </c>
      <c r="AI60">
        <v>2078</v>
      </c>
      <c r="AJ60">
        <v>356.7</v>
      </c>
      <c r="AK60">
        <v>0</v>
      </c>
      <c r="AL60">
        <v>0</v>
      </c>
      <c r="AM60">
        <v>1.1076667143869845</v>
      </c>
      <c r="AN60" t="s">
        <v>71</v>
      </c>
      <c r="AO60">
        <v>1678.6890000000001</v>
      </c>
      <c r="AP60" t="s">
        <v>660</v>
      </c>
      <c r="AQ60" t="s">
        <v>116</v>
      </c>
      <c r="AR60" t="s">
        <v>118</v>
      </c>
      <c r="AS60" t="s">
        <v>116</v>
      </c>
      <c r="AT60" t="s">
        <v>118</v>
      </c>
      <c r="AU60" t="s">
        <v>426</v>
      </c>
      <c r="AV60" t="s">
        <v>283</v>
      </c>
      <c r="AW60" t="s">
        <v>71</v>
      </c>
      <c r="AX60">
        <v>5883</v>
      </c>
      <c r="AY60" t="s">
        <v>470</v>
      </c>
      <c r="AZ60">
        <v>7</v>
      </c>
      <c r="BA60" t="s">
        <v>471</v>
      </c>
      <c r="BB60">
        <v>3</v>
      </c>
      <c r="BC60">
        <v>1</v>
      </c>
      <c r="BE60" t="s">
        <v>66</v>
      </c>
      <c r="BF60">
        <v>1</v>
      </c>
      <c r="BG60" t="s">
        <v>386</v>
      </c>
      <c r="BI60" t="s">
        <v>116</v>
      </c>
      <c r="BJ60" t="s">
        <v>283</v>
      </c>
      <c r="BK60" t="s">
        <v>71</v>
      </c>
      <c r="BL60">
        <v>1.1076667143869845</v>
      </c>
      <c r="BM60">
        <v>5883</v>
      </c>
      <c r="BN60" t="s">
        <v>118</v>
      </c>
      <c r="BO60" t="s">
        <v>426</v>
      </c>
      <c r="BP60">
        <v>3</v>
      </c>
      <c r="BQ60">
        <v>1962.5220000000002</v>
      </c>
      <c r="BR60">
        <v>8.7161408099414774E-3</v>
      </c>
      <c r="BS60">
        <v>0.36368640665871943</v>
      </c>
      <c r="BT60">
        <v>0.31082454107520835</v>
      </c>
      <c r="BU60">
        <v>11.897</v>
      </c>
      <c r="BV60">
        <v>0</v>
      </c>
      <c r="BW60">
        <v>4.6368906947285176</v>
      </c>
      <c r="BX60">
        <v>0</v>
      </c>
      <c r="BY60">
        <v>0</v>
      </c>
      <c r="BZ60">
        <v>91</v>
      </c>
    </row>
    <row r="61" spans="1:78" ht="16.5">
      <c r="A61" s="59" t="str">
        <f t="shared" si="1"/>
        <v>강인여객</v>
      </c>
      <c r="B61" s="60" t="str">
        <f t="shared" si="2"/>
        <v>박창명</v>
      </c>
      <c r="C61" s="61" t="str">
        <f t="shared" si="3"/>
        <v>B</v>
      </c>
      <c r="D61" s="62">
        <f t="shared" si="4"/>
        <v>0.91131576180654628</v>
      </c>
      <c r="E61" s="63">
        <f t="shared" si="5"/>
        <v>9896</v>
      </c>
      <c r="F61" s="64" t="str">
        <f t="shared" si="6"/>
        <v>급행91</v>
      </c>
      <c r="G61" s="65" t="str">
        <f t="shared" si="7"/>
        <v>72바1259</v>
      </c>
      <c r="H61" s="66">
        <f t="shared" si="8"/>
        <v>3</v>
      </c>
      <c r="I61" s="67">
        <f t="shared" si="9"/>
        <v>3456.3690000000001</v>
      </c>
      <c r="J61" s="68">
        <f t="shared" si="10"/>
        <v>2.222873610599212E-2</v>
      </c>
      <c r="K61" s="68">
        <f t="shared" si="11"/>
        <v>0.37898832663264681</v>
      </c>
      <c r="L61" s="68">
        <f t="shared" si="12"/>
        <v>0.24013639747376508</v>
      </c>
      <c r="M61" s="69">
        <f t="shared" si="13"/>
        <v>21.07</v>
      </c>
      <c r="N61" s="70">
        <f t="shared" si="14"/>
        <v>0.17359257648705911</v>
      </c>
      <c r="O61" s="70">
        <f t="shared" si="15"/>
        <v>26.183546953464749</v>
      </c>
      <c r="P61" s="109">
        <f t="shared" si="16"/>
        <v>55</v>
      </c>
      <c r="Q61" s="110">
        <f t="shared" si="17"/>
        <v>6</v>
      </c>
      <c r="R61" s="110">
        <f t="shared" si="18"/>
        <v>905</v>
      </c>
      <c r="T61">
        <v>502</v>
      </c>
      <c r="U61">
        <v>9896</v>
      </c>
      <c r="V61" t="s">
        <v>284</v>
      </c>
      <c r="W61">
        <v>3456.3690000000001</v>
      </c>
      <c r="X61">
        <v>1448.6310000000001</v>
      </c>
      <c r="Y61">
        <v>2.3860000000000001</v>
      </c>
      <c r="Z61">
        <v>21.07</v>
      </c>
      <c r="AA61">
        <v>140.769407</v>
      </c>
      <c r="AB61">
        <v>3.1291259999999999</v>
      </c>
      <c r="AC61">
        <v>53.349961999999998</v>
      </c>
      <c r="AD61" s="1">
        <v>830</v>
      </c>
      <c r="AE61">
        <v>6</v>
      </c>
      <c r="AF61">
        <v>905</v>
      </c>
      <c r="AG61">
        <v>99</v>
      </c>
      <c r="AH61">
        <v>24.55341</v>
      </c>
      <c r="AI61">
        <v>23254.9</v>
      </c>
      <c r="AJ61">
        <v>5344.4</v>
      </c>
      <c r="AK61">
        <v>55</v>
      </c>
      <c r="AL61">
        <v>43425</v>
      </c>
      <c r="AM61">
        <v>0.91131576180654628</v>
      </c>
      <c r="AN61" t="s">
        <v>68</v>
      </c>
      <c r="AO61">
        <v>2730.6950000000002</v>
      </c>
      <c r="AP61" t="s">
        <v>661</v>
      </c>
      <c r="AQ61" t="s">
        <v>116</v>
      </c>
      <c r="AR61" t="s">
        <v>120</v>
      </c>
      <c r="AS61" t="s">
        <v>116</v>
      </c>
      <c r="AT61" t="s">
        <v>120</v>
      </c>
      <c r="AU61" t="s">
        <v>239</v>
      </c>
      <c r="AV61" t="s">
        <v>284</v>
      </c>
      <c r="AW61" t="s">
        <v>68</v>
      </c>
      <c r="AX61">
        <v>9896</v>
      </c>
      <c r="AY61" t="s">
        <v>463</v>
      </c>
      <c r="AZ61">
        <v>4</v>
      </c>
      <c r="BA61" t="s">
        <v>662</v>
      </c>
      <c r="BB61">
        <v>3</v>
      </c>
      <c r="BC61">
        <v>1</v>
      </c>
      <c r="BE61" t="s">
        <v>68</v>
      </c>
      <c r="BF61">
        <v>0</v>
      </c>
      <c r="BG61" t="s">
        <v>389</v>
      </c>
      <c r="BI61" t="s">
        <v>116</v>
      </c>
      <c r="BJ61" t="s">
        <v>284</v>
      </c>
      <c r="BK61" t="s">
        <v>68</v>
      </c>
      <c r="BL61">
        <v>0.91131576180654628</v>
      </c>
      <c r="BM61">
        <v>9896</v>
      </c>
      <c r="BN61" t="s">
        <v>120</v>
      </c>
      <c r="BO61" t="s">
        <v>239</v>
      </c>
      <c r="BP61">
        <v>3</v>
      </c>
      <c r="BQ61">
        <v>3456.3690000000001</v>
      </c>
      <c r="BR61">
        <v>2.222873610599212E-2</v>
      </c>
      <c r="BS61">
        <v>0.37898832663264681</v>
      </c>
      <c r="BT61">
        <v>0.24013639747376508</v>
      </c>
      <c r="BU61">
        <v>21.07</v>
      </c>
      <c r="BV61">
        <v>0.17359257648705911</v>
      </c>
      <c r="BW61">
        <v>26.183546953464749</v>
      </c>
      <c r="BX61">
        <v>55</v>
      </c>
      <c r="BY61">
        <v>6</v>
      </c>
      <c r="BZ61">
        <v>905</v>
      </c>
    </row>
    <row r="62" spans="1:78" ht="16.5">
      <c r="A62" s="42" t="str">
        <f t="shared" si="1"/>
        <v>강인여객</v>
      </c>
      <c r="B62" s="43" t="str">
        <f t="shared" si="2"/>
        <v>박희덕</v>
      </c>
      <c r="C62" s="44" t="str">
        <f t="shared" si="3"/>
        <v>B</v>
      </c>
      <c r="D62" s="45">
        <f t="shared" si="4"/>
        <v>0.92819509495410113</v>
      </c>
      <c r="E62" s="46">
        <f t="shared" si="5"/>
        <v>7080</v>
      </c>
      <c r="F62" s="47" t="str">
        <f t="shared" si="6"/>
        <v>103</v>
      </c>
      <c r="G62" s="48" t="str">
        <f t="shared" si="7"/>
        <v>70바5064</v>
      </c>
      <c r="H62" s="49">
        <f t="shared" si="8"/>
        <v>12</v>
      </c>
      <c r="I62" s="50">
        <f t="shared" si="9"/>
        <v>2316.5069999999996</v>
      </c>
      <c r="J62" s="51">
        <f t="shared" si="10"/>
        <v>2.3658887458897226E-2</v>
      </c>
      <c r="K62" s="51">
        <f t="shared" si="11"/>
        <v>0.38744039908617089</v>
      </c>
      <c r="L62" s="51">
        <f t="shared" si="12"/>
        <v>0.27023445212986624</v>
      </c>
      <c r="M62" s="52">
        <f t="shared" si="13"/>
        <v>14.465999999999999</v>
      </c>
      <c r="N62" s="53">
        <f t="shared" si="14"/>
        <v>0.64752664248370506</v>
      </c>
      <c r="O62" s="53">
        <f t="shared" si="15"/>
        <v>28.707014483444258</v>
      </c>
      <c r="P62" s="111">
        <f t="shared" si="16"/>
        <v>86</v>
      </c>
      <c r="Q62" s="112">
        <f t="shared" si="17"/>
        <v>15</v>
      </c>
      <c r="R62" s="112">
        <f t="shared" si="18"/>
        <v>665</v>
      </c>
      <c r="T62">
        <v>502</v>
      </c>
      <c r="U62">
        <v>7080</v>
      </c>
      <c r="V62" t="s">
        <v>357</v>
      </c>
      <c r="W62">
        <v>2316.5070000000001</v>
      </c>
      <c r="X62">
        <v>1152.44</v>
      </c>
      <c r="Y62">
        <v>2.0099999999999998</v>
      </c>
      <c r="Z62">
        <v>14.465999999999999</v>
      </c>
      <c r="AA62">
        <v>149.28525300000001</v>
      </c>
      <c r="AB62">
        <v>3.5319229999999999</v>
      </c>
      <c r="AC62">
        <v>57.839137999999998</v>
      </c>
      <c r="AD62" s="1">
        <v>626</v>
      </c>
      <c r="AE62">
        <v>15</v>
      </c>
      <c r="AF62">
        <v>665</v>
      </c>
      <c r="AG62">
        <v>89</v>
      </c>
      <c r="AH62">
        <v>15.517319000000001</v>
      </c>
      <c r="AI62">
        <v>3139.9</v>
      </c>
      <c r="AJ62">
        <v>81.7</v>
      </c>
      <c r="AK62">
        <v>86</v>
      </c>
      <c r="AL62">
        <v>5969</v>
      </c>
      <c r="AM62">
        <v>0.92819509495410113</v>
      </c>
      <c r="AN62" t="s">
        <v>68</v>
      </c>
      <c r="AO62">
        <v>382.20299999999997</v>
      </c>
      <c r="AP62" t="s">
        <v>663</v>
      </c>
      <c r="AQ62" t="s">
        <v>116</v>
      </c>
      <c r="AR62" t="s">
        <v>117</v>
      </c>
      <c r="AS62" t="s">
        <v>116</v>
      </c>
      <c r="AT62" t="s">
        <v>117</v>
      </c>
      <c r="AU62" t="s">
        <v>173</v>
      </c>
      <c r="AV62" t="s">
        <v>357</v>
      </c>
      <c r="AW62" t="s">
        <v>68</v>
      </c>
      <c r="AX62">
        <v>7080</v>
      </c>
      <c r="AY62" t="s">
        <v>478</v>
      </c>
      <c r="AZ62">
        <v>8</v>
      </c>
      <c r="BA62" t="s">
        <v>521</v>
      </c>
      <c r="BB62">
        <v>12</v>
      </c>
      <c r="BC62">
        <v>1</v>
      </c>
      <c r="BE62" t="s">
        <v>68</v>
      </c>
      <c r="BF62">
        <v>0</v>
      </c>
      <c r="BG62" t="s">
        <v>389</v>
      </c>
      <c r="BI62" t="s">
        <v>116</v>
      </c>
      <c r="BJ62" t="s">
        <v>357</v>
      </c>
      <c r="BK62" t="s">
        <v>68</v>
      </c>
      <c r="BL62">
        <v>0.92819509495410113</v>
      </c>
      <c r="BM62">
        <v>7080</v>
      </c>
      <c r="BN62" t="s">
        <v>117</v>
      </c>
      <c r="BO62" t="s">
        <v>173</v>
      </c>
      <c r="BP62">
        <v>12</v>
      </c>
      <c r="BQ62">
        <v>2316.5069999999996</v>
      </c>
      <c r="BR62">
        <v>2.3658887458897226E-2</v>
      </c>
      <c r="BS62">
        <v>0.38744039908617089</v>
      </c>
      <c r="BT62">
        <v>0.27023445212986619</v>
      </c>
      <c r="BU62">
        <v>14.465999999999999</v>
      </c>
      <c r="BV62">
        <v>0.64752664248370506</v>
      </c>
      <c r="BW62">
        <v>28.707014483444258</v>
      </c>
      <c r="BX62">
        <v>86</v>
      </c>
      <c r="BY62">
        <v>15</v>
      </c>
      <c r="BZ62">
        <v>665</v>
      </c>
    </row>
    <row r="63" spans="1:78" ht="16.5">
      <c r="A63" s="59" t="str">
        <f t="shared" si="1"/>
        <v>강인여객</v>
      </c>
      <c r="B63" s="60" t="str">
        <f t="shared" si="2"/>
        <v>방무영</v>
      </c>
      <c r="C63" s="61" t="str">
        <f t="shared" si="3"/>
        <v>B</v>
      </c>
      <c r="D63" s="62">
        <f t="shared" si="4"/>
        <v>0.94768514517742064</v>
      </c>
      <c r="E63" s="63">
        <f t="shared" si="5"/>
        <v>3458</v>
      </c>
      <c r="F63" s="64" t="str">
        <f t="shared" si="6"/>
        <v>103</v>
      </c>
      <c r="G63" s="65" t="str">
        <f t="shared" si="7"/>
        <v>70바6016</v>
      </c>
      <c r="H63" s="66">
        <f t="shared" si="8"/>
        <v>2</v>
      </c>
      <c r="I63" s="67">
        <f t="shared" si="9"/>
        <v>2403.123</v>
      </c>
      <c r="J63" s="68">
        <f t="shared" si="10"/>
        <v>1.5048755544305129E-2</v>
      </c>
      <c r="K63" s="68">
        <f t="shared" si="11"/>
        <v>0.36849704099381553</v>
      </c>
      <c r="L63" s="68">
        <f t="shared" si="12"/>
        <v>0.23386235327946175</v>
      </c>
      <c r="M63" s="69">
        <f t="shared" si="13"/>
        <v>12.532999999999999</v>
      </c>
      <c r="N63" s="70">
        <f t="shared" si="14"/>
        <v>4.1612518377128427E-2</v>
      </c>
      <c r="O63" s="70">
        <f t="shared" si="15"/>
        <v>11.318604998578932</v>
      </c>
      <c r="P63" s="109">
        <f t="shared" si="16"/>
        <v>81</v>
      </c>
      <c r="Q63" s="110">
        <f t="shared" si="17"/>
        <v>1</v>
      </c>
      <c r="R63" s="110">
        <f t="shared" si="18"/>
        <v>272</v>
      </c>
      <c r="T63">
        <v>502</v>
      </c>
      <c r="U63">
        <v>3458</v>
      </c>
      <c r="V63" t="s">
        <v>285</v>
      </c>
      <c r="W63">
        <v>2403.123</v>
      </c>
      <c r="X63">
        <v>1155.402</v>
      </c>
      <c r="Y63">
        <v>2.08</v>
      </c>
      <c r="Z63">
        <v>12.532999999999999</v>
      </c>
      <c r="AA63">
        <v>147.46302399999999</v>
      </c>
      <c r="AB63">
        <v>2.2191350000000001</v>
      </c>
      <c r="AC63">
        <v>54.339688000000002</v>
      </c>
      <c r="AD63" s="1">
        <v>562</v>
      </c>
      <c r="AE63">
        <v>1</v>
      </c>
      <c r="AF63">
        <v>272</v>
      </c>
      <c r="AG63">
        <v>80</v>
      </c>
      <c r="AH63">
        <v>16.296444000000001</v>
      </c>
      <c r="AI63">
        <v>511.9</v>
      </c>
      <c r="AJ63">
        <v>0</v>
      </c>
      <c r="AK63">
        <v>81</v>
      </c>
      <c r="AL63">
        <v>2960</v>
      </c>
      <c r="AM63">
        <v>0.94768514517742064</v>
      </c>
      <c r="AN63" t="s">
        <v>68</v>
      </c>
      <c r="AO63">
        <v>2290.049</v>
      </c>
      <c r="AP63" t="s">
        <v>664</v>
      </c>
      <c r="AQ63" t="s">
        <v>116</v>
      </c>
      <c r="AR63" t="s">
        <v>117</v>
      </c>
      <c r="AS63" t="s">
        <v>116</v>
      </c>
      <c r="AT63" t="s">
        <v>117</v>
      </c>
      <c r="AU63" t="s">
        <v>188</v>
      </c>
      <c r="AV63" t="s">
        <v>285</v>
      </c>
      <c r="AW63" t="s">
        <v>68</v>
      </c>
      <c r="AX63">
        <v>3458</v>
      </c>
      <c r="AY63" t="s">
        <v>478</v>
      </c>
      <c r="AZ63">
        <v>1</v>
      </c>
      <c r="BA63" t="s">
        <v>186</v>
      </c>
      <c r="BB63">
        <v>2</v>
      </c>
      <c r="BC63">
        <v>1</v>
      </c>
      <c r="BE63" t="s">
        <v>68</v>
      </c>
      <c r="BF63">
        <v>0</v>
      </c>
      <c r="BG63" t="s">
        <v>389</v>
      </c>
      <c r="BI63" t="s">
        <v>116</v>
      </c>
      <c r="BJ63" t="s">
        <v>285</v>
      </c>
      <c r="BK63" t="s">
        <v>68</v>
      </c>
      <c r="BL63">
        <v>0.94768514517742064</v>
      </c>
      <c r="BM63">
        <v>3458</v>
      </c>
      <c r="BN63" t="s">
        <v>117</v>
      </c>
      <c r="BO63" t="s">
        <v>188</v>
      </c>
      <c r="BP63">
        <v>2</v>
      </c>
      <c r="BQ63">
        <v>2403.123</v>
      </c>
      <c r="BR63">
        <v>1.5048755544305129E-2</v>
      </c>
      <c r="BS63">
        <v>0.36849704099381553</v>
      </c>
      <c r="BT63">
        <v>0.23386235327946175</v>
      </c>
      <c r="BU63">
        <v>12.532999999999999</v>
      </c>
      <c r="BV63">
        <v>4.1612518377128427E-2</v>
      </c>
      <c r="BW63">
        <v>11.318604998578932</v>
      </c>
      <c r="BX63">
        <v>81</v>
      </c>
      <c r="BY63">
        <v>1</v>
      </c>
      <c r="BZ63">
        <v>272</v>
      </c>
    </row>
    <row r="64" spans="1:78" ht="16.5">
      <c r="A64" s="42" t="str">
        <f t="shared" si="1"/>
        <v>강인여객</v>
      </c>
      <c r="B64" s="43" t="str">
        <f t="shared" si="2"/>
        <v>백승우</v>
      </c>
      <c r="C64" s="44" t="str">
        <f t="shared" si="3"/>
        <v>S</v>
      </c>
      <c r="D64" s="45">
        <f t="shared" si="4"/>
        <v>1.1199503468949792</v>
      </c>
      <c r="E64" s="46">
        <f t="shared" si="5"/>
        <v>260</v>
      </c>
      <c r="F64" s="47" t="str">
        <f t="shared" si="6"/>
        <v>103-1</v>
      </c>
      <c r="G64" s="48" t="str">
        <f t="shared" si="7"/>
        <v>70바5962</v>
      </c>
      <c r="H64" s="49">
        <f t="shared" si="8"/>
        <v>3</v>
      </c>
      <c r="I64" s="50">
        <f t="shared" si="9"/>
        <v>2081.8270000000002</v>
      </c>
      <c r="J64" s="51">
        <f t="shared" si="10"/>
        <v>1.6278659607464403E-2</v>
      </c>
      <c r="K64" s="51">
        <f t="shared" si="11"/>
        <v>0.33321905581874195</v>
      </c>
      <c r="L64" s="51">
        <f t="shared" si="12"/>
        <v>0.17340537902525041</v>
      </c>
      <c r="M64" s="52">
        <f t="shared" si="13"/>
        <v>8.3109999999999999</v>
      </c>
      <c r="N64" s="53">
        <f t="shared" si="14"/>
        <v>0.67248623444695443</v>
      </c>
      <c r="O64" s="53">
        <f t="shared" si="15"/>
        <v>4.0829521377136517</v>
      </c>
      <c r="P64" s="111">
        <f t="shared" si="16"/>
        <v>2</v>
      </c>
      <c r="Q64" s="112">
        <f t="shared" si="17"/>
        <v>14</v>
      </c>
      <c r="R64" s="112">
        <f t="shared" si="18"/>
        <v>85</v>
      </c>
      <c r="T64">
        <v>502</v>
      </c>
      <c r="U64">
        <v>260</v>
      </c>
      <c r="V64" t="s">
        <v>286</v>
      </c>
      <c r="W64">
        <v>2081.8270000000002</v>
      </c>
      <c r="X64">
        <v>834.75</v>
      </c>
      <c r="Y64">
        <v>2.4940000000000002</v>
      </c>
      <c r="Z64">
        <v>8.3109999999999999</v>
      </c>
      <c r="AA64">
        <v>128.52047099999999</v>
      </c>
      <c r="AB64">
        <v>2.0921409999999998</v>
      </c>
      <c r="AC64">
        <v>42.825470000000003</v>
      </c>
      <c r="AD64" s="1">
        <v>361</v>
      </c>
      <c r="AE64">
        <v>14</v>
      </c>
      <c r="AF64">
        <v>85</v>
      </c>
      <c r="AG64">
        <v>90</v>
      </c>
      <c r="AH64">
        <v>16.198407</v>
      </c>
      <c r="AI64">
        <v>251.4</v>
      </c>
      <c r="AJ64">
        <v>27.1</v>
      </c>
      <c r="AK64">
        <v>2</v>
      </c>
      <c r="AL64">
        <v>1316</v>
      </c>
      <c r="AM64">
        <v>1.1199503468949792</v>
      </c>
      <c r="AN64" t="s">
        <v>71</v>
      </c>
      <c r="AO64">
        <v>1311.711</v>
      </c>
      <c r="AP64" t="s">
        <v>665</v>
      </c>
      <c r="AQ64" t="s">
        <v>116</v>
      </c>
      <c r="AR64" t="s">
        <v>118</v>
      </c>
      <c r="AS64" t="s">
        <v>116</v>
      </c>
      <c r="AT64" t="s">
        <v>118</v>
      </c>
      <c r="AU64" t="s">
        <v>206</v>
      </c>
      <c r="AV64" t="s">
        <v>286</v>
      </c>
      <c r="AW64" t="s">
        <v>71</v>
      </c>
      <c r="AX64">
        <v>260</v>
      </c>
      <c r="AY64" t="s">
        <v>470</v>
      </c>
      <c r="AZ64">
        <v>5</v>
      </c>
      <c r="BA64" t="s">
        <v>510</v>
      </c>
      <c r="BB64">
        <v>3</v>
      </c>
      <c r="BC64">
        <v>1</v>
      </c>
      <c r="BE64" t="s">
        <v>71</v>
      </c>
      <c r="BF64">
        <v>0</v>
      </c>
      <c r="BG64" t="s">
        <v>389</v>
      </c>
      <c r="BI64" t="s">
        <v>116</v>
      </c>
      <c r="BJ64" t="s">
        <v>286</v>
      </c>
      <c r="BK64" t="s">
        <v>71</v>
      </c>
      <c r="BL64">
        <v>1.1199503468949792</v>
      </c>
      <c r="BM64">
        <v>260</v>
      </c>
      <c r="BN64" t="s">
        <v>118</v>
      </c>
      <c r="BO64" t="s">
        <v>206</v>
      </c>
      <c r="BP64">
        <v>3</v>
      </c>
      <c r="BQ64">
        <v>2081.8270000000002</v>
      </c>
      <c r="BR64">
        <v>1.6278659607464403E-2</v>
      </c>
      <c r="BS64">
        <v>0.33321905581874195</v>
      </c>
      <c r="BT64">
        <v>0.17340537902525041</v>
      </c>
      <c r="BU64">
        <v>8.3109999999999999</v>
      </c>
      <c r="BV64">
        <v>0.67248623444695443</v>
      </c>
      <c r="BW64">
        <v>4.0829521377136517</v>
      </c>
      <c r="BX64">
        <v>2</v>
      </c>
      <c r="BY64">
        <v>14</v>
      </c>
      <c r="BZ64">
        <v>85</v>
      </c>
    </row>
    <row r="65" spans="1:78" ht="16.5">
      <c r="A65" s="59" t="str">
        <f t="shared" si="1"/>
        <v>강인여객</v>
      </c>
      <c r="B65" s="60" t="str">
        <f t="shared" si="2"/>
        <v>백청하</v>
      </c>
      <c r="C65" s="61" t="str">
        <f t="shared" si="3"/>
        <v>C</v>
      </c>
      <c r="D65" s="62">
        <f t="shared" si="4"/>
        <v>0.88269170199440083</v>
      </c>
      <c r="E65" s="63">
        <f t="shared" si="5"/>
        <v>8197</v>
      </c>
      <c r="F65" s="64" t="str">
        <f t="shared" si="6"/>
        <v>103</v>
      </c>
      <c r="G65" s="65" t="str">
        <f t="shared" si="7"/>
        <v>70바6016</v>
      </c>
      <c r="H65" s="66">
        <f t="shared" si="8"/>
        <v>2</v>
      </c>
      <c r="I65" s="67">
        <f t="shared" si="9"/>
        <v>2326.9859999999999</v>
      </c>
      <c r="J65" s="68">
        <f t="shared" si="10"/>
        <v>3.7290779721441861E-2</v>
      </c>
      <c r="K65" s="68">
        <f t="shared" si="11"/>
        <v>0.38513755369304409</v>
      </c>
      <c r="L65" s="68">
        <f t="shared" si="12"/>
        <v>0.28019077037850681</v>
      </c>
      <c r="M65" s="69">
        <f t="shared" si="13"/>
        <v>16.056999999999999</v>
      </c>
      <c r="N65" s="70">
        <f t="shared" si="14"/>
        <v>1.1602992024876815</v>
      </c>
      <c r="O65" s="70">
        <f t="shared" si="15"/>
        <v>36.184145499801033</v>
      </c>
      <c r="P65" s="109">
        <f t="shared" si="16"/>
        <v>12</v>
      </c>
      <c r="Q65" s="110">
        <f t="shared" si="17"/>
        <v>27</v>
      </c>
      <c r="R65" s="110">
        <f t="shared" si="18"/>
        <v>866</v>
      </c>
      <c r="T65">
        <v>502</v>
      </c>
      <c r="U65">
        <v>8197</v>
      </c>
      <c r="V65" t="s">
        <v>287</v>
      </c>
      <c r="W65">
        <v>2361.2919999999999</v>
      </c>
      <c r="X65">
        <v>1226.3820000000001</v>
      </c>
      <c r="Y65">
        <v>1.925</v>
      </c>
      <c r="Z65">
        <v>16.056999999999999</v>
      </c>
      <c r="AA65">
        <v>141.70830000000001</v>
      </c>
      <c r="AB65">
        <v>5.2844129999999998</v>
      </c>
      <c r="AC65">
        <v>54.577188</v>
      </c>
      <c r="AD65" s="1">
        <v>652</v>
      </c>
      <c r="AE65">
        <v>27</v>
      </c>
      <c r="AF65">
        <v>866</v>
      </c>
      <c r="AG65">
        <v>94</v>
      </c>
      <c r="AH65">
        <v>16.663046000000001</v>
      </c>
      <c r="AI65">
        <v>2581.8000000000002</v>
      </c>
      <c r="AJ65">
        <v>251.1</v>
      </c>
      <c r="AK65">
        <v>12</v>
      </c>
      <c r="AL65">
        <v>5793</v>
      </c>
      <c r="AM65">
        <v>0.88269170199440083</v>
      </c>
      <c r="AN65" t="s">
        <v>69</v>
      </c>
      <c r="AO65">
        <v>2189.4690000000001</v>
      </c>
      <c r="AP65" t="s">
        <v>666</v>
      </c>
      <c r="AQ65" t="s">
        <v>116</v>
      </c>
      <c r="AR65" t="s">
        <v>117</v>
      </c>
      <c r="AS65" t="s">
        <v>116</v>
      </c>
      <c r="AT65" t="s">
        <v>117</v>
      </c>
      <c r="AU65" t="s">
        <v>188</v>
      </c>
      <c r="AV65" t="s">
        <v>287</v>
      </c>
      <c r="AW65" t="s">
        <v>69</v>
      </c>
      <c r="AX65">
        <v>8197</v>
      </c>
      <c r="AY65" t="s">
        <v>455</v>
      </c>
      <c r="AZ65">
        <v>5</v>
      </c>
      <c r="BA65" t="s">
        <v>194</v>
      </c>
      <c r="BB65">
        <v>2</v>
      </c>
      <c r="BC65">
        <v>1</v>
      </c>
      <c r="BE65" t="s">
        <v>67</v>
      </c>
      <c r="BF65">
        <v>1</v>
      </c>
      <c r="BG65" t="s">
        <v>386</v>
      </c>
      <c r="BI65" t="s">
        <v>116</v>
      </c>
      <c r="BJ65" t="s">
        <v>287</v>
      </c>
      <c r="BK65" t="s">
        <v>69</v>
      </c>
      <c r="BL65">
        <v>0.88269170199440083</v>
      </c>
      <c r="BM65">
        <v>8197</v>
      </c>
      <c r="BN65" t="s">
        <v>117</v>
      </c>
      <c r="BO65" t="s">
        <v>188</v>
      </c>
      <c r="BP65">
        <v>2</v>
      </c>
      <c r="BQ65">
        <v>2326.9859999999999</v>
      </c>
      <c r="BR65">
        <v>3.7290779721441861E-2</v>
      </c>
      <c r="BS65">
        <v>0.38513755369304409</v>
      </c>
      <c r="BT65">
        <v>0.27612002242839939</v>
      </c>
      <c r="BU65">
        <v>16.056999999999999</v>
      </c>
      <c r="BV65">
        <v>1.1602992024876815</v>
      </c>
      <c r="BW65">
        <v>36.184145499801033</v>
      </c>
      <c r="BX65">
        <v>12</v>
      </c>
      <c r="BY65">
        <v>27</v>
      </c>
      <c r="BZ65">
        <v>866</v>
      </c>
    </row>
    <row r="66" spans="1:78" ht="16.5">
      <c r="A66" s="42" t="str">
        <f t="shared" si="1"/>
        <v>강인여객</v>
      </c>
      <c r="B66" s="43" t="str">
        <f t="shared" si="2"/>
        <v>변일성</v>
      </c>
      <c r="C66" s="44" t="str">
        <f t="shared" si="3"/>
        <v>D</v>
      </c>
      <c r="D66" s="45">
        <f t="shared" si="4"/>
        <v>0.82887486302394708</v>
      </c>
      <c r="E66" s="46">
        <f t="shared" si="5"/>
        <v>7561</v>
      </c>
      <c r="F66" s="47" t="str">
        <f t="shared" si="6"/>
        <v>103</v>
      </c>
      <c r="G66" s="48" t="str">
        <f t="shared" si="7"/>
        <v>72바1258</v>
      </c>
      <c r="H66" s="49">
        <f t="shared" si="8"/>
        <v>2</v>
      </c>
      <c r="I66" s="50">
        <f t="shared" si="9"/>
        <v>2024.989</v>
      </c>
      <c r="J66" s="51">
        <f t="shared" si="10"/>
        <v>2.9986763525141898E-2</v>
      </c>
      <c r="K66" s="51">
        <f t="shared" si="11"/>
        <v>0.43718896477219504</v>
      </c>
      <c r="L66" s="51">
        <f t="shared" si="12"/>
        <v>0.28148301052499541</v>
      </c>
      <c r="M66" s="52">
        <f t="shared" si="13"/>
        <v>17.209</v>
      </c>
      <c r="N66" s="53">
        <f t="shared" si="14"/>
        <v>0.79012774884209247</v>
      </c>
      <c r="O66" s="53">
        <f t="shared" si="15"/>
        <v>71.012731427183056</v>
      </c>
      <c r="P66" s="111">
        <f t="shared" si="16"/>
        <v>46</v>
      </c>
      <c r="Q66" s="112">
        <f t="shared" si="17"/>
        <v>16</v>
      </c>
      <c r="R66" s="112">
        <f t="shared" si="18"/>
        <v>1451</v>
      </c>
      <c r="T66">
        <v>502</v>
      </c>
      <c r="U66">
        <v>7561</v>
      </c>
      <c r="V66" t="s">
        <v>288</v>
      </c>
      <c r="W66">
        <v>2053.8240000000001</v>
      </c>
      <c r="X66">
        <v>1126.4639999999999</v>
      </c>
      <c r="Y66">
        <v>1.823</v>
      </c>
      <c r="Z66">
        <v>17.209</v>
      </c>
      <c r="AA66">
        <v>139.07025999999999</v>
      </c>
      <c r="AB66">
        <v>4.1702669999999999</v>
      </c>
      <c r="AC66">
        <v>60.799982999999997</v>
      </c>
      <c r="AD66" s="1">
        <v>570</v>
      </c>
      <c r="AE66">
        <v>16</v>
      </c>
      <c r="AF66">
        <v>1451</v>
      </c>
      <c r="AG66">
        <v>94</v>
      </c>
      <c r="AH66">
        <v>14.768247000000001</v>
      </c>
      <c r="AI66">
        <v>4291.6000000000004</v>
      </c>
      <c r="AJ66">
        <v>394.4</v>
      </c>
      <c r="AK66">
        <v>46</v>
      </c>
      <c r="AL66">
        <v>46775</v>
      </c>
      <c r="AM66">
        <v>0.82887486302394708</v>
      </c>
      <c r="AN66" t="s">
        <v>67</v>
      </c>
      <c r="AO66">
        <v>1888.616</v>
      </c>
      <c r="AP66" t="s">
        <v>667</v>
      </c>
      <c r="AQ66" t="s">
        <v>116</v>
      </c>
      <c r="AR66" t="s">
        <v>117</v>
      </c>
      <c r="AS66" t="s">
        <v>116</v>
      </c>
      <c r="AT66" t="s">
        <v>117</v>
      </c>
      <c r="AU66" t="s">
        <v>190</v>
      </c>
      <c r="AV66" t="s">
        <v>288</v>
      </c>
      <c r="AW66" t="s">
        <v>67</v>
      </c>
      <c r="AX66">
        <v>7561</v>
      </c>
      <c r="AY66" t="s">
        <v>454</v>
      </c>
      <c r="AZ66">
        <v>7</v>
      </c>
      <c r="BA66" t="s">
        <v>421</v>
      </c>
      <c r="BB66">
        <v>2</v>
      </c>
      <c r="BC66">
        <v>1</v>
      </c>
      <c r="BE66" t="s">
        <v>67</v>
      </c>
      <c r="BF66">
        <v>0</v>
      </c>
      <c r="BG66" t="s">
        <v>389</v>
      </c>
      <c r="BI66" t="s">
        <v>116</v>
      </c>
      <c r="BJ66" t="s">
        <v>288</v>
      </c>
      <c r="BK66" t="s">
        <v>67</v>
      </c>
      <c r="BL66">
        <v>0.82887486302394708</v>
      </c>
      <c r="BM66">
        <v>7561</v>
      </c>
      <c r="BN66" t="s">
        <v>117</v>
      </c>
      <c r="BO66" t="s">
        <v>190</v>
      </c>
      <c r="BP66">
        <v>2</v>
      </c>
      <c r="BQ66">
        <v>2024.989</v>
      </c>
      <c r="BR66">
        <v>2.9986763525141898E-2</v>
      </c>
      <c r="BS66">
        <v>0.43718896477219504</v>
      </c>
      <c r="BT66">
        <v>0.27753108348134992</v>
      </c>
      <c r="BU66">
        <v>17.209</v>
      </c>
      <c r="BV66">
        <v>0.79012774884209247</v>
      </c>
      <c r="BW66">
        <v>71.012731427183056</v>
      </c>
      <c r="BX66">
        <v>46</v>
      </c>
      <c r="BY66">
        <v>16</v>
      </c>
      <c r="BZ66">
        <v>1451</v>
      </c>
    </row>
    <row r="67" spans="1:78" ht="16.5">
      <c r="A67" s="59" t="str">
        <f t="shared" si="1"/>
        <v>강인여객</v>
      </c>
      <c r="B67" s="60" t="str">
        <f t="shared" si="2"/>
        <v>변종모</v>
      </c>
      <c r="C67" s="61" t="str">
        <f t="shared" si="3"/>
        <v>B</v>
      </c>
      <c r="D67" s="62">
        <f t="shared" si="4"/>
        <v>0.92864934164183854</v>
      </c>
      <c r="E67" s="63">
        <f t="shared" si="5"/>
        <v>5388</v>
      </c>
      <c r="F67" s="64" t="str">
        <f t="shared" si="6"/>
        <v>103</v>
      </c>
      <c r="G67" s="65" t="str">
        <f t="shared" si="7"/>
        <v>72바1601</v>
      </c>
      <c r="H67" s="66">
        <f t="shared" si="8"/>
        <v>12</v>
      </c>
      <c r="I67" s="67">
        <f t="shared" si="9"/>
        <v>2312.6439999999998</v>
      </c>
      <c r="J67" s="68">
        <f t="shared" si="10"/>
        <v>1.976462881737346E-2</v>
      </c>
      <c r="K67" s="68">
        <f t="shared" si="11"/>
        <v>0.37859390728965381</v>
      </c>
      <c r="L67" s="68">
        <f t="shared" si="12"/>
        <v>0.19069082833328435</v>
      </c>
      <c r="M67" s="69">
        <f t="shared" si="13"/>
        <v>16.32</v>
      </c>
      <c r="N67" s="70">
        <f t="shared" si="14"/>
        <v>1.5134192724863837</v>
      </c>
      <c r="O67" s="70">
        <f t="shared" si="15"/>
        <v>42.332499078976277</v>
      </c>
      <c r="P67" s="109">
        <f t="shared" si="16"/>
        <v>7</v>
      </c>
      <c r="Q67" s="110">
        <f t="shared" si="17"/>
        <v>35</v>
      </c>
      <c r="R67" s="110">
        <f t="shared" si="18"/>
        <v>979</v>
      </c>
      <c r="T67">
        <v>502</v>
      </c>
      <c r="U67">
        <v>5388</v>
      </c>
      <c r="V67" t="s">
        <v>289</v>
      </c>
      <c r="W67">
        <v>2312.6439999999998</v>
      </c>
      <c r="X67">
        <v>1164.671</v>
      </c>
      <c r="Y67">
        <v>1.986</v>
      </c>
      <c r="Z67">
        <v>16.32</v>
      </c>
      <c r="AA67">
        <v>137.06996599999999</v>
      </c>
      <c r="AB67">
        <v>2.7091370000000001</v>
      </c>
      <c r="AC67">
        <v>51.893853999999997</v>
      </c>
      <c r="AD67" s="1">
        <v>441</v>
      </c>
      <c r="AE67">
        <v>35</v>
      </c>
      <c r="AF67">
        <v>979</v>
      </c>
      <c r="AG67">
        <v>91</v>
      </c>
      <c r="AH67">
        <v>16.871995999999999</v>
      </c>
      <c r="AI67">
        <v>1527.2</v>
      </c>
      <c r="AJ67">
        <v>32.1</v>
      </c>
      <c r="AK67">
        <v>7</v>
      </c>
      <c r="AL67">
        <v>2739</v>
      </c>
      <c r="AM67">
        <v>0.92864934164183854</v>
      </c>
      <c r="AN67" t="s">
        <v>68</v>
      </c>
      <c r="AO67">
        <v>499.40199999999999</v>
      </c>
      <c r="AP67" t="s">
        <v>668</v>
      </c>
      <c r="AQ67" t="s">
        <v>116</v>
      </c>
      <c r="AR67" t="s">
        <v>117</v>
      </c>
      <c r="AS67" t="s">
        <v>116</v>
      </c>
      <c r="AT67" t="s">
        <v>117</v>
      </c>
      <c r="AU67" t="s">
        <v>397</v>
      </c>
      <c r="AV67" t="s">
        <v>289</v>
      </c>
      <c r="AW67" t="s">
        <v>68</v>
      </c>
      <c r="AX67">
        <v>5388</v>
      </c>
      <c r="AY67" t="s">
        <v>478</v>
      </c>
      <c r="AZ67">
        <v>7</v>
      </c>
      <c r="BA67" t="s">
        <v>420</v>
      </c>
      <c r="BB67">
        <v>12</v>
      </c>
      <c r="BC67">
        <v>1</v>
      </c>
      <c r="BE67" t="s">
        <v>66</v>
      </c>
      <c r="BF67">
        <v>-1</v>
      </c>
      <c r="BG67" t="s">
        <v>390</v>
      </c>
      <c r="BI67" t="s">
        <v>116</v>
      </c>
      <c r="BJ67" t="s">
        <v>289</v>
      </c>
      <c r="BK67" t="s">
        <v>68</v>
      </c>
      <c r="BL67">
        <v>0.92864934164183854</v>
      </c>
      <c r="BM67">
        <v>5388</v>
      </c>
      <c r="BN67" t="s">
        <v>117</v>
      </c>
      <c r="BO67" t="s">
        <v>397</v>
      </c>
      <c r="BP67">
        <v>12</v>
      </c>
      <c r="BQ67">
        <v>2312.6439999999998</v>
      </c>
      <c r="BR67">
        <v>1.976462881737346E-2</v>
      </c>
      <c r="BS67">
        <v>0.37859390728965381</v>
      </c>
      <c r="BT67">
        <v>0.19069082833328435</v>
      </c>
      <c r="BU67">
        <v>16.32</v>
      </c>
      <c r="BV67">
        <v>1.5134192724863837</v>
      </c>
      <c r="BW67">
        <v>42.332499078976277</v>
      </c>
      <c r="BX67">
        <v>7</v>
      </c>
      <c r="BY67">
        <v>35</v>
      </c>
      <c r="BZ67">
        <v>979</v>
      </c>
    </row>
    <row r="68" spans="1:78" ht="16.5">
      <c r="A68" s="42" t="str">
        <f t="shared" si="1"/>
        <v>강인여객</v>
      </c>
      <c r="B68" s="43" t="str">
        <f t="shared" si="2"/>
        <v>서상복</v>
      </c>
      <c r="C68" s="44" t="str">
        <f t="shared" si="3"/>
        <v>D</v>
      </c>
      <c r="D68" s="45">
        <f t="shared" si="4"/>
        <v>0.80308632648349598</v>
      </c>
      <c r="E68" s="46">
        <f t="shared" si="5"/>
        <v>9400</v>
      </c>
      <c r="F68" s="47" t="str">
        <f t="shared" si="6"/>
        <v>103</v>
      </c>
      <c r="G68" s="48" t="str">
        <f t="shared" si="7"/>
        <v>72바1300</v>
      </c>
      <c r="H68" s="49">
        <f t="shared" si="8"/>
        <v>2</v>
      </c>
      <c r="I68" s="50">
        <f t="shared" si="9"/>
        <v>1928.944</v>
      </c>
      <c r="J68" s="51">
        <f t="shared" si="10"/>
        <v>4.0054495219579718E-2</v>
      </c>
      <c r="K68" s="51">
        <f t="shared" si="11"/>
        <v>0.40199427836405527</v>
      </c>
      <c r="L68" s="51">
        <f t="shared" si="12"/>
        <v>0.13271510214915519</v>
      </c>
      <c r="M68" s="52">
        <f t="shared" si="13"/>
        <v>19.841999999999999</v>
      </c>
      <c r="N68" s="53">
        <f t="shared" si="14"/>
        <v>0</v>
      </c>
      <c r="O68" s="53">
        <f t="shared" si="15"/>
        <v>8.9167959256463636</v>
      </c>
      <c r="P68" s="111">
        <f t="shared" si="16"/>
        <v>704</v>
      </c>
      <c r="Q68" s="112">
        <f t="shared" si="17"/>
        <v>0</v>
      </c>
      <c r="R68" s="112">
        <f t="shared" si="18"/>
        <v>172</v>
      </c>
      <c r="T68">
        <v>502</v>
      </c>
      <c r="U68">
        <v>9400</v>
      </c>
      <c r="V68" t="s">
        <v>567</v>
      </c>
      <c r="W68">
        <v>1928.944</v>
      </c>
      <c r="X68">
        <v>1143.9369999999999</v>
      </c>
      <c r="Y68">
        <v>1.6859999999999999</v>
      </c>
      <c r="Z68">
        <v>19.841999999999999</v>
      </c>
      <c r="AA68">
        <v>128.13747799999999</v>
      </c>
      <c r="AB68">
        <v>5.1324820000000004</v>
      </c>
      <c r="AC68">
        <v>51.510533000000002</v>
      </c>
      <c r="AD68" s="1">
        <v>256</v>
      </c>
      <c r="AE68">
        <v>0</v>
      </c>
      <c r="AF68">
        <v>172</v>
      </c>
      <c r="AG68">
        <v>88</v>
      </c>
      <c r="AH68">
        <v>15.053706</v>
      </c>
      <c r="AI68">
        <v>2067.8000000000002</v>
      </c>
      <c r="AJ68">
        <v>8.4</v>
      </c>
      <c r="AK68">
        <v>704</v>
      </c>
      <c r="AL68">
        <v>625</v>
      </c>
      <c r="AM68">
        <v>0.80308632648349598</v>
      </c>
      <c r="AN68" t="s">
        <v>67</v>
      </c>
      <c r="AO68">
        <v>1791.8989999999999</v>
      </c>
      <c r="AP68" t="s">
        <v>669</v>
      </c>
      <c r="AQ68" t="s">
        <v>116</v>
      </c>
      <c r="AR68" t="s">
        <v>117</v>
      </c>
      <c r="AS68" t="s">
        <v>116</v>
      </c>
      <c r="AT68" t="s">
        <v>117</v>
      </c>
      <c r="AU68" t="s">
        <v>195</v>
      </c>
      <c r="AV68" t="s">
        <v>567</v>
      </c>
      <c r="AW68" t="s">
        <v>67</v>
      </c>
      <c r="AX68">
        <v>9400</v>
      </c>
      <c r="AY68" t="s">
        <v>454</v>
      </c>
      <c r="AZ68">
        <v>14</v>
      </c>
      <c r="BA68" t="s">
        <v>670</v>
      </c>
      <c r="BB68">
        <v>2</v>
      </c>
      <c r="BC68">
        <v>1</v>
      </c>
      <c r="BE68" t="s">
        <v>67</v>
      </c>
      <c r="BF68">
        <v>0</v>
      </c>
      <c r="BG68" t="s">
        <v>389</v>
      </c>
      <c r="BI68" t="s">
        <v>116</v>
      </c>
      <c r="BJ68" t="s">
        <v>567</v>
      </c>
      <c r="BK68" t="s">
        <v>67</v>
      </c>
      <c r="BL68">
        <v>0.80308632648349598</v>
      </c>
      <c r="BM68">
        <v>9400</v>
      </c>
      <c r="BN68" t="s">
        <v>117</v>
      </c>
      <c r="BO68" t="s">
        <v>195</v>
      </c>
      <c r="BP68">
        <v>2</v>
      </c>
      <c r="BQ68">
        <v>1928.944</v>
      </c>
      <c r="BR68">
        <v>4.0054495219579718E-2</v>
      </c>
      <c r="BS68">
        <v>0.40199427836405527</v>
      </c>
      <c r="BT68">
        <v>0.13271510214915519</v>
      </c>
      <c r="BU68">
        <v>19.841999999999999</v>
      </c>
      <c r="BV68">
        <v>0</v>
      </c>
      <c r="BW68">
        <v>8.9167959256463636</v>
      </c>
      <c r="BX68">
        <v>704</v>
      </c>
      <c r="BY68">
        <v>0</v>
      </c>
      <c r="BZ68">
        <v>172</v>
      </c>
    </row>
    <row r="69" spans="1:78" ht="16.5">
      <c r="A69" s="59" t="str">
        <f t="shared" si="1"/>
        <v>강인여객</v>
      </c>
      <c r="B69" s="60" t="str">
        <f t="shared" si="2"/>
        <v>서지원</v>
      </c>
      <c r="C69" s="61" t="str">
        <f t="shared" si="3"/>
        <v>S</v>
      </c>
      <c r="D69" s="62">
        <f t="shared" si="4"/>
        <v>1.1101278247053434</v>
      </c>
      <c r="E69" s="63">
        <f t="shared" si="5"/>
        <v>869</v>
      </c>
      <c r="F69" s="64" t="str">
        <f t="shared" si="6"/>
        <v>103-1</v>
      </c>
      <c r="G69" s="65" t="str">
        <f t="shared" si="7"/>
        <v>70바6036</v>
      </c>
      <c r="H69" s="66">
        <f t="shared" si="8"/>
        <v>3</v>
      </c>
      <c r="I69" s="67">
        <f t="shared" si="9"/>
        <v>2341.0990000000002</v>
      </c>
      <c r="J69" s="68">
        <f t="shared" si="10"/>
        <v>1.2706061871410016E-2</v>
      </c>
      <c r="K69" s="68">
        <f t="shared" si="11"/>
        <v>0.36231418976130908</v>
      </c>
      <c r="L69" s="68">
        <f t="shared" si="12"/>
        <v>0.17897577163545839</v>
      </c>
      <c r="M69" s="69">
        <f t="shared" si="13"/>
        <v>13.183999999999999</v>
      </c>
      <c r="N69" s="70">
        <f t="shared" si="14"/>
        <v>0.17085992518898174</v>
      </c>
      <c r="O69" s="70">
        <f t="shared" si="15"/>
        <v>7.6459816522069328</v>
      </c>
      <c r="P69" s="109">
        <f t="shared" si="16"/>
        <v>1</v>
      </c>
      <c r="Q69" s="110">
        <f t="shared" si="17"/>
        <v>4</v>
      </c>
      <c r="R69" s="110">
        <f t="shared" si="18"/>
        <v>179</v>
      </c>
      <c r="T69">
        <v>502</v>
      </c>
      <c r="U69">
        <v>869</v>
      </c>
      <c r="V69" t="s">
        <v>290</v>
      </c>
      <c r="W69">
        <v>2341.0990000000002</v>
      </c>
      <c r="X69">
        <v>1043.2249999999999</v>
      </c>
      <c r="Y69">
        <v>2.2440000000000002</v>
      </c>
      <c r="Z69">
        <v>13.183999999999999</v>
      </c>
      <c r="AA69">
        <v>138.797451</v>
      </c>
      <c r="AB69">
        <v>1.7635689999999999</v>
      </c>
      <c r="AC69">
        <v>50.288285999999999</v>
      </c>
      <c r="AD69" s="1">
        <v>419</v>
      </c>
      <c r="AE69">
        <v>4</v>
      </c>
      <c r="AF69">
        <v>179</v>
      </c>
      <c r="AG69">
        <v>90</v>
      </c>
      <c r="AH69">
        <v>16.867017000000001</v>
      </c>
      <c r="AI69">
        <v>2087.8000000000002</v>
      </c>
      <c r="AJ69">
        <v>192.3</v>
      </c>
      <c r="AK69">
        <v>1</v>
      </c>
      <c r="AL69">
        <v>549</v>
      </c>
      <c r="AM69">
        <v>1.1101278247053434</v>
      </c>
      <c r="AN69" t="s">
        <v>71</v>
      </c>
      <c r="AO69">
        <v>2074.7579999999998</v>
      </c>
      <c r="AP69" t="s">
        <v>671</v>
      </c>
      <c r="AQ69" t="s">
        <v>116</v>
      </c>
      <c r="AR69" t="s">
        <v>118</v>
      </c>
      <c r="AS69" t="s">
        <v>116</v>
      </c>
      <c r="AT69" t="s">
        <v>118</v>
      </c>
      <c r="AU69" t="s">
        <v>213</v>
      </c>
      <c r="AV69" t="s">
        <v>290</v>
      </c>
      <c r="AW69" t="s">
        <v>71</v>
      </c>
      <c r="AX69">
        <v>869</v>
      </c>
      <c r="AY69" t="s">
        <v>470</v>
      </c>
      <c r="AZ69">
        <v>6</v>
      </c>
      <c r="BA69" t="s">
        <v>497</v>
      </c>
      <c r="BB69">
        <v>3</v>
      </c>
      <c r="BC69">
        <v>1</v>
      </c>
      <c r="BE69" t="s">
        <v>71</v>
      </c>
      <c r="BF69">
        <v>0</v>
      </c>
      <c r="BG69" t="s">
        <v>389</v>
      </c>
      <c r="BI69" t="s">
        <v>116</v>
      </c>
      <c r="BJ69" t="s">
        <v>290</v>
      </c>
      <c r="BK69" t="s">
        <v>71</v>
      </c>
      <c r="BL69">
        <v>1.1101278247053434</v>
      </c>
      <c r="BM69">
        <v>869</v>
      </c>
      <c r="BN69" t="s">
        <v>118</v>
      </c>
      <c r="BO69" t="s">
        <v>213</v>
      </c>
      <c r="BP69">
        <v>3</v>
      </c>
      <c r="BQ69">
        <v>2341.0990000000002</v>
      </c>
      <c r="BR69">
        <v>1.2706061871410016E-2</v>
      </c>
      <c r="BS69">
        <v>0.36231418976130908</v>
      </c>
      <c r="BT69">
        <v>0.17897577163545839</v>
      </c>
      <c r="BU69">
        <v>13.183999999999999</v>
      </c>
      <c r="BV69">
        <v>0.17085992518898174</v>
      </c>
      <c r="BW69">
        <v>7.6459816522069328</v>
      </c>
      <c r="BX69">
        <v>1</v>
      </c>
      <c r="BY69">
        <v>4</v>
      </c>
      <c r="BZ69">
        <v>179</v>
      </c>
    </row>
    <row r="70" spans="1:78" ht="16.5">
      <c r="A70" s="42" t="str">
        <f t="shared" si="1"/>
        <v>강인여객</v>
      </c>
      <c r="B70" s="43" t="str">
        <f t="shared" si="2"/>
        <v>서호철</v>
      </c>
      <c r="C70" s="44" t="str">
        <f t="shared" si="3"/>
        <v>C</v>
      </c>
      <c r="D70" s="45">
        <f t="shared" si="4"/>
        <v>0.86461855908474505</v>
      </c>
      <c r="E70" s="46">
        <f t="shared" si="5"/>
        <v>413</v>
      </c>
      <c r="F70" s="47" t="str">
        <f t="shared" si="6"/>
        <v>223</v>
      </c>
      <c r="G70" s="48" t="str">
        <f t="shared" si="7"/>
        <v>70바5974</v>
      </c>
      <c r="H70" s="49">
        <f t="shared" si="8"/>
        <v>6</v>
      </c>
      <c r="I70" s="50">
        <f t="shared" si="9"/>
        <v>2259.2509999999997</v>
      </c>
      <c r="J70" s="51">
        <f t="shared" si="10"/>
        <v>2.9698480313223609E-4</v>
      </c>
      <c r="K70" s="51">
        <f t="shared" si="11"/>
        <v>0.38816682803519803</v>
      </c>
      <c r="L70" s="51">
        <f t="shared" si="12"/>
        <v>0.16244321680061224</v>
      </c>
      <c r="M70" s="52">
        <f t="shared" si="13"/>
        <v>16.138999999999999</v>
      </c>
      <c r="N70" s="53">
        <f t="shared" si="14"/>
        <v>2.3459102153766893</v>
      </c>
      <c r="O70" s="53">
        <f t="shared" si="15"/>
        <v>52.760848617528559</v>
      </c>
      <c r="P70" s="111">
        <f t="shared" si="16"/>
        <v>60</v>
      </c>
      <c r="Q70" s="112">
        <f t="shared" si="17"/>
        <v>53</v>
      </c>
      <c r="R70" s="112">
        <f t="shared" si="18"/>
        <v>1192</v>
      </c>
      <c r="T70">
        <v>502</v>
      </c>
      <c r="U70">
        <v>413</v>
      </c>
      <c r="V70" t="s">
        <v>433</v>
      </c>
      <c r="W70">
        <v>2259.2510000000002</v>
      </c>
      <c r="X70">
        <v>1005.884</v>
      </c>
      <c r="Y70">
        <v>2.246</v>
      </c>
      <c r="Z70">
        <v>16.138999999999999</v>
      </c>
      <c r="AA70">
        <v>107.53748899999999</v>
      </c>
      <c r="AB70">
        <v>3.1937E-2</v>
      </c>
      <c r="AC70">
        <v>41.742486</v>
      </c>
      <c r="AD70" s="1">
        <v>367</v>
      </c>
      <c r="AE70">
        <v>53</v>
      </c>
      <c r="AF70">
        <v>1192</v>
      </c>
      <c r="AG70">
        <v>91</v>
      </c>
      <c r="AH70">
        <v>21.008960999999999</v>
      </c>
      <c r="AI70">
        <v>27466.7</v>
      </c>
      <c r="AJ70">
        <v>13544.9</v>
      </c>
      <c r="AK70">
        <v>60</v>
      </c>
      <c r="AL70">
        <v>39252</v>
      </c>
      <c r="AM70">
        <v>0.86461855908474505</v>
      </c>
      <c r="AN70" t="s">
        <v>69</v>
      </c>
      <c r="AO70">
        <v>864.96</v>
      </c>
      <c r="AP70" t="s">
        <v>672</v>
      </c>
      <c r="AQ70" t="s">
        <v>116</v>
      </c>
      <c r="AR70" t="s">
        <v>119</v>
      </c>
      <c r="AS70" t="s">
        <v>116</v>
      </c>
      <c r="AT70" t="s">
        <v>119</v>
      </c>
      <c r="AU70" t="s">
        <v>225</v>
      </c>
      <c r="AV70" t="s">
        <v>433</v>
      </c>
      <c r="AW70" t="s">
        <v>69</v>
      </c>
      <c r="AX70">
        <v>413</v>
      </c>
      <c r="AY70" t="s">
        <v>458</v>
      </c>
      <c r="AZ70">
        <v>3</v>
      </c>
      <c r="BA70" t="s">
        <v>459</v>
      </c>
      <c r="BB70">
        <v>6</v>
      </c>
      <c r="BC70">
        <v>1</v>
      </c>
      <c r="BE70" t="s">
        <v>69</v>
      </c>
      <c r="BF70">
        <v>0</v>
      </c>
      <c r="BG70" t="s">
        <v>389</v>
      </c>
      <c r="BI70" t="s">
        <v>116</v>
      </c>
      <c r="BJ70" t="s">
        <v>433</v>
      </c>
      <c r="BK70" t="s">
        <v>69</v>
      </c>
      <c r="BL70">
        <v>0.86461855908474505</v>
      </c>
      <c r="BM70">
        <v>413</v>
      </c>
      <c r="BN70" t="s">
        <v>119</v>
      </c>
      <c r="BO70" t="s">
        <v>225</v>
      </c>
      <c r="BP70">
        <v>6</v>
      </c>
      <c r="BQ70">
        <v>2259.2509999999997</v>
      </c>
      <c r="BR70">
        <v>2.9698480313223609E-4</v>
      </c>
      <c r="BS70">
        <v>0.38816682803519803</v>
      </c>
      <c r="BT70">
        <v>0.16244321680061222</v>
      </c>
      <c r="BU70">
        <v>16.138999999999999</v>
      </c>
      <c r="BV70">
        <v>2.3459102153766893</v>
      </c>
      <c r="BW70">
        <v>52.760848617528559</v>
      </c>
      <c r="BX70">
        <v>60</v>
      </c>
      <c r="BY70">
        <v>53</v>
      </c>
      <c r="BZ70">
        <v>1192</v>
      </c>
    </row>
    <row r="71" spans="1:78" ht="16.5">
      <c r="A71" s="59" t="str">
        <f t="shared" ref="A71:A134" si="19">BI71</f>
        <v>강인여객</v>
      </c>
      <c r="B71" s="60" t="str">
        <f t="shared" ref="B71:B134" si="20">IF(BJ71="NULL", E71, BJ71)</f>
        <v>석진호</v>
      </c>
      <c r="C71" s="61" t="str">
        <f t="shared" ref="C71:C134" si="21">BK71</f>
        <v>S</v>
      </c>
      <c r="D71" s="62">
        <f t="shared" ref="D71:D134" si="22">BL71</f>
        <v>1.0157389281645779</v>
      </c>
      <c r="E71" s="63">
        <f t="shared" ref="E71:E134" si="23">U71</f>
        <v>5107</v>
      </c>
      <c r="F71" s="64" t="str">
        <f t="shared" ref="F71:F134" si="24">BN71</f>
        <v>103</v>
      </c>
      <c r="G71" s="65" t="str">
        <f t="shared" ref="G71:G134" si="25">BO71</f>
        <v>70바5987</v>
      </c>
      <c r="H71" s="66">
        <f t="shared" ref="H71:H134" si="26">BP71</f>
        <v>2</v>
      </c>
      <c r="I71" s="67">
        <f t="shared" ref="I71:I134" si="27">BQ71</f>
        <v>1874.471</v>
      </c>
      <c r="J71" s="68">
        <f t="shared" ref="J71:J134" si="28">AB71/AA71</f>
        <v>5.8324760803333707E-3</v>
      </c>
      <c r="K71" s="68">
        <f t="shared" ref="K71:K134" si="29">AC71/AA71</f>
        <v>0.36654338394067515</v>
      </c>
      <c r="L71" s="68">
        <f t="shared" ref="L71:L134" si="30">AD71/I71</f>
        <v>0.2272641187833794</v>
      </c>
      <c r="M71" s="69">
        <f t="shared" ref="M71:M134" si="31">Z71</f>
        <v>13.285</v>
      </c>
      <c r="N71" s="70">
        <f t="shared" ref="N71:N134" si="32">BV71</f>
        <v>1.0136193091277486</v>
      </c>
      <c r="O71" s="70">
        <f t="shared" ref="O71:O134" si="33">BW71</f>
        <v>11.363205939168971</v>
      </c>
      <c r="P71" s="109">
        <f t="shared" ref="P71:P134" si="34">AK71</f>
        <v>1</v>
      </c>
      <c r="Q71" s="110">
        <f t="shared" ref="Q71:Q134" si="35">AE71</f>
        <v>19</v>
      </c>
      <c r="R71" s="110">
        <f t="shared" ref="R71:R134" si="36">AF71</f>
        <v>213</v>
      </c>
      <c r="T71">
        <v>502</v>
      </c>
      <c r="U71">
        <v>5107</v>
      </c>
      <c r="V71" t="s">
        <v>291</v>
      </c>
      <c r="W71">
        <v>1874.471</v>
      </c>
      <c r="X71">
        <v>841.803</v>
      </c>
      <c r="Y71">
        <v>2.2269999999999999</v>
      </c>
      <c r="Z71">
        <v>13.285</v>
      </c>
      <c r="AA71">
        <v>110.48858</v>
      </c>
      <c r="AB71">
        <v>0.64442200000000005</v>
      </c>
      <c r="AC71">
        <v>40.498857999999998</v>
      </c>
      <c r="AD71" s="1">
        <v>426</v>
      </c>
      <c r="AE71">
        <v>19</v>
      </c>
      <c r="AF71">
        <v>213</v>
      </c>
      <c r="AG71">
        <v>86</v>
      </c>
      <c r="AH71">
        <v>16.965291000000001</v>
      </c>
      <c r="AI71">
        <v>1101.5999999999999</v>
      </c>
      <c r="AJ71">
        <v>0</v>
      </c>
      <c r="AK71">
        <v>1</v>
      </c>
      <c r="AL71">
        <v>141</v>
      </c>
      <c r="AM71">
        <v>1.0157389281645779</v>
      </c>
      <c r="AN71" t="s">
        <v>71</v>
      </c>
      <c r="AO71">
        <v>1737.182</v>
      </c>
      <c r="AP71" t="s">
        <v>673</v>
      </c>
      <c r="AQ71" t="s">
        <v>116</v>
      </c>
      <c r="AR71" t="s">
        <v>117</v>
      </c>
      <c r="AS71" t="s">
        <v>116</v>
      </c>
      <c r="AT71" t="s">
        <v>117</v>
      </c>
      <c r="AU71" t="s">
        <v>185</v>
      </c>
      <c r="AV71" t="s">
        <v>291</v>
      </c>
      <c r="AW71" t="s">
        <v>71</v>
      </c>
      <c r="AX71">
        <v>5107</v>
      </c>
      <c r="AY71" t="s">
        <v>466</v>
      </c>
      <c r="AZ71">
        <v>10</v>
      </c>
      <c r="BA71" t="s">
        <v>530</v>
      </c>
      <c r="BB71">
        <v>2</v>
      </c>
      <c r="BC71">
        <v>1</v>
      </c>
      <c r="BE71" t="s">
        <v>71</v>
      </c>
      <c r="BF71">
        <v>0</v>
      </c>
      <c r="BG71" t="s">
        <v>389</v>
      </c>
      <c r="BI71" t="s">
        <v>116</v>
      </c>
      <c r="BJ71" t="s">
        <v>291</v>
      </c>
      <c r="BK71" t="s">
        <v>71</v>
      </c>
      <c r="BL71">
        <v>1.0157389281645779</v>
      </c>
      <c r="BM71">
        <v>5107</v>
      </c>
      <c r="BN71" t="s">
        <v>117</v>
      </c>
      <c r="BO71" t="s">
        <v>185</v>
      </c>
      <c r="BP71">
        <v>2</v>
      </c>
      <c r="BQ71">
        <v>1874.471</v>
      </c>
      <c r="BR71">
        <v>5.8324760803333707E-3</v>
      </c>
      <c r="BS71">
        <v>0.36654338394067515</v>
      </c>
      <c r="BT71">
        <v>0.2272641187833794</v>
      </c>
      <c r="BU71">
        <v>13.285</v>
      </c>
      <c r="BV71">
        <v>1.0136193091277486</v>
      </c>
      <c r="BW71">
        <v>11.363205939168971</v>
      </c>
      <c r="BX71">
        <v>1</v>
      </c>
      <c r="BY71">
        <v>19</v>
      </c>
      <c r="BZ71">
        <v>213</v>
      </c>
    </row>
    <row r="72" spans="1:78" ht="16.5">
      <c r="A72" s="42" t="str">
        <f t="shared" si="19"/>
        <v>강인여객</v>
      </c>
      <c r="B72" s="43" t="str">
        <f t="shared" si="20"/>
        <v>성미애</v>
      </c>
      <c r="C72" s="44" t="str">
        <f t="shared" si="21"/>
        <v>F</v>
      </c>
      <c r="D72" s="45">
        <f t="shared" si="22"/>
        <v>0.76235069600872096</v>
      </c>
      <c r="E72" s="46">
        <f t="shared" si="23"/>
        <v>1445</v>
      </c>
      <c r="F72" s="47" t="str">
        <f t="shared" si="24"/>
        <v>223</v>
      </c>
      <c r="G72" s="48" t="str">
        <f t="shared" si="25"/>
        <v>72바1263</v>
      </c>
      <c r="H72" s="49">
        <f t="shared" si="26"/>
        <v>6</v>
      </c>
      <c r="I72" s="50">
        <f t="shared" si="27"/>
        <v>3805.0749999999998</v>
      </c>
      <c r="J72" s="51">
        <f t="shared" si="28"/>
        <v>1.2117015441713725E-2</v>
      </c>
      <c r="K72" s="51">
        <f t="shared" si="29"/>
        <v>0.35980238259330116</v>
      </c>
      <c r="L72" s="51">
        <f t="shared" si="30"/>
        <v>0.15794695242537926</v>
      </c>
      <c r="M72" s="52">
        <f t="shared" si="31"/>
        <v>19.518999999999998</v>
      </c>
      <c r="N72" s="53">
        <f t="shared" si="32"/>
        <v>0.35140207671599299</v>
      </c>
      <c r="O72" s="53">
        <f t="shared" si="33"/>
        <v>81.10359930605118</v>
      </c>
      <c r="P72" s="111">
        <f t="shared" si="34"/>
        <v>58</v>
      </c>
      <c r="Q72" s="112">
        <f t="shared" si="35"/>
        <v>32</v>
      </c>
      <c r="R72" s="112">
        <f t="shared" si="36"/>
        <v>3698</v>
      </c>
      <c r="T72">
        <v>502</v>
      </c>
      <c r="U72">
        <v>1445</v>
      </c>
      <c r="V72" t="s">
        <v>292</v>
      </c>
      <c r="W72">
        <v>3805.0749999999998</v>
      </c>
      <c r="X72">
        <v>1924.4010000000001</v>
      </c>
      <c r="Y72">
        <v>1.9770000000000001</v>
      </c>
      <c r="Z72">
        <v>19.518999999999998</v>
      </c>
      <c r="AA72">
        <v>174.54636500000001</v>
      </c>
      <c r="AB72">
        <v>2.1149810000000002</v>
      </c>
      <c r="AC72">
        <v>62.802197999999997</v>
      </c>
      <c r="AD72" s="1">
        <v>601</v>
      </c>
      <c r="AE72">
        <v>32</v>
      </c>
      <c r="AF72">
        <v>3698</v>
      </c>
      <c r="AG72">
        <v>91</v>
      </c>
      <c r="AH72">
        <v>21.799795</v>
      </c>
      <c r="AI72">
        <v>34018</v>
      </c>
      <c r="AJ72">
        <v>17601.8</v>
      </c>
      <c r="AK72">
        <v>58</v>
      </c>
      <c r="AL72">
        <v>48245</v>
      </c>
      <c r="AM72">
        <v>0.76235069600872096</v>
      </c>
      <c r="AN72" t="s">
        <v>70</v>
      </c>
      <c r="AO72">
        <v>2845.7429999999999</v>
      </c>
      <c r="AP72" t="s">
        <v>674</v>
      </c>
      <c r="AQ72" t="s">
        <v>116</v>
      </c>
      <c r="AR72" t="s">
        <v>119</v>
      </c>
      <c r="AS72" t="s">
        <v>116</v>
      </c>
      <c r="AT72" t="s">
        <v>119</v>
      </c>
      <c r="AU72" t="s">
        <v>228</v>
      </c>
      <c r="AV72" t="s">
        <v>292</v>
      </c>
      <c r="AW72" t="s">
        <v>70</v>
      </c>
      <c r="AX72">
        <v>1445</v>
      </c>
      <c r="AY72" t="s">
        <v>492</v>
      </c>
      <c r="AZ72">
        <v>2</v>
      </c>
      <c r="BA72" t="s">
        <v>675</v>
      </c>
      <c r="BB72">
        <v>6</v>
      </c>
      <c r="BC72">
        <v>1</v>
      </c>
      <c r="BE72" t="s">
        <v>70</v>
      </c>
      <c r="BF72">
        <v>0</v>
      </c>
      <c r="BG72" t="s">
        <v>389</v>
      </c>
      <c r="BI72" t="s">
        <v>116</v>
      </c>
      <c r="BJ72" t="s">
        <v>292</v>
      </c>
      <c r="BK72" t="s">
        <v>70</v>
      </c>
      <c r="BL72">
        <v>0.76235069600872096</v>
      </c>
      <c r="BM72">
        <v>1445</v>
      </c>
      <c r="BN72" t="s">
        <v>119</v>
      </c>
      <c r="BO72" t="s">
        <v>228</v>
      </c>
      <c r="BP72">
        <v>6</v>
      </c>
      <c r="BQ72">
        <v>3805.0749999999998</v>
      </c>
      <c r="BR72">
        <v>1.2117015441713725E-2</v>
      </c>
      <c r="BS72">
        <v>0.35980238259330116</v>
      </c>
      <c r="BT72">
        <v>0.15794695242537926</v>
      </c>
      <c r="BU72">
        <v>19.518999999999998</v>
      </c>
      <c r="BV72">
        <v>0.35140207671599299</v>
      </c>
      <c r="BW72">
        <v>81.10359930605118</v>
      </c>
      <c r="BX72">
        <v>58</v>
      </c>
      <c r="BY72">
        <v>32</v>
      </c>
      <c r="BZ72">
        <v>3698</v>
      </c>
    </row>
    <row r="73" spans="1:78" ht="16.5">
      <c r="A73" s="59" t="str">
        <f t="shared" si="19"/>
        <v>강인여객</v>
      </c>
      <c r="B73" s="60" t="str">
        <f t="shared" si="20"/>
        <v>성상용</v>
      </c>
      <c r="C73" s="61" t="str">
        <f t="shared" si="21"/>
        <v>S</v>
      </c>
      <c r="D73" s="62">
        <f t="shared" si="22"/>
        <v>1.0453228178037268</v>
      </c>
      <c r="E73" s="63">
        <f t="shared" si="23"/>
        <v>7219</v>
      </c>
      <c r="F73" s="64" t="str">
        <f t="shared" si="24"/>
        <v>103</v>
      </c>
      <c r="G73" s="65" t="str">
        <f t="shared" si="25"/>
        <v>72바1604</v>
      </c>
      <c r="H73" s="66">
        <f t="shared" si="26"/>
        <v>4</v>
      </c>
      <c r="I73" s="67">
        <f t="shared" si="27"/>
        <v>2091.1709999999998</v>
      </c>
      <c r="J73" s="68">
        <f t="shared" si="28"/>
        <v>2.7647318007363569E-2</v>
      </c>
      <c r="K73" s="68">
        <f t="shared" si="29"/>
        <v>0.36275158256332612</v>
      </c>
      <c r="L73" s="68">
        <f t="shared" si="30"/>
        <v>0.19654059854502576</v>
      </c>
      <c r="M73" s="69">
        <f t="shared" si="31"/>
        <v>12.172000000000001</v>
      </c>
      <c r="N73" s="70">
        <f t="shared" si="32"/>
        <v>0</v>
      </c>
      <c r="O73" s="70">
        <f t="shared" si="33"/>
        <v>10.137860557553639</v>
      </c>
      <c r="P73" s="109">
        <f t="shared" si="34"/>
        <v>6</v>
      </c>
      <c r="Q73" s="110">
        <f t="shared" si="35"/>
        <v>0</v>
      </c>
      <c r="R73" s="110">
        <f t="shared" si="36"/>
        <v>212</v>
      </c>
      <c r="T73">
        <v>502</v>
      </c>
      <c r="U73">
        <v>7219</v>
      </c>
      <c r="V73" t="s">
        <v>293</v>
      </c>
      <c r="W73">
        <v>2091.1709999999998</v>
      </c>
      <c r="X73">
        <v>944.60599999999999</v>
      </c>
      <c r="Y73">
        <v>2.214</v>
      </c>
      <c r="Z73">
        <v>12.172000000000001</v>
      </c>
      <c r="AA73">
        <v>129.30635799999999</v>
      </c>
      <c r="AB73">
        <v>3.5749740000000001</v>
      </c>
      <c r="AC73">
        <v>46.906086000000002</v>
      </c>
      <c r="AD73" s="1">
        <v>411</v>
      </c>
      <c r="AE73">
        <v>0</v>
      </c>
      <c r="AF73">
        <v>212</v>
      </c>
      <c r="AG73">
        <v>90</v>
      </c>
      <c r="AH73">
        <v>16.172221</v>
      </c>
      <c r="AI73">
        <v>847.3</v>
      </c>
      <c r="AJ73">
        <v>5.6</v>
      </c>
      <c r="AK73">
        <v>6</v>
      </c>
      <c r="AL73">
        <v>1364</v>
      </c>
      <c r="AM73">
        <v>1.0453228178037268</v>
      </c>
      <c r="AN73" t="s">
        <v>71</v>
      </c>
      <c r="AO73">
        <v>1705.82</v>
      </c>
      <c r="AP73" t="s">
        <v>676</v>
      </c>
      <c r="AQ73" t="s">
        <v>116</v>
      </c>
      <c r="AR73" t="s">
        <v>117</v>
      </c>
      <c r="AS73" t="s">
        <v>116</v>
      </c>
      <c r="AT73" t="s">
        <v>117</v>
      </c>
      <c r="AU73" t="s">
        <v>198</v>
      </c>
      <c r="AV73" t="s">
        <v>293</v>
      </c>
      <c r="AW73" t="s">
        <v>71</v>
      </c>
      <c r="AX73">
        <v>7219</v>
      </c>
      <c r="AY73" t="s">
        <v>466</v>
      </c>
      <c r="AZ73">
        <v>4</v>
      </c>
      <c r="BA73" t="s">
        <v>485</v>
      </c>
      <c r="BB73">
        <v>4</v>
      </c>
      <c r="BC73">
        <v>1</v>
      </c>
      <c r="BE73" t="s">
        <v>71</v>
      </c>
      <c r="BF73">
        <v>0</v>
      </c>
      <c r="BG73" t="s">
        <v>389</v>
      </c>
      <c r="BI73" t="s">
        <v>116</v>
      </c>
      <c r="BJ73" t="s">
        <v>293</v>
      </c>
      <c r="BK73" t="s">
        <v>71</v>
      </c>
      <c r="BL73">
        <v>1.0453228178037268</v>
      </c>
      <c r="BM73">
        <v>7219</v>
      </c>
      <c r="BN73" t="s">
        <v>117</v>
      </c>
      <c r="BO73" t="s">
        <v>198</v>
      </c>
      <c r="BP73">
        <v>4</v>
      </c>
      <c r="BQ73">
        <v>2091.1709999999998</v>
      </c>
      <c r="BR73">
        <v>2.7647318007363569E-2</v>
      </c>
      <c r="BS73">
        <v>0.36275158256332612</v>
      </c>
      <c r="BT73">
        <v>0.19654059854502576</v>
      </c>
      <c r="BU73">
        <v>12.172000000000001</v>
      </c>
      <c r="BV73">
        <v>0</v>
      </c>
      <c r="BW73">
        <v>10.137860557553639</v>
      </c>
      <c r="BX73">
        <v>6</v>
      </c>
      <c r="BY73">
        <v>0</v>
      </c>
      <c r="BZ73">
        <v>212</v>
      </c>
    </row>
    <row r="74" spans="1:78" ht="16.5">
      <c r="A74" s="42" t="str">
        <f t="shared" si="19"/>
        <v>강인여객</v>
      </c>
      <c r="B74" s="43" t="str">
        <f t="shared" si="20"/>
        <v>성성철</v>
      </c>
      <c r="C74" s="44" t="str">
        <f t="shared" si="21"/>
        <v>B</v>
      </c>
      <c r="D74" s="45">
        <f t="shared" si="22"/>
        <v>0.92224418295714927</v>
      </c>
      <c r="E74" s="46">
        <f t="shared" si="23"/>
        <v>1881</v>
      </c>
      <c r="F74" s="47" t="str">
        <f t="shared" si="24"/>
        <v>223</v>
      </c>
      <c r="G74" s="48" t="str">
        <f t="shared" si="25"/>
        <v>70바5953</v>
      </c>
      <c r="H74" s="49">
        <f t="shared" si="26"/>
        <v>5</v>
      </c>
      <c r="I74" s="50">
        <f t="shared" si="27"/>
        <v>3193.3109999999997</v>
      </c>
      <c r="J74" s="51">
        <f t="shared" si="28"/>
        <v>3.7033824030385243E-2</v>
      </c>
      <c r="K74" s="51">
        <f t="shared" si="29"/>
        <v>0.29641768605470226</v>
      </c>
      <c r="L74" s="51">
        <f t="shared" si="30"/>
        <v>0.22077398662391481</v>
      </c>
      <c r="M74" s="52">
        <f t="shared" si="31"/>
        <v>14.601000000000001</v>
      </c>
      <c r="N74" s="53">
        <f t="shared" si="32"/>
        <v>1.3778802002059931</v>
      </c>
      <c r="O74" s="53">
        <f t="shared" si="33"/>
        <v>16.471931484280738</v>
      </c>
      <c r="P74" s="111">
        <f t="shared" si="34"/>
        <v>35</v>
      </c>
      <c r="Q74" s="112">
        <f t="shared" si="35"/>
        <v>44</v>
      </c>
      <c r="R74" s="112">
        <f t="shared" si="36"/>
        <v>526</v>
      </c>
      <c r="T74">
        <v>502</v>
      </c>
      <c r="U74">
        <v>1881</v>
      </c>
      <c r="V74" t="s">
        <v>294</v>
      </c>
      <c r="W74">
        <v>3193.3110000000001</v>
      </c>
      <c r="X74">
        <v>1338.2439999999999</v>
      </c>
      <c r="Y74">
        <v>2.3860000000000001</v>
      </c>
      <c r="Z74">
        <v>14.601000000000001</v>
      </c>
      <c r="AA74">
        <v>144.57440299999999</v>
      </c>
      <c r="AB74">
        <v>5.3541429999999997</v>
      </c>
      <c r="AC74">
        <v>42.854410000000001</v>
      </c>
      <c r="AD74" s="1">
        <v>705</v>
      </c>
      <c r="AE74">
        <v>44</v>
      </c>
      <c r="AF74">
        <v>526</v>
      </c>
      <c r="AG74">
        <v>90</v>
      </c>
      <c r="AH74">
        <v>22.087665000000001</v>
      </c>
      <c r="AI74">
        <v>9997.7999999999993</v>
      </c>
      <c r="AJ74">
        <v>2303.1</v>
      </c>
      <c r="AK74">
        <v>35</v>
      </c>
      <c r="AL74">
        <v>18196</v>
      </c>
      <c r="AM74">
        <v>0.92224418295714927</v>
      </c>
      <c r="AN74" t="s">
        <v>68</v>
      </c>
      <c r="AO74">
        <v>2332.8609999999999</v>
      </c>
      <c r="AP74" t="s">
        <v>677</v>
      </c>
      <c r="AQ74" t="s">
        <v>116</v>
      </c>
      <c r="AR74" t="s">
        <v>119</v>
      </c>
      <c r="AS74" t="s">
        <v>116</v>
      </c>
      <c r="AT74" t="s">
        <v>119</v>
      </c>
      <c r="AU74" t="s">
        <v>223</v>
      </c>
      <c r="AV74" t="s">
        <v>294</v>
      </c>
      <c r="AW74" t="s">
        <v>68</v>
      </c>
      <c r="AX74">
        <v>1881</v>
      </c>
      <c r="AY74" t="s">
        <v>493</v>
      </c>
      <c r="AZ74">
        <v>1</v>
      </c>
      <c r="BA74" t="s">
        <v>403</v>
      </c>
      <c r="BB74">
        <v>5</v>
      </c>
      <c r="BC74">
        <v>1</v>
      </c>
      <c r="BE74" t="s">
        <v>68</v>
      </c>
      <c r="BF74">
        <v>0</v>
      </c>
      <c r="BG74" t="s">
        <v>389</v>
      </c>
      <c r="BI74" t="s">
        <v>116</v>
      </c>
      <c r="BJ74" t="s">
        <v>294</v>
      </c>
      <c r="BK74" t="s">
        <v>68</v>
      </c>
      <c r="BL74">
        <v>0.92224418295714927</v>
      </c>
      <c r="BM74">
        <v>1881</v>
      </c>
      <c r="BN74" t="s">
        <v>119</v>
      </c>
      <c r="BO74" t="s">
        <v>223</v>
      </c>
      <c r="BP74">
        <v>5</v>
      </c>
      <c r="BQ74">
        <v>3193.3109999999997</v>
      </c>
      <c r="BR74">
        <v>3.7033824030385243E-2</v>
      </c>
      <c r="BS74">
        <v>0.29641768605470226</v>
      </c>
      <c r="BT74">
        <v>0.22077398662391479</v>
      </c>
      <c r="BU74">
        <v>14.601000000000001</v>
      </c>
      <c r="BV74">
        <v>1.3778802002059931</v>
      </c>
      <c r="BW74">
        <v>16.471931484280738</v>
      </c>
      <c r="BX74">
        <v>35</v>
      </c>
      <c r="BY74">
        <v>44</v>
      </c>
      <c r="BZ74">
        <v>526</v>
      </c>
    </row>
    <row r="75" spans="1:78" ht="16.5">
      <c r="A75" s="59" t="str">
        <f t="shared" si="19"/>
        <v>강인여객</v>
      </c>
      <c r="B75" s="60" t="str">
        <f t="shared" si="20"/>
        <v>성홍기</v>
      </c>
      <c r="C75" s="61" t="str">
        <f t="shared" si="21"/>
        <v>D</v>
      </c>
      <c r="D75" s="62">
        <f t="shared" si="22"/>
        <v>0.81301668621810619</v>
      </c>
      <c r="E75" s="63">
        <f t="shared" si="23"/>
        <v>6000</v>
      </c>
      <c r="F75" s="64" t="str">
        <f t="shared" si="24"/>
        <v>223</v>
      </c>
      <c r="G75" s="65" t="str">
        <f t="shared" si="25"/>
        <v>72바1600</v>
      </c>
      <c r="H75" s="66">
        <f t="shared" si="26"/>
        <v>4</v>
      </c>
      <c r="I75" s="67">
        <f t="shared" si="27"/>
        <v>3446.7629999999999</v>
      </c>
      <c r="J75" s="68">
        <f t="shared" si="28"/>
        <v>7.2840629185184772E-4</v>
      </c>
      <c r="K75" s="68">
        <f t="shared" si="29"/>
        <v>0.30894773521462665</v>
      </c>
      <c r="L75" s="68">
        <f t="shared" si="30"/>
        <v>0.22571902970990462</v>
      </c>
      <c r="M75" s="69">
        <f t="shared" si="31"/>
        <v>18.27</v>
      </c>
      <c r="N75" s="70">
        <f t="shared" si="32"/>
        <v>2.9607864559415731</v>
      </c>
      <c r="O75" s="70">
        <f t="shared" si="33"/>
        <v>68.127696351215604</v>
      </c>
      <c r="P75" s="109">
        <f t="shared" si="34"/>
        <v>3</v>
      </c>
      <c r="Q75" s="110">
        <f t="shared" si="35"/>
        <v>103</v>
      </c>
      <c r="R75" s="110">
        <f t="shared" si="36"/>
        <v>2374</v>
      </c>
      <c r="T75">
        <v>502</v>
      </c>
      <c r="U75">
        <v>6000</v>
      </c>
      <c r="V75" t="s">
        <v>295</v>
      </c>
      <c r="W75">
        <v>3446.7629999999999</v>
      </c>
      <c r="X75">
        <v>1639.8710000000001</v>
      </c>
      <c r="Y75">
        <v>2.1019999999999999</v>
      </c>
      <c r="Z75">
        <v>18.27</v>
      </c>
      <c r="AA75">
        <v>144.89578299999999</v>
      </c>
      <c r="AB75">
        <v>0.105543</v>
      </c>
      <c r="AC75">
        <v>44.765224000000003</v>
      </c>
      <c r="AD75" s="1">
        <v>778</v>
      </c>
      <c r="AE75">
        <v>103</v>
      </c>
      <c r="AF75">
        <v>2374</v>
      </c>
      <c r="AG75">
        <v>91</v>
      </c>
      <c r="AH75">
        <v>23.787876000000001</v>
      </c>
      <c r="AI75">
        <v>20661</v>
      </c>
      <c r="AJ75">
        <v>10704.7</v>
      </c>
      <c r="AK75">
        <v>3</v>
      </c>
      <c r="AL75">
        <v>160</v>
      </c>
      <c r="AM75">
        <v>0.81301668621810619</v>
      </c>
      <c r="AN75" t="s">
        <v>67</v>
      </c>
      <c r="AO75">
        <v>2763.7159999999999</v>
      </c>
      <c r="AP75" t="s">
        <v>678</v>
      </c>
      <c r="AQ75" t="s">
        <v>116</v>
      </c>
      <c r="AR75" t="s">
        <v>119</v>
      </c>
      <c r="AS75" t="s">
        <v>116</v>
      </c>
      <c r="AT75" t="s">
        <v>119</v>
      </c>
      <c r="AU75" t="s">
        <v>233</v>
      </c>
      <c r="AV75" t="s">
        <v>295</v>
      </c>
      <c r="AW75" t="s">
        <v>67</v>
      </c>
      <c r="AX75">
        <v>6000</v>
      </c>
      <c r="AY75" t="s">
        <v>472</v>
      </c>
      <c r="AZ75">
        <v>4</v>
      </c>
      <c r="BA75" t="s">
        <v>508</v>
      </c>
      <c r="BB75">
        <v>4</v>
      </c>
      <c r="BC75">
        <v>1</v>
      </c>
      <c r="BE75" t="s">
        <v>69</v>
      </c>
      <c r="BF75">
        <v>-1</v>
      </c>
      <c r="BG75" t="s">
        <v>390</v>
      </c>
      <c r="BI75" t="s">
        <v>116</v>
      </c>
      <c r="BJ75" t="s">
        <v>295</v>
      </c>
      <c r="BK75" t="s">
        <v>67</v>
      </c>
      <c r="BL75">
        <v>0.81301668621810619</v>
      </c>
      <c r="BM75">
        <v>6000</v>
      </c>
      <c r="BN75" t="s">
        <v>119</v>
      </c>
      <c r="BO75" t="s">
        <v>233</v>
      </c>
      <c r="BP75">
        <v>4</v>
      </c>
      <c r="BQ75">
        <v>3446.7629999999999</v>
      </c>
      <c r="BR75">
        <v>7.2840629185184772E-4</v>
      </c>
      <c r="BS75">
        <v>0.30894773521462665</v>
      </c>
      <c r="BT75">
        <v>0.22571902970990462</v>
      </c>
      <c r="BU75">
        <v>18.27</v>
      </c>
      <c r="BV75">
        <v>2.9607864559415731</v>
      </c>
      <c r="BW75">
        <v>68.127696351215604</v>
      </c>
      <c r="BX75">
        <v>3</v>
      </c>
      <c r="BY75">
        <v>103</v>
      </c>
      <c r="BZ75">
        <v>2374</v>
      </c>
    </row>
    <row r="76" spans="1:78" ht="16.5">
      <c r="A76" s="42" t="str">
        <f t="shared" si="19"/>
        <v>강인여객</v>
      </c>
      <c r="B76" s="43" t="str">
        <f t="shared" si="20"/>
        <v>손동일</v>
      </c>
      <c r="C76" s="44" t="str">
        <f t="shared" si="21"/>
        <v>C</v>
      </c>
      <c r="D76" s="45">
        <f t="shared" si="22"/>
        <v>0.88142857142857134</v>
      </c>
      <c r="E76" s="46">
        <f t="shared" si="23"/>
        <v>2505</v>
      </c>
      <c r="F76" s="47" t="str">
        <f t="shared" si="24"/>
        <v>103</v>
      </c>
      <c r="G76" s="48" t="str">
        <f t="shared" si="25"/>
        <v>72바1654</v>
      </c>
      <c r="H76" s="49">
        <f t="shared" si="26"/>
        <v>1</v>
      </c>
      <c r="I76" s="50">
        <f t="shared" si="27"/>
        <v>1876.3389999999999</v>
      </c>
      <c r="J76" s="51">
        <f t="shared" si="28"/>
        <v>1.1828579298073551E-2</v>
      </c>
      <c r="K76" s="51">
        <f t="shared" si="29"/>
        <v>0.3901867923425596</v>
      </c>
      <c r="L76" s="51">
        <f t="shared" si="30"/>
        <v>0.27766837442487741</v>
      </c>
      <c r="M76" s="52">
        <f t="shared" si="31"/>
        <v>18.053999999999998</v>
      </c>
      <c r="N76" s="53">
        <f t="shared" si="32"/>
        <v>1.3856771084542825</v>
      </c>
      <c r="O76" s="53">
        <f t="shared" si="33"/>
        <v>39.651683411153314</v>
      </c>
      <c r="P76" s="111">
        <f t="shared" si="34"/>
        <v>17</v>
      </c>
      <c r="Q76" s="112">
        <f t="shared" si="35"/>
        <v>26</v>
      </c>
      <c r="R76" s="112">
        <f t="shared" si="36"/>
        <v>744</v>
      </c>
      <c r="T76">
        <v>502</v>
      </c>
      <c r="U76">
        <v>2505</v>
      </c>
      <c r="V76" t="s">
        <v>413</v>
      </c>
      <c r="W76">
        <v>1876.3389999999999</v>
      </c>
      <c r="X76">
        <v>1013.7329999999999</v>
      </c>
      <c r="Y76">
        <v>1.851</v>
      </c>
      <c r="Z76">
        <v>18.053999999999998</v>
      </c>
      <c r="AA76">
        <v>115.701638</v>
      </c>
      <c r="AB76">
        <v>1.3685860000000001</v>
      </c>
      <c r="AC76">
        <v>45.145251000000002</v>
      </c>
      <c r="AD76" s="1">
        <v>521</v>
      </c>
      <c r="AE76">
        <v>26</v>
      </c>
      <c r="AF76">
        <v>744</v>
      </c>
      <c r="AG76">
        <v>93</v>
      </c>
      <c r="AH76">
        <v>16.217047000000001</v>
      </c>
      <c r="AI76">
        <v>1452.3</v>
      </c>
      <c r="AJ76">
        <v>74.900000000000006</v>
      </c>
      <c r="AK76">
        <v>17</v>
      </c>
      <c r="AL76">
        <v>8603</v>
      </c>
      <c r="AM76">
        <v>0.88142857142857134</v>
      </c>
      <c r="AN76" t="s">
        <v>69</v>
      </c>
      <c r="AO76">
        <v>1876.3389999999999</v>
      </c>
      <c r="AP76" t="s">
        <v>679</v>
      </c>
      <c r="AQ76" t="s">
        <v>116</v>
      </c>
      <c r="AR76" t="s">
        <v>117</v>
      </c>
      <c r="AS76" t="s">
        <v>116</v>
      </c>
      <c r="AT76" t="s">
        <v>117</v>
      </c>
      <c r="AU76" t="s">
        <v>398</v>
      </c>
      <c r="AV76" t="s">
        <v>413</v>
      </c>
      <c r="AW76" t="s">
        <v>69</v>
      </c>
      <c r="AX76">
        <v>2505</v>
      </c>
      <c r="AY76" t="s">
        <v>455</v>
      </c>
      <c r="AZ76">
        <v>6</v>
      </c>
      <c r="BA76" t="s">
        <v>364</v>
      </c>
      <c r="BB76">
        <v>1</v>
      </c>
      <c r="BC76">
        <v>1</v>
      </c>
      <c r="BE76" t="s">
        <v>69</v>
      </c>
      <c r="BF76">
        <v>0</v>
      </c>
      <c r="BG76" t="s">
        <v>389</v>
      </c>
      <c r="BI76" t="s">
        <v>116</v>
      </c>
      <c r="BJ76" t="s">
        <v>413</v>
      </c>
      <c r="BK76" t="s">
        <v>69</v>
      </c>
      <c r="BL76">
        <v>0.88142857142857134</v>
      </c>
      <c r="BM76">
        <v>2505</v>
      </c>
      <c r="BN76" t="s">
        <v>117</v>
      </c>
      <c r="BO76" t="s">
        <v>398</v>
      </c>
      <c r="BP76">
        <v>1</v>
      </c>
      <c r="BQ76">
        <v>1876.3389999999999</v>
      </c>
      <c r="BR76">
        <v>1.1828579298073551E-2</v>
      </c>
      <c r="BS76">
        <v>0.3901867923425596</v>
      </c>
      <c r="BT76">
        <v>0.27766837442487741</v>
      </c>
      <c r="BU76">
        <v>18.053999999999998</v>
      </c>
      <c r="BV76">
        <v>1.3856771084542825</v>
      </c>
      <c r="BW76">
        <v>39.651683411153314</v>
      </c>
      <c r="BX76">
        <v>17</v>
      </c>
      <c r="BY76">
        <v>26</v>
      </c>
      <c r="BZ76">
        <v>744</v>
      </c>
    </row>
    <row r="77" spans="1:78" ht="16.5">
      <c r="A77" s="59" t="str">
        <f t="shared" si="19"/>
        <v>강인여객</v>
      </c>
      <c r="B77" s="60" t="str">
        <f t="shared" si="20"/>
        <v>송기해</v>
      </c>
      <c r="C77" s="61" t="str">
        <f t="shared" si="21"/>
        <v>D</v>
      </c>
      <c r="D77" s="62">
        <f t="shared" si="22"/>
        <v>0.83271911196338</v>
      </c>
      <c r="E77" s="63">
        <f t="shared" si="23"/>
        <v>7164</v>
      </c>
      <c r="F77" s="64" t="str">
        <f t="shared" si="24"/>
        <v>103</v>
      </c>
      <c r="G77" s="65" t="str">
        <f t="shared" si="25"/>
        <v>70바5947</v>
      </c>
      <c r="H77" s="66">
        <f t="shared" si="26"/>
        <v>14</v>
      </c>
      <c r="I77" s="67">
        <f t="shared" si="27"/>
        <v>2381.42</v>
      </c>
      <c r="J77" s="68">
        <f t="shared" si="28"/>
        <v>4.6312245489122092E-2</v>
      </c>
      <c r="K77" s="68">
        <f t="shared" si="29"/>
        <v>0.38637433205484184</v>
      </c>
      <c r="L77" s="68">
        <f t="shared" si="30"/>
        <v>0.18224420723769852</v>
      </c>
      <c r="M77" s="69">
        <f t="shared" si="31"/>
        <v>19.152999999999999</v>
      </c>
      <c r="N77" s="70">
        <f t="shared" si="32"/>
        <v>0.93859217999126265</v>
      </c>
      <c r="O77" s="70">
        <f t="shared" si="33"/>
        <v>50.086691786806469</v>
      </c>
      <c r="P77" s="109">
        <f t="shared" si="34"/>
        <v>87</v>
      </c>
      <c r="Q77" s="110">
        <f t="shared" si="35"/>
        <v>31</v>
      </c>
      <c r="R77" s="110">
        <f t="shared" si="36"/>
        <v>1899</v>
      </c>
      <c r="T77">
        <v>502</v>
      </c>
      <c r="U77">
        <v>7164</v>
      </c>
      <c r="V77" t="s">
        <v>296</v>
      </c>
      <c r="W77">
        <v>2381.42</v>
      </c>
      <c r="X77">
        <v>1277.039</v>
      </c>
      <c r="Y77">
        <v>1.865</v>
      </c>
      <c r="Z77">
        <v>19.152999999999999</v>
      </c>
      <c r="AA77">
        <v>139.493301</v>
      </c>
      <c r="AB77">
        <v>6.460248</v>
      </c>
      <c r="AC77">
        <v>53.896630999999999</v>
      </c>
      <c r="AD77" s="1">
        <v>434</v>
      </c>
      <c r="AE77">
        <v>31</v>
      </c>
      <c r="AF77">
        <v>1899</v>
      </c>
      <c r="AG77">
        <v>92</v>
      </c>
      <c r="AH77">
        <v>17.071929999999998</v>
      </c>
      <c r="AI77">
        <v>4772</v>
      </c>
      <c r="AJ77">
        <v>440.7</v>
      </c>
      <c r="AK77">
        <v>87</v>
      </c>
      <c r="AL77">
        <v>3033</v>
      </c>
      <c r="AM77">
        <v>0.83271911196338</v>
      </c>
      <c r="AN77" t="s">
        <v>67</v>
      </c>
      <c r="AO77">
        <v>270.827</v>
      </c>
      <c r="AP77" t="s">
        <v>680</v>
      </c>
      <c r="AQ77" t="s">
        <v>116</v>
      </c>
      <c r="AR77" t="s">
        <v>117</v>
      </c>
      <c r="AS77" t="s">
        <v>116</v>
      </c>
      <c r="AT77" t="s">
        <v>117</v>
      </c>
      <c r="AU77" t="s">
        <v>183</v>
      </c>
      <c r="AV77" t="s">
        <v>296</v>
      </c>
      <c r="AW77" t="s">
        <v>67</v>
      </c>
      <c r="AX77">
        <v>7164</v>
      </c>
      <c r="AY77" t="s">
        <v>454</v>
      </c>
      <c r="AZ77">
        <v>6</v>
      </c>
      <c r="BA77" t="s">
        <v>570</v>
      </c>
      <c r="BB77">
        <v>14</v>
      </c>
      <c r="BC77">
        <v>1</v>
      </c>
      <c r="BE77" t="s">
        <v>69</v>
      </c>
      <c r="BF77">
        <v>-1</v>
      </c>
      <c r="BG77" t="s">
        <v>390</v>
      </c>
      <c r="BI77" t="s">
        <v>116</v>
      </c>
      <c r="BJ77" t="s">
        <v>296</v>
      </c>
      <c r="BK77" t="s">
        <v>67</v>
      </c>
      <c r="BL77">
        <v>0.83271911196338</v>
      </c>
      <c r="BM77">
        <v>7164</v>
      </c>
      <c r="BN77" t="s">
        <v>117</v>
      </c>
      <c r="BO77" t="s">
        <v>183</v>
      </c>
      <c r="BP77">
        <v>14</v>
      </c>
      <c r="BQ77">
        <v>2381.42</v>
      </c>
      <c r="BR77">
        <v>4.6312245489122092E-2</v>
      </c>
      <c r="BS77">
        <v>0.38637433205484184</v>
      </c>
      <c r="BT77">
        <v>0.18224420723769852</v>
      </c>
      <c r="BU77">
        <v>19.152999999999999</v>
      </c>
      <c r="BV77">
        <v>0.93859217999126265</v>
      </c>
      <c r="BW77">
        <v>50.086691786806469</v>
      </c>
      <c r="BX77">
        <v>87</v>
      </c>
      <c r="BY77">
        <v>31</v>
      </c>
      <c r="BZ77">
        <v>1899</v>
      </c>
    </row>
    <row r="78" spans="1:78" ht="16.5">
      <c r="A78" s="42" t="str">
        <f t="shared" si="19"/>
        <v>강인여객</v>
      </c>
      <c r="B78" s="43" t="str">
        <f t="shared" si="20"/>
        <v>송우진</v>
      </c>
      <c r="C78" s="44" t="str">
        <f t="shared" si="21"/>
        <v>B</v>
      </c>
      <c r="D78" s="45">
        <f t="shared" si="22"/>
        <v>0.92534610439260589</v>
      </c>
      <c r="E78" s="46">
        <f t="shared" si="23"/>
        <v>606</v>
      </c>
      <c r="F78" s="47" t="str">
        <f t="shared" si="24"/>
        <v>103-1</v>
      </c>
      <c r="G78" s="48" t="str">
        <f t="shared" si="25"/>
        <v>70바5962</v>
      </c>
      <c r="H78" s="49">
        <f t="shared" si="26"/>
        <v>3</v>
      </c>
      <c r="I78" s="50">
        <f t="shared" si="27"/>
        <v>2318.8190000000004</v>
      </c>
      <c r="J78" s="51">
        <f t="shared" si="28"/>
        <v>1.6370434539637851E-2</v>
      </c>
      <c r="K78" s="51">
        <f t="shared" si="29"/>
        <v>0.40443921431053825</v>
      </c>
      <c r="L78" s="51">
        <f t="shared" si="30"/>
        <v>0.21562700667883086</v>
      </c>
      <c r="M78" s="52">
        <f t="shared" si="31"/>
        <v>13.67</v>
      </c>
      <c r="N78" s="53">
        <f t="shared" si="32"/>
        <v>2.02689386278101</v>
      </c>
      <c r="O78" s="53">
        <f t="shared" si="33"/>
        <v>14.964514263510862</v>
      </c>
      <c r="P78" s="111">
        <f t="shared" si="34"/>
        <v>31</v>
      </c>
      <c r="Q78" s="112">
        <f t="shared" si="35"/>
        <v>47</v>
      </c>
      <c r="R78" s="112">
        <f t="shared" si="36"/>
        <v>347</v>
      </c>
      <c r="T78">
        <v>502</v>
      </c>
      <c r="U78">
        <v>606</v>
      </c>
      <c r="V78" t="s">
        <v>297</v>
      </c>
      <c r="W78">
        <v>2318.819</v>
      </c>
      <c r="X78">
        <v>1129.636</v>
      </c>
      <c r="Y78">
        <v>2.0529999999999999</v>
      </c>
      <c r="Z78">
        <v>13.67</v>
      </c>
      <c r="AA78">
        <v>144.60135399999999</v>
      </c>
      <c r="AB78">
        <v>2.3671869999999999</v>
      </c>
      <c r="AC78">
        <v>58.482458000000001</v>
      </c>
      <c r="AD78" s="1">
        <v>500</v>
      </c>
      <c r="AE78">
        <v>47</v>
      </c>
      <c r="AF78">
        <v>347</v>
      </c>
      <c r="AG78">
        <v>90</v>
      </c>
      <c r="AH78">
        <v>16.035941999999999</v>
      </c>
      <c r="AI78">
        <v>2049</v>
      </c>
      <c r="AJ78">
        <v>131.19999999999999</v>
      </c>
      <c r="AK78">
        <v>31</v>
      </c>
      <c r="AL78">
        <v>14124</v>
      </c>
      <c r="AM78">
        <v>0.92534610439260589</v>
      </c>
      <c r="AN78" t="s">
        <v>68</v>
      </c>
      <c r="AO78">
        <v>1325.8230000000001</v>
      </c>
      <c r="AP78" t="s">
        <v>681</v>
      </c>
      <c r="AQ78" t="s">
        <v>116</v>
      </c>
      <c r="AR78" t="s">
        <v>118</v>
      </c>
      <c r="AS78" t="s">
        <v>116</v>
      </c>
      <c r="AT78" t="s">
        <v>118</v>
      </c>
      <c r="AU78" t="s">
        <v>206</v>
      </c>
      <c r="AV78" t="s">
        <v>297</v>
      </c>
      <c r="AW78" t="s">
        <v>68</v>
      </c>
      <c r="AX78">
        <v>606</v>
      </c>
      <c r="AY78" t="s">
        <v>457</v>
      </c>
      <c r="AZ78">
        <v>3</v>
      </c>
      <c r="BA78" t="s">
        <v>205</v>
      </c>
      <c r="BB78">
        <v>3</v>
      </c>
      <c r="BC78">
        <v>1</v>
      </c>
      <c r="BE78" t="s">
        <v>69</v>
      </c>
      <c r="BF78">
        <v>1</v>
      </c>
      <c r="BG78" t="s">
        <v>386</v>
      </c>
      <c r="BI78" t="s">
        <v>116</v>
      </c>
      <c r="BJ78" t="s">
        <v>297</v>
      </c>
      <c r="BK78" t="s">
        <v>68</v>
      </c>
      <c r="BL78">
        <v>0.92534610439260589</v>
      </c>
      <c r="BM78">
        <v>606</v>
      </c>
      <c r="BN78" t="s">
        <v>118</v>
      </c>
      <c r="BO78" t="s">
        <v>206</v>
      </c>
      <c r="BP78">
        <v>3</v>
      </c>
      <c r="BQ78">
        <v>2318.8190000000004</v>
      </c>
      <c r="BR78">
        <v>1.6370434539637851E-2</v>
      </c>
      <c r="BS78">
        <v>0.40443921431053825</v>
      </c>
      <c r="BT78">
        <v>0.21562700667883092</v>
      </c>
      <c r="BU78">
        <v>13.67</v>
      </c>
      <c r="BV78">
        <v>2.02689386278101</v>
      </c>
      <c r="BW78">
        <v>14.964514263510862</v>
      </c>
      <c r="BX78">
        <v>31</v>
      </c>
      <c r="BY78">
        <v>47</v>
      </c>
      <c r="BZ78">
        <v>347</v>
      </c>
    </row>
    <row r="79" spans="1:78" ht="16.5">
      <c r="A79" s="59" t="str">
        <f t="shared" si="19"/>
        <v>강인여객</v>
      </c>
      <c r="B79" s="60" t="str">
        <f t="shared" si="20"/>
        <v>송유필</v>
      </c>
      <c r="C79" s="61" t="str">
        <f t="shared" si="21"/>
        <v>S</v>
      </c>
      <c r="D79" s="62">
        <f t="shared" si="22"/>
        <v>1.0719061699856747</v>
      </c>
      <c r="E79" s="63">
        <f t="shared" si="23"/>
        <v>8255</v>
      </c>
      <c r="F79" s="64" t="str">
        <f t="shared" si="24"/>
        <v>103-1</v>
      </c>
      <c r="G79" s="65" t="str">
        <f t="shared" si="25"/>
        <v>70바6097</v>
      </c>
      <c r="H79" s="66">
        <f t="shared" si="26"/>
        <v>13</v>
      </c>
      <c r="I79" s="67">
        <f t="shared" si="27"/>
        <v>2027.1279999999997</v>
      </c>
      <c r="J79" s="68">
        <f t="shared" si="28"/>
        <v>1.100657210554185E-2</v>
      </c>
      <c r="K79" s="68">
        <f t="shared" si="29"/>
        <v>0.34871026777450731</v>
      </c>
      <c r="L79" s="68">
        <f t="shared" si="30"/>
        <v>0.19288372515203778</v>
      </c>
      <c r="M79" s="69">
        <f t="shared" si="31"/>
        <v>11.002000000000001</v>
      </c>
      <c r="N79" s="70">
        <f t="shared" si="32"/>
        <v>0.19732350399185453</v>
      </c>
      <c r="O79" s="70">
        <f t="shared" si="33"/>
        <v>15.440564187362616</v>
      </c>
      <c r="P79" s="109">
        <f t="shared" si="34"/>
        <v>3</v>
      </c>
      <c r="Q79" s="110">
        <f t="shared" si="35"/>
        <v>4</v>
      </c>
      <c r="R79" s="110">
        <f t="shared" si="36"/>
        <v>313</v>
      </c>
      <c r="T79">
        <v>502</v>
      </c>
      <c r="U79">
        <v>8255</v>
      </c>
      <c r="V79" t="s">
        <v>358</v>
      </c>
      <c r="W79">
        <v>2027.1279999999999</v>
      </c>
      <c r="X79">
        <v>832.65599999999995</v>
      </c>
      <c r="Y79">
        <v>2.4350000000000001</v>
      </c>
      <c r="Z79">
        <v>11.002000000000001</v>
      </c>
      <c r="AA79">
        <v>117.074961</v>
      </c>
      <c r="AB79">
        <v>1.288594</v>
      </c>
      <c r="AC79">
        <v>40.825240999999998</v>
      </c>
      <c r="AD79" s="1">
        <v>391</v>
      </c>
      <c r="AE79">
        <v>4</v>
      </c>
      <c r="AF79">
        <v>313</v>
      </c>
      <c r="AG79">
        <v>90</v>
      </c>
      <c r="AH79">
        <v>17.314786000000002</v>
      </c>
      <c r="AI79">
        <v>1396.7</v>
      </c>
      <c r="AJ79">
        <v>21.7</v>
      </c>
      <c r="AK79">
        <v>3</v>
      </c>
      <c r="AL79">
        <v>1908</v>
      </c>
      <c r="AM79">
        <v>1.0719061699856747</v>
      </c>
      <c r="AN79" t="s">
        <v>71</v>
      </c>
      <c r="AO79">
        <v>257.83999999999997</v>
      </c>
      <c r="AP79" t="s">
        <v>682</v>
      </c>
      <c r="AQ79" t="s">
        <v>116</v>
      </c>
      <c r="AR79" t="s">
        <v>118</v>
      </c>
      <c r="AS79" t="s">
        <v>116</v>
      </c>
      <c r="AT79" t="s">
        <v>118</v>
      </c>
      <c r="AU79" t="s">
        <v>219</v>
      </c>
      <c r="AV79" t="s">
        <v>358</v>
      </c>
      <c r="AW79" t="s">
        <v>71</v>
      </c>
      <c r="AX79">
        <v>8255</v>
      </c>
      <c r="AY79" t="s">
        <v>470</v>
      </c>
      <c r="AZ79">
        <v>9</v>
      </c>
      <c r="BA79" t="s">
        <v>574</v>
      </c>
      <c r="BB79">
        <v>13</v>
      </c>
      <c r="BC79">
        <v>1</v>
      </c>
      <c r="BE79" t="s">
        <v>71</v>
      </c>
      <c r="BF79">
        <v>0</v>
      </c>
      <c r="BG79" t="s">
        <v>389</v>
      </c>
      <c r="BI79" t="s">
        <v>116</v>
      </c>
      <c r="BJ79" t="s">
        <v>358</v>
      </c>
      <c r="BK79" t="s">
        <v>71</v>
      </c>
      <c r="BL79">
        <v>1.0719061699856747</v>
      </c>
      <c r="BM79">
        <v>8255</v>
      </c>
      <c r="BN79" t="s">
        <v>118</v>
      </c>
      <c r="BO79" t="s">
        <v>219</v>
      </c>
      <c r="BP79">
        <v>13</v>
      </c>
      <c r="BQ79">
        <v>2027.1279999999997</v>
      </c>
      <c r="BR79">
        <v>1.100657210554185E-2</v>
      </c>
      <c r="BS79">
        <v>0.34871026777450731</v>
      </c>
      <c r="BT79">
        <v>0.19288372515203778</v>
      </c>
      <c r="BU79">
        <v>11.002000000000001</v>
      </c>
      <c r="BV79">
        <v>0.19732350399185453</v>
      </c>
      <c r="BW79">
        <v>15.440564187362616</v>
      </c>
      <c r="BX79">
        <v>3</v>
      </c>
      <c r="BY79">
        <v>4</v>
      </c>
      <c r="BZ79">
        <v>313</v>
      </c>
    </row>
    <row r="80" spans="1:78" ht="16.5">
      <c r="A80" s="42" t="str">
        <f t="shared" si="19"/>
        <v>강인여객</v>
      </c>
      <c r="B80" s="43" t="str">
        <f t="shared" si="20"/>
        <v>신현중</v>
      </c>
      <c r="C80" s="44" t="str">
        <f t="shared" si="21"/>
        <v>S</v>
      </c>
      <c r="D80" s="45">
        <f t="shared" si="22"/>
        <v>1.1519047619047618</v>
      </c>
      <c r="E80" s="46">
        <f t="shared" si="23"/>
        <v>6259</v>
      </c>
      <c r="F80" s="47" t="str">
        <f t="shared" si="24"/>
        <v>103-1</v>
      </c>
      <c r="G80" s="48" t="str">
        <f t="shared" si="25"/>
        <v>70바5970</v>
      </c>
      <c r="H80" s="49">
        <f t="shared" si="26"/>
        <v>2</v>
      </c>
      <c r="I80" s="50">
        <f t="shared" si="27"/>
        <v>431.87</v>
      </c>
      <c r="J80" s="51">
        <f t="shared" si="28"/>
        <v>6.3090188000583499E-3</v>
      </c>
      <c r="K80" s="51">
        <f t="shared" si="29"/>
        <v>0.34536413058908416</v>
      </c>
      <c r="L80" s="51">
        <f t="shared" si="30"/>
        <v>0.16903234769722369</v>
      </c>
      <c r="M80" s="52">
        <f t="shared" si="31"/>
        <v>10.37</v>
      </c>
      <c r="N80" s="53">
        <f t="shared" si="32"/>
        <v>0</v>
      </c>
      <c r="O80" s="53">
        <f t="shared" si="33"/>
        <v>21.765809155532914</v>
      </c>
      <c r="P80" s="111">
        <f t="shared" si="34"/>
        <v>0</v>
      </c>
      <c r="Q80" s="112">
        <f t="shared" si="35"/>
        <v>0</v>
      </c>
      <c r="R80" s="112">
        <f t="shared" si="36"/>
        <v>94</v>
      </c>
      <c r="T80">
        <v>502</v>
      </c>
      <c r="U80">
        <v>6259</v>
      </c>
      <c r="V80" t="s">
        <v>381</v>
      </c>
      <c r="W80">
        <v>431.87</v>
      </c>
      <c r="X80">
        <v>172.63300000000001</v>
      </c>
      <c r="Y80">
        <v>2.5019999999999998</v>
      </c>
      <c r="Z80">
        <v>10.37</v>
      </c>
      <c r="AA80">
        <v>25.535824999999999</v>
      </c>
      <c r="AB80">
        <v>0.161106</v>
      </c>
      <c r="AC80">
        <v>8.8191579999999998</v>
      </c>
      <c r="AD80" s="1">
        <v>73</v>
      </c>
      <c r="AE80">
        <v>0</v>
      </c>
      <c r="AF80">
        <v>94</v>
      </c>
      <c r="AG80">
        <v>73</v>
      </c>
      <c r="AH80">
        <v>16.912317999999999</v>
      </c>
      <c r="AI80">
        <v>182.3</v>
      </c>
      <c r="AJ80">
        <v>0</v>
      </c>
      <c r="AK80">
        <v>0</v>
      </c>
      <c r="AL80">
        <v>0</v>
      </c>
      <c r="AM80">
        <v>1.1519047619047618</v>
      </c>
      <c r="AN80" t="s">
        <v>71</v>
      </c>
      <c r="AO80">
        <v>319.81299999999999</v>
      </c>
      <c r="AP80" t="s">
        <v>683</v>
      </c>
      <c r="AQ80" t="s">
        <v>116</v>
      </c>
      <c r="AR80" t="s">
        <v>118</v>
      </c>
      <c r="AS80" t="s">
        <v>116</v>
      </c>
      <c r="AT80" t="s">
        <v>118</v>
      </c>
      <c r="AU80" t="s">
        <v>208</v>
      </c>
      <c r="AV80" t="s">
        <v>381</v>
      </c>
      <c r="AW80" t="s">
        <v>71</v>
      </c>
      <c r="AX80">
        <v>6259</v>
      </c>
      <c r="AY80" t="s">
        <v>470</v>
      </c>
      <c r="AZ80">
        <v>3</v>
      </c>
      <c r="BA80" t="s">
        <v>502</v>
      </c>
      <c r="BB80">
        <v>2</v>
      </c>
      <c r="BC80">
        <v>1</v>
      </c>
      <c r="BE80" t="s">
        <v>66</v>
      </c>
      <c r="BF80">
        <v>1</v>
      </c>
      <c r="BG80" t="s">
        <v>386</v>
      </c>
      <c r="BI80" t="s">
        <v>116</v>
      </c>
      <c r="BJ80" t="s">
        <v>381</v>
      </c>
      <c r="BK80" t="s">
        <v>71</v>
      </c>
      <c r="BL80">
        <v>1.1519047619047618</v>
      </c>
      <c r="BM80">
        <v>6259</v>
      </c>
      <c r="BN80" t="s">
        <v>118</v>
      </c>
      <c r="BO80" t="s">
        <v>208</v>
      </c>
      <c r="BP80">
        <v>2</v>
      </c>
      <c r="BQ80">
        <v>431.87</v>
      </c>
      <c r="BR80">
        <v>6.3090188000583499E-3</v>
      </c>
      <c r="BS80">
        <v>0.34536413058908416</v>
      </c>
      <c r="BT80">
        <v>0.16903234769722369</v>
      </c>
      <c r="BU80">
        <v>10.37</v>
      </c>
      <c r="BV80">
        <v>0</v>
      </c>
      <c r="BW80">
        <v>21.765809155532914</v>
      </c>
      <c r="BX80">
        <v>0</v>
      </c>
      <c r="BY80">
        <v>0</v>
      </c>
      <c r="BZ80">
        <v>94</v>
      </c>
    </row>
    <row r="81" spans="1:78" ht="16.5">
      <c r="A81" s="59" t="str">
        <f t="shared" si="19"/>
        <v>강인여객</v>
      </c>
      <c r="B81" s="60" t="str">
        <f t="shared" si="20"/>
        <v>안낙근</v>
      </c>
      <c r="C81" s="61" t="str">
        <f t="shared" si="21"/>
        <v>S</v>
      </c>
      <c r="D81" s="62">
        <f t="shared" si="22"/>
        <v>1.0165789547671356</v>
      </c>
      <c r="E81" s="63">
        <f t="shared" si="23"/>
        <v>5908</v>
      </c>
      <c r="F81" s="64" t="str">
        <f t="shared" si="24"/>
        <v>103</v>
      </c>
      <c r="G81" s="65" t="str">
        <f t="shared" si="25"/>
        <v>72바1604</v>
      </c>
      <c r="H81" s="66">
        <f t="shared" si="26"/>
        <v>11</v>
      </c>
      <c r="I81" s="67">
        <f t="shared" si="27"/>
        <v>1741.6029999999998</v>
      </c>
      <c r="J81" s="68">
        <f t="shared" si="28"/>
        <v>1.4444661037585261E-2</v>
      </c>
      <c r="K81" s="68">
        <f t="shared" si="29"/>
        <v>0.37841998905526125</v>
      </c>
      <c r="L81" s="68">
        <f t="shared" si="30"/>
        <v>0.21302214109644968</v>
      </c>
      <c r="M81" s="69">
        <f t="shared" si="31"/>
        <v>13.754</v>
      </c>
      <c r="N81" s="70">
        <f t="shared" si="32"/>
        <v>0.17225510061707522</v>
      </c>
      <c r="O81" s="70">
        <f t="shared" si="33"/>
        <v>32.728469117244288</v>
      </c>
      <c r="P81" s="109">
        <f t="shared" si="34"/>
        <v>73</v>
      </c>
      <c r="Q81" s="110">
        <f t="shared" si="35"/>
        <v>3</v>
      </c>
      <c r="R81" s="110">
        <f t="shared" si="36"/>
        <v>578</v>
      </c>
      <c r="T81">
        <v>502</v>
      </c>
      <c r="U81">
        <v>5908</v>
      </c>
      <c r="V81" t="s">
        <v>298</v>
      </c>
      <c r="W81">
        <v>1775.7429999999999</v>
      </c>
      <c r="X81">
        <v>818.44200000000001</v>
      </c>
      <c r="Y81">
        <v>2.17</v>
      </c>
      <c r="Z81">
        <v>13.754</v>
      </c>
      <c r="AA81">
        <v>107.01580300000001</v>
      </c>
      <c r="AB81">
        <v>1.5458069999999999</v>
      </c>
      <c r="AC81">
        <v>40.496918999999998</v>
      </c>
      <c r="AD81" s="1">
        <v>371</v>
      </c>
      <c r="AE81">
        <v>3</v>
      </c>
      <c r="AF81">
        <v>578</v>
      </c>
      <c r="AG81">
        <v>88</v>
      </c>
      <c r="AH81">
        <v>16.593278000000002</v>
      </c>
      <c r="AI81">
        <v>1020.5</v>
      </c>
      <c r="AJ81">
        <v>12.9</v>
      </c>
      <c r="AK81">
        <v>73</v>
      </c>
      <c r="AL81">
        <v>1161</v>
      </c>
      <c r="AM81">
        <v>1.0165789547671356</v>
      </c>
      <c r="AN81" t="s">
        <v>71</v>
      </c>
      <c r="AO81">
        <v>403.47699999999998</v>
      </c>
      <c r="AP81" t="s">
        <v>684</v>
      </c>
      <c r="AQ81" t="s">
        <v>116</v>
      </c>
      <c r="AR81" t="s">
        <v>117</v>
      </c>
      <c r="AS81" t="s">
        <v>116</v>
      </c>
      <c r="AT81" t="s">
        <v>117</v>
      </c>
      <c r="AU81" t="s">
        <v>198</v>
      </c>
      <c r="AV81" t="s">
        <v>298</v>
      </c>
      <c r="AW81" t="s">
        <v>71</v>
      </c>
      <c r="AX81">
        <v>5908</v>
      </c>
      <c r="AY81" t="s">
        <v>466</v>
      </c>
      <c r="AZ81">
        <v>9</v>
      </c>
      <c r="BA81" t="s">
        <v>526</v>
      </c>
      <c r="BB81">
        <v>11</v>
      </c>
      <c r="BC81">
        <v>1</v>
      </c>
      <c r="BE81" t="s">
        <v>71</v>
      </c>
      <c r="BF81">
        <v>0</v>
      </c>
      <c r="BG81" t="s">
        <v>389</v>
      </c>
      <c r="BI81" t="s">
        <v>116</v>
      </c>
      <c r="BJ81" t="s">
        <v>298</v>
      </c>
      <c r="BK81" t="s">
        <v>71</v>
      </c>
      <c r="BL81">
        <v>1.0165789547671356</v>
      </c>
      <c r="BM81">
        <v>5908</v>
      </c>
      <c r="BN81" t="s">
        <v>117</v>
      </c>
      <c r="BO81" t="s">
        <v>198</v>
      </c>
      <c r="BP81">
        <v>11</v>
      </c>
      <c r="BQ81">
        <v>1741.6029999999998</v>
      </c>
      <c r="BR81">
        <v>1.4444661037585261E-2</v>
      </c>
      <c r="BS81">
        <v>0.37841998905526125</v>
      </c>
      <c r="BT81">
        <v>0.20892662958547492</v>
      </c>
      <c r="BU81">
        <v>13.754</v>
      </c>
      <c r="BV81">
        <v>0.17225510061707522</v>
      </c>
      <c r="BW81">
        <v>32.728469117244288</v>
      </c>
      <c r="BX81">
        <v>73</v>
      </c>
      <c r="BY81">
        <v>3</v>
      </c>
      <c r="BZ81">
        <v>578</v>
      </c>
    </row>
    <row r="82" spans="1:78" ht="16.5">
      <c r="A82" s="42" t="str">
        <f t="shared" si="19"/>
        <v>강인여객</v>
      </c>
      <c r="B82" s="43" t="str">
        <f t="shared" si="20"/>
        <v>오인성</v>
      </c>
      <c r="C82" s="44" t="str">
        <f t="shared" si="21"/>
        <v>D</v>
      </c>
      <c r="D82" s="45">
        <f t="shared" si="22"/>
        <v>0.82668316532698549</v>
      </c>
      <c r="E82" s="46">
        <f t="shared" si="23"/>
        <v>1370</v>
      </c>
      <c r="F82" s="47" t="str">
        <f t="shared" si="24"/>
        <v>103</v>
      </c>
      <c r="G82" s="48" t="str">
        <f t="shared" si="25"/>
        <v>70바5025</v>
      </c>
      <c r="H82" s="49">
        <f t="shared" si="26"/>
        <v>3</v>
      </c>
      <c r="I82" s="50">
        <f t="shared" si="27"/>
        <v>2334.491</v>
      </c>
      <c r="J82" s="51">
        <f t="shared" si="28"/>
        <v>2.1176476158380787E-2</v>
      </c>
      <c r="K82" s="51">
        <f t="shared" si="29"/>
        <v>0.40170251113453426</v>
      </c>
      <c r="L82" s="51">
        <f t="shared" si="30"/>
        <v>0.24673472718464109</v>
      </c>
      <c r="M82" s="52">
        <f t="shared" si="31"/>
        <v>20.029</v>
      </c>
      <c r="N82" s="53" t="str">
        <f t="shared" si="32"/>
        <v>-</v>
      </c>
      <c r="O82" s="53" t="str">
        <f t="shared" si="33"/>
        <v>-</v>
      </c>
      <c r="P82" s="111">
        <f t="shared" si="34"/>
        <v>18</v>
      </c>
      <c r="Q82" s="112">
        <f t="shared" si="35"/>
        <v>33</v>
      </c>
      <c r="R82" s="112">
        <f t="shared" si="36"/>
        <v>2391</v>
      </c>
      <c r="T82">
        <v>502</v>
      </c>
      <c r="U82">
        <v>1370</v>
      </c>
      <c r="V82" t="s">
        <v>299</v>
      </c>
      <c r="W82">
        <v>2334.491</v>
      </c>
      <c r="X82">
        <v>1339.287</v>
      </c>
      <c r="Y82">
        <v>1.7430000000000001</v>
      </c>
      <c r="Z82">
        <v>20.029</v>
      </c>
      <c r="AA82">
        <v>141.08829900000001</v>
      </c>
      <c r="AB82">
        <v>2.9877530000000001</v>
      </c>
      <c r="AC82">
        <v>56.675524000000003</v>
      </c>
      <c r="AD82" s="1">
        <v>576</v>
      </c>
      <c r="AE82">
        <v>33</v>
      </c>
      <c r="AF82">
        <v>2391</v>
      </c>
      <c r="AG82">
        <v>93</v>
      </c>
      <c r="AH82">
        <v>16.546310999999999</v>
      </c>
      <c r="AI82">
        <v>2955.9</v>
      </c>
      <c r="AJ82">
        <v>107.3</v>
      </c>
      <c r="AK82">
        <v>18</v>
      </c>
      <c r="AL82">
        <v>9903</v>
      </c>
      <c r="AM82">
        <v>0.82668316532698549</v>
      </c>
      <c r="AN82" t="s">
        <v>67</v>
      </c>
      <c r="AO82">
        <v>2093.9720000000002</v>
      </c>
      <c r="AP82" t="s">
        <v>685</v>
      </c>
      <c r="AQ82" t="s">
        <v>116</v>
      </c>
      <c r="AR82" t="s">
        <v>117</v>
      </c>
      <c r="AS82" t="s">
        <v>116</v>
      </c>
      <c r="AT82" t="s">
        <v>117</v>
      </c>
      <c r="AU82" t="s">
        <v>169</v>
      </c>
      <c r="AV82" t="s">
        <v>299</v>
      </c>
      <c r="AW82" t="s">
        <v>67</v>
      </c>
      <c r="AX82">
        <v>1370</v>
      </c>
      <c r="AY82" t="s">
        <v>454</v>
      </c>
      <c r="AZ82">
        <v>8</v>
      </c>
      <c r="BA82" t="s">
        <v>422</v>
      </c>
      <c r="BB82">
        <v>3</v>
      </c>
      <c r="BC82">
        <v>1</v>
      </c>
      <c r="BE82" t="s">
        <v>67</v>
      </c>
      <c r="BF82">
        <v>0</v>
      </c>
      <c r="BG82" t="s">
        <v>389</v>
      </c>
      <c r="BI82" t="s">
        <v>116</v>
      </c>
      <c r="BJ82" t="s">
        <v>299</v>
      </c>
      <c r="BK82" t="s">
        <v>67</v>
      </c>
      <c r="BL82">
        <v>0.82668316532698549</v>
      </c>
      <c r="BM82">
        <v>1370</v>
      </c>
      <c r="BN82" t="s">
        <v>117</v>
      </c>
      <c r="BO82" t="s">
        <v>169</v>
      </c>
      <c r="BP82">
        <v>3</v>
      </c>
      <c r="BQ82">
        <v>2334.491</v>
      </c>
      <c r="BR82">
        <v>2.1176476158380787E-2</v>
      </c>
      <c r="BS82">
        <v>0.40170251113453426</v>
      </c>
      <c r="BT82">
        <v>0.24673472718464109</v>
      </c>
      <c r="BU82">
        <v>20.029</v>
      </c>
      <c r="BV82" t="s">
        <v>460</v>
      </c>
      <c r="BW82" t="s">
        <v>460</v>
      </c>
      <c r="BX82">
        <v>18</v>
      </c>
      <c r="BY82">
        <v>33</v>
      </c>
      <c r="BZ82">
        <v>2391</v>
      </c>
    </row>
    <row r="83" spans="1:78" ht="16.5">
      <c r="A83" s="59" t="str">
        <f t="shared" si="19"/>
        <v>강인여객</v>
      </c>
      <c r="B83" s="60" t="str">
        <f t="shared" si="20"/>
        <v>오재철</v>
      </c>
      <c r="C83" s="61" t="str">
        <f t="shared" si="21"/>
        <v>S</v>
      </c>
      <c r="D83" s="62">
        <f t="shared" si="22"/>
        <v>1.0444744009989919</v>
      </c>
      <c r="E83" s="63">
        <f t="shared" si="23"/>
        <v>3499</v>
      </c>
      <c r="F83" s="64" t="str">
        <f t="shared" si="24"/>
        <v>103</v>
      </c>
      <c r="G83" s="65" t="str">
        <f t="shared" si="25"/>
        <v>70바5947</v>
      </c>
      <c r="H83" s="66">
        <f t="shared" si="26"/>
        <v>13</v>
      </c>
      <c r="I83" s="67">
        <f t="shared" si="27"/>
        <v>2311.0219999999999</v>
      </c>
      <c r="J83" s="68">
        <f t="shared" si="28"/>
        <v>7.2012912134416188E-3</v>
      </c>
      <c r="K83" s="68">
        <f t="shared" si="29"/>
        <v>0.36862259431945554</v>
      </c>
      <c r="L83" s="68">
        <f t="shared" si="30"/>
        <v>0.18087235863613588</v>
      </c>
      <c r="M83" s="69">
        <f t="shared" si="31"/>
        <v>12.305999999999999</v>
      </c>
      <c r="N83" s="70">
        <f t="shared" si="32"/>
        <v>0.2163544959762391</v>
      </c>
      <c r="O83" s="70">
        <f t="shared" si="33"/>
        <v>25.875997718758196</v>
      </c>
      <c r="P83" s="109">
        <f t="shared" si="34"/>
        <v>6</v>
      </c>
      <c r="Q83" s="110">
        <f t="shared" si="35"/>
        <v>5</v>
      </c>
      <c r="R83" s="110">
        <f t="shared" si="36"/>
        <v>598</v>
      </c>
      <c r="T83">
        <v>502</v>
      </c>
      <c r="U83">
        <v>3499</v>
      </c>
      <c r="V83" t="s">
        <v>434</v>
      </c>
      <c r="W83">
        <v>2311.0219999999999</v>
      </c>
      <c r="X83">
        <v>1019.117</v>
      </c>
      <c r="Y83">
        <v>2.2679999999999998</v>
      </c>
      <c r="Z83">
        <v>12.305999999999999</v>
      </c>
      <c r="AA83">
        <v>138.01219399999999</v>
      </c>
      <c r="AB83">
        <v>0.99386600000000003</v>
      </c>
      <c r="AC83">
        <v>50.874412999999997</v>
      </c>
      <c r="AD83" s="1">
        <v>418</v>
      </c>
      <c r="AE83">
        <v>5</v>
      </c>
      <c r="AF83">
        <v>598</v>
      </c>
      <c r="AG83">
        <v>92</v>
      </c>
      <c r="AH83">
        <v>16.745056000000002</v>
      </c>
      <c r="AI83">
        <v>3161.1</v>
      </c>
      <c r="AJ83">
        <v>90.5</v>
      </c>
      <c r="AK83">
        <v>6</v>
      </c>
      <c r="AL83">
        <v>3213</v>
      </c>
      <c r="AM83">
        <v>1.0444744009989919</v>
      </c>
      <c r="AN83" t="s">
        <v>71</v>
      </c>
      <c r="AO83">
        <v>407.38200000000001</v>
      </c>
      <c r="AP83" t="s">
        <v>686</v>
      </c>
      <c r="AQ83" t="s">
        <v>116</v>
      </c>
      <c r="AR83" t="s">
        <v>117</v>
      </c>
      <c r="AS83" t="s">
        <v>116</v>
      </c>
      <c r="AT83" t="s">
        <v>117</v>
      </c>
      <c r="AU83" t="s">
        <v>183</v>
      </c>
      <c r="AV83" t="s">
        <v>434</v>
      </c>
      <c r="AW83" t="s">
        <v>71</v>
      </c>
      <c r="AX83">
        <v>3499</v>
      </c>
      <c r="AY83" t="s">
        <v>466</v>
      </c>
      <c r="AZ83">
        <v>5</v>
      </c>
      <c r="BA83" t="s">
        <v>467</v>
      </c>
      <c r="BB83">
        <v>13</v>
      </c>
      <c r="BC83">
        <v>1</v>
      </c>
      <c r="BE83" t="s">
        <v>71</v>
      </c>
      <c r="BF83">
        <v>0</v>
      </c>
      <c r="BG83" t="s">
        <v>389</v>
      </c>
      <c r="BI83" t="s">
        <v>116</v>
      </c>
      <c r="BJ83" t="s">
        <v>434</v>
      </c>
      <c r="BK83" t="s">
        <v>71</v>
      </c>
      <c r="BL83">
        <v>1.0444744009989919</v>
      </c>
      <c r="BM83">
        <v>3499</v>
      </c>
      <c r="BN83" t="s">
        <v>117</v>
      </c>
      <c r="BO83" t="s">
        <v>183</v>
      </c>
      <c r="BP83">
        <v>13</v>
      </c>
      <c r="BQ83">
        <v>2311.0219999999999</v>
      </c>
      <c r="BR83">
        <v>7.2012912134416188E-3</v>
      </c>
      <c r="BS83">
        <v>0.36862259431945554</v>
      </c>
      <c r="BT83">
        <v>0.18087235863613588</v>
      </c>
      <c r="BU83">
        <v>12.305999999999999</v>
      </c>
      <c r="BV83">
        <v>0.2163544959762391</v>
      </c>
      <c r="BW83">
        <v>25.875997718758196</v>
      </c>
      <c r="BX83">
        <v>6</v>
      </c>
      <c r="BY83">
        <v>5</v>
      </c>
      <c r="BZ83">
        <v>598</v>
      </c>
    </row>
    <row r="84" spans="1:78" ht="16.5">
      <c r="A84" s="42" t="str">
        <f t="shared" si="19"/>
        <v>강인여객</v>
      </c>
      <c r="B84" s="43" t="str">
        <f t="shared" si="20"/>
        <v>오창석</v>
      </c>
      <c r="C84" s="44" t="str">
        <f t="shared" si="21"/>
        <v>B</v>
      </c>
      <c r="D84" s="45">
        <f t="shared" si="22"/>
        <v>0.94594588643704236</v>
      </c>
      <c r="E84" s="46">
        <f t="shared" si="23"/>
        <v>3594</v>
      </c>
      <c r="F84" s="47" t="str">
        <f t="shared" si="24"/>
        <v>급행91</v>
      </c>
      <c r="G84" s="48" t="str">
        <f t="shared" si="25"/>
        <v>72바1602</v>
      </c>
      <c r="H84" s="49">
        <f t="shared" si="26"/>
        <v>4</v>
      </c>
      <c r="I84" s="50">
        <f t="shared" si="27"/>
        <v>2638.0419999999999</v>
      </c>
      <c r="J84" s="51">
        <f t="shared" si="28"/>
        <v>1.822085340921073E-3</v>
      </c>
      <c r="K84" s="51">
        <f t="shared" si="29"/>
        <v>0.30544220328474314</v>
      </c>
      <c r="L84" s="51">
        <f t="shared" si="30"/>
        <v>0.30590870046799862</v>
      </c>
      <c r="M84" s="52">
        <f t="shared" si="31"/>
        <v>18.082000000000001</v>
      </c>
      <c r="N84" s="53">
        <f t="shared" si="32"/>
        <v>0.60651043463295884</v>
      </c>
      <c r="O84" s="53">
        <f t="shared" si="33"/>
        <v>17.816244017343166</v>
      </c>
      <c r="P84" s="111">
        <f t="shared" si="34"/>
        <v>10</v>
      </c>
      <c r="Q84" s="112">
        <f t="shared" si="35"/>
        <v>16</v>
      </c>
      <c r="R84" s="112">
        <f t="shared" si="36"/>
        <v>470</v>
      </c>
      <c r="T84">
        <v>502</v>
      </c>
      <c r="U84">
        <v>3594</v>
      </c>
      <c r="V84" t="s">
        <v>300</v>
      </c>
      <c r="W84">
        <v>2638.0419999999999</v>
      </c>
      <c r="X84">
        <v>1038.0070000000001</v>
      </c>
      <c r="Y84">
        <v>2.5409999999999999</v>
      </c>
      <c r="Z84">
        <v>18.082000000000001</v>
      </c>
      <c r="AA84">
        <v>93.436347999999995</v>
      </c>
      <c r="AB84">
        <v>0.17024900000000001</v>
      </c>
      <c r="AC84">
        <v>28.539404000000001</v>
      </c>
      <c r="AD84" s="1">
        <v>807</v>
      </c>
      <c r="AE84">
        <v>16</v>
      </c>
      <c r="AF84">
        <v>470</v>
      </c>
      <c r="AG84">
        <v>91</v>
      </c>
      <c r="AH84">
        <v>28.233573</v>
      </c>
      <c r="AI84">
        <v>10192.9</v>
      </c>
      <c r="AJ84">
        <v>1814.1</v>
      </c>
      <c r="AK84">
        <v>10</v>
      </c>
      <c r="AL84">
        <v>2030</v>
      </c>
      <c r="AM84">
        <v>0.94594588643704236</v>
      </c>
      <c r="AN84" t="s">
        <v>68</v>
      </c>
      <c r="AO84">
        <v>2071.1610000000001</v>
      </c>
      <c r="AP84" t="s">
        <v>687</v>
      </c>
      <c r="AQ84" t="s">
        <v>116</v>
      </c>
      <c r="AR84" t="s">
        <v>120</v>
      </c>
      <c r="AS84" t="s">
        <v>116</v>
      </c>
      <c r="AT84" t="s">
        <v>120</v>
      </c>
      <c r="AU84" t="s">
        <v>240</v>
      </c>
      <c r="AV84" t="s">
        <v>300</v>
      </c>
      <c r="AW84" t="s">
        <v>68</v>
      </c>
      <c r="AX84">
        <v>3594</v>
      </c>
      <c r="AY84" t="s">
        <v>463</v>
      </c>
      <c r="AZ84">
        <v>1</v>
      </c>
      <c r="BA84" t="s">
        <v>374</v>
      </c>
      <c r="BB84">
        <v>4</v>
      </c>
      <c r="BC84">
        <v>1</v>
      </c>
      <c r="BE84" t="s">
        <v>69</v>
      </c>
      <c r="BF84">
        <v>1</v>
      </c>
      <c r="BG84" t="s">
        <v>386</v>
      </c>
      <c r="BI84" t="s">
        <v>116</v>
      </c>
      <c r="BJ84" t="s">
        <v>300</v>
      </c>
      <c r="BK84" t="s">
        <v>68</v>
      </c>
      <c r="BL84">
        <v>0.94594588643704236</v>
      </c>
      <c r="BM84">
        <v>3594</v>
      </c>
      <c r="BN84" t="s">
        <v>120</v>
      </c>
      <c r="BO84" t="s">
        <v>240</v>
      </c>
      <c r="BP84">
        <v>4</v>
      </c>
      <c r="BQ84">
        <v>2638.0419999999999</v>
      </c>
      <c r="BR84">
        <v>1.822085340921073E-3</v>
      </c>
      <c r="BS84">
        <v>0.30544220328474314</v>
      </c>
      <c r="BT84">
        <v>0.30590870046799862</v>
      </c>
      <c r="BU84">
        <v>18.082000000000001</v>
      </c>
      <c r="BV84">
        <v>0.60651043463295884</v>
      </c>
      <c r="BW84">
        <v>17.816244017343166</v>
      </c>
      <c r="BX84">
        <v>10</v>
      </c>
      <c r="BY84">
        <v>16</v>
      </c>
      <c r="BZ84">
        <v>470</v>
      </c>
    </row>
    <row r="85" spans="1:78" ht="16.5">
      <c r="A85" s="59" t="str">
        <f t="shared" si="19"/>
        <v>강인여객</v>
      </c>
      <c r="B85" s="60" t="str">
        <f t="shared" si="20"/>
        <v>유병원</v>
      </c>
      <c r="C85" s="61" t="str">
        <f t="shared" si="21"/>
        <v>A</v>
      </c>
      <c r="D85" s="62">
        <f t="shared" si="22"/>
        <v>0.9621608430203441</v>
      </c>
      <c r="E85" s="63">
        <f t="shared" si="23"/>
        <v>3314</v>
      </c>
      <c r="F85" s="64" t="str">
        <f t="shared" si="24"/>
        <v>103-1</v>
      </c>
      <c r="G85" s="65" t="str">
        <f t="shared" si="25"/>
        <v>70바6095</v>
      </c>
      <c r="H85" s="66">
        <f t="shared" si="26"/>
        <v>2</v>
      </c>
      <c r="I85" s="67">
        <f t="shared" si="27"/>
        <v>2303.6240000000003</v>
      </c>
      <c r="J85" s="68">
        <f t="shared" si="28"/>
        <v>2.0600252290486849E-2</v>
      </c>
      <c r="K85" s="68">
        <f t="shared" si="29"/>
        <v>0.36141570961716146</v>
      </c>
      <c r="L85" s="68">
        <f t="shared" si="30"/>
        <v>0.15584140467367938</v>
      </c>
      <c r="M85" s="69">
        <f t="shared" si="31"/>
        <v>11.696999999999999</v>
      </c>
      <c r="N85" s="70">
        <f t="shared" si="32"/>
        <v>0.34727889620875624</v>
      </c>
      <c r="O85" s="70">
        <f t="shared" si="33"/>
        <v>4.9487242709747763</v>
      </c>
      <c r="P85" s="109">
        <f t="shared" si="34"/>
        <v>7</v>
      </c>
      <c r="Q85" s="110">
        <f t="shared" si="35"/>
        <v>8</v>
      </c>
      <c r="R85" s="110">
        <f t="shared" si="36"/>
        <v>114</v>
      </c>
      <c r="T85">
        <v>502</v>
      </c>
      <c r="U85">
        <v>3314</v>
      </c>
      <c r="V85" t="s">
        <v>301</v>
      </c>
      <c r="W85">
        <v>2303.6239999999998</v>
      </c>
      <c r="X85">
        <v>1043.798</v>
      </c>
      <c r="Y85">
        <v>2.2069999999999999</v>
      </c>
      <c r="Z85">
        <v>11.696999999999999</v>
      </c>
      <c r="AA85">
        <v>141.17773700000001</v>
      </c>
      <c r="AB85">
        <v>2.9082970000000001</v>
      </c>
      <c r="AC85">
        <v>51.023851999999998</v>
      </c>
      <c r="AD85" s="1">
        <v>359</v>
      </c>
      <c r="AE85">
        <v>8</v>
      </c>
      <c r="AF85">
        <v>114</v>
      </c>
      <c r="AG85">
        <v>82</v>
      </c>
      <c r="AH85">
        <v>16.31719</v>
      </c>
      <c r="AI85">
        <v>284.10000000000002</v>
      </c>
      <c r="AJ85">
        <v>0</v>
      </c>
      <c r="AK85">
        <v>7</v>
      </c>
      <c r="AL85">
        <v>1371</v>
      </c>
      <c r="AM85">
        <v>0.9621608430203441</v>
      </c>
      <c r="AN85" t="s">
        <v>66</v>
      </c>
      <c r="AO85">
        <v>2190.7620000000002</v>
      </c>
      <c r="AP85" t="s">
        <v>688</v>
      </c>
      <c r="AQ85" t="s">
        <v>116</v>
      </c>
      <c r="AR85" t="s">
        <v>118</v>
      </c>
      <c r="AS85" t="s">
        <v>116</v>
      </c>
      <c r="AT85" t="s">
        <v>118</v>
      </c>
      <c r="AU85" t="s">
        <v>216</v>
      </c>
      <c r="AV85" t="s">
        <v>301</v>
      </c>
      <c r="AW85" t="s">
        <v>66</v>
      </c>
      <c r="AX85">
        <v>3314</v>
      </c>
      <c r="AY85" t="s">
        <v>480</v>
      </c>
      <c r="AZ85">
        <v>7</v>
      </c>
      <c r="BA85" t="s">
        <v>534</v>
      </c>
      <c r="BB85">
        <v>2</v>
      </c>
      <c r="BC85">
        <v>1</v>
      </c>
      <c r="BE85" t="s">
        <v>66</v>
      </c>
      <c r="BF85">
        <v>0</v>
      </c>
      <c r="BG85" t="s">
        <v>389</v>
      </c>
      <c r="BI85" t="s">
        <v>116</v>
      </c>
      <c r="BJ85" t="s">
        <v>301</v>
      </c>
      <c r="BK85" t="s">
        <v>66</v>
      </c>
      <c r="BL85">
        <v>0.9621608430203441</v>
      </c>
      <c r="BM85">
        <v>3314</v>
      </c>
      <c r="BN85" t="s">
        <v>118</v>
      </c>
      <c r="BO85" t="s">
        <v>216</v>
      </c>
      <c r="BP85">
        <v>2</v>
      </c>
      <c r="BQ85">
        <v>2303.6240000000003</v>
      </c>
      <c r="BR85">
        <v>2.0600252290486849E-2</v>
      </c>
      <c r="BS85">
        <v>0.36141570961716146</v>
      </c>
      <c r="BT85">
        <v>0.15584140467367941</v>
      </c>
      <c r="BU85">
        <v>11.696999999999999</v>
      </c>
      <c r="BV85">
        <v>0.34727889620875624</v>
      </c>
      <c r="BW85">
        <v>4.9487242709747763</v>
      </c>
      <c r="BX85">
        <v>7</v>
      </c>
      <c r="BY85">
        <v>8</v>
      </c>
      <c r="BZ85">
        <v>114</v>
      </c>
    </row>
    <row r="86" spans="1:78" ht="16.5">
      <c r="A86" s="42" t="str">
        <f t="shared" si="19"/>
        <v>강인여객</v>
      </c>
      <c r="B86" s="43" t="str">
        <f t="shared" si="20"/>
        <v>유승진</v>
      </c>
      <c r="C86" s="44" t="str">
        <f t="shared" si="21"/>
        <v>C</v>
      </c>
      <c r="D86" s="45">
        <f t="shared" si="22"/>
        <v>0.86552957120116314</v>
      </c>
      <c r="E86" s="46">
        <f t="shared" si="23"/>
        <v>6690</v>
      </c>
      <c r="F86" s="47" t="str">
        <f t="shared" si="24"/>
        <v>103</v>
      </c>
      <c r="G86" s="48" t="str">
        <f t="shared" si="25"/>
        <v>70바5084</v>
      </c>
      <c r="H86" s="49">
        <f t="shared" si="26"/>
        <v>3</v>
      </c>
      <c r="I86" s="50">
        <f t="shared" si="27"/>
        <v>2200.0410000000002</v>
      </c>
      <c r="J86" s="51">
        <f t="shared" si="28"/>
        <v>1.6609151939616918E-2</v>
      </c>
      <c r="K86" s="51">
        <f t="shared" si="29"/>
        <v>0.39251933853361237</v>
      </c>
      <c r="L86" s="51">
        <f t="shared" si="30"/>
        <v>0.19590543994407375</v>
      </c>
      <c r="M86" s="52">
        <f t="shared" si="31"/>
        <v>18.556999999999999</v>
      </c>
      <c r="N86" s="53">
        <f t="shared" si="32"/>
        <v>0.9999813639836711</v>
      </c>
      <c r="O86" s="53">
        <f t="shared" si="33"/>
        <v>13.454294715416665</v>
      </c>
      <c r="P86" s="111">
        <f t="shared" si="34"/>
        <v>28</v>
      </c>
      <c r="Q86" s="112">
        <f t="shared" si="35"/>
        <v>22</v>
      </c>
      <c r="R86" s="112">
        <f t="shared" si="36"/>
        <v>296</v>
      </c>
      <c r="T86">
        <v>502</v>
      </c>
      <c r="U86">
        <v>6690</v>
      </c>
      <c r="V86" t="s">
        <v>302</v>
      </c>
      <c r="W86">
        <v>2200.0410000000002</v>
      </c>
      <c r="X86">
        <v>1208.1469999999999</v>
      </c>
      <c r="Y86">
        <v>1.821</v>
      </c>
      <c r="Z86">
        <v>18.556999999999999</v>
      </c>
      <c r="AA86">
        <v>136.235252</v>
      </c>
      <c r="AB86">
        <v>2.2627519999999999</v>
      </c>
      <c r="AC86">
        <v>53.474970999999996</v>
      </c>
      <c r="AD86" s="1">
        <v>431</v>
      </c>
      <c r="AE86">
        <v>22</v>
      </c>
      <c r="AF86">
        <v>296</v>
      </c>
      <c r="AG86">
        <v>90</v>
      </c>
      <c r="AH86">
        <v>16.148837</v>
      </c>
      <c r="AI86">
        <v>2840.5</v>
      </c>
      <c r="AJ86">
        <v>138.1</v>
      </c>
      <c r="AK86">
        <v>28</v>
      </c>
      <c r="AL86">
        <v>11395</v>
      </c>
      <c r="AM86">
        <v>0.86552957120116314</v>
      </c>
      <c r="AN86" t="s">
        <v>69</v>
      </c>
      <c r="AO86">
        <v>1940.74</v>
      </c>
      <c r="AP86" t="s">
        <v>689</v>
      </c>
      <c r="AQ86" t="s">
        <v>116</v>
      </c>
      <c r="AR86" t="s">
        <v>117</v>
      </c>
      <c r="AS86" t="s">
        <v>116</v>
      </c>
      <c r="AT86" t="s">
        <v>117</v>
      </c>
      <c r="AU86" t="s">
        <v>179</v>
      </c>
      <c r="AV86" t="s">
        <v>302</v>
      </c>
      <c r="AW86" t="s">
        <v>69</v>
      </c>
      <c r="AX86">
        <v>6690</v>
      </c>
      <c r="AY86" t="s">
        <v>455</v>
      </c>
      <c r="AZ86">
        <v>9</v>
      </c>
      <c r="BA86" t="s">
        <v>501</v>
      </c>
      <c r="BB86">
        <v>3</v>
      </c>
      <c r="BC86">
        <v>1</v>
      </c>
      <c r="BE86" t="s">
        <v>69</v>
      </c>
      <c r="BF86">
        <v>0</v>
      </c>
      <c r="BG86" t="s">
        <v>389</v>
      </c>
      <c r="BI86" t="s">
        <v>116</v>
      </c>
      <c r="BJ86" t="s">
        <v>302</v>
      </c>
      <c r="BK86" t="s">
        <v>69</v>
      </c>
      <c r="BL86">
        <v>0.86552957120116314</v>
      </c>
      <c r="BM86">
        <v>6690</v>
      </c>
      <c r="BN86" t="s">
        <v>117</v>
      </c>
      <c r="BO86" t="s">
        <v>179</v>
      </c>
      <c r="BP86">
        <v>3</v>
      </c>
      <c r="BQ86">
        <v>2200.0410000000002</v>
      </c>
      <c r="BR86">
        <v>1.6609151939616918E-2</v>
      </c>
      <c r="BS86">
        <v>0.39251933853361237</v>
      </c>
      <c r="BT86">
        <v>0.19590543994407375</v>
      </c>
      <c r="BU86">
        <v>18.556999999999999</v>
      </c>
      <c r="BV86">
        <v>0.9999813639836711</v>
      </c>
      <c r="BW86">
        <v>13.454294715416665</v>
      </c>
      <c r="BX86">
        <v>28</v>
      </c>
      <c r="BY86">
        <v>22</v>
      </c>
      <c r="BZ86">
        <v>296</v>
      </c>
    </row>
    <row r="87" spans="1:78" ht="16.5">
      <c r="A87" s="59" t="str">
        <f t="shared" si="19"/>
        <v>강인여객</v>
      </c>
      <c r="B87" s="60" t="str">
        <f t="shared" si="20"/>
        <v>유진혁</v>
      </c>
      <c r="C87" s="61" t="str">
        <f t="shared" si="21"/>
        <v>B</v>
      </c>
      <c r="D87" s="62">
        <f t="shared" si="22"/>
        <v>0.90701626058074947</v>
      </c>
      <c r="E87" s="63">
        <f t="shared" si="23"/>
        <v>1585</v>
      </c>
      <c r="F87" s="64" t="str">
        <f t="shared" si="24"/>
        <v>223</v>
      </c>
      <c r="G87" s="65" t="str">
        <f t="shared" si="25"/>
        <v>70바5993</v>
      </c>
      <c r="H87" s="66">
        <f t="shared" si="26"/>
        <v>3</v>
      </c>
      <c r="I87" s="67">
        <f t="shared" si="27"/>
        <v>4658.8599999999997</v>
      </c>
      <c r="J87" s="68">
        <f t="shared" si="28"/>
        <v>1.2225985255602249E-2</v>
      </c>
      <c r="K87" s="68">
        <f t="shared" si="29"/>
        <v>0.29068488110112872</v>
      </c>
      <c r="L87" s="68">
        <f t="shared" si="30"/>
        <v>0.17429156488926476</v>
      </c>
      <c r="M87" s="69">
        <f t="shared" si="31"/>
        <v>14.384</v>
      </c>
      <c r="N87" s="70">
        <f t="shared" si="32"/>
        <v>1.5239779688593349</v>
      </c>
      <c r="O87" s="70">
        <f t="shared" si="33"/>
        <v>36.91890290757825</v>
      </c>
      <c r="P87" s="109">
        <f t="shared" si="34"/>
        <v>27</v>
      </c>
      <c r="Q87" s="110">
        <f t="shared" si="35"/>
        <v>71</v>
      </c>
      <c r="R87" s="110">
        <f t="shared" si="36"/>
        <v>1724</v>
      </c>
      <c r="T87">
        <v>502</v>
      </c>
      <c r="U87">
        <v>1585</v>
      </c>
      <c r="V87" t="s">
        <v>303</v>
      </c>
      <c r="W87">
        <v>4682.5940000000001</v>
      </c>
      <c r="X87">
        <v>1983.894</v>
      </c>
      <c r="Y87">
        <v>2.36</v>
      </c>
      <c r="Z87">
        <v>14.384</v>
      </c>
      <c r="AA87">
        <v>201.64051799999999</v>
      </c>
      <c r="AB87">
        <v>2.4652539999999998</v>
      </c>
      <c r="AC87">
        <v>58.613849999999999</v>
      </c>
      <c r="AD87" s="1">
        <v>812</v>
      </c>
      <c r="AE87">
        <v>71</v>
      </c>
      <c r="AF87">
        <v>1724</v>
      </c>
      <c r="AG87">
        <v>90</v>
      </c>
      <c r="AH87">
        <v>23.222484999999999</v>
      </c>
      <c r="AI87">
        <v>28412.5</v>
      </c>
      <c r="AJ87">
        <v>6500.1</v>
      </c>
      <c r="AK87">
        <v>27</v>
      </c>
      <c r="AL87">
        <v>13001</v>
      </c>
      <c r="AM87">
        <v>0.90701626058074947</v>
      </c>
      <c r="AN87" t="s">
        <v>68</v>
      </c>
      <c r="AO87">
        <v>3982.6309999999999</v>
      </c>
      <c r="AP87" t="s">
        <v>690</v>
      </c>
      <c r="AQ87" t="s">
        <v>116</v>
      </c>
      <c r="AR87" t="s">
        <v>119</v>
      </c>
      <c r="AS87" t="s">
        <v>116</v>
      </c>
      <c r="AT87" t="s">
        <v>119</v>
      </c>
      <c r="AU87" t="s">
        <v>226</v>
      </c>
      <c r="AV87" t="s">
        <v>303</v>
      </c>
      <c r="AW87" t="s">
        <v>68</v>
      </c>
      <c r="AX87">
        <v>1585</v>
      </c>
      <c r="AY87" t="s">
        <v>493</v>
      </c>
      <c r="AZ87">
        <v>3</v>
      </c>
      <c r="BA87" t="s">
        <v>402</v>
      </c>
      <c r="BB87">
        <v>3</v>
      </c>
      <c r="BC87">
        <v>1</v>
      </c>
      <c r="BE87" t="s">
        <v>68</v>
      </c>
      <c r="BF87">
        <v>0</v>
      </c>
      <c r="BG87" t="s">
        <v>389</v>
      </c>
      <c r="BI87" t="s">
        <v>116</v>
      </c>
      <c r="BJ87" t="s">
        <v>303</v>
      </c>
      <c r="BK87" t="s">
        <v>68</v>
      </c>
      <c r="BL87">
        <v>0.90701626058074947</v>
      </c>
      <c r="BM87">
        <v>1585</v>
      </c>
      <c r="BN87" t="s">
        <v>119</v>
      </c>
      <c r="BO87" t="s">
        <v>226</v>
      </c>
      <c r="BP87">
        <v>3</v>
      </c>
      <c r="BQ87">
        <v>4658.8599999999997</v>
      </c>
      <c r="BR87">
        <v>1.2225985255602249E-2</v>
      </c>
      <c r="BS87">
        <v>0.29068488110112872</v>
      </c>
      <c r="BT87">
        <v>0.17340815795689313</v>
      </c>
      <c r="BU87">
        <v>14.384</v>
      </c>
      <c r="BV87">
        <v>1.5239779688593349</v>
      </c>
      <c r="BW87">
        <v>36.91890290757825</v>
      </c>
      <c r="BX87">
        <v>27</v>
      </c>
      <c r="BY87">
        <v>71</v>
      </c>
      <c r="BZ87">
        <v>1724</v>
      </c>
    </row>
    <row r="88" spans="1:78" ht="16.5">
      <c r="A88" s="42" t="str">
        <f t="shared" si="19"/>
        <v>강인여객</v>
      </c>
      <c r="B88" s="43" t="str">
        <f t="shared" si="20"/>
        <v>유철종</v>
      </c>
      <c r="C88" s="44" t="str">
        <f t="shared" si="21"/>
        <v>F</v>
      </c>
      <c r="D88" s="45">
        <f t="shared" si="22"/>
        <v>0.78655890093505232</v>
      </c>
      <c r="E88" s="46">
        <f t="shared" si="23"/>
        <v>1633</v>
      </c>
      <c r="F88" s="47" t="str">
        <f t="shared" si="24"/>
        <v>103-1</v>
      </c>
      <c r="G88" s="48" t="str">
        <f t="shared" si="25"/>
        <v>70바6023</v>
      </c>
      <c r="H88" s="49">
        <f t="shared" si="26"/>
        <v>6</v>
      </c>
      <c r="I88" s="50">
        <f t="shared" si="27"/>
        <v>2118.4160000000002</v>
      </c>
      <c r="J88" s="51">
        <f t="shared" si="28"/>
        <v>2.5261462095931692E-2</v>
      </c>
      <c r="K88" s="51">
        <f t="shared" si="29"/>
        <v>0.39878933538539413</v>
      </c>
      <c r="L88" s="51">
        <f t="shared" si="30"/>
        <v>0.26198820250602334</v>
      </c>
      <c r="M88" s="52">
        <f t="shared" si="31"/>
        <v>16.978999999999999</v>
      </c>
      <c r="N88" s="53">
        <f t="shared" si="32"/>
        <v>1.1801270383154205</v>
      </c>
      <c r="O88" s="53">
        <f t="shared" si="33"/>
        <v>18.976442776111963</v>
      </c>
      <c r="P88" s="111">
        <f t="shared" si="34"/>
        <v>18</v>
      </c>
      <c r="Q88" s="112">
        <f t="shared" si="35"/>
        <v>25</v>
      </c>
      <c r="R88" s="112">
        <f t="shared" si="36"/>
        <v>402</v>
      </c>
      <c r="T88">
        <v>502</v>
      </c>
      <c r="U88">
        <v>1633</v>
      </c>
      <c r="V88" t="s">
        <v>382</v>
      </c>
      <c r="W88">
        <v>2118.4160000000002</v>
      </c>
      <c r="X88">
        <v>1171.588</v>
      </c>
      <c r="Y88">
        <v>1.8080000000000001</v>
      </c>
      <c r="Z88">
        <v>16.978999999999999</v>
      </c>
      <c r="AA88">
        <v>130.566631</v>
      </c>
      <c r="AB88">
        <v>3.2983039999999999</v>
      </c>
      <c r="AC88">
        <v>52.068579999999997</v>
      </c>
      <c r="AD88" s="1">
        <v>555</v>
      </c>
      <c r="AE88">
        <v>25</v>
      </c>
      <c r="AF88">
        <v>402</v>
      </c>
      <c r="AG88">
        <v>90</v>
      </c>
      <c r="AH88">
        <v>16.224788</v>
      </c>
      <c r="AI88">
        <v>1850.7</v>
      </c>
      <c r="AJ88">
        <v>65.599999999999994</v>
      </c>
      <c r="AK88">
        <v>18</v>
      </c>
      <c r="AL88">
        <v>9934</v>
      </c>
      <c r="AM88">
        <v>0.78655890093505232</v>
      </c>
      <c r="AN88" t="s">
        <v>70</v>
      </c>
      <c r="AO88">
        <v>1443.769</v>
      </c>
      <c r="AP88" t="s">
        <v>691</v>
      </c>
      <c r="AQ88" t="s">
        <v>116</v>
      </c>
      <c r="AR88" t="s">
        <v>118</v>
      </c>
      <c r="AS88" t="s">
        <v>116</v>
      </c>
      <c r="AT88" t="s">
        <v>118</v>
      </c>
      <c r="AU88" t="s">
        <v>212</v>
      </c>
      <c r="AV88" t="s">
        <v>382</v>
      </c>
      <c r="AW88" t="s">
        <v>70</v>
      </c>
      <c r="AX88">
        <v>1633</v>
      </c>
      <c r="AY88" t="s">
        <v>456</v>
      </c>
      <c r="AZ88">
        <v>1</v>
      </c>
      <c r="BA88" t="s">
        <v>372</v>
      </c>
      <c r="BB88">
        <v>6</v>
      </c>
      <c r="BC88">
        <v>1</v>
      </c>
      <c r="BE88" t="s">
        <v>70</v>
      </c>
      <c r="BF88">
        <v>0</v>
      </c>
      <c r="BG88" t="s">
        <v>389</v>
      </c>
      <c r="BI88" t="s">
        <v>116</v>
      </c>
      <c r="BJ88" t="s">
        <v>382</v>
      </c>
      <c r="BK88" t="s">
        <v>70</v>
      </c>
      <c r="BL88">
        <v>0.78655890093505232</v>
      </c>
      <c r="BM88">
        <v>1633</v>
      </c>
      <c r="BN88" t="s">
        <v>118</v>
      </c>
      <c r="BO88" t="s">
        <v>212</v>
      </c>
      <c r="BP88">
        <v>6</v>
      </c>
      <c r="BQ88">
        <v>2118.4160000000002</v>
      </c>
      <c r="BR88">
        <v>2.5261462095931692E-2</v>
      </c>
      <c r="BS88">
        <v>0.39878933538539413</v>
      </c>
      <c r="BT88">
        <v>0.26198820250602334</v>
      </c>
      <c r="BU88">
        <v>16.978999999999999</v>
      </c>
      <c r="BV88">
        <v>1.1801270383154205</v>
      </c>
      <c r="BW88">
        <v>18.976442776111963</v>
      </c>
      <c r="BX88">
        <v>18</v>
      </c>
      <c r="BY88">
        <v>25</v>
      </c>
      <c r="BZ88">
        <v>402</v>
      </c>
    </row>
    <row r="89" spans="1:78" ht="16.5">
      <c r="A89" s="59" t="str">
        <f t="shared" si="19"/>
        <v>강인여객</v>
      </c>
      <c r="B89" s="60" t="str">
        <f t="shared" si="20"/>
        <v>윤인영</v>
      </c>
      <c r="C89" s="61" t="str">
        <f t="shared" si="21"/>
        <v>A</v>
      </c>
      <c r="D89" s="62">
        <f t="shared" si="22"/>
        <v>0.95645139495870635</v>
      </c>
      <c r="E89" s="63">
        <f t="shared" si="23"/>
        <v>3725</v>
      </c>
      <c r="F89" s="64" t="str">
        <f t="shared" si="24"/>
        <v>103-1</v>
      </c>
      <c r="G89" s="65" t="str">
        <f t="shared" si="25"/>
        <v>70바5923</v>
      </c>
      <c r="H89" s="66">
        <f t="shared" si="26"/>
        <v>10</v>
      </c>
      <c r="I89" s="67">
        <f t="shared" si="27"/>
        <v>1928.5</v>
      </c>
      <c r="J89" s="68">
        <f t="shared" si="28"/>
        <v>2.9660118595429125E-2</v>
      </c>
      <c r="K89" s="68">
        <f t="shared" si="29"/>
        <v>0.37174718126101536</v>
      </c>
      <c r="L89" s="68">
        <f t="shared" si="30"/>
        <v>0.25200933367902517</v>
      </c>
      <c r="M89" s="69">
        <f t="shared" si="31"/>
        <v>12.962999999999999</v>
      </c>
      <c r="N89" s="70">
        <f t="shared" si="32"/>
        <v>5.1853772361939332E-2</v>
      </c>
      <c r="O89" s="70">
        <f t="shared" si="33"/>
        <v>5.2890847809178121</v>
      </c>
      <c r="P89" s="109">
        <f t="shared" si="34"/>
        <v>18</v>
      </c>
      <c r="Q89" s="110">
        <f t="shared" si="35"/>
        <v>1</v>
      </c>
      <c r="R89" s="110">
        <f t="shared" si="36"/>
        <v>102</v>
      </c>
      <c r="T89">
        <v>502</v>
      </c>
      <c r="U89">
        <v>3725</v>
      </c>
      <c r="V89" t="s">
        <v>435</v>
      </c>
      <c r="W89">
        <v>1928.5</v>
      </c>
      <c r="X89">
        <v>908.34100000000001</v>
      </c>
      <c r="Y89">
        <v>2.1230000000000002</v>
      </c>
      <c r="Z89">
        <v>12.962999999999999</v>
      </c>
      <c r="AA89">
        <v>121.833026</v>
      </c>
      <c r="AB89">
        <v>3.6135820000000001</v>
      </c>
      <c r="AC89">
        <v>45.291083999999998</v>
      </c>
      <c r="AD89" s="1">
        <v>486</v>
      </c>
      <c r="AE89">
        <v>1</v>
      </c>
      <c r="AF89">
        <v>102</v>
      </c>
      <c r="AG89">
        <v>86</v>
      </c>
      <c r="AH89">
        <v>15.829041</v>
      </c>
      <c r="AI89">
        <v>2152.1999999999998</v>
      </c>
      <c r="AJ89">
        <v>6.9</v>
      </c>
      <c r="AK89">
        <v>18</v>
      </c>
      <c r="AL89">
        <v>9763</v>
      </c>
      <c r="AM89">
        <v>0.95645139495870635</v>
      </c>
      <c r="AN89" t="s">
        <v>66</v>
      </c>
      <c r="AO89">
        <v>509.64699999999999</v>
      </c>
      <c r="AP89" t="s">
        <v>692</v>
      </c>
      <c r="AQ89" t="s">
        <v>116</v>
      </c>
      <c r="AR89" t="s">
        <v>118</v>
      </c>
      <c r="AS89" t="s">
        <v>116</v>
      </c>
      <c r="AT89" t="s">
        <v>118</v>
      </c>
      <c r="AU89" t="s">
        <v>199</v>
      </c>
      <c r="AV89" t="s">
        <v>435</v>
      </c>
      <c r="AW89" t="s">
        <v>66</v>
      </c>
      <c r="AX89">
        <v>3725</v>
      </c>
      <c r="AY89" t="s">
        <v>480</v>
      </c>
      <c r="AZ89">
        <v>9</v>
      </c>
      <c r="BA89" t="s">
        <v>528</v>
      </c>
      <c r="BB89">
        <v>10</v>
      </c>
      <c r="BC89">
        <v>1</v>
      </c>
      <c r="BE89" t="s">
        <v>66</v>
      </c>
      <c r="BF89">
        <v>0</v>
      </c>
      <c r="BG89" t="s">
        <v>389</v>
      </c>
      <c r="BI89" t="s">
        <v>116</v>
      </c>
      <c r="BJ89" t="s">
        <v>435</v>
      </c>
      <c r="BK89" t="s">
        <v>66</v>
      </c>
      <c r="BL89">
        <v>0.95645139495870635</v>
      </c>
      <c r="BM89">
        <v>3725</v>
      </c>
      <c r="BN89" t="s">
        <v>118</v>
      </c>
      <c r="BO89" t="s">
        <v>199</v>
      </c>
      <c r="BP89">
        <v>10</v>
      </c>
      <c r="BQ89">
        <v>1928.5</v>
      </c>
      <c r="BR89">
        <v>2.9660118595429125E-2</v>
      </c>
      <c r="BS89">
        <v>0.37174718126101536</v>
      </c>
      <c r="BT89">
        <v>0.25200933367902517</v>
      </c>
      <c r="BU89">
        <v>12.962999999999999</v>
      </c>
      <c r="BV89">
        <v>5.1853772361939332E-2</v>
      </c>
      <c r="BW89">
        <v>5.2890847809178121</v>
      </c>
      <c r="BX89">
        <v>18</v>
      </c>
      <c r="BY89">
        <v>1</v>
      </c>
      <c r="BZ89">
        <v>102</v>
      </c>
    </row>
    <row r="90" spans="1:78" ht="16.5">
      <c r="A90" s="42" t="str">
        <f t="shared" si="19"/>
        <v>강인여객</v>
      </c>
      <c r="B90" s="43" t="str">
        <f t="shared" si="20"/>
        <v>이건철</v>
      </c>
      <c r="C90" s="44" t="str">
        <f t="shared" si="21"/>
        <v>C</v>
      </c>
      <c r="D90" s="45">
        <f t="shared" si="22"/>
        <v>0.87110544995545425</v>
      </c>
      <c r="E90" s="46">
        <f t="shared" si="23"/>
        <v>9106</v>
      </c>
      <c r="F90" s="47" t="str">
        <f t="shared" si="24"/>
        <v>급행91</v>
      </c>
      <c r="G90" s="48" t="str">
        <f t="shared" si="25"/>
        <v>72바1603</v>
      </c>
      <c r="H90" s="49">
        <f t="shared" si="26"/>
        <v>11</v>
      </c>
      <c r="I90" s="50">
        <f t="shared" si="27"/>
        <v>2068.6080000000002</v>
      </c>
      <c r="J90" s="51">
        <f t="shared" si="28"/>
        <v>1.2355325459519348E-2</v>
      </c>
      <c r="K90" s="51">
        <f t="shared" si="29"/>
        <v>0.40221109933747673</v>
      </c>
      <c r="L90" s="51">
        <f t="shared" si="30"/>
        <v>0.21802100736340571</v>
      </c>
      <c r="M90" s="52">
        <f t="shared" si="31"/>
        <v>17.670999999999999</v>
      </c>
      <c r="N90" s="53">
        <f t="shared" si="32"/>
        <v>0.53175855454489196</v>
      </c>
      <c r="O90" s="53">
        <f t="shared" si="33"/>
        <v>25.427727244601197</v>
      </c>
      <c r="P90" s="111">
        <f t="shared" si="34"/>
        <v>14</v>
      </c>
      <c r="Q90" s="112">
        <f t="shared" si="35"/>
        <v>11</v>
      </c>
      <c r="R90" s="112">
        <f t="shared" si="36"/>
        <v>526</v>
      </c>
      <c r="T90">
        <v>502</v>
      </c>
      <c r="U90">
        <v>9106</v>
      </c>
      <c r="V90" t="s">
        <v>304</v>
      </c>
      <c r="W90">
        <v>2068.6080000000002</v>
      </c>
      <c r="X90">
        <v>1033.3530000000001</v>
      </c>
      <c r="Y90">
        <v>2.0019999999999998</v>
      </c>
      <c r="Z90">
        <v>17.670999999999999</v>
      </c>
      <c r="AA90">
        <v>116.726913</v>
      </c>
      <c r="AB90">
        <v>1.442199</v>
      </c>
      <c r="AC90">
        <v>46.948860000000003</v>
      </c>
      <c r="AD90" s="1">
        <v>451</v>
      </c>
      <c r="AE90">
        <v>11</v>
      </c>
      <c r="AF90">
        <v>526</v>
      </c>
      <c r="AG90">
        <v>87</v>
      </c>
      <c r="AH90">
        <v>17.721774</v>
      </c>
      <c r="AI90">
        <v>5113</v>
      </c>
      <c r="AJ90">
        <v>329.1</v>
      </c>
      <c r="AK90">
        <v>14</v>
      </c>
      <c r="AL90">
        <v>7775</v>
      </c>
      <c r="AM90">
        <v>0.87110544995545425</v>
      </c>
      <c r="AN90" t="s">
        <v>69</v>
      </c>
      <c r="AO90">
        <v>438.94099999999997</v>
      </c>
      <c r="AP90" t="s">
        <v>693</v>
      </c>
      <c r="AQ90" t="s">
        <v>116</v>
      </c>
      <c r="AR90" t="s">
        <v>120</v>
      </c>
      <c r="AS90" t="s">
        <v>116</v>
      </c>
      <c r="AT90" t="s">
        <v>120</v>
      </c>
      <c r="AU90" t="s">
        <v>379</v>
      </c>
      <c r="AV90" t="s">
        <v>304</v>
      </c>
      <c r="AW90" t="s">
        <v>69</v>
      </c>
      <c r="AX90">
        <v>9106</v>
      </c>
      <c r="AY90" t="s">
        <v>486</v>
      </c>
      <c r="AZ90">
        <v>1</v>
      </c>
      <c r="BA90" t="s">
        <v>514</v>
      </c>
      <c r="BB90">
        <v>11</v>
      </c>
      <c r="BC90">
        <v>1</v>
      </c>
      <c r="BE90" t="s">
        <v>69</v>
      </c>
      <c r="BF90">
        <v>0</v>
      </c>
      <c r="BG90" t="s">
        <v>389</v>
      </c>
      <c r="BI90" t="s">
        <v>116</v>
      </c>
      <c r="BJ90" t="s">
        <v>304</v>
      </c>
      <c r="BK90" t="s">
        <v>69</v>
      </c>
      <c r="BL90">
        <v>0.87110544995545425</v>
      </c>
      <c r="BM90">
        <v>9106</v>
      </c>
      <c r="BN90" t="s">
        <v>120</v>
      </c>
      <c r="BO90" t="s">
        <v>379</v>
      </c>
      <c r="BP90">
        <v>11</v>
      </c>
      <c r="BQ90">
        <v>2068.6080000000002</v>
      </c>
      <c r="BR90">
        <v>1.2355325459519348E-2</v>
      </c>
      <c r="BS90">
        <v>0.40221109933747673</v>
      </c>
      <c r="BT90">
        <v>0.21802100736340571</v>
      </c>
      <c r="BU90">
        <v>17.670999999999999</v>
      </c>
      <c r="BV90">
        <v>0.53175855454489196</v>
      </c>
      <c r="BW90">
        <v>25.427727244601197</v>
      </c>
      <c r="BX90">
        <v>14</v>
      </c>
      <c r="BY90">
        <v>11</v>
      </c>
      <c r="BZ90">
        <v>526</v>
      </c>
    </row>
    <row r="91" spans="1:78" ht="16.5">
      <c r="A91" s="59" t="str">
        <f t="shared" si="19"/>
        <v>강인여객</v>
      </c>
      <c r="B91" s="60" t="str">
        <f t="shared" si="20"/>
        <v>이광수</v>
      </c>
      <c r="C91" s="61" t="str">
        <f t="shared" si="21"/>
        <v>B</v>
      </c>
      <c r="D91" s="62">
        <f t="shared" si="22"/>
        <v>0.92363677813742062</v>
      </c>
      <c r="E91" s="63">
        <f t="shared" si="23"/>
        <v>3798</v>
      </c>
      <c r="F91" s="64" t="str">
        <f t="shared" si="24"/>
        <v>103-1</v>
      </c>
      <c r="G91" s="65" t="str">
        <f t="shared" si="25"/>
        <v>70바5970</v>
      </c>
      <c r="H91" s="66">
        <f t="shared" si="26"/>
        <v>14</v>
      </c>
      <c r="I91" s="67">
        <f t="shared" si="27"/>
        <v>5016.8530000000001</v>
      </c>
      <c r="J91" s="68">
        <f t="shared" si="28"/>
        <v>4.3473392117622474E-2</v>
      </c>
      <c r="K91" s="68">
        <f t="shared" si="29"/>
        <v>0.3831873966638758</v>
      </c>
      <c r="L91" s="68">
        <f t="shared" si="30"/>
        <v>0.18457786185881866</v>
      </c>
      <c r="M91" s="69">
        <f t="shared" si="31"/>
        <v>14.598000000000001</v>
      </c>
      <c r="N91" s="70">
        <f t="shared" si="32"/>
        <v>1.8516016557795203</v>
      </c>
      <c r="O91" s="70">
        <f t="shared" si="33"/>
        <v>27.957150275176495</v>
      </c>
      <c r="P91" s="109">
        <f t="shared" si="34"/>
        <v>56</v>
      </c>
      <c r="Q91" s="110">
        <f t="shared" si="35"/>
        <v>92</v>
      </c>
      <c r="R91" s="110">
        <f t="shared" si="36"/>
        <v>1467</v>
      </c>
      <c r="T91">
        <v>502</v>
      </c>
      <c r="U91">
        <v>3798</v>
      </c>
      <c r="V91" t="s">
        <v>436</v>
      </c>
      <c r="W91">
        <v>5016.8530000000001</v>
      </c>
      <c r="X91">
        <v>2508.8409999999999</v>
      </c>
      <c r="Y91">
        <v>2</v>
      </c>
      <c r="Z91">
        <v>14.598000000000001</v>
      </c>
      <c r="AA91">
        <v>331.03742999999997</v>
      </c>
      <c r="AB91">
        <v>14.39132</v>
      </c>
      <c r="AC91">
        <v>126.849371</v>
      </c>
      <c r="AD91" s="1">
        <v>926</v>
      </c>
      <c r="AE91">
        <v>92</v>
      </c>
      <c r="AF91">
        <v>1467</v>
      </c>
      <c r="AG91">
        <v>93</v>
      </c>
      <c r="AH91">
        <v>15.154941000000001</v>
      </c>
      <c r="AI91">
        <v>4742.8</v>
      </c>
      <c r="AJ91">
        <v>365.2</v>
      </c>
      <c r="AK91">
        <v>56</v>
      </c>
      <c r="AL91">
        <v>31724</v>
      </c>
      <c r="AM91">
        <v>0.92363677813742062</v>
      </c>
      <c r="AN91" t="s">
        <v>68</v>
      </c>
      <c r="AO91">
        <v>1864.5650000000001</v>
      </c>
      <c r="AP91" t="s">
        <v>694</v>
      </c>
      <c r="AQ91" t="s">
        <v>116</v>
      </c>
      <c r="AR91" t="s">
        <v>118</v>
      </c>
      <c r="AS91" t="s">
        <v>116</v>
      </c>
      <c r="AT91" t="s">
        <v>118</v>
      </c>
      <c r="AU91" t="s">
        <v>208</v>
      </c>
      <c r="AV91" t="s">
        <v>436</v>
      </c>
      <c r="AW91" t="s">
        <v>68</v>
      </c>
      <c r="AX91">
        <v>3798</v>
      </c>
      <c r="AY91" t="s">
        <v>457</v>
      </c>
      <c r="AZ91">
        <v>4</v>
      </c>
      <c r="BA91" t="s">
        <v>353</v>
      </c>
      <c r="BB91">
        <v>14</v>
      </c>
      <c r="BC91">
        <v>1</v>
      </c>
      <c r="BE91" t="s">
        <v>68</v>
      </c>
      <c r="BF91">
        <v>0</v>
      </c>
      <c r="BG91" t="s">
        <v>389</v>
      </c>
      <c r="BI91" t="s">
        <v>116</v>
      </c>
      <c r="BJ91" t="s">
        <v>436</v>
      </c>
      <c r="BK91" t="s">
        <v>68</v>
      </c>
      <c r="BL91">
        <v>0.92363677813742062</v>
      </c>
      <c r="BM91">
        <v>3798</v>
      </c>
      <c r="BN91" t="s">
        <v>118</v>
      </c>
      <c r="BO91" t="s">
        <v>208</v>
      </c>
      <c r="BP91">
        <v>14</v>
      </c>
      <c r="BQ91">
        <v>5016.8530000000001</v>
      </c>
      <c r="BR91">
        <v>4.3473392117622474E-2</v>
      </c>
      <c r="BS91">
        <v>0.3831873966638758</v>
      </c>
      <c r="BT91">
        <v>0.18457786185881866</v>
      </c>
      <c r="BU91">
        <v>14.598000000000001</v>
      </c>
      <c r="BV91">
        <v>1.8516016557795203</v>
      </c>
      <c r="BW91">
        <v>27.957150275176495</v>
      </c>
      <c r="BX91">
        <v>56</v>
      </c>
      <c r="BY91">
        <v>92</v>
      </c>
      <c r="BZ91">
        <v>1467</v>
      </c>
    </row>
    <row r="92" spans="1:78" ht="16.5">
      <c r="A92" s="42" t="str">
        <f t="shared" si="19"/>
        <v>강인여객</v>
      </c>
      <c r="B92" s="43" t="str">
        <f t="shared" si="20"/>
        <v>이광재</v>
      </c>
      <c r="C92" s="44" t="str">
        <f t="shared" si="21"/>
        <v>S</v>
      </c>
      <c r="D92" s="45">
        <f t="shared" si="22"/>
        <v>1.1440700653724807</v>
      </c>
      <c r="E92" s="46">
        <f t="shared" si="23"/>
        <v>2993</v>
      </c>
      <c r="F92" s="47" t="str">
        <f t="shared" si="24"/>
        <v>103-1</v>
      </c>
      <c r="G92" s="48" t="str">
        <f t="shared" si="25"/>
        <v>70바6097</v>
      </c>
      <c r="H92" s="49">
        <f t="shared" si="26"/>
        <v>3</v>
      </c>
      <c r="I92" s="50">
        <f t="shared" si="27"/>
        <v>2335.7829999999999</v>
      </c>
      <c r="J92" s="51">
        <f t="shared" si="28"/>
        <v>4.1055914089550595E-3</v>
      </c>
      <c r="K92" s="51">
        <f t="shared" si="29"/>
        <v>0.31192783312266836</v>
      </c>
      <c r="L92" s="51">
        <f t="shared" si="30"/>
        <v>0.164826955243702</v>
      </c>
      <c r="M92" s="52">
        <f t="shared" si="31"/>
        <v>9.7449999999999992</v>
      </c>
      <c r="N92" s="53">
        <f t="shared" si="32"/>
        <v>4.2812196167195331E-2</v>
      </c>
      <c r="O92" s="53">
        <f t="shared" si="33"/>
        <v>2.0977976121925712</v>
      </c>
      <c r="P92" s="111">
        <f t="shared" si="34"/>
        <v>0</v>
      </c>
      <c r="Q92" s="112">
        <f t="shared" si="35"/>
        <v>1</v>
      </c>
      <c r="R92" s="112">
        <f t="shared" si="36"/>
        <v>49</v>
      </c>
      <c r="T92">
        <v>502</v>
      </c>
      <c r="U92">
        <v>2993</v>
      </c>
      <c r="V92" t="s">
        <v>305</v>
      </c>
      <c r="W92">
        <v>2335.7829999999999</v>
      </c>
      <c r="X92">
        <v>924.58600000000001</v>
      </c>
      <c r="Y92">
        <v>2.5259999999999998</v>
      </c>
      <c r="Z92">
        <v>9.7449999999999992</v>
      </c>
      <c r="AA92">
        <v>134.56356099999999</v>
      </c>
      <c r="AB92">
        <v>0.55246300000000004</v>
      </c>
      <c r="AC92">
        <v>41.974119999999999</v>
      </c>
      <c r="AD92" s="1">
        <v>385</v>
      </c>
      <c r="AE92">
        <v>1</v>
      </c>
      <c r="AF92">
        <v>49</v>
      </c>
      <c r="AG92">
        <v>90</v>
      </c>
      <c r="AH92">
        <v>17.358212999999999</v>
      </c>
      <c r="AI92">
        <v>2724.3</v>
      </c>
      <c r="AJ92">
        <v>159.1</v>
      </c>
      <c r="AK92">
        <v>0</v>
      </c>
      <c r="AL92">
        <v>0</v>
      </c>
      <c r="AM92">
        <v>1.1440700653724807</v>
      </c>
      <c r="AN92" t="s">
        <v>71</v>
      </c>
      <c r="AO92">
        <v>2127.0450000000001</v>
      </c>
      <c r="AP92" t="s">
        <v>695</v>
      </c>
      <c r="AQ92" t="s">
        <v>116</v>
      </c>
      <c r="AR92" t="s">
        <v>118</v>
      </c>
      <c r="AS92" t="s">
        <v>116</v>
      </c>
      <c r="AT92" t="s">
        <v>118</v>
      </c>
      <c r="AU92" t="s">
        <v>219</v>
      </c>
      <c r="AV92" t="s">
        <v>305</v>
      </c>
      <c r="AW92" t="s">
        <v>71</v>
      </c>
      <c r="AX92">
        <v>2993</v>
      </c>
      <c r="AY92" t="s">
        <v>470</v>
      </c>
      <c r="AZ92">
        <v>4</v>
      </c>
      <c r="BA92" t="s">
        <v>496</v>
      </c>
      <c r="BB92">
        <v>3</v>
      </c>
      <c r="BC92">
        <v>1</v>
      </c>
      <c r="BE92" t="s">
        <v>71</v>
      </c>
      <c r="BF92">
        <v>0</v>
      </c>
      <c r="BG92" t="s">
        <v>389</v>
      </c>
      <c r="BI92" t="s">
        <v>116</v>
      </c>
      <c r="BJ92" t="s">
        <v>305</v>
      </c>
      <c r="BK92" t="s">
        <v>71</v>
      </c>
      <c r="BL92">
        <v>1.1440700653724807</v>
      </c>
      <c r="BM92">
        <v>2993</v>
      </c>
      <c r="BN92" t="s">
        <v>118</v>
      </c>
      <c r="BO92" t="s">
        <v>219</v>
      </c>
      <c r="BP92">
        <v>3</v>
      </c>
      <c r="BQ92">
        <v>2335.7829999999999</v>
      </c>
      <c r="BR92">
        <v>4.1055914089550595E-3</v>
      </c>
      <c r="BS92">
        <v>0.31192783312266836</v>
      </c>
      <c r="BT92">
        <v>0.164826955243702</v>
      </c>
      <c r="BU92">
        <v>9.7449999999999992</v>
      </c>
      <c r="BV92">
        <v>4.2812196167195331E-2</v>
      </c>
      <c r="BW92">
        <v>2.0977976121925712</v>
      </c>
      <c r="BX92">
        <v>0</v>
      </c>
      <c r="BY92">
        <v>1</v>
      </c>
      <c r="BZ92">
        <v>49</v>
      </c>
    </row>
    <row r="93" spans="1:78" ht="16.5">
      <c r="A93" s="59" t="str">
        <f t="shared" si="19"/>
        <v>강인여객</v>
      </c>
      <c r="B93" s="60" t="str">
        <f t="shared" si="20"/>
        <v>이광철</v>
      </c>
      <c r="C93" s="61" t="str">
        <f t="shared" si="21"/>
        <v>D</v>
      </c>
      <c r="D93" s="62">
        <f t="shared" si="22"/>
        <v>0.8219047619047618</v>
      </c>
      <c r="E93" s="63">
        <f t="shared" si="23"/>
        <v>5183</v>
      </c>
      <c r="F93" s="64" t="str">
        <f t="shared" si="24"/>
        <v>103</v>
      </c>
      <c r="G93" s="65" t="str">
        <f t="shared" si="25"/>
        <v>72바1339</v>
      </c>
      <c r="H93" s="66">
        <f t="shared" si="26"/>
        <v>1</v>
      </c>
      <c r="I93" s="67">
        <f t="shared" si="27"/>
        <v>2049.1559999999999</v>
      </c>
      <c r="J93" s="68">
        <f t="shared" si="28"/>
        <v>2.33859510453409E-2</v>
      </c>
      <c r="K93" s="68">
        <f t="shared" si="29"/>
        <v>0.38240107937490558</v>
      </c>
      <c r="L93" s="68">
        <f t="shared" si="30"/>
        <v>0.37430044369486754</v>
      </c>
      <c r="M93" s="69">
        <f t="shared" si="31"/>
        <v>17.731000000000002</v>
      </c>
      <c r="N93" s="70">
        <f t="shared" si="32"/>
        <v>1.3664162220933886</v>
      </c>
      <c r="O93" s="70">
        <f t="shared" si="33"/>
        <v>44.213324900593221</v>
      </c>
      <c r="P93" s="109">
        <f t="shared" si="34"/>
        <v>9</v>
      </c>
      <c r="Q93" s="110">
        <f t="shared" si="35"/>
        <v>28</v>
      </c>
      <c r="R93" s="110">
        <f t="shared" si="36"/>
        <v>906</v>
      </c>
      <c r="T93">
        <v>502</v>
      </c>
      <c r="U93">
        <v>5183</v>
      </c>
      <c r="V93" t="s">
        <v>383</v>
      </c>
      <c r="W93">
        <v>2049.1559999999999</v>
      </c>
      <c r="X93">
        <v>1187.07</v>
      </c>
      <c r="Y93">
        <v>1.726</v>
      </c>
      <c r="Z93">
        <v>17.731000000000002</v>
      </c>
      <c r="AA93">
        <v>126.01219399999999</v>
      </c>
      <c r="AB93">
        <v>2.9469150000000002</v>
      </c>
      <c r="AC93">
        <v>48.187199</v>
      </c>
      <c r="AD93" s="1">
        <v>767</v>
      </c>
      <c r="AE93">
        <v>28</v>
      </c>
      <c r="AF93">
        <v>906</v>
      </c>
      <c r="AG93">
        <v>83</v>
      </c>
      <c r="AH93">
        <v>16.261569000000001</v>
      </c>
      <c r="AI93">
        <v>1676.8</v>
      </c>
      <c r="AJ93">
        <v>0</v>
      </c>
      <c r="AK93">
        <v>9</v>
      </c>
      <c r="AL93">
        <v>1493</v>
      </c>
      <c r="AM93">
        <v>0.8219047619047618</v>
      </c>
      <c r="AN93" t="s">
        <v>67</v>
      </c>
      <c r="AO93">
        <v>2049.1559999999999</v>
      </c>
      <c r="AP93" t="s">
        <v>696</v>
      </c>
      <c r="AQ93" t="s">
        <v>116</v>
      </c>
      <c r="AR93" t="s">
        <v>117</v>
      </c>
      <c r="AS93" t="s">
        <v>116</v>
      </c>
      <c r="AT93" t="s">
        <v>117</v>
      </c>
      <c r="AU93" t="s">
        <v>396</v>
      </c>
      <c r="AV93" t="s">
        <v>383</v>
      </c>
      <c r="AW93" t="s">
        <v>67</v>
      </c>
      <c r="AX93">
        <v>5183</v>
      </c>
      <c r="AY93" t="s">
        <v>454</v>
      </c>
      <c r="AZ93">
        <v>9</v>
      </c>
      <c r="BA93" t="s">
        <v>423</v>
      </c>
      <c r="BB93">
        <v>1</v>
      </c>
      <c r="BC93">
        <v>1</v>
      </c>
      <c r="BE93" t="s">
        <v>69</v>
      </c>
      <c r="BF93">
        <v>-1</v>
      </c>
      <c r="BG93" t="s">
        <v>390</v>
      </c>
      <c r="BI93" t="s">
        <v>116</v>
      </c>
      <c r="BJ93" t="s">
        <v>383</v>
      </c>
      <c r="BK93" t="s">
        <v>67</v>
      </c>
      <c r="BL93">
        <v>0.8219047619047618</v>
      </c>
      <c r="BM93">
        <v>5183</v>
      </c>
      <c r="BN93" t="s">
        <v>117</v>
      </c>
      <c r="BO93" t="s">
        <v>396</v>
      </c>
      <c r="BP93">
        <v>1</v>
      </c>
      <c r="BQ93">
        <v>2049.1559999999999</v>
      </c>
      <c r="BR93">
        <v>2.33859510453409E-2</v>
      </c>
      <c r="BS93">
        <v>0.38240107937490558</v>
      </c>
      <c r="BT93">
        <v>0.37430044369486754</v>
      </c>
      <c r="BU93">
        <v>17.731000000000002</v>
      </c>
      <c r="BV93">
        <v>1.3664162220933886</v>
      </c>
      <c r="BW93">
        <v>44.213324900593221</v>
      </c>
      <c r="BX93">
        <v>9</v>
      </c>
      <c r="BY93">
        <v>28</v>
      </c>
      <c r="BZ93">
        <v>906</v>
      </c>
    </row>
    <row r="94" spans="1:78" ht="16.5">
      <c r="A94" s="42" t="str">
        <f t="shared" si="19"/>
        <v>강인여객</v>
      </c>
      <c r="B94" s="43" t="str">
        <f t="shared" si="20"/>
        <v>이기현</v>
      </c>
      <c r="C94" s="44" t="str">
        <f t="shared" si="21"/>
        <v>S</v>
      </c>
      <c r="D94" s="45">
        <f t="shared" si="22"/>
        <v>1.001372563999378</v>
      </c>
      <c r="E94" s="46">
        <f t="shared" si="23"/>
        <v>2787</v>
      </c>
      <c r="F94" s="47" t="str">
        <f t="shared" si="24"/>
        <v>103</v>
      </c>
      <c r="G94" s="48" t="str">
        <f t="shared" si="25"/>
        <v>72바1337</v>
      </c>
      <c r="H94" s="49">
        <f t="shared" si="26"/>
        <v>3</v>
      </c>
      <c r="I94" s="50">
        <f t="shared" si="27"/>
        <v>2116.9369999999999</v>
      </c>
      <c r="J94" s="51">
        <f t="shared" si="28"/>
        <v>1.9877919686593103E-2</v>
      </c>
      <c r="K94" s="51">
        <f t="shared" si="29"/>
        <v>0.35373014340883152</v>
      </c>
      <c r="L94" s="51">
        <f t="shared" si="30"/>
        <v>0.22296364983936698</v>
      </c>
      <c r="M94" s="52">
        <f t="shared" si="31"/>
        <v>11.35</v>
      </c>
      <c r="N94" s="53">
        <f t="shared" si="32"/>
        <v>4.7238061406645548E-2</v>
      </c>
      <c r="O94" s="53">
        <f t="shared" si="33"/>
        <v>8.4556129917895522</v>
      </c>
      <c r="P94" s="111">
        <f t="shared" si="34"/>
        <v>5</v>
      </c>
      <c r="Q94" s="112">
        <f t="shared" si="35"/>
        <v>1</v>
      </c>
      <c r="R94" s="112">
        <f t="shared" si="36"/>
        <v>179</v>
      </c>
      <c r="T94">
        <v>502</v>
      </c>
      <c r="U94">
        <v>2787</v>
      </c>
      <c r="V94" t="s">
        <v>414</v>
      </c>
      <c r="W94">
        <v>2151.0990000000002</v>
      </c>
      <c r="X94">
        <v>976.73400000000004</v>
      </c>
      <c r="Y94">
        <v>2.202</v>
      </c>
      <c r="Z94">
        <v>11.35</v>
      </c>
      <c r="AA94">
        <v>131.174139</v>
      </c>
      <c r="AB94">
        <v>2.607469</v>
      </c>
      <c r="AC94">
        <v>46.400247</v>
      </c>
      <c r="AD94" s="1">
        <v>472</v>
      </c>
      <c r="AE94">
        <v>1</v>
      </c>
      <c r="AF94">
        <v>179</v>
      </c>
      <c r="AG94">
        <v>84</v>
      </c>
      <c r="AH94">
        <v>16.398803999999998</v>
      </c>
      <c r="AI94">
        <v>1151.3</v>
      </c>
      <c r="AJ94">
        <v>0</v>
      </c>
      <c r="AK94">
        <v>5</v>
      </c>
      <c r="AL94">
        <v>1539</v>
      </c>
      <c r="AM94">
        <v>1.001372563999378</v>
      </c>
      <c r="AN94" t="s">
        <v>71</v>
      </c>
      <c r="AO94">
        <v>1872.61</v>
      </c>
      <c r="AP94" t="s">
        <v>697</v>
      </c>
      <c r="AQ94" t="s">
        <v>116</v>
      </c>
      <c r="AR94" t="s">
        <v>117</v>
      </c>
      <c r="AS94" t="s">
        <v>116</v>
      </c>
      <c r="AT94" t="s">
        <v>117</v>
      </c>
      <c r="AU94" t="s">
        <v>394</v>
      </c>
      <c r="AV94" t="s">
        <v>414</v>
      </c>
      <c r="AW94" t="s">
        <v>71</v>
      </c>
      <c r="AX94">
        <v>2787</v>
      </c>
      <c r="AY94" t="s">
        <v>466</v>
      </c>
      <c r="AZ94">
        <v>15</v>
      </c>
      <c r="BA94" t="s">
        <v>558</v>
      </c>
      <c r="BB94">
        <v>3</v>
      </c>
      <c r="BC94">
        <v>1</v>
      </c>
      <c r="BE94" t="s">
        <v>71</v>
      </c>
      <c r="BF94">
        <v>0</v>
      </c>
      <c r="BG94" t="s">
        <v>389</v>
      </c>
      <c r="BI94" t="s">
        <v>116</v>
      </c>
      <c r="BJ94" t="s">
        <v>414</v>
      </c>
      <c r="BK94" t="s">
        <v>71</v>
      </c>
      <c r="BL94">
        <v>1.001372563999378</v>
      </c>
      <c r="BM94">
        <v>2787</v>
      </c>
      <c r="BN94" t="s">
        <v>117</v>
      </c>
      <c r="BO94" t="s">
        <v>394</v>
      </c>
      <c r="BP94">
        <v>3</v>
      </c>
      <c r="BQ94">
        <v>2116.9369999999999</v>
      </c>
      <c r="BR94">
        <v>1.9877919686593103E-2</v>
      </c>
      <c r="BS94">
        <v>0.35373014340883152</v>
      </c>
      <c r="BT94">
        <v>0.21942272298950441</v>
      </c>
      <c r="BU94">
        <v>11.35</v>
      </c>
      <c r="BV94">
        <v>4.7238061406645548E-2</v>
      </c>
      <c r="BW94">
        <v>8.4556129917895522</v>
      </c>
      <c r="BX94">
        <v>5</v>
      </c>
      <c r="BY94">
        <v>1</v>
      </c>
      <c r="BZ94">
        <v>179</v>
      </c>
    </row>
    <row r="95" spans="1:78" ht="16.5">
      <c r="A95" s="59" t="str">
        <f t="shared" si="19"/>
        <v>강인여객</v>
      </c>
      <c r="B95" s="60" t="str">
        <f t="shared" si="20"/>
        <v>이동점</v>
      </c>
      <c r="C95" s="61" t="str">
        <f t="shared" si="21"/>
        <v>S</v>
      </c>
      <c r="D95" s="62">
        <f t="shared" si="22"/>
        <v>1.0872727272727272</v>
      </c>
      <c r="E95" s="63">
        <f t="shared" si="23"/>
        <v>2393</v>
      </c>
      <c r="F95" s="64" t="str">
        <f t="shared" si="24"/>
        <v>103</v>
      </c>
      <c r="G95" s="65" t="str">
        <f t="shared" si="25"/>
        <v>70바5063</v>
      </c>
      <c r="H95" s="66">
        <f t="shared" si="26"/>
        <v>2</v>
      </c>
      <c r="I95" s="67">
        <f t="shared" si="27"/>
        <v>1957.299</v>
      </c>
      <c r="J95" s="68">
        <f t="shared" si="28"/>
        <v>5.9204997711642098E-3</v>
      </c>
      <c r="K95" s="68">
        <f t="shared" si="29"/>
        <v>0.34805279723182964</v>
      </c>
      <c r="L95" s="68">
        <f t="shared" si="30"/>
        <v>5.7732620309927096E-2</v>
      </c>
      <c r="M95" s="69">
        <f t="shared" si="31"/>
        <v>10.351000000000001</v>
      </c>
      <c r="N95" s="70">
        <f t="shared" si="32"/>
        <v>5.1090814433563801E-2</v>
      </c>
      <c r="O95" s="70">
        <f t="shared" si="33"/>
        <v>12.925976051691643</v>
      </c>
      <c r="P95" s="109">
        <f t="shared" si="34"/>
        <v>2</v>
      </c>
      <c r="Q95" s="110">
        <f t="shared" si="35"/>
        <v>1</v>
      </c>
      <c r="R95" s="110">
        <f t="shared" si="36"/>
        <v>253</v>
      </c>
      <c r="T95">
        <v>502</v>
      </c>
      <c r="U95">
        <v>2393</v>
      </c>
      <c r="V95" t="s">
        <v>531</v>
      </c>
      <c r="W95">
        <v>1957.299</v>
      </c>
      <c r="X95">
        <v>812.51</v>
      </c>
      <c r="Y95">
        <v>2.4089999999999998</v>
      </c>
      <c r="Z95">
        <v>10.351000000000001</v>
      </c>
      <c r="AA95">
        <v>115.46052299999999</v>
      </c>
      <c r="AB95">
        <v>0.68358399999999997</v>
      </c>
      <c r="AC95">
        <v>40.186357999999998</v>
      </c>
      <c r="AD95" s="1">
        <v>113</v>
      </c>
      <c r="AE95">
        <v>1</v>
      </c>
      <c r="AF95">
        <v>253</v>
      </c>
      <c r="AG95">
        <v>77</v>
      </c>
      <c r="AH95">
        <v>16.952105</v>
      </c>
      <c r="AI95">
        <v>700.3</v>
      </c>
      <c r="AJ95">
        <v>0</v>
      </c>
      <c r="AK95">
        <v>2</v>
      </c>
      <c r="AL95">
        <v>767</v>
      </c>
      <c r="AM95">
        <v>1.0872727272727272</v>
      </c>
      <c r="AN95" t="s">
        <v>71</v>
      </c>
      <c r="AO95">
        <v>1845.7739999999999</v>
      </c>
      <c r="AP95" t="s">
        <v>698</v>
      </c>
      <c r="AQ95" t="s">
        <v>116</v>
      </c>
      <c r="AR95" t="s">
        <v>117</v>
      </c>
      <c r="AS95" t="s">
        <v>116</v>
      </c>
      <c r="AT95" t="s">
        <v>117</v>
      </c>
      <c r="AU95" t="s">
        <v>171</v>
      </c>
      <c r="AV95" t="s">
        <v>531</v>
      </c>
      <c r="AW95" t="s">
        <v>71</v>
      </c>
      <c r="AX95">
        <v>2393</v>
      </c>
      <c r="AY95" t="s">
        <v>466</v>
      </c>
      <c r="AZ95">
        <v>1</v>
      </c>
      <c r="BA95" t="s">
        <v>424</v>
      </c>
      <c r="BB95">
        <v>2</v>
      </c>
      <c r="BC95">
        <v>1</v>
      </c>
      <c r="BE95" t="s">
        <v>71</v>
      </c>
      <c r="BF95">
        <v>0</v>
      </c>
      <c r="BG95" t="s">
        <v>389</v>
      </c>
      <c r="BI95" t="s">
        <v>116</v>
      </c>
      <c r="BJ95" t="s">
        <v>531</v>
      </c>
      <c r="BK95" t="s">
        <v>71</v>
      </c>
      <c r="BL95">
        <v>1.0872727272727272</v>
      </c>
      <c r="BM95">
        <v>2393</v>
      </c>
      <c r="BN95" t="s">
        <v>117</v>
      </c>
      <c r="BO95" t="s">
        <v>171</v>
      </c>
      <c r="BP95">
        <v>2</v>
      </c>
      <c r="BQ95">
        <v>1957.299</v>
      </c>
      <c r="BR95">
        <v>5.9204997711642098E-3</v>
      </c>
      <c r="BS95">
        <v>0.34805279723182964</v>
      </c>
      <c r="BT95">
        <v>5.7732620309927096E-2</v>
      </c>
      <c r="BU95">
        <v>10.351000000000001</v>
      </c>
      <c r="BV95">
        <v>5.1090814433563801E-2</v>
      </c>
      <c r="BW95">
        <v>12.925976051691643</v>
      </c>
      <c r="BX95">
        <v>2</v>
      </c>
      <c r="BY95">
        <v>1</v>
      </c>
      <c r="BZ95">
        <v>253</v>
      </c>
    </row>
    <row r="96" spans="1:78" ht="16.5">
      <c r="A96" s="42" t="str">
        <f t="shared" si="19"/>
        <v>강인여객</v>
      </c>
      <c r="B96" s="43" t="str">
        <f t="shared" si="20"/>
        <v>이승호</v>
      </c>
      <c r="C96" s="44" t="str">
        <f t="shared" si="21"/>
        <v>S</v>
      </c>
      <c r="D96" s="45">
        <f t="shared" si="22"/>
        <v>1.0289619290433283</v>
      </c>
      <c r="E96" s="46">
        <f t="shared" si="23"/>
        <v>2025</v>
      </c>
      <c r="F96" s="47" t="str">
        <f t="shared" si="24"/>
        <v>103-1</v>
      </c>
      <c r="G96" s="48" t="str">
        <f t="shared" si="25"/>
        <v>70바5923</v>
      </c>
      <c r="H96" s="49">
        <f t="shared" si="26"/>
        <v>2</v>
      </c>
      <c r="I96" s="50">
        <f t="shared" si="27"/>
        <v>1701.7979999999998</v>
      </c>
      <c r="J96" s="51">
        <f t="shared" si="28"/>
        <v>8.0268824032615326E-3</v>
      </c>
      <c r="K96" s="51">
        <f t="shared" si="29"/>
        <v>0.37378533675990455</v>
      </c>
      <c r="L96" s="51">
        <f t="shared" si="30"/>
        <v>9.1667753752207967E-2</v>
      </c>
      <c r="M96" s="52">
        <f t="shared" si="31"/>
        <v>12.336</v>
      </c>
      <c r="N96" s="53">
        <f t="shared" si="32"/>
        <v>0</v>
      </c>
      <c r="O96" s="53">
        <f t="shared" si="33"/>
        <v>10.283241606818201</v>
      </c>
      <c r="P96" s="111">
        <f t="shared" si="34"/>
        <v>1</v>
      </c>
      <c r="Q96" s="112">
        <f t="shared" si="35"/>
        <v>0</v>
      </c>
      <c r="R96" s="112">
        <f t="shared" si="36"/>
        <v>175</v>
      </c>
      <c r="T96">
        <v>502</v>
      </c>
      <c r="U96">
        <v>2025</v>
      </c>
      <c r="V96" t="s">
        <v>306</v>
      </c>
      <c r="W96">
        <v>1701.798</v>
      </c>
      <c r="X96">
        <v>754.52800000000002</v>
      </c>
      <c r="Y96">
        <v>2.2549999999999999</v>
      </c>
      <c r="Z96">
        <v>12.336</v>
      </c>
      <c r="AA96">
        <v>102.498574</v>
      </c>
      <c r="AB96">
        <v>0.82274400000000003</v>
      </c>
      <c r="AC96">
        <v>38.312463999999999</v>
      </c>
      <c r="AD96" s="1">
        <v>156</v>
      </c>
      <c r="AE96">
        <v>0</v>
      </c>
      <c r="AF96">
        <v>175</v>
      </c>
      <c r="AG96">
        <v>82</v>
      </c>
      <c r="AH96">
        <v>16.603138000000001</v>
      </c>
      <c r="AI96">
        <v>859.9</v>
      </c>
      <c r="AJ96">
        <v>0</v>
      </c>
      <c r="AK96">
        <v>1</v>
      </c>
      <c r="AL96">
        <v>35</v>
      </c>
      <c r="AM96">
        <v>1.0289619290433283</v>
      </c>
      <c r="AN96" t="s">
        <v>71</v>
      </c>
      <c r="AO96">
        <v>1588.7929999999999</v>
      </c>
      <c r="AP96" t="s">
        <v>699</v>
      </c>
      <c r="AQ96" t="s">
        <v>116</v>
      </c>
      <c r="AR96" t="s">
        <v>118</v>
      </c>
      <c r="AS96" t="s">
        <v>116</v>
      </c>
      <c r="AT96" t="s">
        <v>118</v>
      </c>
      <c r="AU96" t="s">
        <v>199</v>
      </c>
      <c r="AV96" t="s">
        <v>306</v>
      </c>
      <c r="AW96" t="s">
        <v>71</v>
      </c>
      <c r="AX96">
        <v>2025</v>
      </c>
      <c r="AY96" t="s">
        <v>470</v>
      </c>
      <c r="AZ96">
        <v>18</v>
      </c>
      <c r="BA96" t="s">
        <v>700</v>
      </c>
      <c r="BB96">
        <v>2</v>
      </c>
      <c r="BC96">
        <v>1</v>
      </c>
      <c r="BE96" t="s">
        <v>71</v>
      </c>
      <c r="BF96">
        <v>0</v>
      </c>
      <c r="BG96" t="s">
        <v>389</v>
      </c>
      <c r="BI96" t="s">
        <v>116</v>
      </c>
      <c r="BJ96" t="s">
        <v>306</v>
      </c>
      <c r="BK96" t="s">
        <v>71</v>
      </c>
      <c r="BL96">
        <v>1.0289619290433283</v>
      </c>
      <c r="BM96">
        <v>2025</v>
      </c>
      <c r="BN96" t="s">
        <v>118</v>
      </c>
      <c r="BO96" t="s">
        <v>199</v>
      </c>
      <c r="BP96">
        <v>2</v>
      </c>
      <c r="BQ96">
        <v>1701.7979999999998</v>
      </c>
      <c r="BR96">
        <v>8.0268824032615326E-3</v>
      </c>
      <c r="BS96">
        <v>0.37378533675990455</v>
      </c>
      <c r="BT96">
        <v>9.1667753752207953E-2</v>
      </c>
      <c r="BU96">
        <v>12.336</v>
      </c>
      <c r="BV96">
        <v>0</v>
      </c>
      <c r="BW96">
        <v>10.283241606818201</v>
      </c>
      <c r="BX96">
        <v>1</v>
      </c>
      <c r="BY96">
        <v>0</v>
      </c>
      <c r="BZ96">
        <v>175</v>
      </c>
    </row>
    <row r="97" spans="1:78" ht="16.5">
      <c r="A97" s="59" t="str">
        <f t="shared" si="19"/>
        <v>강인여객</v>
      </c>
      <c r="B97" s="60" t="str">
        <f t="shared" si="20"/>
        <v>이용준</v>
      </c>
      <c r="C97" s="61" t="str">
        <f t="shared" si="21"/>
        <v>A</v>
      </c>
      <c r="D97" s="62">
        <f t="shared" si="22"/>
        <v>0.99461538461538457</v>
      </c>
      <c r="E97" s="63">
        <f t="shared" si="23"/>
        <v>4691</v>
      </c>
      <c r="F97" s="64" t="str">
        <f t="shared" si="24"/>
        <v>223</v>
      </c>
      <c r="G97" s="65" t="str">
        <f t="shared" si="25"/>
        <v>70바5974</v>
      </c>
      <c r="H97" s="66">
        <f t="shared" si="26"/>
        <v>1</v>
      </c>
      <c r="I97" s="67">
        <f t="shared" si="27"/>
        <v>3353.116</v>
      </c>
      <c r="J97" s="68">
        <f t="shared" si="28"/>
        <v>1.0897088385956816E-2</v>
      </c>
      <c r="K97" s="68">
        <f t="shared" si="29"/>
        <v>0.29540478705732282</v>
      </c>
      <c r="L97" s="68">
        <f t="shared" si="30"/>
        <v>0.16432476538240848</v>
      </c>
      <c r="M97" s="69">
        <f t="shared" si="31"/>
        <v>11.688000000000001</v>
      </c>
      <c r="N97" s="70">
        <f t="shared" si="32"/>
        <v>1.5806193403389563</v>
      </c>
      <c r="O97" s="70">
        <f t="shared" si="33"/>
        <v>25.617962516059688</v>
      </c>
      <c r="P97" s="109">
        <f t="shared" si="34"/>
        <v>24</v>
      </c>
      <c r="Q97" s="110">
        <f t="shared" si="35"/>
        <v>53</v>
      </c>
      <c r="R97" s="110">
        <f t="shared" si="36"/>
        <v>859</v>
      </c>
      <c r="T97">
        <v>502</v>
      </c>
      <c r="U97">
        <v>4691</v>
      </c>
      <c r="V97" t="s">
        <v>307</v>
      </c>
      <c r="W97">
        <v>3353.116</v>
      </c>
      <c r="X97">
        <v>1296.751</v>
      </c>
      <c r="Y97">
        <v>2.5859999999999999</v>
      </c>
      <c r="Z97">
        <v>11.688000000000001</v>
      </c>
      <c r="AA97">
        <v>150.06329600000001</v>
      </c>
      <c r="AB97">
        <v>1.6352530000000001</v>
      </c>
      <c r="AC97">
        <v>44.329416000000002</v>
      </c>
      <c r="AD97" s="1">
        <v>551</v>
      </c>
      <c r="AE97">
        <v>53</v>
      </c>
      <c r="AF97">
        <v>859</v>
      </c>
      <c r="AG97">
        <v>91</v>
      </c>
      <c r="AH97">
        <v>22.344677000000001</v>
      </c>
      <c r="AI97">
        <v>18094.599999999999</v>
      </c>
      <c r="AJ97">
        <v>2935</v>
      </c>
      <c r="AK97">
        <v>24</v>
      </c>
      <c r="AL97">
        <v>18697</v>
      </c>
      <c r="AM97">
        <v>0.99461538461538457</v>
      </c>
      <c r="AN97" t="s">
        <v>66</v>
      </c>
      <c r="AO97">
        <v>3353.116</v>
      </c>
      <c r="AP97" t="s">
        <v>701</v>
      </c>
      <c r="AQ97" t="s">
        <v>116</v>
      </c>
      <c r="AR97" t="s">
        <v>119</v>
      </c>
      <c r="AS97" t="s">
        <v>116</v>
      </c>
      <c r="AT97" t="s">
        <v>119</v>
      </c>
      <c r="AU97" t="s">
        <v>225</v>
      </c>
      <c r="AV97" t="s">
        <v>307</v>
      </c>
      <c r="AW97" t="s">
        <v>66</v>
      </c>
      <c r="AX97">
        <v>4691</v>
      </c>
      <c r="AY97" t="s">
        <v>499</v>
      </c>
      <c r="AZ97">
        <v>1</v>
      </c>
      <c r="BA97" t="s">
        <v>428</v>
      </c>
      <c r="BB97">
        <v>1</v>
      </c>
      <c r="BC97">
        <v>1</v>
      </c>
      <c r="BE97" t="s">
        <v>66</v>
      </c>
      <c r="BF97">
        <v>0</v>
      </c>
      <c r="BG97" t="s">
        <v>389</v>
      </c>
      <c r="BI97" t="s">
        <v>116</v>
      </c>
      <c r="BJ97" t="s">
        <v>307</v>
      </c>
      <c r="BK97" t="s">
        <v>66</v>
      </c>
      <c r="BL97">
        <v>0.99461538461538457</v>
      </c>
      <c r="BM97">
        <v>4691</v>
      </c>
      <c r="BN97" t="s">
        <v>119</v>
      </c>
      <c r="BO97" t="s">
        <v>225</v>
      </c>
      <c r="BP97">
        <v>1</v>
      </c>
      <c r="BQ97">
        <v>3353.116</v>
      </c>
      <c r="BR97">
        <v>1.0897088385956816E-2</v>
      </c>
      <c r="BS97">
        <v>0.29540478705732282</v>
      </c>
      <c r="BT97">
        <v>0.16432476538240848</v>
      </c>
      <c r="BU97">
        <v>11.688000000000001</v>
      </c>
      <c r="BV97">
        <v>1.5806193403389563</v>
      </c>
      <c r="BW97">
        <v>25.617962516059688</v>
      </c>
      <c r="BX97">
        <v>24</v>
      </c>
      <c r="BY97">
        <v>53</v>
      </c>
      <c r="BZ97">
        <v>859</v>
      </c>
    </row>
    <row r="98" spans="1:78" ht="16.5">
      <c r="A98" s="42" t="str">
        <f t="shared" si="19"/>
        <v>강인여객</v>
      </c>
      <c r="B98" s="43" t="str">
        <f t="shared" si="20"/>
        <v>이유섭</v>
      </c>
      <c r="C98" s="44" t="str">
        <f t="shared" si="21"/>
        <v>D</v>
      </c>
      <c r="D98" s="45">
        <f t="shared" si="22"/>
        <v>0.81619047619047613</v>
      </c>
      <c r="E98" s="46">
        <f t="shared" si="23"/>
        <v>4</v>
      </c>
      <c r="F98" s="47" t="str">
        <f t="shared" si="24"/>
        <v>103</v>
      </c>
      <c r="G98" s="48" t="str">
        <f t="shared" si="25"/>
        <v>70바5990</v>
      </c>
      <c r="H98" s="49">
        <f t="shared" si="26"/>
        <v>1</v>
      </c>
      <c r="I98" s="50">
        <f t="shared" si="27"/>
        <v>2173.857</v>
      </c>
      <c r="J98" s="51">
        <f t="shared" si="28"/>
        <v>2.3502124727641384E-2</v>
      </c>
      <c r="K98" s="51">
        <f t="shared" si="29"/>
        <v>0.43652622558330112</v>
      </c>
      <c r="L98" s="51">
        <f t="shared" si="30"/>
        <v>0.283827317068234</v>
      </c>
      <c r="M98" s="52">
        <f t="shared" si="31"/>
        <v>20.48</v>
      </c>
      <c r="N98" s="53" t="str">
        <f t="shared" si="32"/>
        <v>-</v>
      </c>
      <c r="O98" s="53" t="str">
        <f t="shared" si="33"/>
        <v>-</v>
      </c>
      <c r="P98" s="111">
        <f t="shared" si="34"/>
        <v>31</v>
      </c>
      <c r="Q98" s="112">
        <f t="shared" si="35"/>
        <v>13</v>
      </c>
      <c r="R98" s="112">
        <f t="shared" si="36"/>
        <v>2097</v>
      </c>
      <c r="T98">
        <v>502</v>
      </c>
      <c r="U98">
        <v>4</v>
      </c>
      <c r="V98" t="s">
        <v>308</v>
      </c>
      <c r="W98">
        <v>2173.857</v>
      </c>
      <c r="X98">
        <v>1268.299</v>
      </c>
      <c r="Y98">
        <v>1.714</v>
      </c>
      <c r="Z98">
        <v>20.48</v>
      </c>
      <c r="AA98">
        <v>141.03831199999999</v>
      </c>
      <c r="AB98">
        <v>3.3147000000000002</v>
      </c>
      <c r="AC98">
        <v>61.566921999999998</v>
      </c>
      <c r="AD98" s="1">
        <v>617</v>
      </c>
      <c r="AE98">
        <v>13</v>
      </c>
      <c r="AF98">
        <v>2097</v>
      </c>
      <c r="AG98">
        <v>93</v>
      </c>
      <c r="AH98">
        <v>15.413237000000001</v>
      </c>
      <c r="AI98">
        <v>5338.6</v>
      </c>
      <c r="AJ98">
        <v>692.9</v>
      </c>
      <c r="AK98">
        <v>31</v>
      </c>
      <c r="AL98">
        <v>18003</v>
      </c>
      <c r="AM98">
        <v>0.81619047619047613</v>
      </c>
      <c r="AN98" t="s">
        <v>67</v>
      </c>
      <c r="AO98">
        <v>2173.857</v>
      </c>
      <c r="AP98" t="s">
        <v>702</v>
      </c>
      <c r="AQ98" t="s">
        <v>116</v>
      </c>
      <c r="AR98" t="s">
        <v>117</v>
      </c>
      <c r="AS98" t="s">
        <v>116</v>
      </c>
      <c r="AT98" t="s">
        <v>117</v>
      </c>
      <c r="AU98" t="s">
        <v>187</v>
      </c>
      <c r="AV98" t="s">
        <v>308</v>
      </c>
      <c r="AW98" t="s">
        <v>67</v>
      </c>
      <c r="AX98">
        <v>4</v>
      </c>
      <c r="AY98" t="s">
        <v>454</v>
      </c>
      <c r="AZ98">
        <v>12</v>
      </c>
      <c r="BA98" t="s">
        <v>703</v>
      </c>
      <c r="BB98">
        <v>1</v>
      </c>
      <c r="BC98">
        <v>1</v>
      </c>
      <c r="BE98" t="s">
        <v>67</v>
      </c>
      <c r="BF98">
        <v>0</v>
      </c>
      <c r="BG98" t="s">
        <v>389</v>
      </c>
      <c r="BI98" t="s">
        <v>116</v>
      </c>
      <c r="BJ98" t="s">
        <v>308</v>
      </c>
      <c r="BK98" t="s">
        <v>67</v>
      </c>
      <c r="BL98">
        <v>0.81619047619047613</v>
      </c>
      <c r="BM98">
        <v>4</v>
      </c>
      <c r="BN98" t="s">
        <v>117</v>
      </c>
      <c r="BO98" t="s">
        <v>187</v>
      </c>
      <c r="BP98">
        <v>1</v>
      </c>
      <c r="BQ98">
        <v>2173.857</v>
      </c>
      <c r="BR98">
        <v>2.3502124727641384E-2</v>
      </c>
      <c r="BS98">
        <v>0.43652622558330112</v>
      </c>
      <c r="BT98">
        <v>0.283827317068234</v>
      </c>
      <c r="BU98">
        <v>20.48</v>
      </c>
      <c r="BV98" t="s">
        <v>460</v>
      </c>
      <c r="BW98" t="s">
        <v>460</v>
      </c>
      <c r="BX98">
        <v>31</v>
      </c>
      <c r="BY98">
        <v>13</v>
      </c>
      <c r="BZ98">
        <v>2097</v>
      </c>
    </row>
    <row r="99" spans="1:78" ht="16.5">
      <c r="A99" s="59" t="str">
        <f t="shared" si="19"/>
        <v>강인여객</v>
      </c>
      <c r="B99" s="60" t="str">
        <f t="shared" si="20"/>
        <v>이인호</v>
      </c>
      <c r="C99" s="61" t="str">
        <f t="shared" si="21"/>
        <v>D</v>
      </c>
      <c r="D99" s="62">
        <f t="shared" si="22"/>
        <v>0.84061302121219694</v>
      </c>
      <c r="E99" s="63">
        <f t="shared" si="23"/>
        <v>5933</v>
      </c>
      <c r="F99" s="64" t="str">
        <f t="shared" si="24"/>
        <v>103</v>
      </c>
      <c r="G99" s="65" t="str">
        <f t="shared" si="25"/>
        <v>70바5990</v>
      </c>
      <c r="H99" s="66">
        <f t="shared" si="26"/>
        <v>2</v>
      </c>
      <c r="I99" s="67">
        <f t="shared" si="27"/>
        <v>2310.3239999999996</v>
      </c>
      <c r="J99" s="68">
        <f t="shared" si="28"/>
        <v>5.4570467498069077E-2</v>
      </c>
      <c r="K99" s="68">
        <f t="shared" si="29"/>
        <v>0.3739379674190102</v>
      </c>
      <c r="L99" s="68">
        <f t="shared" si="30"/>
        <v>0.27571890349578676</v>
      </c>
      <c r="M99" s="69">
        <f t="shared" si="31"/>
        <v>19.395</v>
      </c>
      <c r="N99" s="70">
        <f t="shared" si="32"/>
        <v>1.0820993072833076</v>
      </c>
      <c r="O99" s="70">
        <f t="shared" si="33"/>
        <v>17.400156861115587</v>
      </c>
      <c r="P99" s="109">
        <f t="shared" si="34"/>
        <v>19</v>
      </c>
      <c r="Q99" s="110">
        <f t="shared" si="35"/>
        <v>25</v>
      </c>
      <c r="R99" s="110">
        <f t="shared" si="36"/>
        <v>402</v>
      </c>
      <c r="T99">
        <v>502</v>
      </c>
      <c r="U99">
        <v>5933</v>
      </c>
      <c r="V99" t="s">
        <v>437</v>
      </c>
      <c r="W99">
        <v>2310.3240000000001</v>
      </c>
      <c r="X99">
        <v>1308.5719999999999</v>
      </c>
      <c r="Y99">
        <v>1.766</v>
      </c>
      <c r="Z99">
        <v>19.395</v>
      </c>
      <c r="AA99">
        <v>143.15274099999999</v>
      </c>
      <c r="AB99">
        <v>7.8119120000000004</v>
      </c>
      <c r="AC99">
        <v>53.530245000000001</v>
      </c>
      <c r="AD99" s="1">
        <v>637</v>
      </c>
      <c r="AE99">
        <v>25</v>
      </c>
      <c r="AF99">
        <v>402</v>
      </c>
      <c r="AG99">
        <v>88</v>
      </c>
      <c r="AH99">
        <v>16.138873</v>
      </c>
      <c r="AI99">
        <v>2543.6</v>
      </c>
      <c r="AJ99">
        <v>45</v>
      </c>
      <c r="AK99">
        <v>19</v>
      </c>
      <c r="AL99">
        <v>6481</v>
      </c>
      <c r="AM99">
        <v>0.84061302121219694</v>
      </c>
      <c r="AN99" t="s">
        <v>67</v>
      </c>
      <c r="AO99">
        <v>2173.8829999999998</v>
      </c>
      <c r="AP99" t="s">
        <v>704</v>
      </c>
      <c r="AQ99" t="s">
        <v>116</v>
      </c>
      <c r="AR99" t="s">
        <v>117</v>
      </c>
      <c r="AS99" t="s">
        <v>116</v>
      </c>
      <c r="AT99" t="s">
        <v>117</v>
      </c>
      <c r="AU99" t="s">
        <v>187</v>
      </c>
      <c r="AV99" t="s">
        <v>437</v>
      </c>
      <c r="AW99" t="s">
        <v>67</v>
      </c>
      <c r="AX99">
        <v>5933</v>
      </c>
      <c r="AY99" t="s">
        <v>454</v>
      </c>
      <c r="AZ99">
        <v>5</v>
      </c>
      <c r="BA99" t="s">
        <v>367</v>
      </c>
      <c r="BB99">
        <v>2</v>
      </c>
      <c r="BC99">
        <v>1</v>
      </c>
      <c r="BE99" t="s">
        <v>67</v>
      </c>
      <c r="BF99">
        <v>0</v>
      </c>
      <c r="BG99" t="s">
        <v>389</v>
      </c>
      <c r="BI99" t="s">
        <v>116</v>
      </c>
      <c r="BJ99" t="s">
        <v>437</v>
      </c>
      <c r="BK99" t="s">
        <v>67</v>
      </c>
      <c r="BL99">
        <v>0.84061302121219694</v>
      </c>
      <c r="BM99">
        <v>5933</v>
      </c>
      <c r="BN99" t="s">
        <v>117</v>
      </c>
      <c r="BO99" t="s">
        <v>187</v>
      </c>
      <c r="BP99">
        <v>2</v>
      </c>
      <c r="BQ99">
        <v>2310.3239999999996</v>
      </c>
      <c r="BR99">
        <v>5.4570467498069077E-2</v>
      </c>
      <c r="BS99">
        <v>0.3739379674190102</v>
      </c>
      <c r="BT99">
        <v>0.2757189034957867</v>
      </c>
      <c r="BU99">
        <v>19.395</v>
      </c>
      <c r="BV99">
        <v>1.0820993072833076</v>
      </c>
      <c r="BW99">
        <v>17.400156861115587</v>
      </c>
      <c r="BX99">
        <v>19</v>
      </c>
      <c r="BY99">
        <v>25</v>
      </c>
      <c r="BZ99">
        <v>402</v>
      </c>
    </row>
    <row r="100" spans="1:78" ht="16.5">
      <c r="A100" s="42" t="str">
        <f t="shared" si="19"/>
        <v>강인여객</v>
      </c>
      <c r="B100" s="43" t="str">
        <f t="shared" si="20"/>
        <v>이장근</v>
      </c>
      <c r="C100" s="44" t="str">
        <f t="shared" si="21"/>
        <v>A</v>
      </c>
      <c r="D100" s="45">
        <f t="shared" si="22"/>
        <v>0.9633850031982214</v>
      </c>
      <c r="E100" s="46">
        <f t="shared" si="23"/>
        <v>9842</v>
      </c>
      <c r="F100" s="47" t="str">
        <f t="shared" si="24"/>
        <v>103-1</v>
      </c>
      <c r="G100" s="48" t="str">
        <f t="shared" si="25"/>
        <v>70바6095</v>
      </c>
      <c r="H100" s="49">
        <f t="shared" si="26"/>
        <v>12</v>
      </c>
      <c r="I100" s="50">
        <f t="shared" si="27"/>
        <v>2058.9619999999995</v>
      </c>
      <c r="J100" s="51">
        <f t="shared" si="28"/>
        <v>2.4728202265245403E-2</v>
      </c>
      <c r="K100" s="51">
        <f t="shared" si="29"/>
        <v>0.39239180372347976</v>
      </c>
      <c r="L100" s="51">
        <f t="shared" si="30"/>
        <v>0.22681331661293413</v>
      </c>
      <c r="M100" s="52">
        <f t="shared" si="31"/>
        <v>14.557</v>
      </c>
      <c r="N100" s="53">
        <f t="shared" si="32"/>
        <v>0.29140897209370553</v>
      </c>
      <c r="O100" s="53">
        <f t="shared" si="33"/>
        <v>9.8107687271547537</v>
      </c>
      <c r="P100" s="111">
        <f t="shared" si="34"/>
        <v>3</v>
      </c>
      <c r="Q100" s="112">
        <f t="shared" si="35"/>
        <v>6</v>
      </c>
      <c r="R100" s="112">
        <f t="shared" si="36"/>
        <v>202</v>
      </c>
      <c r="T100">
        <v>502</v>
      </c>
      <c r="U100">
        <v>9842</v>
      </c>
      <c r="V100" t="s">
        <v>438</v>
      </c>
      <c r="W100">
        <v>2058.962</v>
      </c>
      <c r="X100">
        <v>979.66899999999998</v>
      </c>
      <c r="Y100">
        <v>2.1019999999999999</v>
      </c>
      <c r="Z100">
        <v>14.557</v>
      </c>
      <c r="AA100">
        <v>126.664687</v>
      </c>
      <c r="AB100">
        <v>3.13219</v>
      </c>
      <c r="AC100">
        <v>49.702185</v>
      </c>
      <c r="AD100" s="1">
        <v>467</v>
      </c>
      <c r="AE100">
        <v>6</v>
      </c>
      <c r="AF100">
        <v>202</v>
      </c>
      <c r="AG100">
        <v>87</v>
      </c>
      <c r="AH100">
        <v>16.255216999999998</v>
      </c>
      <c r="AI100">
        <v>1364.1</v>
      </c>
      <c r="AJ100">
        <v>24.8</v>
      </c>
      <c r="AK100">
        <v>3</v>
      </c>
      <c r="AL100">
        <v>2879</v>
      </c>
      <c r="AM100">
        <v>0.9633850031982214</v>
      </c>
      <c r="AN100" t="s">
        <v>66</v>
      </c>
      <c r="AO100">
        <v>304.221</v>
      </c>
      <c r="AP100" t="s">
        <v>705</v>
      </c>
      <c r="AQ100" t="s">
        <v>116</v>
      </c>
      <c r="AR100" t="s">
        <v>118</v>
      </c>
      <c r="AS100" t="s">
        <v>116</v>
      </c>
      <c r="AT100" t="s">
        <v>118</v>
      </c>
      <c r="AU100" t="s">
        <v>216</v>
      </c>
      <c r="AV100" t="s">
        <v>438</v>
      </c>
      <c r="AW100" t="s">
        <v>66</v>
      </c>
      <c r="AX100">
        <v>9842</v>
      </c>
      <c r="AY100" t="s">
        <v>480</v>
      </c>
      <c r="AZ100">
        <v>6</v>
      </c>
      <c r="BA100" t="s">
        <v>529</v>
      </c>
      <c r="BB100">
        <v>12</v>
      </c>
      <c r="BC100">
        <v>1</v>
      </c>
      <c r="BE100" t="s">
        <v>66</v>
      </c>
      <c r="BF100">
        <v>0</v>
      </c>
      <c r="BG100" t="s">
        <v>389</v>
      </c>
      <c r="BI100" t="s">
        <v>116</v>
      </c>
      <c r="BJ100" t="s">
        <v>438</v>
      </c>
      <c r="BK100" t="s">
        <v>66</v>
      </c>
      <c r="BL100">
        <v>0.9633850031982214</v>
      </c>
      <c r="BM100">
        <v>9842</v>
      </c>
      <c r="BN100" t="s">
        <v>118</v>
      </c>
      <c r="BO100" t="s">
        <v>216</v>
      </c>
      <c r="BP100">
        <v>12</v>
      </c>
      <c r="BQ100">
        <v>2058.9619999999995</v>
      </c>
      <c r="BR100">
        <v>2.4728202265245403E-2</v>
      </c>
      <c r="BS100">
        <v>0.39239180372347976</v>
      </c>
      <c r="BT100">
        <v>0.22681331661293408</v>
      </c>
      <c r="BU100">
        <v>14.557</v>
      </c>
      <c r="BV100">
        <v>0.29140897209370553</v>
      </c>
      <c r="BW100">
        <v>9.8107687271547537</v>
      </c>
      <c r="BX100">
        <v>3</v>
      </c>
      <c r="BY100">
        <v>6</v>
      </c>
      <c r="BZ100">
        <v>202</v>
      </c>
    </row>
    <row r="101" spans="1:78" ht="16.5">
      <c r="A101" s="59" t="str">
        <f t="shared" si="19"/>
        <v>강인여객</v>
      </c>
      <c r="B101" s="60" t="str">
        <f t="shared" si="20"/>
        <v>이장선</v>
      </c>
      <c r="C101" s="61" t="str">
        <f t="shared" si="21"/>
        <v>B</v>
      </c>
      <c r="D101" s="62">
        <f t="shared" si="22"/>
        <v>0.90723608901949959</v>
      </c>
      <c r="E101" s="63">
        <f t="shared" si="23"/>
        <v>4928</v>
      </c>
      <c r="F101" s="64" t="str">
        <f t="shared" si="24"/>
        <v>103</v>
      </c>
      <c r="G101" s="65" t="str">
        <f t="shared" si="25"/>
        <v>70바5987</v>
      </c>
      <c r="H101" s="66">
        <f t="shared" si="26"/>
        <v>15</v>
      </c>
      <c r="I101" s="67">
        <f t="shared" si="27"/>
        <v>2239.1590000000001</v>
      </c>
      <c r="J101" s="68">
        <f t="shared" si="28"/>
        <v>2.5578173833709809E-2</v>
      </c>
      <c r="K101" s="68">
        <f t="shared" si="29"/>
        <v>0.35129266020532718</v>
      </c>
      <c r="L101" s="68">
        <f t="shared" si="30"/>
        <v>0.27822946025717687</v>
      </c>
      <c r="M101" s="69">
        <f t="shared" si="31"/>
        <v>14.173</v>
      </c>
      <c r="N101" s="70">
        <f t="shared" si="32"/>
        <v>1.6941582343790911</v>
      </c>
      <c r="O101" s="70">
        <f t="shared" si="33"/>
        <v>52.518905265751826</v>
      </c>
      <c r="P101" s="109">
        <f t="shared" si="34"/>
        <v>13</v>
      </c>
      <c r="Q101" s="110">
        <f t="shared" si="35"/>
        <v>39</v>
      </c>
      <c r="R101" s="110">
        <f t="shared" si="36"/>
        <v>1616</v>
      </c>
      <c r="T101">
        <v>502</v>
      </c>
      <c r="U101">
        <v>4928</v>
      </c>
      <c r="V101" t="s">
        <v>439</v>
      </c>
      <c r="W101">
        <v>2239.1590000000001</v>
      </c>
      <c r="X101">
        <v>1139.9010000000001</v>
      </c>
      <c r="Y101">
        <v>1.964</v>
      </c>
      <c r="Z101">
        <v>14.173</v>
      </c>
      <c r="AA101">
        <v>142.27524700000001</v>
      </c>
      <c r="AB101">
        <v>3.639141</v>
      </c>
      <c r="AC101">
        <v>49.980249999999998</v>
      </c>
      <c r="AD101" s="1">
        <v>623</v>
      </c>
      <c r="AE101">
        <v>39</v>
      </c>
      <c r="AF101">
        <v>1616</v>
      </c>
      <c r="AG101">
        <v>89</v>
      </c>
      <c r="AH101">
        <v>15.738219000000001</v>
      </c>
      <c r="AI101">
        <v>2697.2</v>
      </c>
      <c r="AJ101">
        <v>203.7</v>
      </c>
      <c r="AK101">
        <v>13</v>
      </c>
      <c r="AL101">
        <v>5172</v>
      </c>
      <c r="AM101">
        <v>0.90723608901949959</v>
      </c>
      <c r="AN101" t="s">
        <v>68</v>
      </c>
      <c r="AO101">
        <v>248.49799999999999</v>
      </c>
      <c r="AP101" t="s">
        <v>706</v>
      </c>
      <c r="AQ101" t="s">
        <v>116</v>
      </c>
      <c r="AR101" t="s">
        <v>117</v>
      </c>
      <c r="AS101" t="s">
        <v>116</v>
      </c>
      <c r="AT101" t="s">
        <v>117</v>
      </c>
      <c r="AU101" t="s">
        <v>185</v>
      </c>
      <c r="AV101" t="s">
        <v>439</v>
      </c>
      <c r="AW101" t="s">
        <v>68</v>
      </c>
      <c r="AX101">
        <v>4928</v>
      </c>
      <c r="AY101" t="s">
        <v>478</v>
      </c>
      <c r="AZ101">
        <v>11</v>
      </c>
      <c r="BA101" t="s">
        <v>524</v>
      </c>
      <c r="BB101">
        <v>15</v>
      </c>
      <c r="BC101">
        <v>1</v>
      </c>
      <c r="BE101" t="s">
        <v>68</v>
      </c>
      <c r="BF101">
        <v>0</v>
      </c>
      <c r="BG101" t="s">
        <v>389</v>
      </c>
      <c r="BI101" t="s">
        <v>116</v>
      </c>
      <c r="BJ101" t="s">
        <v>439</v>
      </c>
      <c r="BK101" t="s">
        <v>68</v>
      </c>
      <c r="BL101">
        <v>0.90723608901949959</v>
      </c>
      <c r="BM101">
        <v>4928</v>
      </c>
      <c r="BN101" t="s">
        <v>117</v>
      </c>
      <c r="BO101" t="s">
        <v>185</v>
      </c>
      <c r="BP101">
        <v>15</v>
      </c>
      <c r="BQ101">
        <v>2239.1590000000001</v>
      </c>
      <c r="BR101">
        <v>2.5578173833709809E-2</v>
      </c>
      <c r="BS101">
        <v>0.35129266020532718</v>
      </c>
      <c r="BT101">
        <v>0.27822946025717687</v>
      </c>
      <c r="BU101">
        <v>14.173</v>
      </c>
      <c r="BV101">
        <v>1.6941582343790911</v>
      </c>
      <c r="BW101">
        <v>52.518905265751826</v>
      </c>
      <c r="BX101">
        <v>13</v>
      </c>
      <c r="BY101">
        <v>39</v>
      </c>
      <c r="BZ101">
        <v>1616</v>
      </c>
    </row>
    <row r="102" spans="1:78" ht="16.5">
      <c r="A102" s="42" t="str">
        <f t="shared" si="19"/>
        <v>강인여객</v>
      </c>
      <c r="B102" s="43" t="str">
        <f t="shared" si="20"/>
        <v>이재영</v>
      </c>
      <c r="C102" s="44" t="str">
        <f t="shared" si="21"/>
        <v>A</v>
      </c>
      <c r="D102" s="45">
        <f t="shared" si="22"/>
        <v>0.96186036344974779</v>
      </c>
      <c r="E102" s="46">
        <f t="shared" si="23"/>
        <v>1525</v>
      </c>
      <c r="F102" s="47" t="str">
        <f t="shared" si="24"/>
        <v>223</v>
      </c>
      <c r="G102" s="48" t="str">
        <f t="shared" si="25"/>
        <v>70바5953</v>
      </c>
      <c r="H102" s="49">
        <f t="shared" si="26"/>
        <v>5</v>
      </c>
      <c r="I102" s="50">
        <f t="shared" si="27"/>
        <v>3055.0789999999997</v>
      </c>
      <c r="J102" s="51">
        <f t="shared" si="28"/>
        <v>1.2676661617489442E-2</v>
      </c>
      <c r="K102" s="51">
        <f t="shared" si="29"/>
        <v>0.28302539952485667</v>
      </c>
      <c r="L102" s="51">
        <f t="shared" si="30"/>
        <v>0.17773681138851075</v>
      </c>
      <c r="M102" s="52">
        <f t="shared" si="31"/>
        <v>12.914999999999999</v>
      </c>
      <c r="N102" s="53">
        <f t="shared" si="32"/>
        <v>0.39278853345527237</v>
      </c>
      <c r="O102" s="53">
        <f t="shared" si="33"/>
        <v>15.024161404664168</v>
      </c>
      <c r="P102" s="111">
        <f t="shared" si="34"/>
        <v>13</v>
      </c>
      <c r="Q102" s="112">
        <f t="shared" si="35"/>
        <v>12</v>
      </c>
      <c r="R102" s="112">
        <f t="shared" si="36"/>
        <v>459</v>
      </c>
      <c r="T102">
        <v>502</v>
      </c>
      <c r="U102">
        <v>1525</v>
      </c>
      <c r="V102" t="s">
        <v>310</v>
      </c>
      <c r="W102">
        <v>3055.0790000000002</v>
      </c>
      <c r="X102">
        <v>1224.8489999999999</v>
      </c>
      <c r="Y102">
        <v>2.4940000000000002</v>
      </c>
      <c r="Z102">
        <v>12.914999999999999</v>
      </c>
      <c r="AA102">
        <v>136.35884999999999</v>
      </c>
      <c r="AB102">
        <v>1.728575</v>
      </c>
      <c r="AC102">
        <v>38.593018000000001</v>
      </c>
      <c r="AD102" s="1">
        <v>543</v>
      </c>
      <c r="AE102">
        <v>12</v>
      </c>
      <c r="AF102">
        <v>459</v>
      </c>
      <c r="AG102">
        <v>90</v>
      </c>
      <c r="AH102">
        <v>22.404699000000001</v>
      </c>
      <c r="AI102">
        <v>14749.1</v>
      </c>
      <c r="AJ102">
        <v>1387.1</v>
      </c>
      <c r="AK102">
        <v>13</v>
      </c>
      <c r="AL102">
        <v>5337</v>
      </c>
      <c r="AM102">
        <v>0.96186036344974779</v>
      </c>
      <c r="AN102" t="s">
        <v>66</v>
      </c>
      <c r="AO102">
        <v>1907.232</v>
      </c>
      <c r="AP102" t="s">
        <v>707</v>
      </c>
      <c r="AQ102" t="s">
        <v>116</v>
      </c>
      <c r="AR102" t="s">
        <v>119</v>
      </c>
      <c r="AS102" t="s">
        <v>116</v>
      </c>
      <c r="AT102" t="s">
        <v>119</v>
      </c>
      <c r="AU102" t="s">
        <v>223</v>
      </c>
      <c r="AV102" t="s">
        <v>310</v>
      </c>
      <c r="AW102" t="s">
        <v>66</v>
      </c>
      <c r="AX102">
        <v>1525</v>
      </c>
      <c r="AY102" t="s">
        <v>499</v>
      </c>
      <c r="AZ102">
        <v>2</v>
      </c>
      <c r="BA102" t="s">
        <v>500</v>
      </c>
      <c r="BB102">
        <v>5</v>
      </c>
      <c r="BC102">
        <v>1</v>
      </c>
      <c r="BE102" t="s">
        <v>68</v>
      </c>
      <c r="BF102">
        <v>1</v>
      </c>
      <c r="BG102" t="s">
        <v>386</v>
      </c>
      <c r="BI102" t="s">
        <v>116</v>
      </c>
      <c r="BJ102" t="s">
        <v>310</v>
      </c>
      <c r="BK102" t="s">
        <v>66</v>
      </c>
      <c r="BL102">
        <v>0.96186036344974779</v>
      </c>
      <c r="BM102">
        <v>1525</v>
      </c>
      <c r="BN102" t="s">
        <v>119</v>
      </c>
      <c r="BO102" t="s">
        <v>223</v>
      </c>
      <c r="BP102">
        <v>5</v>
      </c>
      <c r="BQ102">
        <v>3055.0789999999997</v>
      </c>
      <c r="BR102">
        <v>1.2676661617489442E-2</v>
      </c>
      <c r="BS102">
        <v>0.28302539952485667</v>
      </c>
      <c r="BT102">
        <v>0.17773681138851072</v>
      </c>
      <c r="BU102">
        <v>12.914999999999999</v>
      </c>
      <c r="BV102">
        <v>0.39278853345527237</v>
      </c>
      <c r="BW102">
        <v>15.024161404664168</v>
      </c>
      <c r="BX102">
        <v>13</v>
      </c>
      <c r="BY102">
        <v>12</v>
      </c>
      <c r="BZ102">
        <v>459</v>
      </c>
    </row>
    <row r="103" spans="1:78" ht="16.5">
      <c r="A103" s="59" t="str">
        <f t="shared" si="19"/>
        <v>강인여객</v>
      </c>
      <c r="B103" s="60" t="str">
        <f t="shared" si="20"/>
        <v>이치규</v>
      </c>
      <c r="C103" s="61" t="str">
        <f t="shared" si="21"/>
        <v>S</v>
      </c>
      <c r="D103" s="62">
        <f t="shared" si="22"/>
        <v>1.2091304347826088</v>
      </c>
      <c r="E103" s="63">
        <f t="shared" si="23"/>
        <v>4376</v>
      </c>
      <c r="F103" s="64" t="str">
        <f t="shared" si="24"/>
        <v>급행91</v>
      </c>
      <c r="G103" s="65" t="str">
        <f t="shared" si="25"/>
        <v>70바5981</v>
      </c>
      <c r="H103" s="66">
        <f t="shared" si="26"/>
        <v>2</v>
      </c>
      <c r="I103" s="67">
        <f t="shared" si="27"/>
        <v>3423.1280000000002</v>
      </c>
      <c r="J103" s="68">
        <f t="shared" si="28"/>
        <v>7.3058786121918337E-2</v>
      </c>
      <c r="K103" s="68">
        <f t="shared" si="29"/>
        <v>0.28540282781985327</v>
      </c>
      <c r="L103" s="68">
        <f t="shared" si="30"/>
        <v>9.0852576941323843E-2</v>
      </c>
      <c r="M103" s="69">
        <f t="shared" si="31"/>
        <v>13.831</v>
      </c>
      <c r="N103" s="70">
        <f t="shared" si="32"/>
        <v>0.17527828348808458</v>
      </c>
      <c r="O103" s="70">
        <f t="shared" si="33"/>
        <v>5.8133964023548055</v>
      </c>
      <c r="P103" s="109">
        <f t="shared" si="34"/>
        <v>4</v>
      </c>
      <c r="Q103" s="110">
        <f t="shared" si="35"/>
        <v>6</v>
      </c>
      <c r="R103" s="110">
        <f t="shared" si="36"/>
        <v>199</v>
      </c>
      <c r="T103">
        <v>502</v>
      </c>
      <c r="U103">
        <v>4376</v>
      </c>
      <c r="V103" t="s">
        <v>311</v>
      </c>
      <c r="W103">
        <v>3423.1280000000002</v>
      </c>
      <c r="X103">
        <v>1031.3869999999999</v>
      </c>
      <c r="Y103">
        <v>3.319</v>
      </c>
      <c r="Z103">
        <v>13.831</v>
      </c>
      <c r="AA103">
        <v>137.72327100000001</v>
      </c>
      <c r="AB103">
        <v>10.061895</v>
      </c>
      <c r="AC103">
        <v>39.306610999999997</v>
      </c>
      <c r="AD103" s="1">
        <v>311</v>
      </c>
      <c r="AE103">
        <v>6</v>
      </c>
      <c r="AF103">
        <v>199</v>
      </c>
      <c r="AG103">
        <v>102</v>
      </c>
      <c r="AH103">
        <v>24.855115999999999</v>
      </c>
      <c r="AI103">
        <v>13504.3</v>
      </c>
      <c r="AJ103">
        <v>2052.5</v>
      </c>
      <c r="AK103">
        <v>4</v>
      </c>
      <c r="AL103">
        <v>3492</v>
      </c>
      <c r="AM103">
        <v>1.2091304347826088</v>
      </c>
      <c r="AN103" t="s">
        <v>71</v>
      </c>
      <c r="AO103">
        <v>2244.9250000000002</v>
      </c>
      <c r="AP103" t="s">
        <v>708</v>
      </c>
      <c r="AQ103" t="s">
        <v>116</v>
      </c>
      <c r="AR103" t="s">
        <v>120</v>
      </c>
      <c r="AS103" t="s">
        <v>116</v>
      </c>
      <c r="AT103" t="s">
        <v>120</v>
      </c>
      <c r="AU103" t="s">
        <v>234</v>
      </c>
      <c r="AV103" t="s">
        <v>311</v>
      </c>
      <c r="AW103" t="s">
        <v>71</v>
      </c>
      <c r="AX103">
        <v>4376</v>
      </c>
      <c r="AY103" t="s">
        <v>468</v>
      </c>
      <c r="AZ103">
        <v>1</v>
      </c>
      <c r="BA103" t="s">
        <v>236</v>
      </c>
      <c r="BB103">
        <v>2</v>
      </c>
      <c r="BC103">
        <v>1</v>
      </c>
      <c r="BE103" t="s">
        <v>71</v>
      </c>
      <c r="BF103">
        <v>0</v>
      </c>
      <c r="BG103" t="s">
        <v>389</v>
      </c>
      <c r="BI103" t="s">
        <v>116</v>
      </c>
      <c r="BJ103" t="s">
        <v>311</v>
      </c>
      <c r="BK103" t="s">
        <v>71</v>
      </c>
      <c r="BL103">
        <v>1.2091304347826088</v>
      </c>
      <c r="BM103">
        <v>4376</v>
      </c>
      <c r="BN103" t="s">
        <v>120</v>
      </c>
      <c r="BO103" t="s">
        <v>234</v>
      </c>
      <c r="BP103">
        <v>2</v>
      </c>
      <c r="BQ103">
        <v>3423.1280000000002</v>
      </c>
      <c r="BR103">
        <v>7.3058786121918337E-2</v>
      </c>
      <c r="BS103">
        <v>0.28540282781985327</v>
      </c>
      <c r="BT103">
        <v>9.0852576941323843E-2</v>
      </c>
      <c r="BU103">
        <v>13.831</v>
      </c>
      <c r="BV103">
        <v>0.17527828348808458</v>
      </c>
      <c r="BW103">
        <v>5.8133964023548055</v>
      </c>
      <c r="BX103">
        <v>4</v>
      </c>
      <c r="BY103">
        <v>6</v>
      </c>
      <c r="BZ103">
        <v>199</v>
      </c>
    </row>
    <row r="104" spans="1:78" ht="16.5">
      <c r="A104" s="42" t="str">
        <f t="shared" si="19"/>
        <v>강인여객</v>
      </c>
      <c r="B104" s="43" t="str">
        <f t="shared" si="20"/>
        <v>이칠선</v>
      </c>
      <c r="C104" s="44" t="str">
        <f t="shared" si="21"/>
        <v>C</v>
      </c>
      <c r="D104" s="45">
        <f t="shared" si="22"/>
        <v>0.87666428188956758</v>
      </c>
      <c r="E104" s="46">
        <f t="shared" si="23"/>
        <v>8938</v>
      </c>
      <c r="F104" s="47" t="str">
        <f t="shared" si="24"/>
        <v>223</v>
      </c>
      <c r="G104" s="48" t="str">
        <f t="shared" si="25"/>
        <v>72바1268</v>
      </c>
      <c r="H104" s="49">
        <f t="shared" si="26"/>
        <v>2</v>
      </c>
      <c r="I104" s="50">
        <f t="shared" si="27"/>
        <v>2329.8420000000001</v>
      </c>
      <c r="J104" s="51">
        <f t="shared" si="28"/>
        <v>3.7901633597271514E-2</v>
      </c>
      <c r="K104" s="51">
        <f t="shared" si="29"/>
        <v>0.31665362459568108</v>
      </c>
      <c r="L104" s="51">
        <f t="shared" si="30"/>
        <v>0.15966747959732891</v>
      </c>
      <c r="M104" s="52">
        <f t="shared" si="31"/>
        <v>16.882999999999999</v>
      </c>
      <c r="N104" s="53">
        <f t="shared" si="32"/>
        <v>1.2017982335282822</v>
      </c>
      <c r="O104" s="53">
        <f t="shared" si="33"/>
        <v>38.371700741938724</v>
      </c>
      <c r="P104" s="111">
        <f t="shared" si="34"/>
        <v>24</v>
      </c>
      <c r="Q104" s="112">
        <f t="shared" si="35"/>
        <v>28</v>
      </c>
      <c r="R104" s="112">
        <f t="shared" si="36"/>
        <v>894</v>
      </c>
      <c r="T104">
        <v>502</v>
      </c>
      <c r="U104">
        <v>8938</v>
      </c>
      <c r="V104" t="s">
        <v>376</v>
      </c>
      <c r="W104">
        <v>2329.8420000000001</v>
      </c>
      <c r="X104">
        <v>1022.603</v>
      </c>
      <c r="Y104">
        <v>2.278</v>
      </c>
      <c r="Z104">
        <v>16.882999999999999</v>
      </c>
      <c r="AA104">
        <v>101.116354</v>
      </c>
      <c r="AB104">
        <v>3.8324750000000001</v>
      </c>
      <c r="AC104">
        <v>32.018859999999997</v>
      </c>
      <c r="AD104" s="1">
        <v>372</v>
      </c>
      <c r="AE104">
        <v>28</v>
      </c>
      <c r="AF104">
        <v>894</v>
      </c>
      <c r="AG104">
        <v>90</v>
      </c>
      <c r="AH104">
        <v>23.041198000000001</v>
      </c>
      <c r="AI104">
        <v>14981.2</v>
      </c>
      <c r="AJ104">
        <v>6682.7</v>
      </c>
      <c r="AK104">
        <v>24</v>
      </c>
      <c r="AL104">
        <v>17357</v>
      </c>
      <c r="AM104">
        <v>0.87666428188956758</v>
      </c>
      <c r="AN104" t="s">
        <v>69</v>
      </c>
      <c r="AO104">
        <v>1836.519</v>
      </c>
      <c r="AP104" t="s">
        <v>709</v>
      </c>
      <c r="AQ104" t="s">
        <v>116</v>
      </c>
      <c r="AR104" t="s">
        <v>119</v>
      </c>
      <c r="AS104" t="s">
        <v>116</v>
      </c>
      <c r="AT104" t="s">
        <v>119</v>
      </c>
      <c r="AU104" t="s">
        <v>230</v>
      </c>
      <c r="AV104" t="s">
        <v>376</v>
      </c>
      <c r="AW104" t="s">
        <v>69</v>
      </c>
      <c r="AX104">
        <v>8938</v>
      </c>
      <c r="AY104" t="s">
        <v>458</v>
      </c>
      <c r="AZ104">
        <v>1</v>
      </c>
      <c r="BA104" t="s">
        <v>232</v>
      </c>
      <c r="BB104">
        <v>2</v>
      </c>
      <c r="BC104">
        <v>1</v>
      </c>
      <c r="BE104" t="s">
        <v>67</v>
      </c>
      <c r="BF104">
        <v>1</v>
      </c>
      <c r="BG104" t="s">
        <v>386</v>
      </c>
      <c r="BI104" t="s">
        <v>116</v>
      </c>
      <c r="BJ104" t="s">
        <v>376</v>
      </c>
      <c r="BK104" t="s">
        <v>69</v>
      </c>
      <c r="BL104">
        <v>0.87666428188956758</v>
      </c>
      <c r="BM104">
        <v>8938</v>
      </c>
      <c r="BN104" t="s">
        <v>119</v>
      </c>
      <c r="BO104" t="s">
        <v>230</v>
      </c>
      <c r="BP104">
        <v>2</v>
      </c>
      <c r="BQ104">
        <v>2329.8420000000001</v>
      </c>
      <c r="BR104">
        <v>3.7901633597271514E-2</v>
      </c>
      <c r="BS104">
        <v>0.31665362459568108</v>
      </c>
      <c r="BT104">
        <v>0.15966747959732891</v>
      </c>
      <c r="BU104">
        <v>16.882999999999999</v>
      </c>
      <c r="BV104">
        <v>1.2017982335282822</v>
      </c>
      <c r="BW104">
        <v>38.371700741938724</v>
      </c>
      <c r="BX104">
        <v>24</v>
      </c>
      <c r="BY104">
        <v>28</v>
      </c>
      <c r="BZ104">
        <v>894</v>
      </c>
    </row>
    <row r="105" spans="1:78" ht="16.5">
      <c r="A105" s="59" t="str">
        <f t="shared" si="19"/>
        <v>강인여객</v>
      </c>
      <c r="B105" s="60" t="str">
        <f t="shared" si="20"/>
        <v>이태근</v>
      </c>
      <c r="C105" s="61" t="str">
        <f t="shared" si="21"/>
        <v>A</v>
      </c>
      <c r="D105" s="62">
        <f t="shared" si="22"/>
        <v>0.98955214658528567</v>
      </c>
      <c r="E105" s="63">
        <f t="shared" si="23"/>
        <v>7136</v>
      </c>
      <c r="F105" s="64" t="str">
        <f t="shared" si="24"/>
        <v>103</v>
      </c>
      <c r="G105" s="65" t="str">
        <f t="shared" si="25"/>
        <v>72바1338</v>
      </c>
      <c r="H105" s="66">
        <f t="shared" si="26"/>
        <v>2</v>
      </c>
      <c r="I105" s="67">
        <f t="shared" si="27"/>
        <v>2269.9579999999996</v>
      </c>
      <c r="J105" s="68">
        <f t="shared" si="28"/>
        <v>1.6008401500692295E-2</v>
      </c>
      <c r="K105" s="68">
        <f t="shared" si="29"/>
        <v>0.37232504894804502</v>
      </c>
      <c r="L105" s="68">
        <f t="shared" si="30"/>
        <v>0.11189634345657498</v>
      </c>
      <c r="M105" s="69">
        <f t="shared" si="31"/>
        <v>12.026999999999999</v>
      </c>
      <c r="N105" s="70">
        <f t="shared" si="32"/>
        <v>0.30837574968347436</v>
      </c>
      <c r="O105" s="70">
        <f t="shared" si="33"/>
        <v>54.626561372501172</v>
      </c>
      <c r="P105" s="109">
        <f t="shared" si="34"/>
        <v>6</v>
      </c>
      <c r="Q105" s="110">
        <f t="shared" si="35"/>
        <v>7</v>
      </c>
      <c r="R105" s="110">
        <f t="shared" si="36"/>
        <v>1240</v>
      </c>
      <c r="T105">
        <v>502</v>
      </c>
      <c r="U105">
        <v>7136</v>
      </c>
      <c r="V105" t="s">
        <v>312</v>
      </c>
      <c r="W105">
        <v>2269.9580000000001</v>
      </c>
      <c r="X105">
        <v>1045.741</v>
      </c>
      <c r="Y105">
        <v>2.1709999999999998</v>
      </c>
      <c r="Z105">
        <v>12.026999999999999</v>
      </c>
      <c r="AA105">
        <v>141.00052400000001</v>
      </c>
      <c r="AB105">
        <v>2.257193</v>
      </c>
      <c r="AC105">
        <v>52.498027</v>
      </c>
      <c r="AD105" s="1">
        <v>254</v>
      </c>
      <c r="AE105">
        <v>7</v>
      </c>
      <c r="AF105">
        <v>1240</v>
      </c>
      <c r="AG105">
        <v>87</v>
      </c>
      <c r="AH105">
        <v>16.098932999999999</v>
      </c>
      <c r="AI105">
        <v>1269.7</v>
      </c>
      <c r="AJ105">
        <v>0</v>
      </c>
      <c r="AK105">
        <v>6</v>
      </c>
      <c r="AL105">
        <v>583</v>
      </c>
      <c r="AM105">
        <v>0.98955214658528567</v>
      </c>
      <c r="AN105" t="s">
        <v>66</v>
      </c>
      <c r="AO105">
        <v>2133.6709999999998</v>
      </c>
      <c r="AP105" t="s">
        <v>710</v>
      </c>
      <c r="AQ105" t="s">
        <v>116</v>
      </c>
      <c r="AR105" t="s">
        <v>117</v>
      </c>
      <c r="AS105" t="s">
        <v>116</v>
      </c>
      <c r="AT105" t="s">
        <v>117</v>
      </c>
      <c r="AU105" t="s">
        <v>197</v>
      </c>
      <c r="AV105" t="s">
        <v>312</v>
      </c>
      <c r="AW105" t="s">
        <v>66</v>
      </c>
      <c r="AX105">
        <v>7136</v>
      </c>
      <c r="AY105" t="s">
        <v>465</v>
      </c>
      <c r="AZ105">
        <v>2</v>
      </c>
      <c r="BA105" t="s">
        <v>388</v>
      </c>
      <c r="BB105">
        <v>2</v>
      </c>
      <c r="BC105">
        <v>1</v>
      </c>
      <c r="BE105" t="s">
        <v>71</v>
      </c>
      <c r="BF105">
        <v>-1</v>
      </c>
      <c r="BG105" t="s">
        <v>390</v>
      </c>
      <c r="BI105" t="s">
        <v>116</v>
      </c>
      <c r="BJ105" t="s">
        <v>312</v>
      </c>
      <c r="BK105" t="s">
        <v>66</v>
      </c>
      <c r="BL105">
        <v>0.98955214658528567</v>
      </c>
      <c r="BM105">
        <v>7136</v>
      </c>
      <c r="BN105" t="s">
        <v>117</v>
      </c>
      <c r="BO105" t="s">
        <v>197</v>
      </c>
      <c r="BP105">
        <v>2</v>
      </c>
      <c r="BQ105">
        <v>2269.9579999999996</v>
      </c>
      <c r="BR105">
        <v>1.6008401500692295E-2</v>
      </c>
      <c r="BS105">
        <v>0.37232504894804502</v>
      </c>
      <c r="BT105">
        <v>0.11189634345657497</v>
      </c>
      <c r="BU105">
        <v>12.026999999999999</v>
      </c>
      <c r="BV105">
        <v>0.30837574968347436</v>
      </c>
      <c r="BW105">
        <v>54.626561372501172</v>
      </c>
      <c r="BX105">
        <v>6</v>
      </c>
      <c r="BY105">
        <v>7</v>
      </c>
      <c r="BZ105">
        <v>1240</v>
      </c>
    </row>
    <row r="106" spans="1:78" ht="16.5">
      <c r="A106" s="42" t="str">
        <f t="shared" si="19"/>
        <v>강인여객</v>
      </c>
      <c r="B106" s="43" t="str">
        <f t="shared" si="20"/>
        <v>이한출</v>
      </c>
      <c r="C106" s="44" t="str">
        <f t="shared" si="21"/>
        <v>F</v>
      </c>
      <c r="D106" s="45">
        <f t="shared" si="22"/>
        <v>0.742604993126046</v>
      </c>
      <c r="E106" s="46">
        <f t="shared" si="23"/>
        <v>7679</v>
      </c>
      <c r="F106" s="47" t="str">
        <f t="shared" si="24"/>
        <v>103</v>
      </c>
      <c r="G106" s="48" t="str">
        <f t="shared" si="25"/>
        <v>70바6031</v>
      </c>
      <c r="H106" s="49">
        <f t="shared" si="26"/>
        <v>3</v>
      </c>
      <c r="I106" s="50">
        <f t="shared" si="27"/>
        <v>1861.308</v>
      </c>
      <c r="J106" s="51">
        <f t="shared" si="28"/>
        <v>2.1793223781003922E-2</v>
      </c>
      <c r="K106" s="51">
        <f t="shared" si="29"/>
        <v>0.38947062274987498</v>
      </c>
      <c r="L106" s="51">
        <f t="shared" si="30"/>
        <v>0.23316936262026489</v>
      </c>
      <c r="M106" s="52">
        <f t="shared" si="31"/>
        <v>21.516999999999999</v>
      </c>
      <c r="N106" s="53">
        <f t="shared" si="32"/>
        <v>3.0086369370356758</v>
      </c>
      <c r="O106" s="53">
        <f t="shared" si="33"/>
        <v>67.157074487403477</v>
      </c>
      <c r="P106" s="111">
        <f t="shared" si="34"/>
        <v>23</v>
      </c>
      <c r="Q106" s="112">
        <f t="shared" si="35"/>
        <v>56</v>
      </c>
      <c r="R106" s="112">
        <f t="shared" si="36"/>
        <v>1250</v>
      </c>
      <c r="T106">
        <v>502</v>
      </c>
      <c r="U106">
        <v>7679</v>
      </c>
      <c r="V106" t="s">
        <v>415</v>
      </c>
      <c r="W106">
        <v>1861.308</v>
      </c>
      <c r="X106">
        <v>1143.3720000000001</v>
      </c>
      <c r="Y106">
        <v>1.6279999999999999</v>
      </c>
      <c r="Z106">
        <v>21.516999999999999</v>
      </c>
      <c r="AA106">
        <v>115.376643</v>
      </c>
      <c r="AB106">
        <v>2.5144289999999998</v>
      </c>
      <c r="AC106">
        <v>44.935813000000003</v>
      </c>
      <c r="AD106" s="1">
        <v>434</v>
      </c>
      <c r="AE106">
        <v>56</v>
      </c>
      <c r="AF106">
        <v>1250</v>
      </c>
      <c r="AG106">
        <v>93</v>
      </c>
      <c r="AH106">
        <v>16.132449999999999</v>
      </c>
      <c r="AI106">
        <v>2943.4</v>
      </c>
      <c r="AJ106">
        <v>168.4</v>
      </c>
      <c r="AK106">
        <v>23</v>
      </c>
      <c r="AL106">
        <v>16927</v>
      </c>
      <c r="AM106">
        <v>0.742604993126046</v>
      </c>
      <c r="AN106" t="s">
        <v>70</v>
      </c>
      <c r="AO106">
        <v>1626.019</v>
      </c>
      <c r="AP106" t="s">
        <v>711</v>
      </c>
      <c r="AQ106" t="s">
        <v>116</v>
      </c>
      <c r="AR106" t="s">
        <v>117</v>
      </c>
      <c r="AS106" t="s">
        <v>116</v>
      </c>
      <c r="AT106" t="s">
        <v>117</v>
      </c>
      <c r="AU106" t="s">
        <v>393</v>
      </c>
      <c r="AV106" t="s">
        <v>415</v>
      </c>
      <c r="AW106" t="s">
        <v>70</v>
      </c>
      <c r="AX106">
        <v>7679</v>
      </c>
      <c r="AY106" t="s">
        <v>462</v>
      </c>
      <c r="AZ106">
        <v>5</v>
      </c>
      <c r="BA106" t="s">
        <v>479</v>
      </c>
      <c r="BB106">
        <v>3</v>
      </c>
      <c r="BC106">
        <v>1</v>
      </c>
      <c r="BE106" t="s">
        <v>70</v>
      </c>
      <c r="BF106">
        <v>0</v>
      </c>
      <c r="BG106" t="s">
        <v>389</v>
      </c>
      <c r="BI106" t="s">
        <v>116</v>
      </c>
      <c r="BJ106" t="s">
        <v>415</v>
      </c>
      <c r="BK106" t="s">
        <v>70</v>
      </c>
      <c r="BL106">
        <v>0.742604993126046</v>
      </c>
      <c r="BM106">
        <v>7679</v>
      </c>
      <c r="BN106" t="s">
        <v>117</v>
      </c>
      <c r="BO106" t="s">
        <v>393</v>
      </c>
      <c r="BP106">
        <v>3</v>
      </c>
      <c r="BQ106">
        <v>1861.308</v>
      </c>
      <c r="BR106">
        <v>2.1793223781003922E-2</v>
      </c>
      <c r="BS106">
        <v>0.38947062274987498</v>
      </c>
      <c r="BT106">
        <v>0.23316936262026489</v>
      </c>
      <c r="BU106">
        <v>21.516999999999999</v>
      </c>
      <c r="BV106">
        <v>3.0086369370356758</v>
      </c>
      <c r="BW106">
        <v>67.157074487403477</v>
      </c>
      <c r="BX106">
        <v>23</v>
      </c>
      <c r="BY106">
        <v>56</v>
      </c>
      <c r="BZ106">
        <v>1250</v>
      </c>
    </row>
    <row r="107" spans="1:78" ht="16.5">
      <c r="A107" s="59" t="str">
        <f t="shared" si="19"/>
        <v>강인여객</v>
      </c>
      <c r="B107" s="60" t="str">
        <f t="shared" si="20"/>
        <v>이현승</v>
      </c>
      <c r="C107" s="61" t="str">
        <f t="shared" si="21"/>
        <v>B</v>
      </c>
      <c r="D107" s="62">
        <f t="shared" si="22"/>
        <v>0.94527312931519725</v>
      </c>
      <c r="E107" s="63">
        <f t="shared" si="23"/>
        <v>7755</v>
      </c>
      <c r="F107" s="64" t="str">
        <f t="shared" si="24"/>
        <v>급행91</v>
      </c>
      <c r="G107" s="65" t="str">
        <f t="shared" si="25"/>
        <v>72바1602</v>
      </c>
      <c r="H107" s="66">
        <f t="shared" si="26"/>
        <v>6</v>
      </c>
      <c r="I107" s="67">
        <f t="shared" si="27"/>
        <v>3308.6259999999997</v>
      </c>
      <c r="J107" s="68">
        <f t="shared" si="28"/>
        <v>7.1423896623090039E-2</v>
      </c>
      <c r="K107" s="68">
        <f t="shared" si="29"/>
        <v>0.33174944566580405</v>
      </c>
      <c r="L107" s="68">
        <f t="shared" si="30"/>
        <v>0.27624760247909558</v>
      </c>
      <c r="M107" s="69">
        <f t="shared" si="31"/>
        <v>18.978000000000002</v>
      </c>
      <c r="N107" s="70">
        <f t="shared" si="32"/>
        <v>0.27201623876497377</v>
      </c>
      <c r="O107" s="70">
        <f t="shared" si="33"/>
        <v>36.752416259800896</v>
      </c>
      <c r="P107" s="109">
        <f t="shared" si="34"/>
        <v>20</v>
      </c>
      <c r="Q107" s="110">
        <f t="shared" si="35"/>
        <v>9</v>
      </c>
      <c r="R107" s="110">
        <f t="shared" si="36"/>
        <v>1216</v>
      </c>
      <c r="T107">
        <v>502</v>
      </c>
      <c r="U107">
        <v>7755</v>
      </c>
      <c r="V107" t="s">
        <v>313</v>
      </c>
      <c r="W107">
        <v>3308.6260000000002</v>
      </c>
      <c r="X107">
        <v>1317.9190000000001</v>
      </c>
      <c r="Y107">
        <v>2.5099999999999998</v>
      </c>
      <c r="Z107">
        <v>18.978000000000002</v>
      </c>
      <c r="AA107">
        <v>132.13689600000001</v>
      </c>
      <c r="AB107">
        <v>9.4377320000000005</v>
      </c>
      <c r="AC107">
        <v>43.836342000000002</v>
      </c>
      <c r="AD107" s="1">
        <v>914</v>
      </c>
      <c r="AE107">
        <v>9</v>
      </c>
      <c r="AF107">
        <v>1216</v>
      </c>
      <c r="AG107">
        <v>100</v>
      </c>
      <c r="AH107">
        <v>25.039380000000001</v>
      </c>
      <c r="AI107">
        <v>19954.900000000001</v>
      </c>
      <c r="AJ107">
        <v>3872.1</v>
      </c>
      <c r="AK107">
        <v>20</v>
      </c>
      <c r="AL107">
        <v>18646</v>
      </c>
      <c r="AM107">
        <v>0.94527312931519725</v>
      </c>
      <c r="AN107" t="s">
        <v>68</v>
      </c>
      <c r="AO107">
        <v>1170.386</v>
      </c>
      <c r="AP107" t="s">
        <v>712</v>
      </c>
      <c r="AQ107" t="s">
        <v>116</v>
      </c>
      <c r="AR107" t="s">
        <v>120</v>
      </c>
      <c r="AS107" t="s">
        <v>116</v>
      </c>
      <c r="AT107" t="s">
        <v>120</v>
      </c>
      <c r="AU107" t="s">
        <v>240</v>
      </c>
      <c r="AV107" t="s">
        <v>313</v>
      </c>
      <c r="AW107" t="s">
        <v>68</v>
      </c>
      <c r="AX107">
        <v>7755</v>
      </c>
      <c r="AY107" t="s">
        <v>463</v>
      </c>
      <c r="AZ107">
        <v>2</v>
      </c>
      <c r="BA107" t="s">
        <v>490</v>
      </c>
      <c r="BB107">
        <v>6</v>
      </c>
      <c r="BC107">
        <v>1</v>
      </c>
      <c r="BE107" t="s">
        <v>66</v>
      </c>
      <c r="BF107">
        <v>-1</v>
      </c>
      <c r="BG107" t="s">
        <v>390</v>
      </c>
      <c r="BI107" t="s">
        <v>116</v>
      </c>
      <c r="BJ107" t="s">
        <v>313</v>
      </c>
      <c r="BK107" t="s">
        <v>68</v>
      </c>
      <c r="BL107">
        <v>0.94527312931519725</v>
      </c>
      <c r="BM107">
        <v>7755</v>
      </c>
      <c r="BN107" t="s">
        <v>120</v>
      </c>
      <c r="BO107" t="s">
        <v>240</v>
      </c>
      <c r="BP107">
        <v>6</v>
      </c>
      <c r="BQ107">
        <v>3308.6259999999997</v>
      </c>
      <c r="BR107">
        <v>7.1423896623090039E-2</v>
      </c>
      <c r="BS107">
        <v>0.33174944566580405</v>
      </c>
      <c r="BT107">
        <v>0.27624760247909552</v>
      </c>
      <c r="BU107">
        <v>18.978000000000002</v>
      </c>
      <c r="BV107">
        <v>0.27201623876497377</v>
      </c>
      <c r="BW107">
        <v>36.752416259800896</v>
      </c>
      <c r="BX107">
        <v>20</v>
      </c>
      <c r="BY107">
        <v>9</v>
      </c>
      <c r="BZ107">
        <v>1216</v>
      </c>
    </row>
    <row r="108" spans="1:78" ht="16.5">
      <c r="A108" s="42" t="str">
        <f t="shared" si="19"/>
        <v>강인여객</v>
      </c>
      <c r="B108" s="43" t="str">
        <f t="shared" si="20"/>
        <v>이희준</v>
      </c>
      <c r="C108" s="44" t="str">
        <f t="shared" si="21"/>
        <v>F</v>
      </c>
      <c r="D108" s="45">
        <f t="shared" si="22"/>
        <v>0.77026740860275933</v>
      </c>
      <c r="E108" s="46">
        <f t="shared" si="23"/>
        <v>6377</v>
      </c>
      <c r="F108" s="47" t="str">
        <f t="shared" si="24"/>
        <v>103</v>
      </c>
      <c r="G108" s="48" t="str">
        <f t="shared" si="25"/>
        <v>70바5903</v>
      </c>
      <c r="H108" s="49">
        <f t="shared" si="26"/>
        <v>2</v>
      </c>
      <c r="I108" s="50">
        <f t="shared" si="27"/>
        <v>2290.7469999999998</v>
      </c>
      <c r="J108" s="51">
        <f t="shared" si="28"/>
        <v>3.5232032416118067E-2</v>
      </c>
      <c r="K108" s="51">
        <f t="shared" si="29"/>
        <v>0.40328185466601035</v>
      </c>
      <c r="L108" s="51">
        <f t="shared" si="30"/>
        <v>0.28942523988899693</v>
      </c>
      <c r="M108" s="52">
        <f t="shared" si="31"/>
        <v>18.108000000000001</v>
      </c>
      <c r="N108" s="53">
        <f t="shared" si="32"/>
        <v>0.74211599971537678</v>
      </c>
      <c r="O108" s="53">
        <f t="shared" si="33"/>
        <v>14.100203994592158</v>
      </c>
      <c r="P108" s="111">
        <f t="shared" si="34"/>
        <v>29</v>
      </c>
      <c r="Q108" s="112">
        <f t="shared" si="35"/>
        <v>17</v>
      </c>
      <c r="R108" s="112">
        <f t="shared" si="36"/>
        <v>323</v>
      </c>
      <c r="T108">
        <v>502</v>
      </c>
      <c r="U108">
        <v>6377</v>
      </c>
      <c r="V108" t="s">
        <v>314</v>
      </c>
      <c r="W108">
        <v>2290.7469999999998</v>
      </c>
      <c r="X108">
        <v>1353.3150000000001</v>
      </c>
      <c r="Y108">
        <v>1.6930000000000001</v>
      </c>
      <c r="Z108">
        <v>18.108000000000001</v>
      </c>
      <c r="AA108">
        <v>155.64997600000001</v>
      </c>
      <c r="AB108">
        <v>5.4838649999999998</v>
      </c>
      <c r="AC108">
        <v>62.770811000000002</v>
      </c>
      <c r="AD108" s="1">
        <v>663</v>
      </c>
      <c r="AE108">
        <v>17</v>
      </c>
      <c r="AF108">
        <v>323</v>
      </c>
      <c r="AG108">
        <v>89</v>
      </c>
      <c r="AH108">
        <v>14.717297</v>
      </c>
      <c r="AI108">
        <v>2518.6</v>
      </c>
      <c r="AJ108">
        <v>17.399999999999999</v>
      </c>
      <c r="AK108">
        <v>29</v>
      </c>
      <c r="AL108">
        <v>17050</v>
      </c>
      <c r="AM108">
        <v>0.77026740860275933</v>
      </c>
      <c r="AN108" t="s">
        <v>70</v>
      </c>
      <c r="AO108">
        <v>2178.1039999999998</v>
      </c>
      <c r="AP108" t="s">
        <v>713</v>
      </c>
      <c r="AQ108" t="s">
        <v>116</v>
      </c>
      <c r="AR108" t="s">
        <v>117</v>
      </c>
      <c r="AS108" t="s">
        <v>116</v>
      </c>
      <c r="AT108" t="s">
        <v>117</v>
      </c>
      <c r="AU108" t="s">
        <v>182</v>
      </c>
      <c r="AV108" t="s">
        <v>314</v>
      </c>
      <c r="AW108" t="s">
        <v>70</v>
      </c>
      <c r="AX108">
        <v>6377</v>
      </c>
      <c r="AY108" t="s">
        <v>462</v>
      </c>
      <c r="AZ108">
        <v>4</v>
      </c>
      <c r="BA108" t="s">
        <v>503</v>
      </c>
      <c r="BB108">
        <v>2</v>
      </c>
      <c r="BC108">
        <v>1</v>
      </c>
      <c r="BE108" t="s">
        <v>70</v>
      </c>
      <c r="BF108">
        <v>0</v>
      </c>
      <c r="BG108" t="s">
        <v>389</v>
      </c>
      <c r="BI108" t="s">
        <v>116</v>
      </c>
      <c r="BJ108" t="s">
        <v>314</v>
      </c>
      <c r="BK108" t="s">
        <v>70</v>
      </c>
      <c r="BL108">
        <v>0.77026740860275933</v>
      </c>
      <c r="BM108">
        <v>6377</v>
      </c>
      <c r="BN108" t="s">
        <v>117</v>
      </c>
      <c r="BO108" t="s">
        <v>182</v>
      </c>
      <c r="BP108">
        <v>2</v>
      </c>
      <c r="BQ108">
        <v>2290.7469999999998</v>
      </c>
      <c r="BR108">
        <v>3.5232032416118067E-2</v>
      </c>
      <c r="BS108">
        <v>0.40328185466601035</v>
      </c>
      <c r="BT108">
        <v>0.28942523988899693</v>
      </c>
      <c r="BU108">
        <v>18.108000000000001</v>
      </c>
      <c r="BV108">
        <v>0.74211599971537678</v>
      </c>
      <c r="BW108">
        <v>14.100203994592158</v>
      </c>
      <c r="BX108">
        <v>29</v>
      </c>
      <c r="BY108">
        <v>17</v>
      </c>
      <c r="BZ108">
        <v>323</v>
      </c>
    </row>
    <row r="109" spans="1:78" ht="16.5">
      <c r="A109" s="59" t="str">
        <f t="shared" si="19"/>
        <v>강인여객</v>
      </c>
      <c r="B109" s="60" t="str">
        <f t="shared" si="20"/>
        <v>이희천</v>
      </c>
      <c r="C109" s="61" t="str">
        <f t="shared" si="21"/>
        <v>A</v>
      </c>
      <c r="D109" s="62">
        <f t="shared" si="22"/>
        <v>0.95328950867277362</v>
      </c>
      <c r="E109" s="63">
        <f t="shared" si="23"/>
        <v>6901</v>
      </c>
      <c r="F109" s="64" t="str">
        <f t="shared" si="24"/>
        <v>103-1</v>
      </c>
      <c r="G109" s="65" t="str">
        <f t="shared" si="25"/>
        <v>70바5989</v>
      </c>
      <c r="H109" s="66">
        <f t="shared" si="26"/>
        <v>3</v>
      </c>
      <c r="I109" s="67">
        <f t="shared" si="27"/>
        <v>2312.875</v>
      </c>
      <c r="J109" s="68">
        <f t="shared" si="28"/>
        <v>5.0071144576093657E-2</v>
      </c>
      <c r="K109" s="68">
        <f t="shared" si="29"/>
        <v>0.34342057732733616</v>
      </c>
      <c r="L109" s="68">
        <f t="shared" si="30"/>
        <v>0.16645949305518024</v>
      </c>
      <c r="M109" s="69">
        <f t="shared" si="31"/>
        <v>13.708</v>
      </c>
      <c r="N109" s="70">
        <f t="shared" si="32"/>
        <v>4.3236231962384478E-2</v>
      </c>
      <c r="O109" s="70">
        <f t="shared" si="33"/>
        <v>11.241420310219965</v>
      </c>
      <c r="P109" s="109">
        <f t="shared" si="34"/>
        <v>19</v>
      </c>
      <c r="Q109" s="110">
        <f t="shared" si="35"/>
        <v>1</v>
      </c>
      <c r="R109" s="110">
        <f t="shared" si="36"/>
        <v>260</v>
      </c>
      <c r="T109">
        <v>502</v>
      </c>
      <c r="U109">
        <v>6901</v>
      </c>
      <c r="V109" t="s">
        <v>315</v>
      </c>
      <c r="W109">
        <v>2312.875</v>
      </c>
      <c r="X109">
        <v>1100.7460000000001</v>
      </c>
      <c r="Y109">
        <v>2.101</v>
      </c>
      <c r="Z109">
        <v>13.708</v>
      </c>
      <c r="AA109">
        <v>146.368853</v>
      </c>
      <c r="AB109">
        <v>7.328856</v>
      </c>
      <c r="AC109">
        <v>50.266075999999998</v>
      </c>
      <c r="AD109" s="1">
        <v>385</v>
      </c>
      <c r="AE109">
        <v>1</v>
      </c>
      <c r="AF109">
        <v>260</v>
      </c>
      <c r="AG109">
        <v>90</v>
      </c>
      <c r="AH109">
        <v>15.801688</v>
      </c>
      <c r="AI109">
        <v>967.7</v>
      </c>
      <c r="AJ109">
        <v>47.5</v>
      </c>
      <c r="AK109">
        <v>19</v>
      </c>
      <c r="AL109">
        <v>12579</v>
      </c>
      <c r="AM109">
        <v>0.95328950867277362</v>
      </c>
      <c r="AN109" t="s">
        <v>66</v>
      </c>
      <c r="AO109">
        <v>2048.1979999999999</v>
      </c>
      <c r="AP109" t="s">
        <v>714</v>
      </c>
      <c r="AQ109" t="s">
        <v>116</v>
      </c>
      <c r="AR109" t="s">
        <v>118</v>
      </c>
      <c r="AS109" t="s">
        <v>116</v>
      </c>
      <c r="AT109" t="s">
        <v>118</v>
      </c>
      <c r="AU109" t="s">
        <v>210</v>
      </c>
      <c r="AV109" t="s">
        <v>315</v>
      </c>
      <c r="AW109" t="s">
        <v>66</v>
      </c>
      <c r="AX109">
        <v>6901</v>
      </c>
      <c r="AY109" t="s">
        <v>480</v>
      </c>
      <c r="AZ109">
        <v>10</v>
      </c>
      <c r="BA109" t="s">
        <v>715</v>
      </c>
      <c r="BB109">
        <v>3</v>
      </c>
      <c r="BC109">
        <v>1</v>
      </c>
      <c r="BE109" t="s">
        <v>68</v>
      </c>
      <c r="BF109">
        <v>1</v>
      </c>
      <c r="BG109" t="s">
        <v>386</v>
      </c>
      <c r="BI109" t="s">
        <v>116</v>
      </c>
      <c r="BJ109" t="s">
        <v>315</v>
      </c>
      <c r="BK109" t="s">
        <v>66</v>
      </c>
      <c r="BL109">
        <v>0.95328950867277362</v>
      </c>
      <c r="BM109">
        <v>6901</v>
      </c>
      <c r="BN109" t="s">
        <v>118</v>
      </c>
      <c r="BO109" t="s">
        <v>210</v>
      </c>
      <c r="BP109">
        <v>3</v>
      </c>
      <c r="BQ109">
        <v>2312.875</v>
      </c>
      <c r="BR109">
        <v>5.0071144576093657E-2</v>
      </c>
      <c r="BS109">
        <v>0.34342057732733616</v>
      </c>
      <c r="BT109">
        <v>0.16645949305518024</v>
      </c>
      <c r="BU109">
        <v>13.708</v>
      </c>
      <c r="BV109">
        <v>4.3236231962384478E-2</v>
      </c>
      <c r="BW109">
        <v>11.241420310219965</v>
      </c>
      <c r="BX109">
        <v>19</v>
      </c>
      <c r="BY109">
        <v>1</v>
      </c>
      <c r="BZ109">
        <v>260</v>
      </c>
    </row>
    <row r="110" spans="1:78" ht="16.5">
      <c r="A110" s="42" t="str">
        <f t="shared" si="19"/>
        <v>강인여객</v>
      </c>
      <c r="B110" s="43" t="str">
        <f t="shared" si="20"/>
        <v>임성국</v>
      </c>
      <c r="C110" s="44" t="str">
        <f t="shared" si="21"/>
        <v>C</v>
      </c>
      <c r="D110" s="45">
        <f t="shared" si="22"/>
        <v>0.89060175231741723</v>
      </c>
      <c r="E110" s="46">
        <f t="shared" si="23"/>
        <v>8623</v>
      </c>
      <c r="F110" s="47" t="str">
        <f t="shared" si="24"/>
        <v>103</v>
      </c>
      <c r="G110" s="48" t="str">
        <f t="shared" si="25"/>
        <v>72바1260</v>
      </c>
      <c r="H110" s="49">
        <f t="shared" si="26"/>
        <v>3</v>
      </c>
      <c r="I110" s="50">
        <f t="shared" si="27"/>
        <v>1898.6950000000002</v>
      </c>
      <c r="J110" s="51">
        <f t="shared" si="28"/>
        <v>2.6855611331747204E-2</v>
      </c>
      <c r="K110" s="51">
        <f t="shared" si="29"/>
        <v>0.35199337680657489</v>
      </c>
      <c r="L110" s="51">
        <f t="shared" si="30"/>
        <v>0.21330440118081101</v>
      </c>
      <c r="M110" s="52">
        <f t="shared" si="31"/>
        <v>14.099</v>
      </c>
      <c r="N110" s="53">
        <f t="shared" si="32"/>
        <v>5.2667753377978029E-2</v>
      </c>
      <c r="O110" s="53">
        <f t="shared" si="33"/>
        <v>17.538361874866684</v>
      </c>
      <c r="P110" s="111">
        <f t="shared" si="34"/>
        <v>6</v>
      </c>
      <c r="Q110" s="112">
        <f t="shared" si="35"/>
        <v>1</v>
      </c>
      <c r="R110" s="112">
        <f t="shared" si="36"/>
        <v>333</v>
      </c>
      <c r="T110">
        <v>502</v>
      </c>
      <c r="U110">
        <v>8623</v>
      </c>
      <c r="V110" t="s">
        <v>316</v>
      </c>
      <c r="W110">
        <v>1898.6949999999999</v>
      </c>
      <c r="X110">
        <v>971.19200000000001</v>
      </c>
      <c r="Y110">
        <v>1.9550000000000001</v>
      </c>
      <c r="Z110">
        <v>14.099</v>
      </c>
      <c r="AA110">
        <v>119.60997500000001</v>
      </c>
      <c r="AB110">
        <v>3.212199</v>
      </c>
      <c r="AC110">
        <v>42.101919000000002</v>
      </c>
      <c r="AD110" s="1">
        <v>405</v>
      </c>
      <c r="AE110">
        <v>1</v>
      </c>
      <c r="AF110">
        <v>333</v>
      </c>
      <c r="AG110">
        <v>80</v>
      </c>
      <c r="AH110">
        <v>15.874052000000001</v>
      </c>
      <c r="AI110">
        <v>1016.7</v>
      </c>
      <c r="AJ110">
        <v>0</v>
      </c>
      <c r="AK110">
        <v>6</v>
      </c>
      <c r="AL110">
        <v>1195</v>
      </c>
      <c r="AM110">
        <v>0.89060175231741723</v>
      </c>
      <c r="AN110" t="s">
        <v>69</v>
      </c>
      <c r="AO110">
        <v>1623.8230000000001</v>
      </c>
      <c r="AP110" t="s">
        <v>716</v>
      </c>
      <c r="AQ110" t="s">
        <v>116</v>
      </c>
      <c r="AR110" t="s">
        <v>117</v>
      </c>
      <c r="AS110" t="s">
        <v>116</v>
      </c>
      <c r="AT110" t="s">
        <v>117</v>
      </c>
      <c r="AU110" t="s">
        <v>192</v>
      </c>
      <c r="AV110" t="s">
        <v>316</v>
      </c>
      <c r="AW110" t="s">
        <v>69</v>
      </c>
      <c r="AX110">
        <v>8623</v>
      </c>
      <c r="AY110" t="s">
        <v>455</v>
      </c>
      <c r="AZ110">
        <v>2</v>
      </c>
      <c r="BA110" t="s">
        <v>174</v>
      </c>
      <c r="BB110">
        <v>3</v>
      </c>
      <c r="BC110">
        <v>1</v>
      </c>
      <c r="BE110" t="s">
        <v>68</v>
      </c>
      <c r="BF110">
        <v>-1</v>
      </c>
      <c r="BG110" t="s">
        <v>390</v>
      </c>
      <c r="BI110" t="s">
        <v>116</v>
      </c>
      <c r="BJ110" t="s">
        <v>316</v>
      </c>
      <c r="BK110" t="s">
        <v>69</v>
      </c>
      <c r="BL110">
        <v>0.89060175231741723</v>
      </c>
      <c r="BM110">
        <v>8623</v>
      </c>
      <c r="BN110" t="s">
        <v>117</v>
      </c>
      <c r="BO110" t="s">
        <v>192</v>
      </c>
      <c r="BP110">
        <v>3</v>
      </c>
      <c r="BQ110">
        <v>1898.6950000000002</v>
      </c>
      <c r="BR110">
        <v>2.6855611331747204E-2</v>
      </c>
      <c r="BS110">
        <v>0.35199337680657489</v>
      </c>
      <c r="BT110">
        <v>0.21330440118081104</v>
      </c>
      <c r="BU110">
        <v>14.099</v>
      </c>
      <c r="BV110">
        <v>5.2667753377978029E-2</v>
      </c>
      <c r="BW110">
        <v>17.538361874866684</v>
      </c>
      <c r="BX110">
        <v>6</v>
      </c>
      <c r="BY110">
        <v>1</v>
      </c>
      <c r="BZ110">
        <v>333</v>
      </c>
    </row>
    <row r="111" spans="1:78" ht="16.5">
      <c r="A111" s="59" t="str">
        <f t="shared" si="19"/>
        <v>강인여객</v>
      </c>
      <c r="B111" s="60" t="str">
        <f t="shared" si="20"/>
        <v>임영윤</v>
      </c>
      <c r="C111" s="61" t="str">
        <f t="shared" si="21"/>
        <v>S</v>
      </c>
      <c r="D111" s="62">
        <f t="shared" si="22"/>
        <v>1.0244563576911032</v>
      </c>
      <c r="E111" s="63">
        <f t="shared" si="23"/>
        <v>6062</v>
      </c>
      <c r="F111" s="64" t="str">
        <f t="shared" si="24"/>
        <v>103</v>
      </c>
      <c r="G111" s="65" t="str">
        <f t="shared" si="25"/>
        <v>70바5065</v>
      </c>
      <c r="H111" s="66">
        <f t="shared" si="26"/>
        <v>4</v>
      </c>
      <c r="I111" s="67">
        <f t="shared" si="27"/>
        <v>2315.672</v>
      </c>
      <c r="J111" s="68">
        <f t="shared" si="28"/>
        <v>9.649058409011136E-3</v>
      </c>
      <c r="K111" s="68">
        <f t="shared" si="29"/>
        <v>0.3589510027194181</v>
      </c>
      <c r="L111" s="68">
        <f t="shared" si="30"/>
        <v>0.19260067919809024</v>
      </c>
      <c r="M111" s="69">
        <f t="shared" si="31"/>
        <v>10.606999999999999</v>
      </c>
      <c r="N111" s="70">
        <f t="shared" si="32"/>
        <v>0</v>
      </c>
      <c r="O111" s="70">
        <f t="shared" si="33"/>
        <v>2.936512597639044</v>
      </c>
      <c r="P111" s="109">
        <f t="shared" si="34"/>
        <v>15</v>
      </c>
      <c r="Q111" s="110">
        <f t="shared" si="35"/>
        <v>0</v>
      </c>
      <c r="R111" s="110">
        <f t="shared" si="36"/>
        <v>68</v>
      </c>
      <c r="T111">
        <v>502</v>
      </c>
      <c r="U111">
        <v>6062</v>
      </c>
      <c r="V111" t="s">
        <v>317</v>
      </c>
      <c r="W111">
        <v>2315.672</v>
      </c>
      <c r="X111">
        <v>1027.721</v>
      </c>
      <c r="Y111">
        <v>2.2530000000000001</v>
      </c>
      <c r="Z111">
        <v>10.606999999999999</v>
      </c>
      <c r="AA111">
        <v>154.33081000000001</v>
      </c>
      <c r="AB111">
        <v>1.489147</v>
      </c>
      <c r="AC111">
        <v>55.397199000000001</v>
      </c>
      <c r="AD111" s="1">
        <v>446</v>
      </c>
      <c r="AE111">
        <v>0</v>
      </c>
      <c r="AF111">
        <v>68</v>
      </c>
      <c r="AG111">
        <v>78</v>
      </c>
      <c r="AH111">
        <v>15.004599000000001</v>
      </c>
      <c r="AI111">
        <v>431.7</v>
      </c>
      <c r="AJ111">
        <v>0</v>
      </c>
      <c r="AK111">
        <v>15</v>
      </c>
      <c r="AL111">
        <v>6229</v>
      </c>
      <c r="AM111">
        <v>1.0244563576911032</v>
      </c>
      <c r="AN111" t="s">
        <v>71</v>
      </c>
      <c r="AO111">
        <v>1930.9259999999999</v>
      </c>
      <c r="AP111" t="s">
        <v>717</v>
      </c>
      <c r="AQ111" t="s">
        <v>116</v>
      </c>
      <c r="AR111" t="s">
        <v>117</v>
      </c>
      <c r="AS111" t="s">
        <v>116</v>
      </c>
      <c r="AT111" t="s">
        <v>117</v>
      </c>
      <c r="AU111" t="s">
        <v>175</v>
      </c>
      <c r="AV111" t="s">
        <v>317</v>
      </c>
      <c r="AW111" t="s">
        <v>71</v>
      </c>
      <c r="AX111">
        <v>6062</v>
      </c>
      <c r="AY111" t="s">
        <v>466</v>
      </c>
      <c r="AZ111">
        <v>7</v>
      </c>
      <c r="BA111" t="s">
        <v>527</v>
      </c>
      <c r="BB111">
        <v>4</v>
      </c>
      <c r="BC111">
        <v>1</v>
      </c>
      <c r="BE111" t="s">
        <v>66</v>
      </c>
      <c r="BF111">
        <v>1</v>
      </c>
      <c r="BG111" t="s">
        <v>386</v>
      </c>
      <c r="BI111" t="s">
        <v>116</v>
      </c>
      <c r="BJ111" t="s">
        <v>317</v>
      </c>
      <c r="BK111" t="s">
        <v>71</v>
      </c>
      <c r="BL111">
        <v>1.0244563576911032</v>
      </c>
      <c r="BM111">
        <v>6062</v>
      </c>
      <c r="BN111" t="s">
        <v>117</v>
      </c>
      <c r="BO111" t="s">
        <v>175</v>
      </c>
      <c r="BP111">
        <v>4</v>
      </c>
      <c r="BQ111">
        <v>2315.672</v>
      </c>
      <c r="BR111">
        <v>9.649058409011136E-3</v>
      </c>
      <c r="BS111">
        <v>0.3589510027194181</v>
      </c>
      <c r="BT111">
        <v>0.19260067919809024</v>
      </c>
      <c r="BU111">
        <v>10.606999999999999</v>
      </c>
      <c r="BV111">
        <v>0</v>
      </c>
      <c r="BW111">
        <v>2.936512597639044</v>
      </c>
      <c r="BX111">
        <v>15</v>
      </c>
      <c r="BY111">
        <v>0</v>
      </c>
      <c r="BZ111">
        <v>68</v>
      </c>
    </row>
    <row r="112" spans="1:78" ht="16.5">
      <c r="A112" s="42" t="str">
        <f t="shared" si="19"/>
        <v>강인여객</v>
      </c>
      <c r="B112" s="43" t="str">
        <f t="shared" si="20"/>
        <v>장금성</v>
      </c>
      <c r="C112" s="44" t="str">
        <f t="shared" si="21"/>
        <v>B</v>
      </c>
      <c r="D112" s="45">
        <f t="shared" si="22"/>
        <v>0.90248022343587486</v>
      </c>
      <c r="E112" s="46">
        <f t="shared" si="23"/>
        <v>1642</v>
      </c>
      <c r="F112" s="47" t="str">
        <f t="shared" si="24"/>
        <v>223</v>
      </c>
      <c r="G112" s="48" t="str">
        <f t="shared" si="25"/>
        <v>72바1599</v>
      </c>
      <c r="H112" s="49">
        <f t="shared" si="26"/>
        <v>3</v>
      </c>
      <c r="I112" s="50">
        <f t="shared" si="27"/>
        <v>3142.8050000000003</v>
      </c>
      <c r="J112" s="51">
        <f t="shared" si="28"/>
        <v>7.8410950265915338E-3</v>
      </c>
      <c r="K112" s="51">
        <f t="shared" si="29"/>
        <v>0.27471363985619662</v>
      </c>
      <c r="L112" s="51">
        <f t="shared" si="30"/>
        <v>0.19250319380298808</v>
      </c>
      <c r="M112" s="52">
        <f t="shared" si="31"/>
        <v>14.124000000000001</v>
      </c>
      <c r="N112" s="53">
        <f t="shared" si="32"/>
        <v>0.15909354859751082</v>
      </c>
      <c r="O112" s="53">
        <f t="shared" si="33"/>
        <v>12.345659371166839</v>
      </c>
      <c r="P112" s="111">
        <f t="shared" si="34"/>
        <v>19</v>
      </c>
      <c r="Q112" s="112">
        <f t="shared" si="35"/>
        <v>5</v>
      </c>
      <c r="R112" s="112">
        <f t="shared" si="36"/>
        <v>395</v>
      </c>
      <c r="T112">
        <v>502</v>
      </c>
      <c r="U112">
        <v>1642</v>
      </c>
      <c r="V112" t="s">
        <v>318</v>
      </c>
      <c r="W112">
        <v>3173.567</v>
      </c>
      <c r="X112">
        <v>1356.434</v>
      </c>
      <c r="Y112">
        <v>2.34</v>
      </c>
      <c r="Z112">
        <v>14.124000000000001</v>
      </c>
      <c r="AA112">
        <v>135.46717599999999</v>
      </c>
      <c r="AB112">
        <v>1.062211</v>
      </c>
      <c r="AC112">
        <v>37.214680999999999</v>
      </c>
      <c r="AD112" s="1">
        <v>605</v>
      </c>
      <c r="AE112">
        <v>5</v>
      </c>
      <c r="AF112">
        <v>395</v>
      </c>
      <c r="AG112">
        <v>90</v>
      </c>
      <c r="AH112">
        <v>23.426832999999998</v>
      </c>
      <c r="AI112">
        <v>17515.900000000001</v>
      </c>
      <c r="AJ112">
        <v>2422.6</v>
      </c>
      <c r="AK112">
        <v>19</v>
      </c>
      <c r="AL112">
        <v>10273</v>
      </c>
      <c r="AM112">
        <v>0.90248022343587486</v>
      </c>
      <c r="AN112" t="s">
        <v>68</v>
      </c>
      <c r="AO112">
        <v>2543.4870000000001</v>
      </c>
      <c r="AP112" t="s">
        <v>718</v>
      </c>
      <c r="AQ112" t="s">
        <v>116</v>
      </c>
      <c r="AR112" t="s">
        <v>119</v>
      </c>
      <c r="AS112" t="s">
        <v>116</v>
      </c>
      <c r="AT112" t="s">
        <v>119</v>
      </c>
      <c r="AU112" t="s">
        <v>231</v>
      </c>
      <c r="AV112" t="s">
        <v>318</v>
      </c>
      <c r="AW112" t="s">
        <v>68</v>
      </c>
      <c r="AX112">
        <v>1642</v>
      </c>
      <c r="AY112" t="s">
        <v>493</v>
      </c>
      <c r="AZ112">
        <v>4</v>
      </c>
      <c r="BA112" t="s">
        <v>523</v>
      </c>
      <c r="BB112">
        <v>3</v>
      </c>
      <c r="BC112">
        <v>1</v>
      </c>
      <c r="BE112" t="s">
        <v>68</v>
      </c>
      <c r="BF112">
        <v>0</v>
      </c>
      <c r="BG112" t="s">
        <v>389</v>
      </c>
      <c r="BI112" t="s">
        <v>116</v>
      </c>
      <c r="BJ112" t="s">
        <v>318</v>
      </c>
      <c r="BK112" t="s">
        <v>68</v>
      </c>
      <c r="BL112">
        <v>0.90248022343587486</v>
      </c>
      <c r="BM112">
        <v>1642</v>
      </c>
      <c r="BN112" t="s">
        <v>119</v>
      </c>
      <c r="BO112" t="s">
        <v>231</v>
      </c>
      <c r="BP112">
        <v>3</v>
      </c>
      <c r="BQ112">
        <v>3142.8050000000003</v>
      </c>
      <c r="BR112">
        <v>7.8410950265915338E-3</v>
      </c>
      <c r="BS112">
        <v>0.27471363985619662</v>
      </c>
      <c r="BT112">
        <v>0.19063722303641298</v>
      </c>
      <c r="BU112">
        <v>14.124000000000001</v>
      </c>
      <c r="BV112">
        <v>0.15909354859751082</v>
      </c>
      <c r="BW112">
        <v>12.345659371166839</v>
      </c>
      <c r="BX112">
        <v>19</v>
      </c>
      <c r="BY112">
        <v>5</v>
      </c>
      <c r="BZ112">
        <v>395</v>
      </c>
    </row>
    <row r="113" spans="1:78" ht="16.5">
      <c r="A113" s="59" t="str">
        <f t="shared" si="19"/>
        <v>강인여객</v>
      </c>
      <c r="B113" s="60" t="str">
        <f t="shared" si="20"/>
        <v>장대만</v>
      </c>
      <c r="C113" s="61" t="str">
        <f t="shared" si="21"/>
        <v>F</v>
      </c>
      <c r="D113" s="62">
        <f t="shared" si="22"/>
        <v>0.79881405678316197</v>
      </c>
      <c r="E113" s="63">
        <f t="shared" si="23"/>
        <v>1350</v>
      </c>
      <c r="F113" s="64" t="str">
        <f t="shared" si="24"/>
        <v>예비</v>
      </c>
      <c r="G113" s="65" t="str">
        <f t="shared" si="25"/>
        <v>72바1342</v>
      </c>
      <c r="H113" s="66">
        <f t="shared" si="26"/>
        <v>4</v>
      </c>
      <c r="I113" s="67">
        <f t="shared" si="27"/>
        <v>3583.817</v>
      </c>
      <c r="J113" s="68">
        <f t="shared" si="28"/>
        <v>2.6394430683983408E-2</v>
      </c>
      <c r="K113" s="68">
        <f t="shared" si="29"/>
        <v>0.38710700451142815</v>
      </c>
      <c r="L113" s="68">
        <f t="shared" si="30"/>
        <v>0.22266761946829317</v>
      </c>
      <c r="M113" s="69">
        <f t="shared" si="31"/>
        <v>15.451000000000001</v>
      </c>
      <c r="N113" s="70">
        <f t="shared" si="32"/>
        <v>3.0414499401057586</v>
      </c>
      <c r="O113" s="70">
        <f t="shared" si="33"/>
        <v>52.011584296854444</v>
      </c>
      <c r="P113" s="109">
        <f t="shared" si="34"/>
        <v>56</v>
      </c>
      <c r="Q113" s="110">
        <f t="shared" si="35"/>
        <v>109</v>
      </c>
      <c r="R113" s="110">
        <f t="shared" si="36"/>
        <v>1864</v>
      </c>
      <c r="T113">
        <v>502</v>
      </c>
      <c r="U113">
        <v>1350</v>
      </c>
      <c r="V113" t="s">
        <v>319</v>
      </c>
      <c r="W113">
        <v>3583.817</v>
      </c>
      <c r="X113">
        <v>1731.817</v>
      </c>
      <c r="Y113">
        <v>2.069</v>
      </c>
      <c r="Z113">
        <v>15.451000000000001</v>
      </c>
      <c r="AA113">
        <v>209.891627</v>
      </c>
      <c r="AB113">
        <v>5.5399700000000003</v>
      </c>
      <c r="AC113">
        <v>81.250518999999997</v>
      </c>
      <c r="AD113" s="1">
        <v>798</v>
      </c>
      <c r="AE113">
        <v>109</v>
      </c>
      <c r="AF113">
        <v>1864</v>
      </c>
      <c r="AG113">
        <v>92</v>
      </c>
      <c r="AH113">
        <v>17.074605999999999</v>
      </c>
      <c r="AI113">
        <v>7580.5</v>
      </c>
      <c r="AJ113">
        <v>1582.6</v>
      </c>
      <c r="AK113">
        <v>56</v>
      </c>
      <c r="AL113">
        <v>33832</v>
      </c>
      <c r="AM113">
        <v>0.79881405678316197</v>
      </c>
      <c r="AN113" t="s">
        <v>70</v>
      </c>
      <c r="AO113">
        <v>2606.7260000000001</v>
      </c>
      <c r="AP113" t="s">
        <v>719</v>
      </c>
      <c r="AQ113" t="s">
        <v>116</v>
      </c>
      <c r="AR113" t="s">
        <v>90</v>
      </c>
      <c r="AS113" t="s">
        <v>116</v>
      </c>
      <c r="AT113" t="s">
        <v>90</v>
      </c>
      <c r="AU113" t="s">
        <v>243</v>
      </c>
      <c r="AV113" t="s">
        <v>319</v>
      </c>
      <c r="AW113" t="s">
        <v>70</v>
      </c>
      <c r="AX113">
        <v>1350</v>
      </c>
      <c r="AY113" t="s">
        <v>653</v>
      </c>
      <c r="AZ113">
        <v>1</v>
      </c>
      <c r="BA113" t="s">
        <v>720</v>
      </c>
      <c r="BB113">
        <v>4</v>
      </c>
      <c r="BC113">
        <v>1</v>
      </c>
      <c r="BE113" t="s">
        <v>68</v>
      </c>
      <c r="BF113">
        <v>-3</v>
      </c>
      <c r="BG113" t="s">
        <v>390</v>
      </c>
      <c r="BI113" t="s">
        <v>116</v>
      </c>
      <c r="BJ113" t="s">
        <v>319</v>
      </c>
      <c r="BK113" t="s">
        <v>70</v>
      </c>
      <c r="BL113">
        <v>0.79881405678316197</v>
      </c>
      <c r="BM113">
        <v>1350</v>
      </c>
      <c r="BN113" t="s">
        <v>90</v>
      </c>
      <c r="BO113" t="s">
        <v>243</v>
      </c>
      <c r="BP113">
        <v>4</v>
      </c>
      <c r="BQ113">
        <v>3583.817</v>
      </c>
      <c r="BR113">
        <v>2.6394430683983408E-2</v>
      </c>
      <c r="BS113">
        <v>0.38710700451142815</v>
      </c>
      <c r="BT113">
        <v>0.22266761946829317</v>
      </c>
      <c r="BU113">
        <v>15.451000000000001</v>
      </c>
      <c r="BV113">
        <v>3.0414499401057586</v>
      </c>
      <c r="BW113">
        <v>52.011584296854444</v>
      </c>
      <c r="BX113">
        <v>56</v>
      </c>
      <c r="BY113">
        <v>109</v>
      </c>
      <c r="BZ113">
        <v>1864</v>
      </c>
    </row>
    <row r="114" spans="1:78" ht="16.5">
      <c r="A114" s="42" t="str">
        <f t="shared" si="19"/>
        <v>강인여객</v>
      </c>
      <c r="B114" s="43" t="str">
        <f t="shared" si="20"/>
        <v>장덕근</v>
      </c>
      <c r="C114" s="44" t="str">
        <f t="shared" si="21"/>
        <v>S</v>
      </c>
      <c r="D114" s="45">
        <f t="shared" si="22"/>
        <v>1.0002314091449387</v>
      </c>
      <c r="E114" s="46">
        <f t="shared" si="23"/>
        <v>2240</v>
      </c>
      <c r="F114" s="47" t="str">
        <f t="shared" si="24"/>
        <v>103</v>
      </c>
      <c r="G114" s="48" t="str">
        <f t="shared" si="25"/>
        <v>70바5081</v>
      </c>
      <c r="H114" s="49">
        <f t="shared" si="26"/>
        <v>3</v>
      </c>
      <c r="I114" s="50">
        <f t="shared" si="27"/>
        <v>1898.51</v>
      </c>
      <c r="J114" s="51">
        <f t="shared" si="28"/>
        <v>1.8785164554130287E-2</v>
      </c>
      <c r="K114" s="51">
        <f t="shared" si="29"/>
        <v>0.36050299579472161</v>
      </c>
      <c r="L114" s="51">
        <f t="shared" si="30"/>
        <v>0.24861601993141991</v>
      </c>
      <c r="M114" s="52">
        <f t="shared" si="31"/>
        <v>12.244</v>
      </c>
      <c r="N114" s="53">
        <f t="shared" si="32"/>
        <v>8.8490447772200298</v>
      </c>
      <c r="O114" s="53">
        <f t="shared" si="33"/>
        <v>13.642277364880881</v>
      </c>
      <c r="P114" s="111">
        <f t="shared" si="34"/>
        <v>8</v>
      </c>
      <c r="Q114" s="112">
        <f t="shared" si="35"/>
        <v>168</v>
      </c>
      <c r="R114" s="112">
        <f t="shared" si="36"/>
        <v>259</v>
      </c>
      <c r="T114">
        <v>502</v>
      </c>
      <c r="U114">
        <v>2240</v>
      </c>
      <c r="V114" t="s">
        <v>377</v>
      </c>
      <c r="W114">
        <v>1898.51</v>
      </c>
      <c r="X114">
        <v>865.87300000000005</v>
      </c>
      <c r="Y114">
        <v>2.1930000000000001</v>
      </c>
      <c r="Z114">
        <v>12.244</v>
      </c>
      <c r="AA114">
        <v>117.17107900000001</v>
      </c>
      <c r="AB114">
        <v>2.2010779999999999</v>
      </c>
      <c r="AC114">
        <v>42.240524999999998</v>
      </c>
      <c r="AD114" s="1">
        <v>472</v>
      </c>
      <c r="AE114">
        <v>168</v>
      </c>
      <c r="AF114">
        <v>259</v>
      </c>
      <c r="AG114">
        <v>89</v>
      </c>
      <c r="AH114">
        <v>16.202888999999999</v>
      </c>
      <c r="AI114">
        <v>255.1</v>
      </c>
      <c r="AJ114">
        <v>0</v>
      </c>
      <c r="AK114">
        <v>8</v>
      </c>
      <c r="AL114">
        <v>2918</v>
      </c>
      <c r="AM114">
        <v>1.0002314091449387</v>
      </c>
      <c r="AN114" t="s">
        <v>71</v>
      </c>
      <c r="AO114">
        <v>1638.115</v>
      </c>
      <c r="AP114" t="s">
        <v>721</v>
      </c>
      <c r="AQ114" t="s">
        <v>116</v>
      </c>
      <c r="AR114" t="s">
        <v>117</v>
      </c>
      <c r="AS114" t="s">
        <v>116</v>
      </c>
      <c r="AT114" t="s">
        <v>117</v>
      </c>
      <c r="AU114" t="s">
        <v>178</v>
      </c>
      <c r="AV114" t="s">
        <v>377</v>
      </c>
      <c r="AW114" t="s">
        <v>71</v>
      </c>
      <c r="AX114">
        <v>2240</v>
      </c>
      <c r="AY114" t="s">
        <v>466</v>
      </c>
      <c r="AZ114">
        <v>16</v>
      </c>
      <c r="BA114" t="s">
        <v>722</v>
      </c>
      <c r="BB114">
        <v>3</v>
      </c>
      <c r="BC114">
        <v>1</v>
      </c>
      <c r="BE114" t="s">
        <v>66</v>
      </c>
      <c r="BF114">
        <v>1</v>
      </c>
      <c r="BG114" t="s">
        <v>386</v>
      </c>
      <c r="BI114" t="s">
        <v>116</v>
      </c>
      <c r="BJ114" t="s">
        <v>377</v>
      </c>
      <c r="BK114" t="s">
        <v>71</v>
      </c>
      <c r="BL114">
        <v>1.0002314091449387</v>
      </c>
      <c r="BM114">
        <v>2240</v>
      </c>
      <c r="BN114" t="s">
        <v>117</v>
      </c>
      <c r="BO114" t="s">
        <v>178</v>
      </c>
      <c r="BP114">
        <v>3</v>
      </c>
      <c r="BQ114">
        <v>1898.51</v>
      </c>
      <c r="BR114">
        <v>1.8785164554130287E-2</v>
      </c>
      <c r="BS114">
        <v>0.36050299579472161</v>
      </c>
      <c r="BT114">
        <v>0.24861601993141991</v>
      </c>
      <c r="BU114">
        <v>12.244</v>
      </c>
      <c r="BV114">
        <v>8.8490447772200298</v>
      </c>
      <c r="BW114">
        <v>13.642277364880881</v>
      </c>
      <c r="BX114">
        <v>8</v>
      </c>
      <c r="BY114">
        <v>168</v>
      </c>
      <c r="BZ114">
        <v>259</v>
      </c>
    </row>
    <row r="115" spans="1:78" ht="16.5">
      <c r="A115" s="59" t="str">
        <f t="shared" si="19"/>
        <v>강인여객</v>
      </c>
      <c r="B115" s="60" t="str">
        <f t="shared" si="20"/>
        <v>전종길</v>
      </c>
      <c r="C115" s="61" t="str">
        <f t="shared" si="21"/>
        <v>F</v>
      </c>
      <c r="D115" s="62">
        <f t="shared" si="22"/>
        <v>0.7632263052396201</v>
      </c>
      <c r="E115" s="63">
        <f t="shared" si="23"/>
        <v>91</v>
      </c>
      <c r="F115" s="64" t="str">
        <f t="shared" si="24"/>
        <v>223</v>
      </c>
      <c r="G115" s="65" t="str">
        <f t="shared" si="25"/>
        <v>72바1599</v>
      </c>
      <c r="H115" s="66">
        <f t="shared" si="26"/>
        <v>4</v>
      </c>
      <c r="I115" s="67">
        <f t="shared" si="27"/>
        <v>2803.7690000000002</v>
      </c>
      <c r="J115" s="68">
        <f t="shared" si="28"/>
        <v>1.9495287009999546E-2</v>
      </c>
      <c r="K115" s="68">
        <f t="shared" si="29"/>
        <v>0.36069219553744009</v>
      </c>
      <c r="L115" s="68">
        <f t="shared" si="30"/>
        <v>0.18617796259249603</v>
      </c>
      <c r="M115" s="69">
        <f t="shared" si="31"/>
        <v>18.234999999999999</v>
      </c>
      <c r="N115" s="70">
        <f t="shared" si="32"/>
        <v>0.64199297445688286</v>
      </c>
      <c r="O115" s="70">
        <f t="shared" si="33"/>
        <v>36.985928583988191</v>
      </c>
      <c r="P115" s="109">
        <f t="shared" si="34"/>
        <v>38</v>
      </c>
      <c r="Q115" s="110">
        <f t="shared" si="35"/>
        <v>18</v>
      </c>
      <c r="R115" s="110">
        <f t="shared" si="36"/>
        <v>1037</v>
      </c>
      <c r="T115">
        <v>502</v>
      </c>
      <c r="U115">
        <v>91</v>
      </c>
      <c r="V115" t="s">
        <v>320</v>
      </c>
      <c r="W115">
        <v>2803.7689999999998</v>
      </c>
      <c r="X115">
        <v>1414.05</v>
      </c>
      <c r="Y115">
        <v>1.9830000000000001</v>
      </c>
      <c r="Z115">
        <v>18.234999999999999</v>
      </c>
      <c r="AA115">
        <v>136.00081900000001</v>
      </c>
      <c r="AB115">
        <v>2.6513749999999998</v>
      </c>
      <c r="AC115">
        <v>49.054434000000001</v>
      </c>
      <c r="AD115" s="1">
        <v>522</v>
      </c>
      <c r="AE115">
        <v>18</v>
      </c>
      <c r="AF115">
        <v>1037</v>
      </c>
      <c r="AG115">
        <v>90</v>
      </c>
      <c r="AH115">
        <v>20.615824</v>
      </c>
      <c r="AI115">
        <v>23628.9</v>
      </c>
      <c r="AJ115">
        <v>7420.1</v>
      </c>
      <c r="AK115">
        <v>38</v>
      </c>
      <c r="AL115">
        <v>32229</v>
      </c>
      <c r="AM115">
        <v>0.7632263052396201</v>
      </c>
      <c r="AN115" t="s">
        <v>70</v>
      </c>
      <c r="AO115">
        <v>2193.8490000000002</v>
      </c>
      <c r="AP115" t="s">
        <v>723</v>
      </c>
      <c r="AQ115" t="s">
        <v>116</v>
      </c>
      <c r="AR115" t="s">
        <v>119</v>
      </c>
      <c r="AS115" t="s">
        <v>116</v>
      </c>
      <c r="AT115" t="s">
        <v>119</v>
      </c>
      <c r="AU115" t="s">
        <v>231</v>
      </c>
      <c r="AV115" t="s">
        <v>320</v>
      </c>
      <c r="AW115" t="s">
        <v>70</v>
      </c>
      <c r="AX115">
        <v>91</v>
      </c>
      <c r="AY115" t="s">
        <v>492</v>
      </c>
      <c r="AZ115">
        <v>1</v>
      </c>
      <c r="BA115" t="s">
        <v>373</v>
      </c>
      <c r="BB115">
        <v>4</v>
      </c>
      <c r="BC115">
        <v>1</v>
      </c>
      <c r="BE115" t="s">
        <v>67</v>
      </c>
      <c r="BF115">
        <v>-1</v>
      </c>
      <c r="BG115" t="s">
        <v>390</v>
      </c>
      <c r="BI115" t="s">
        <v>116</v>
      </c>
      <c r="BJ115" t="s">
        <v>320</v>
      </c>
      <c r="BK115" t="s">
        <v>70</v>
      </c>
      <c r="BL115">
        <v>0.7632263052396201</v>
      </c>
      <c r="BM115">
        <v>91</v>
      </c>
      <c r="BN115" t="s">
        <v>119</v>
      </c>
      <c r="BO115" t="s">
        <v>231</v>
      </c>
      <c r="BP115">
        <v>4</v>
      </c>
      <c r="BQ115">
        <v>2803.7690000000002</v>
      </c>
      <c r="BR115">
        <v>1.9495287009999546E-2</v>
      </c>
      <c r="BS115">
        <v>0.36069219553744009</v>
      </c>
      <c r="BT115">
        <v>0.18617796259249605</v>
      </c>
      <c r="BU115">
        <v>18.234999999999999</v>
      </c>
      <c r="BV115">
        <v>0.64199297445688286</v>
      </c>
      <c r="BW115">
        <v>36.985928583988191</v>
      </c>
      <c r="BX115">
        <v>38</v>
      </c>
      <c r="BY115">
        <v>18</v>
      </c>
      <c r="BZ115">
        <v>1037</v>
      </c>
    </row>
    <row r="116" spans="1:78" ht="16.5">
      <c r="A116" s="42" t="str">
        <f t="shared" si="19"/>
        <v>강인여객</v>
      </c>
      <c r="B116" s="43" t="str">
        <f t="shared" si="20"/>
        <v>전진국</v>
      </c>
      <c r="C116" s="44" t="str">
        <f t="shared" si="21"/>
        <v>C</v>
      </c>
      <c r="D116" s="45">
        <f t="shared" si="22"/>
        <v>0.89572992213819813</v>
      </c>
      <c r="E116" s="46">
        <f t="shared" si="23"/>
        <v>4408</v>
      </c>
      <c r="F116" s="47" t="str">
        <f t="shared" si="24"/>
        <v>103-1</v>
      </c>
      <c r="G116" s="48" t="str">
        <f t="shared" si="25"/>
        <v>70바5984</v>
      </c>
      <c r="H116" s="49">
        <f t="shared" si="26"/>
        <v>2</v>
      </c>
      <c r="I116" s="50">
        <f t="shared" si="27"/>
        <v>2185.8419999999996</v>
      </c>
      <c r="J116" s="51">
        <f t="shared" si="28"/>
        <v>6.2545330800340025E-3</v>
      </c>
      <c r="K116" s="51">
        <f t="shared" si="29"/>
        <v>0.39327432898614917</v>
      </c>
      <c r="L116" s="51">
        <f t="shared" si="30"/>
        <v>7.228335808352114E-2</v>
      </c>
      <c r="M116" s="52">
        <f t="shared" si="31"/>
        <v>15.763999999999999</v>
      </c>
      <c r="N116" s="53">
        <f t="shared" si="32"/>
        <v>0.45748960812355155</v>
      </c>
      <c r="O116" s="53">
        <f t="shared" si="33"/>
        <v>12.214972536898827</v>
      </c>
      <c r="P116" s="111">
        <f t="shared" si="34"/>
        <v>19</v>
      </c>
      <c r="Q116" s="112">
        <f t="shared" si="35"/>
        <v>10</v>
      </c>
      <c r="R116" s="112">
        <f t="shared" si="36"/>
        <v>267</v>
      </c>
      <c r="T116">
        <v>502</v>
      </c>
      <c r="U116">
        <v>4408</v>
      </c>
      <c r="V116" t="s">
        <v>321</v>
      </c>
      <c r="W116">
        <v>2185.8420000000001</v>
      </c>
      <c r="X116">
        <v>1107.579</v>
      </c>
      <c r="Y116">
        <v>1.974</v>
      </c>
      <c r="Z116">
        <v>15.763999999999999</v>
      </c>
      <c r="AA116">
        <v>135.58662000000001</v>
      </c>
      <c r="AB116">
        <v>0.84803099999999998</v>
      </c>
      <c r="AC116">
        <v>53.322736999999996</v>
      </c>
      <c r="AD116" s="1">
        <v>158</v>
      </c>
      <c r="AE116">
        <v>10</v>
      </c>
      <c r="AF116">
        <v>267</v>
      </c>
      <c r="AG116">
        <v>90</v>
      </c>
      <c r="AH116">
        <v>16.121369000000001</v>
      </c>
      <c r="AI116">
        <v>2221.6</v>
      </c>
      <c r="AJ116">
        <v>81.900000000000006</v>
      </c>
      <c r="AK116">
        <v>19</v>
      </c>
      <c r="AL116">
        <v>22316</v>
      </c>
      <c r="AM116">
        <v>0.89572992213819813</v>
      </c>
      <c r="AN116" t="s">
        <v>69</v>
      </c>
      <c r="AO116">
        <v>2072.8939999999998</v>
      </c>
      <c r="AP116" t="s">
        <v>724</v>
      </c>
      <c r="AQ116" t="s">
        <v>116</v>
      </c>
      <c r="AR116" t="s">
        <v>118</v>
      </c>
      <c r="AS116" t="s">
        <v>116</v>
      </c>
      <c r="AT116" t="s">
        <v>118</v>
      </c>
      <c r="AU116" t="s">
        <v>209</v>
      </c>
      <c r="AV116" t="s">
        <v>321</v>
      </c>
      <c r="AW116" t="s">
        <v>69</v>
      </c>
      <c r="AX116">
        <v>4408</v>
      </c>
      <c r="AY116" t="s">
        <v>483</v>
      </c>
      <c r="AZ116">
        <v>1</v>
      </c>
      <c r="BA116" t="s">
        <v>217</v>
      </c>
      <c r="BB116">
        <v>2</v>
      </c>
      <c r="BC116">
        <v>1</v>
      </c>
      <c r="BE116" t="s">
        <v>67</v>
      </c>
      <c r="BF116">
        <v>1</v>
      </c>
      <c r="BG116" t="s">
        <v>386</v>
      </c>
      <c r="BI116" t="s">
        <v>116</v>
      </c>
      <c r="BJ116" t="s">
        <v>321</v>
      </c>
      <c r="BK116" t="s">
        <v>69</v>
      </c>
      <c r="BL116">
        <v>0.89572992213819813</v>
      </c>
      <c r="BM116">
        <v>4408</v>
      </c>
      <c r="BN116" t="s">
        <v>118</v>
      </c>
      <c r="BO116" t="s">
        <v>209</v>
      </c>
      <c r="BP116">
        <v>2</v>
      </c>
      <c r="BQ116">
        <v>2185.8419999999996</v>
      </c>
      <c r="BR116">
        <v>6.2545330800340025E-3</v>
      </c>
      <c r="BS116">
        <v>0.39327432898614917</v>
      </c>
      <c r="BT116">
        <v>7.2283358083521126E-2</v>
      </c>
      <c r="BU116">
        <v>15.763999999999999</v>
      </c>
      <c r="BV116">
        <v>0.45748960812355155</v>
      </c>
      <c r="BW116">
        <v>12.214972536898827</v>
      </c>
      <c r="BX116">
        <v>19</v>
      </c>
      <c r="BY116">
        <v>10</v>
      </c>
      <c r="BZ116">
        <v>267</v>
      </c>
    </row>
    <row r="117" spans="1:78" ht="16.5">
      <c r="A117" s="59" t="str">
        <f t="shared" si="19"/>
        <v>강인여객</v>
      </c>
      <c r="B117" s="60" t="str">
        <f t="shared" si="20"/>
        <v>정강조</v>
      </c>
      <c r="C117" s="61" t="str">
        <f t="shared" si="21"/>
        <v>D</v>
      </c>
      <c r="D117" s="62">
        <f t="shared" si="22"/>
        <v>0.84654138840435256</v>
      </c>
      <c r="E117" s="63">
        <f t="shared" si="23"/>
        <v>7017</v>
      </c>
      <c r="F117" s="64" t="str">
        <f t="shared" si="24"/>
        <v>103</v>
      </c>
      <c r="G117" s="65" t="str">
        <f t="shared" si="25"/>
        <v>72바1604</v>
      </c>
      <c r="H117" s="66">
        <f t="shared" si="26"/>
        <v>13</v>
      </c>
      <c r="I117" s="67">
        <f t="shared" si="27"/>
        <v>1970.376</v>
      </c>
      <c r="J117" s="68">
        <f t="shared" si="28"/>
        <v>3.1286451422645876E-2</v>
      </c>
      <c r="K117" s="68">
        <f t="shared" si="29"/>
        <v>0.3684022294150443</v>
      </c>
      <c r="L117" s="68">
        <f t="shared" si="30"/>
        <v>0.14667251326650346</v>
      </c>
      <c r="M117" s="69">
        <f t="shared" si="31"/>
        <v>16.399000000000001</v>
      </c>
      <c r="N117" s="70">
        <f t="shared" si="32"/>
        <v>2.334579795937425</v>
      </c>
      <c r="O117" s="70">
        <f t="shared" si="33"/>
        <v>31.821337653320992</v>
      </c>
      <c r="P117" s="109">
        <f t="shared" si="34"/>
        <v>10</v>
      </c>
      <c r="Q117" s="110">
        <f t="shared" si="35"/>
        <v>46</v>
      </c>
      <c r="R117" s="110">
        <f t="shared" si="36"/>
        <v>627</v>
      </c>
      <c r="T117">
        <v>502</v>
      </c>
      <c r="U117">
        <v>7017</v>
      </c>
      <c r="V117" t="s">
        <v>322</v>
      </c>
      <c r="W117">
        <v>1970.376</v>
      </c>
      <c r="X117">
        <v>1076.5820000000001</v>
      </c>
      <c r="Y117">
        <v>1.83</v>
      </c>
      <c r="Z117">
        <v>16.399000000000001</v>
      </c>
      <c r="AA117">
        <v>124.33413899999999</v>
      </c>
      <c r="AB117">
        <v>3.889974</v>
      </c>
      <c r="AC117">
        <v>45.804974000000001</v>
      </c>
      <c r="AD117" s="1">
        <v>289</v>
      </c>
      <c r="AE117">
        <v>46</v>
      </c>
      <c r="AF117">
        <v>627</v>
      </c>
      <c r="AG117">
        <v>91</v>
      </c>
      <c r="AH117">
        <v>15.847424999999999</v>
      </c>
      <c r="AI117">
        <v>1170.5999999999999</v>
      </c>
      <c r="AJ117">
        <v>59.3</v>
      </c>
      <c r="AK117">
        <v>10</v>
      </c>
      <c r="AL117">
        <v>3560</v>
      </c>
      <c r="AM117">
        <v>0.84654138840435256</v>
      </c>
      <c r="AN117" t="s">
        <v>67</v>
      </c>
      <c r="AO117">
        <v>271.93400000000003</v>
      </c>
      <c r="AP117" t="s">
        <v>725</v>
      </c>
      <c r="AQ117" t="s">
        <v>116</v>
      </c>
      <c r="AR117" t="s">
        <v>117</v>
      </c>
      <c r="AS117" t="s">
        <v>116</v>
      </c>
      <c r="AT117" t="s">
        <v>117</v>
      </c>
      <c r="AU117" t="s">
        <v>198</v>
      </c>
      <c r="AV117" t="s">
        <v>322</v>
      </c>
      <c r="AW117" t="s">
        <v>67</v>
      </c>
      <c r="AX117">
        <v>7017</v>
      </c>
      <c r="AY117" t="s">
        <v>454</v>
      </c>
      <c r="AZ117">
        <v>1</v>
      </c>
      <c r="BA117" t="s">
        <v>168</v>
      </c>
      <c r="BB117">
        <v>13</v>
      </c>
      <c r="BC117">
        <v>1</v>
      </c>
      <c r="BE117" t="s">
        <v>67</v>
      </c>
      <c r="BF117">
        <v>0</v>
      </c>
      <c r="BG117" t="s">
        <v>389</v>
      </c>
      <c r="BI117" t="s">
        <v>116</v>
      </c>
      <c r="BJ117" t="s">
        <v>322</v>
      </c>
      <c r="BK117" t="s">
        <v>67</v>
      </c>
      <c r="BL117">
        <v>0.84654138840435256</v>
      </c>
      <c r="BM117">
        <v>7017</v>
      </c>
      <c r="BN117" t="s">
        <v>117</v>
      </c>
      <c r="BO117" t="s">
        <v>198</v>
      </c>
      <c r="BP117">
        <v>13</v>
      </c>
      <c r="BQ117">
        <v>1970.376</v>
      </c>
      <c r="BR117">
        <v>3.1286451422645876E-2</v>
      </c>
      <c r="BS117">
        <v>0.3684022294150443</v>
      </c>
      <c r="BT117">
        <v>0.14667251326650346</v>
      </c>
      <c r="BU117">
        <v>16.399000000000001</v>
      </c>
      <c r="BV117">
        <v>2.334579795937425</v>
      </c>
      <c r="BW117">
        <v>31.821337653320992</v>
      </c>
      <c r="BX117">
        <v>10</v>
      </c>
      <c r="BY117">
        <v>46</v>
      </c>
      <c r="BZ117">
        <v>627</v>
      </c>
    </row>
    <row r="118" spans="1:78" ht="16.5">
      <c r="A118" s="42" t="str">
        <f t="shared" si="19"/>
        <v>강인여객</v>
      </c>
      <c r="B118" s="43" t="str">
        <f t="shared" si="20"/>
        <v>정명훈</v>
      </c>
      <c r="C118" s="44" t="str">
        <f t="shared" si="21"/>
        <v>A</v>
      </c>
      <c r="D118" s="45">
        <f t="shared" si="22"/>
        <v>0.97845954893010223</v>
      </c>
      <c r="E118" s="46">
        <f t="shared" si="23"/>
        <v>5020</v>
      </c>
      <c r="F118" s="47" t="str">
        <f t="shared" si="24"/>
        <v>103</v>
      </c>
      <c r="G118" s="48" t="str">
        <f t="shared" si="25"/>
        <v>70바5062</v>
      </c>
      <c r="H118" s="49">
        <f t="shared" si="26"/>
        <v>4</v>
      </c>
      <c r="I118" s="50">
        <f t="shared" si="27"/>
        <v>2542.2319999999995</v>
      </c>
      <c r="J118" s="51">
        <f t="shared" si="28"/>
        <v>2.8858137759762361E-3</v>
      </c>
      <c r="K118" s="51">
        <f t="shared" si="29"/>
        <v>0.36043120156901143</v>
      </c>
      <c r="L118" s="51">
        <f t="shared" si="30"/>
        <v>0.25568083479399212</v>
      </c>
      <c r="M118" s="52">
        <f t="shared" si="31"/>
        <v>13.478</v>
      </c>
      <c r="N118" s="53">
        <f t="shared" si="32"/>
        <v>1.1013943652664275</v>
      </c>
      <c r="O118" s="53">
        <f t="shared" si="33"/>
        <v>14.396797774554017</v>
      </c>
      <c r="P118" s="111">
        <f t="shared" si="34"/>
        <v>1</v>
      </c>
      <c r="Q118" s="112">
        <f t="shared" si="35"/>
        <v>28</v>
      </c>
      <c r="R118" s="112">
        <f t="shared" si="36"/>
        <v>366</v>
      </c>
      <c r="T118">
        <v>502</v>
      </c>
      <c r="U118">
        <v>5020</v>
      </c>
      <c r="V118" t="s">
        <v>416</v>
      </c>
      <c r="W118">
        <v>2542.232</v>
      </c>
      <c r="X118">
        <v>1186.78</v>
      </c>
      <c r="Y118">
        <v>2.1419999999999999</v>
      </c>
      <c r="Z118">
        <v>13.478</v>
      </c>
      <c r="AA118">
        <v>150.62579700000001</v>
      </c>
      <c r="AB118">
        <v>0.43467800000000001</v>
      </c>
      <c r="AC118">
        <v>54.290236999999998</v>
      </c>
      <c r="AD118" s="1">
        <v>650</v>
      </c>
      <c r="AE118">
        <v>28</v>
      </c>
      <c r="AF118">
        <v>366</v>
      </c>
      <c r="AG118">
        <v>90</v>
      </c>
      <c r="AH118">
        <v>16.877799</v>
      </c>
      <c r="AI118">
        <v>1343.9</v>
      </c>
      <c r="AJ118">
        <v>12.6</v>
      </c>
      <c r="AK118">
        <v>1</v>
      </c>
      <c r="AL118">
        <v>665</v>
      </c>
      <c r="AM118">
        <v>0.97845954893010223</v>
      </c>
      <c r="AN118" t="s">
        <v>66</v>
      </c>
      <c r="AO118">
        <v>2154.3409999999999</v>
      </c>
      <c r="AP118" t="s">
        <v>726</v>
      </c>
      <c r="AQ118" t="s">
        <v>116</v>
      </c>
      <c r="AR118" t="s">
        <v>117</v>
      </c>
      <c r="AS118" t="s">
        <v>116</v>
      </c>
      <c r="AT118" t="s">
        <v>117</v>
      </c>
      <c r="AU118" t="s">
        <v>387</v>
      </c>
      <c r="AV118" t="s">
        <v>416</v>
      </c>
      <c r="AW118" t="s">
        <v>66</v>
      </c>
      <c r="AX118">
        <v>5020</v>
      </c>
      <c r="AY118" t="s">
        <v>465</v>
      </c>
      <c r="AZ118">
        <v>3</v>
      </c>
      <c r="BA118" t="s">
        <v>395</v>
      </c>
      <c r="BB118">
        <v>4</v>
      </c>
      <c r="BC118">
        <v>1</v>
      </c>
      <c r="BE118" t="s">
        <v>66</v>
      </c>
      <c r="BF118">
        <v>0</v>
      </c>
      <c r="BG118" t="s">
        <v>389</v>
      </c>
      <c r="BI118" t="s">
        <v>116</v>
      </c>
      <c r="BJ118" t="s">
        <v>416</v>
      </c>
      <c r="BK118" t="s">
        <v>66</v>
      </c>
      <c r="BL118">
        <v>0.97845954893010223</v>
      </c>
      <c r="BM118">
        <v>5020</v>
      </c>
      <c r="BN118" t="s">
        <v>117</v>
      </c>
      <c r="BO118" t="s">
        <v>387</v>
      </c>
      <c r="BP118">
        <v>4</v>
      </c>
      <c r="BQ118">
        <v>2542.2319999999995</v>
      </c>
      <c r="BR118">
        <v>2.8858137759762361E-3</v>
      </c>
      <c r="BS118">
        <v>0.36043120156901143</v>
      </c>
      <c r="BT118">
        <v>0.25568083479399206</v>
      </c>
      <c r="BU118">
        <v>13.478</v>
      </c>
      <c r="BV118">
        <v>1.1013943652664275</v>
      </c>
      <c r="BW118">
        <v>14.396797774554017</v>
      </c>
      <c r="BX118">
        <v>1</v>
      </c>
      <c r="BY118">
        <v>28</v>
      </c>
      <c r="BZ118">
        <v>366</v>
      </c>
    </row>
    <row r="119" spans="1:78" ht="16.5">
      <c r="A119" s="59" t="str">
        <f t="shared" si="19"/>
        <v>강인여객</v>
      </c>
      <c r="B119" s="60" t="str">
        <f t="shared" si="20"/>
        <v>조경주</v>
      </c>
      <c r="C119" s="61" t="str">
        <f t="shared" si="21"/>
        <v>D</v>
      </c>
      <c r="D119" s="62">
        <f t="shared" si="22"/>
        <v>0.81625864598691911</v>
      </c>
      <c r="E119" s="63">
        <f t="shared" si="23"/>
        <v>6487</v>
      </c>
      <c r="F119" s="64" t="str">
        <f t="shared" si="24"/>
        <v>103</v>
      </c>
      <c r="G119" s="65" t="str">
        <f t="shared" si="25"/>
        <v>70바5065</v>
      </c>
      <c r="H119" s="66">
        <f t="shared" si="26"/>
        <v>3</v>
      </c>
      <c r="I119" s="67">
        <f t="shared" si="27"/>
        <v>2277.6200000000003</v>
      </c>
      <c r="J119" s="68">
        <f t="shared" si="28"/>
        <v>4.0917635350563961E-2</v>
      </c>
      <c r="K119" s="68">
        <f t="shared" si="29"/>
        <v>0.3601451286296673</v>
      </c>
      <c r="L119" s="68">
        <f t="shared" si="30"/>
        <v>0.22786944266383327</v>
      </c>
      <c r="M119" s="69">
        <f t="shared" si="31"/>
        <v>17.881</v>
      </c>
      <c r="N119" s="70">
        <f t="shared" si="32"/>
        <v>1.1854479676153176</v>
      </c>
      <c r="O119" s="70">
        <f t="shared" si="33"/>
        <v>44.651873446843631</v>
      </c>
      <c r="P119" s="109">
        <f t="shared" si="34"/>
        <v>15</v>
      </c>
      <c r="Q119" s="110">
        <f t="shared" si="35"/>
        <v>27</v>
      </c>
      <c r="R119" s="110">
        <f t="shared" si="36"/>
        <v>1017</v>
      </c>
      <c r="T119">
        <v>502</v>
      </c>
      <c r="U119">
        <v>6487</v>
      </c>
      <c r="V119" t="s">
        <v>323</v>
      </c>
      <c r="W119">
        <v>2277.62</v>
      </c>
      <c r="X119">
        <v>1269.73</v>
      </c>
      <c r="Y119">
        <v>1.794</v>
      </c>
      <c r="Z119">
        <v>17.881</v>
      </c>
      <c r="AA119">
        <v>142.867469</v>
      </c>
      <c r="AB119">
        <v>5.8457990000000004</v>
      </c>
      <c r="AC119">
        <v>51.453023000000002</v>
      </c>
      <c r="AD119" s="1">
        <v>519</v>
      </c>
      <c r="AE119">
        <v>27</v>
      </c>
      <c r="AF119">
        <v>1017</v>
      </c>
      <c r="AG119">
        <v>90</v>
      </c>
      <c r="AH119">
        <v>15.942187000000001</v>
      </c>
      <c r="AI119">
        <v>1566.5</v>
      </c>
      <c r="AJ119">
        <v>78</v>
      </c>
      <c r="AK119">
        <v>15</v>
      </c>
      <c r="AL119">
        <v>7391</v>
      </c>
      <c r="AM119">
        <v>0.81625864598691911</v>
      </c>
      <c r="AN119" t="s">
        <v>67</v>
      </c>
      <c r="AO119">
        <v>2032.1780000000001</v>
      </c>
      <c r="AP119" t="s">
        <v>727</v>
      </c>
      <c r="AQ119" t="s">
        <v>116</v>
      </c>
      <c r="AR119" t="s">
        <v>117</v>
      </c>
      <c r="AS119" t="s">
        <v>116</v>
      </c>
      <c r="AT119" t="s">
        <v>117</v>
      </c>
      <c r="AU119" t="s">
        <v>175</v>
      </c>
      <c r="AV119" t="s">
        <v>323</v>
      </c>
      <c r="AW119" t="s">
        <v>67</v>
      </c>
      <c r="AX119">
        <v>6487</v>
      </c>
      <c r="AY119" t="s">
        <v>454</v>
      </c>
      <c r="AZ119">
        <v>11</v>
      </c>
      <c r="BA119" t="s">
        <v>505</v>
      </c>
      <c r="BB119">
        <v>3</v>
      </c>
      <c r="BC119">
        <v>1</v>
      </c>
      <c r="BE119" t="s">
        <v>67</v>
      </c>
      <c r="BF119">
        <v>0</v>
      </c>
      <c r="BG119" t="s">
        <v>389</v>
      </c>
      <c r="BI119" t="s">
        <v>116</v>
      </c>
      <c r="BJ119" t="s">
        <v>323</v>
      </c>
      <c r="BK119" t="s">
        <v>67</v>
      </c>
      <c r="BL119">
        <v>0.81625864598691911</v>
      </c>
      <c r="BM119">
        <v>6487</v>
      </c>
      <c r="BN119" t="s">
        <v>117</v>
      </c>
      <c r="BO119" t="s">
        <v>175</v>
      </c>
      <c r="BP119">
        <v>3</v>
      </c>
      <c r="BQ119">
        <v>2277.6200000000003</v>
      </c>
      <c r="BR119">
        <v>4.0917635350563961E-2</v>
      </c>
      <c r="BS119">
        <v>0.3601451286296673</v>
      </c>
      <c r="BT119">
        <v>0.2278694426638333</v>
      </c>
      <c r="BU119">
        <v>17.881</v>
      </c>
      <c r="BV119">
        <v>1.1854479676153176</v>
      </c>
      <c r="BW119">
        <v>44.651873446843631</v>
      </c>
      <c r="BX119">
        <v>15</v>
      </c>
      <c r="BY119">
        <v>27</v>
      </c>
      <c r="BZ119">
        <v>1017</v>
      </c>
    </row>
    <row r="120" spans="1:78" ht="16.5">
      <c r="A120" s="42" t="str">
        <f t="shared" si="19"/>
        <v>강인여객</v>
      </c>
      <c r="B120" s="43" t="str">
        <f t="shared" si="20"/>
        <v>조광래</v>
      </c>
      <c r="C120" s="44" t="str">
        <f t="shared" si="21"/>
        <v>C</v>
      </c>
      <c r="D120" s="45">
        <f t="shared" si="22"/>
        <v>0.86234167607390866</v>
      </c>
      <c r="E120" s="46">
        <f t="shared" si="23"/>
        <v>5939</v>
      </c>
      <c r="F120" s="47" t="str">
        <f t="shared" si="24"/>
        <v>103</v>
      </c>
      <c r="G120" s="48" t="str">
        <f t="shared" si="25"/>
        <v>70바5084</v>
      </c>
      <c r="H120" s="49">
        <f t="shared" si="26"/>
        <v>2</v>
      </c>
      <c r="I120" s="50">
        <f t="shared" si="27"/>
        <v>2265.4670000000001</v>
      </c>
      <c r="J120" s="51">
        <f t="shared" si="28"/>
        <v>2.3920244165841289E-2</v>
      </c>
      <c r="K120" s="51">
        <f t="shared" si="29"/>
        <v>0.37482564971344745</v>
      </c>
      <c r="L120" s="51">
        <f t="shared" si="30"/>
        <v>0.23527157976699725</v>
      </c>
      <c r="M120" s="52">
        <f t="shared" si="31"/>
        <v>18.425999999999998</v>
      </c>
      <c r="N120" s="53">
        <f t="shared" si="32"/>
        <v>0.79453816806865862</v>
      </c>
      <c r="O120" s="53">
        <f t="shared" si="33"/>
        <v>21.629094575202373</v>
      </c>
      <c r="P120" s="111">
        <f t="shared" si="34"/>
        <v>16</v>
      </c>
      <c r="Q120" s="112">
        <f t="shared" si="35"/>
        <v>18</v>
      </c>
      <c r="R120" s="112">
        <f t="shared" si="36"/>
        <v>490</v>
      </c>
      <c r="T120">
        <v>502</v>
      </c>
      <c r="U120">
        <v>5939</v>
      </c>
      <c r="V120" t="s">
        <v>324</v>
      </c>
      <c r="W120">
        <v>2265.4670000000001</v>
      </c>
      <c r="X120">
        <v>1248.136</v>
      </c>
      <c r="Y120">
        <v>1.8149999999999999</v>
      </c>
      <c r="Z120">
        <v>18.425999999999998</v>
      </c>
      <c r="AA120">
        <v>139.31580199999999</v>
      </c>
      <c r="AB120">
        <v>3.332468</v>
      </c>
      <c r="AC120">
        <v>52.219135999999999</v>
      </c>
      <c r="AD120" s="1">
        <v>533</v>
      </c>
      <c r="AE120">
        <v>18</v>
      </c>
      <c r="AF120">
        <v>490</v>
      </c>
      <c r="AG120">
        <v>87</v>
      </c>
      <c r="AH120">
        <v>16.261378000000001</v>
      </c>
      <c r="AI120">
        <v>2355.9</v>
      </c>
      <c r="AJ120">
        <v>14.4</v>
      </c>
      <c r="AK120">
        <v>16</v>
      </c>
      <c r="AL120">
        <v>5574</v>
      </c>
      <c r="AM120">
        <v>0.86234167607390866</v>
      </c>
      <c r="AN120" t="s">
        <v>69</v>
      </c>
      <c r="AO120">
        <v>2128.5050000000001</v>
      </c>
      <c r="AP120" t="s">
        <v>728</v>
      </c>
      <c r="AQ120" t="s">
        <v>116</v>
      </c>
      <c r="AR120" t="s">
        <v>117</v>
      </c>
      <c r="AS120" t="s">
        <v>116</v>
      </c>
      <c r="AT120" t="s">
        <v>117</v>
      </c>
      <c r="AU120" t="s">
        <v>179</v>
      </c>
      <c r="AV120" t="s">
        <v>324</v>
      </c>
      <c r="AW120" t="s">
        <v>69</v>
      </c>
      <c r="AX120">
        <v>5939</v>
      </c>
      <c r="AY120" t="s">
        <v>455</v>
      </c>
      <c r="AZ120">
        <v>10</v>
      </c>
      <c r="BA120" t="s">
        <v>495</v>
      </c>
      <c r="BB120">
        <v>2</v>
      </c>
      <c r="BC120">
        <v>1</v>
      </c>
      <c r="BE120" t="s">
        <v>69</v>
      </c>
      <c r="BF120">
        <v>0</v>
      </c>
      <c r="BG120" t="s">
        <v>389</v>
      </c>
      <c r="BI120" t="s">
        <v>116</v>
      </c>
      <c r="BJ120" t="s">
        <v>324</v>
      </c>
      <c r="BK120" t="s">
        <v>69</v>
      </c>
      <c r="BL120">
        <v>0.86234167607390866</v>
      </c>
      <c r="BM120">
        <v>5939</v>
      </c>
      <c r="BN120" t="s">
        <v>117</v>
      </c>
      <c r="BO120" t="s">
        <v>179</v>
      </c>
      <c r="BP120">
        <v>2</v>
      </c>
      <c r="BQ120">
        <v>2265.4670000000001</v>
      </c>
      <c r="BR120">
        <v>2.3920244165841289E-2</v>
      </c>
      <c r="BS120">
        <v>0.37482564971344745</v>
      </c>
      <c r="BT120">
        <v>0.23527157976699725</v>
      </c>
      <c r="BU120">
        <v>18.425999999999998</v>
      </c>
      <c r="BV120">
        <v>0.79453816806865862</v>
      </c>
      <c r="BW120">
        <v>21.629094575202373</v>
      </c>
      <c r="BX120">
        <v>16</v>
      </c>
      <c r="BY120">
        <v>18</v>
      </c>
      <c r="BZ120">
        <v>490</v>
      </c>
    </row>
    <row r="121" spans="1:78" ht="16.5">
      <c r="A121" s="59" t="str">
        <f t="shared" si="19"/>
        <v>강인여객</v>
      </c>
      <c r="B121" s="60" t="str">
        <f t="shared" si="20"/>
        <v>조남정</v>
      </c>
      <c r="C121" s="61" t="str">
        <f t="shared" si="21"/>
        <v>S</v>
      </c>
      <c r="D121" s="62">
        <f t="shared" si="22"/>
        <v>1.0639436220707281</v>
      </c>
      <c r="E121" s="63">
        <f t="shared" si="23"/>
        <v>8819</v>
      </c>
      <c r="F121" s="64" t="str">
        <f t="shared" si="24"/>
        <v>103-1</v>
      </c>
      <c r="G121" s="65" t="str">
        <f t="shared" si="25"/>
        <v>70바5989</v>
      </c>
      <c r="H121" s="66">
        <f t="shared" si="26"/>
        <v>3</v>
      </c>
      <c r="I121" s="67">
        <f t="shared" si="27"/>
        <v>2241.5549999999998</v>
      </c>
      <c r="J121" s="68">
        <f t="shared" si="28"/>
        <v>1.330971116712714E-2</v>
      </c>
      <c r="K121" s="68">
        <f t="shared" si="29"/>
        <v>0.32897349398108328</v>
      </c>
      <c r="L121" s="68">
        <f t="shared" si="30"/>
        <v>0.17443248102321826</v>
      </c>
      <c r="M121" s="69">
        <f t="shared" si="31"/>
        <v>10.887</v>
      </c>
      <c r="N121" s="70">
        <f t="shared" si="32"/>
        <v>8.922377545944668E-2</v>
      </c>
      <c r="O121" s="70">
        <f t="shared" si="33"/>
        <v>2.6767132637834004</v>
      </c>
      <c r="P121" s="109">
        <f t="shared" si="34"/>
        <v>3</v>
      </c>
      <c r="Q121" s="110">
        <f t="shared" si="35"/>
        <v>2</v>
      </c>
      <c r="R121" s="110">
        <f t="shared" si="36"/>
        <v>60</v>
      </c>
      <c r="T121">
        <v>502</v>
      </c>
      <c r="U121">
        <v>8819</v>
      </c>
      <c r="V121" t="s">
        <v>325</v>
      </c>
      <c r="W121">
        <v>2241.5549999999998</v>
      </c>
      <c r="X121">
        <v>956.17600000000004</v>
      </c>
      <c r="Y121">
        <v>2.3439999999999999</v>
      </c>
      <c r="Z121">
        <v>10.887</v>
      </c>
      <c r="AA121">
        <v>135.842467</v>
      </c>
      <c r="AB121">
        <v>1.8080240000000001</v>
      </c>
      <c r="AC121">
        <v>44.688571000000003</v>
      </c>
      <c r="AD121" s="1">
        <v>391</v>
      </c>
      <c r="AE121">
        <v>2</v>
      </c>
      <c r="AF121">
        <v>60</v>
      </c>
      <c r="AG121">
        <v>87</v>
      </c>
      <c r="AH121">
        <v>16.501135000000001</v>
      </c>
      <c r="AI121">
        <v>687.7</v>
      </c>
      <c r="AJ121">
        <v>44.6</v>
      </c>
      <c r="AK121">
        <v>3</v>
      </c>
      <c r="AL121">
        <v>2145</v>
      </c>
      <c r="AM121">
        <v>1.0639436220707281</v>
      </c>
      <c r="AN121" t="s">
        <v>71</v>
      </c>
      <c r="AO121">
        <v>2033.566</v>
      </c>
      <c r="AP121" t="s">
        <v>729</v>
      </c>
      <c r="AQ121" t="s">
        <v>116</v>
      </c>
      <c r="AR121" t="s">
        <v>118</v>
      </c>
      <c r="AS121" t="s">
        <v>116</v>
      </c>
      <c r="AT121" t="s">
        <v>118</v>
      </c>
      <c r="AU121" t="s">
        <v>210</v>
      </c>
      <c r="AV121" t="s">
        <v>325</v>
      </c>
      <c r="AW121" t="s">
        <v>71</v>
      </c>
      <c r="AX121">
        <v>8819</v>
      </c>
      <c r="AY121" t="s">
        <v>470</v>
      </c>
      <c r="AZ121">
        <v>12</v>
      </c>
      <c r="BA121" t="s">
        <v>566</v>
      </c>
      <c r="BB121">
        <v>3</v>
      </c>
      <c r="BC121">
        <v>1</v>
      </c>
      <c r="BE121" t="s">
        <v>71</v>
      </c>
      <c r="BF121">
        <v>0</v>
      </c>
      <c r="BG121" t="s">
        <v>389</v>
      </c>
      <c r="BI121" t="s">
        <v>116</v>
      </c>
      <c r="BJ121" t="s">
        <v>325</v>
      </c>
      <c r="BK121" t="s">
        <v>71</v>
      </c>
      <c r="BL121">
        <v>1.0639436220707281</v>
      </c>
      <c r="BM121">
        <v>8819</v>
      </c>
      <c r="BN121" t="s">
        <v>118</v>
      </c>
      <c r="BO121" t="s">
        <v>210</v>
      </c>
      <c r="BP121">
        <v>3</v>
      </c>
      <c r="BQ121">
        <v>2241.5549999999998</v>
      </c>
      <c r="BR121">
        <v>1.330971116712714E-2</v>
      </c>
      <c r="BS121">
        <v>0.32897349398108328</v>
      </c>
      <c r="BT121">
        <v>0.17443248102321826</v>
      </c>
      <c r="BU121">
        <v>10.887</v>
      </c>
      <c r="BV121">
        <v>8.922377545944668E-2</v>
      </c>
      <c r="BW121">
        <v>2.6767132637834004</v>
      </c>
      <c r="BX121">
        <v>3</v>
      </c>
      <c r="BY121">
        <v>2</v>
      </c>
      <c r="BZ121">
        <v>60</v>
      </c>
    </row>
    <row r="122" spans="1:78" ht="16.5">
      <c r="A122" s="42" t="str">
        <f t="shared" si="19"/>
        <v>강인여객</v>
      </c>
      <c r="B122" s="43" t="str">
        <f t="shared" si="20"/>
        <v>조명철</v>
      </c>
      <c r="C122" s="44" t="str">
        <f t="shared" si="21"/>
        <v>S</v>
      </c>
      <c r="D122" s="45">
        <f t="shared" si="22"/>
        <v>1.1691842960381587</v>
      </c>
      <c r="E122" s="46">
        <f t="shared" si="23"/>
        <v>1797</v>
      </c>
      <c r="F122" s="47" t="str">
        <f t="shared" si="24"/>
        <v>103-1</v>
      </c>
      <c r="G122" s="48" t="str">
        <f t="shared" si="25"/>
        <v>72바1762</v>
      </c>
      <c r="H122" s="49">
        <f t="shared" si="26"/>
        <v>2</v>
      </c>
      <c r="I122" s="50">
        <f t="shared" si="27"/>
        <v>1870.759</v>
      </c>
      <c r="J122" s="51">
        <f t="shared" si="28"/>
        <v>2.1775238033802248E-2</v>
      </c>
      <c r="K122" s="51">
        <f t="shared" si="29"/>
        <v>0.34005914491876937</v>
      </c>
      <c r="L122" s="51">
        <f t="shared" si="30"/>
        <v>0.18869346612791921</v>
      </c>
      <c r="M122" s="52">
        <f t="shared" si="31"/>
        <v>10.282999999999999</v>
      </c>
      <c r="N122" s="53">
        <f t="shared" si="32"/>
        <v>0</v>
      </c>
      <c r="O122" s="53">
        <f t="shared" si="33"/>
        <v>4.0625222169183735</v>
      </c>
      <c r="P122" s="111">
        <f t="shared" si="34"/>
        <v>4</v>
      </c>
      <c r="Q122" s="112">
        <f t="shared" si="35"/>
        <v>0</v>
      </c>
      <c r="R122" s="112">
        <f t="shared" si="36"/>
        <v>76</v>
      </c>
      <c r="T122">
        <v>502</v>
      </c>
      <c r="U122">
        <v>1797</v>
      </c>
      <c r="V122" t="s">
        <v>440</v>
      </c>
      <c r="W122">
        <v>1870.759</v>
      </c>
      <c r="X122">
        <v>758.69100000000003</v>
      </c>
      <c r="Y122">
        <v>2.4660000000000002</v>
      </c>
      <c r="Z122">
        <v>10.282999999999999</v>
      </c>
      <c r="AA122">
        <v>114.591078</v>
      </c>
      <c r="AB122">
        <v>2.4952480000000001</v>
      </c>
      <c r="AC122">
        <v>38.967744000000003</v>
      </c>
      <c r="AD122" s="1">
        <v>353</v>
      </c>
      <c r="AE122">
        <v>0</v>
      </c>
      <c r="AF122">
        <v>76</v>
      </c>
      <c r="AG122">
        <v>88</v>
      </c>
      <c r="AH122">
        <v>16.325520000000001</v>
      </c>
      <c r="AI122">
        <v>278.60000000000002</v>
      </c>
      <c r="AJ122">
        <v>8.5</v>
      </c>
      <c r="AK122">
        <v>4</v>
      </c>
      <c r="AL122">
        <v>1020</v>
      </c>
      <c r="AM122">
        <v>1.1691842960381587</v>
      </c>
      <c r="AN122" t="s">
        <v>71</v>
      </c>
      <c r="AO122">
        <v>1718.6010000000001</v>
      </c>
      <c r="AP122" t="s">
        <v>730</v>
      </c>
      <c r="AQ122" t="s">
        <v>116</v>
      </c>
      <c r="AR122" t="s">
        <v>118</v>
      </c>
      <c r="AS122" t="s">
        <v>116</v>
      </c>
      <c r="AT122" t="s">
        <v>118</v>
      </c>
      <c r="AU122" t="s">
        <v>426</v>
      </c>
      <c r="AV122" t="s">
        <v>440</v>
      </c>
      <c r="AW122" t="s">
        <v>71</v>
      </c>
      <c r="AX122">
        <v>1797</v>
      </c>
      <c r="AY122" t="s">
        <v>470</v>
      </c>
      <c r="AZ122">
        <v>2</v>
      </c>
      <c r="BA122" t="s">
        <v>427</v>
      </c>
      <c r="BB122">
        <v>2</v>
      </c>
      <c r="BC122">
        <v>1</v>
      </c>
      <c r="BE122" t="s">
        <v>71</v>
      </c>
      <c r="BF122">
        <v>0</v>
      </c>
      <c r="BG122" t="s">
        <v>389</v>
      </c>
      <c r="BI122" t="s">
        <v>116</v>
      </c>
      <c r="BJ122" t="s">
        <v>440</v>
      </c>
      <c r="BK122" t="s">
        <v>71</v>
      </c>
      <c r="BL122">
        <v>1.1691842960381587</v>
      </c>
      <c r="BM122">
        <v>1797</v>
      </c>
      <c r="BN122" t="s">
        <v>118</v>
      </c>
      <c r="BO122" t="s">
        <v>426</v>
      </c>
      <c r="BP122">
        <v>2</v>
      </c>
      <c r="BQ122">
        <v>1870.759</v>
      </c>
      <c r="BR122">
        <v>2.1775238033802248E-2</v>
      </c>
      <c r="BS122">
        <v>0.34005914491876937</v>
      </c>
      <c r="BT122">
        <v>0.18869346612791921</v>
      </c>
      <c r="BU122">
        <v>10.282999999999999</v>
      </c>
      <c r="BV122">
        <v>0</v>
      </c>
      <c r="BW122">
        <v>4.0625222169183735</v>
      </c>
      <c r="BX122">
        <v>4</v>
      </c>
      <c r="BY122">
        <v>0</v>
      </c>
      <c r="BZ122">
        <v>76</v>
      </c>
    </row>
    <row r="123" spans="1:78" ht="16.5">
      <c r="A123" s="59" t="str">
        <f t="shared" si="19"/>
        <v>강인여객</v>
      </c>
      <c r="B123" s="60" t="str">
        <f t="shared" si="20"/>
        <v>조성열</v>
      </c>
      <c r="C123" s="61" t="str">
        <f t="shared" si="21"/>
        <v>S</v>
      </c>
      <c r="D123" s="62">
        <f t="shared" si="22"/>
        <v>1.0843161179649117</v>
      </c>
      <c r="E123" s="63">
        <f t="shared" si="23"/>
        <v>9707</v>
      </c>
      <c r="F123" s="64" t="str">
        <f t="shared" si="24"/>
        <v>급행91</v>
      </c>
      <c r="G123" s="65" t="str">
        <f t="shared" si="25"/>
        <v>72바1603</v>
      </c>
      <c r="H123" s="66">
        <f t="shared" si="26"/>
        <v>2</v>
      </c>
      <c r="I123" s="67">
        <f t="shared" si="27"/>
        <v>3464.3119999999999</v>
      </c>
      <c r="J123" s="68">
        <f t="shared" si="28"/>
        <v>2.4639168248519649E-2</v>
      </c>
      <c r="K123" s="68">
        <f t="shared" si="29"/>
        <v>0.29658289553477074</v>
      </c>
      <c r="L123" s="68">
        <f t="shared" si="30"/>
        <v>0.18098831744946761</v>
      </c>
      <c r="M123" s="69">
        <f t="shared" si="31"/>
        <v>12.259</v>
      </c>
      <c r="N123" s="70">
        <f t="shared" si="32"/>
        <v>5.7731520717533527E-2</v>
      </c>
      <c r="O123" s="70">
        <f t="shared" si="33"/>
        <v>7.5916949743556588</v>
      </c>
      <c r="P123" s="109">
        <f t="shared" si="34"/>
        <v>15</v>
      </c>
      <c r="Q123" s="110">
        <f t="shared" si="35"/>
        <v>2</v>
      </c>
      <c r="R123" s="110">
        <f t="shared" si="36"/>
        <v>263</v>
      </c>
      <c r="T123">
        <v>502</v>
      </c>
      <c r="U123">
        <v>9707</v>
      </c>
      <c r="V123" t="s">
        <v>384</v>
      </c>
      <c r="W123">
        <v>3464.3119999999999</v>
      </c>
      <c r="X123">
        <v>1183.7639999999999</v>
      </c>
      <c r="Y123">
        <v>2.927</v>
      </c>
      <c r="Z123">
        <v>12.259</v>
      </c>
      <c r="AA123">
        <v>142.37522000000001</v>
      </c>
      <c r="AB123">
        <v>3.5080070000000001</v>
      </c>
      <c r="AC123">
        <v>42.226055000000002</v>
      </c>
      <c r="AD123" s="1">
        <v>627</v>
      </c>
      <c r="AE123">
        <v>2</v>
      </c>
      <c r="AF123">
        <v>263</v>
      </c>
      <c r="AG123">
        <v>91</v>
      </c>
      <c r="AH123">
        <v>24.332267000000002</v>
      </c>
      <c r="AI123">
        <v>8943.6</v>
      </c>
      <c r="AJ123">
        <v>793.9</v>
      </c>
      <c r="AK123">
        <v>15</v>
      </c>
      <c r="AL123">
        <v>6710</v>
      </c>
      <c r="AM123">
        <v>1.0843161179649117</v>
      </c>
      <c r="AN123" t="s">
        <v>71</v>
      </c>
      <c r="AO123">
        <v>3076.44</v>
      </c>
      <c r="AP123" t="s">
        <v>731</v>
      </c>
      <c r="AQ123" t="s">
        <v>116</v>
      </c>
      <c r="AR123" t="s">
        <v>120</v>
      </c>
      <c r="AS123" t="s">
        <v>116</v>
      </c>
      <c r="AT123" t="s">
        <v>120</v>
      </c>
      <c r="AU123" t="s">
        <v>379</v>
      </c>
      <c r="AV123" t="s">
        <v>384</v>
      </c>
      <c r="AW123" t="s">
        <v>71</v>
      </c>
      <c r="AX123">
        <v>9707</v>
      </c>
      <c r="AY123" t="s">
        <v>468</v>
      </c>
      <c r="AZ123">
        <v>6</v>
      </c>
      <c r="BA123" t="s">
        <v>469</v>
      </c>
      <c r="BB123">
        <v>2</v>
      </c>
      <c r="BC123">
        <v>1</v>
      </c>
      <c r="BE123" t="s">
        <v>71</v>
      </c>
      <c r="BF123">
        <v>0</v>
      </c>
      <c r="BG123" t="s">
        <v>389</v>
      </c>
      <c r="BI123" t="s">
        <v>116</v>
      </c>
      <c r="BJ123" t="s">
        <v>384</v>
      </c>
      <c r="BK123" t="s">
        <v>71</v>
      </c>
      <c r="BL123">
        <v>1.0843161179649117</v>
      </c>
      <c r="BM123">
        <v>9707</v>
      </c>
      <c r="BN123" t="s">
        <v>120</v>
      </c>
      <c r="BO123" t="s">
        <v>379</v>
      </c>
      <c r="BP123">
        <v>2</v>
      </c>
      <c r="BQ123">
        <v>3464.3119999999999</v>
      </c>
      <c r="BR123">
        <v>2.4639168248519649E-2</v>
      </c>
      <c r="BS123">
        <v>0.29658289553477074</v>
      </c>
      <c r="BT123">
        <v>0.18098831744946761</v>
      </c>
      <c r="BU123">
        <v>12.259</v>
      </c>
      <c r="BV123">
        <v>5.7731520717533527E-2</v>
      </c>
      <c r="BW123">
        <v>7.5916949743556588</v>
      </c>
      <c r="BX123">
        <v>15</v>
      </c>
      <c r="BY123">
        <v>2</v>
      </c>
      <c r="BZ123">
        <v>263</v>
      </c>
    </row>
    <row r="124" spans="1:78" ht="16.5">
      <c r="A124" s="42" t="str">
        <f t="shared" si="19"/>
        <v>강인여객</v>
      </c>
      <c r="B124" s="43" t="str">
        <f t="shared" si="20"/>
        <v>조수헌</v>
      </c>
      <c r="C124" s="44" t="str">
        <f t="shared" si="21"/>
        <v>B</v>
      </c>
      <c r="D124" s="45">
        <f t="shared" si="22"/>
        <v>0.90358992195769738</v>
      </c>
      <c r="E124" s="46">
        <f t="shared" si="23"/>
        <v>803</v>
      </c>
      <c r="F124" s="47" t="str">
        <f t="shared" si="24"/>
        <v>급행91</v>
      </c>
      <c r="G124" s="48" t="str">
        <f t="shared" si="25"/>
        <v>70바6017</v>
      </c>
      <c r="H124" s="49">
        <f t="shared" si="26"/>
        <v>3</v>
      </c>
      <c r="I124" s="50">
        <f t="shared" si="27"/>
        <v>3068.5340000000001</v>
      </c>
      <c r="J124" s="51">
        <f t="shared" si="28"/>
        <v>8.2327587728417112E-2</v>
      </c>
      <c r="K124" s="51">
        <f t="shared" si="29"/>
        <v>0.28060563565137342</v>
      </c>
      <c r="L124" s="51">
        <f t="shared" si="30"/>
        <v>0.26494736574533634</v>
      </c>
      <c r="M124" s="52">
        <f t="shared" si="31"/>
        <v>18.61</v>
      </c>
      <c r="N124" s="53">
        <f t="shared" si="32"/>
        <v>0.48883277812792686</v>
      </c>
      <c r="O124" s="53">
        <f t="shared" si="33"/>
        <v>6.9088365975413666</v>
      </c>
      <c r="P124" s="111">
        <f t="shared" si="34"/>
        <v>7</v>
      </c>
      <c r="Q124" s="112">
        <f t="shared" si="35"/>
        <v>15</v>
      </c>
      <c r="R124" s="112">
        <f t="shared" si="36"/>
        <v>212</v>
      </c>
      <c r="T124">
        <v>502</v>
      </c>
      <c r="U124">
        <v>803</v>
      </c>
      <c r="V124" t="s">
        <v>326</v>
      </c>
      <c r="W124">
        <v>3068.5340000000001</v>
      </c>
      <c r="X124">
        <v>1270.569</v>
      </c>
      <c r="Y124">
        <v>2.415</v>
      </c>
      <c r="Z124">
        <v>18.61</v>
      </c>
      <c r="AA124">
        <v>112.466893</v>
      </c>
      <c r="AB124">
        <v>9.2591280000000005</v>
      </c>
      <c r="AC124">
        <v>31.558844000000001</v>
      </c>
      <c r="AD124" s="1">
        <v>813</v>
      </c>
      <c r="AE124">
        <v>15</v>
      </c>
      <c r="AF124">
        <v>212</v>
      </c>
      <c r="AG124">
        <v>95</v>
      </c>
      <c r="AH124">
        <v>27.283887</v>
      </c>
      <c r="AI124">
        <v>11675.4</v>
      </c>
      <c r="AJ124">
        <v>2718.1</v>
      </c>
      <c r="AK124">
        <v>7</v>
      </c>
      <c r="AL124">
        <v>5292</v>
      </c>
      <c r="AM124">
        <v>0.90358992195769738</v>
      </c>
      <c r="AN124" t="s">
        <v>68</v>
      </c>
      <c r="AO124">
        <v>2890.6320000000001</v>
      </c>
      <c r="AP124" t="s">
        <v>732</v>
      </c>
      <c r="AQ124" t="s">
        <v>116</v>
      </c>
      <c r="AR124" t="s">
        <v>120</v>
      </c>
      <c r="AS124" t="s">
        <v>116</v>
      </c>
      <c r="AT124" t="s">
        <v>120</v>
      </c>
      <c r="AU124" t="s">
        <v>237</v>
      </c>
      <c r="AV124" t="s">
        <v>326</v>
      </c>
      <c r="AW124" t="s">
        <v>68</v>
      </c>
      <c r="AX124">
        <v>803</v>
      </c>
      <c r="AY124" t="s">
        <v>463</v>
      </c>
      <c r="AZ124">
        <v>5</v>
      </c>
      <c r="BA124" t="s">
        <v>733</v>
      </c>
      <c r="BB124">
        <v>3</v>
      </c>
      <c r="BC124">
        <v>1</v>
      </c>
      <c r="BE124" t="s">
        <v>69</v>
      </c>
      <c r="BF124">
        <v>1</v>
      </c>
      <c r="BG124" t="s">
        <v>386</v>
      </c>
      <c r="BI124" t="s">
        <v>116</v>
      </c>
      <c r="BJ124" t="s">
        <v>326</v>
      </c>
      <c r="BK124" t="s">
        <v>68</v>
      </c>
      <c r="BL124">
        <v>0.90358992195769738</v>
      </c>
      <c r="BM124">
        <v>803</v>
      </c>
      <c r="BN124" t="s">
        <v>120</v>
      </c>
      <c r="BO124" t="s">
        <v>237</v>
      </c>
      <c r="BP124">
        <v>3</v>
      </c>
      <c r="BQ124">
        <v>3068.5340000000001</v>
      </c>
      <c r="BR124">
        <v>8.2327587728417112E-2</v>
      </c>
      <c r="BS124">
        <v>0.28060563565137342</v>
      </c>
      <c r="BT124">
        <v>0.26494736574533634</v>
      </c>
      <c r="BU124">
        <v>18.61</v>
      </c>
      <c r="BV124">
        <v>0.48883277812792686</v>
      </c>
      <c r="BW124">
        <v>6.9088365975413666</v>
      </c>
      <c r="BX124">
        <v>7</v>
      </c>
      <c r="BY124">
        <v>15</v>
      </c>
      <c r="BZ124">
        <v>212</v>
      </c>
    </row>
    <row r="125" spans="1:78" ht="16.5">
      <c r="A125" s="59" t="str">
        <f t="shared" si="19"/>
        <v>강인여객</v>
      </c>
      <c r="B125" s="60" t="str">
        <f t="shared" si="20"/>
        <v>조원노</v>
      </c>
      <c r="C125" s="61" t="str">
        <f t="shared" si="21"/>
        <v>S</v>
      </c>
      <c r="D125" s="62">
        <f t="shared" si="22"/>
        <v>1.1421693434287639</v>
      </c>
      <c r="E125" s="63">
        <f t="shared" si="23"/>
        <v>9119</v>
      </c>
      <c r="F125" s="64" t="str">
        <f t="shared" si="24"/>
        <v>223</v>
      </c>
      <c r="G125" s="65" t="str">
        <f t="shared" si="25"/>
        <v>72바1600</v>
      </c>
      <c r="H125" s="66">
        <f t="shared" si="26"/>
        <v>3</v>
      </c>
      <c r="I125" s="67">
        <f t="shared" si="27"/>
        <v>3245.4489999999996</v>
      </c>
      <c r="J125" s="68">
        <f t="shared" si="28"/>
        <v>4.4048384607864817E-2</v>
      </c>
      <c r="K125" s="68">
        <f t="shared" si="29"/>
        <v>0.22767049829447827</v>
      </c>
      <c r="L125" s="68">
        <f t="shared" si="30"/>
        <v>4.6526690143644231E-2</v>
      </c>
      <c r="M125" s="69">
        <f t="shared" si="31"/>
        <v>9.9209999999999994</v>
      </c>
      <c r="N125" s="70">
        <f t="shared" si="32"/>
        <v>0.58543517399287437</v>
      </c>
      <c r="O125" s="70">
        <f t="shared" si="33"/>
        <v>4.2829204834215551</v>
      </c>
      <c r="P125" s="109">
        <f t="shared" si="34"/>
        <v>2</v>
      </c>
      <c r="Q125" s="110">
        <f t="shared" si="35"/>
        <v>19</v>
      </c>
      <c r="R125" s="110">
        <f t="shared" si="36"/>
        <v>139</v>
      </c>
      <c r="T125">
        <v>502</v>
      </c>
      <c r="U125">
        <v>9119</v>
      </c>
      <c r="V125" t="s">
        <v>327</v>
      </c>
      <c r="W125">
        <v>3245.4490000000001</v>
      </c>
      <c r="X125">
        <v>1093.009</v>
      </c>
      <c r="Y125">
        <v>2.9689999999999999</v>
      </c>
      <c r="Z125">
        <v>9.9209999999999994</v>
      </c>
      <c r="AA125">
        <v>136.78746799999999</v>
      </c>
      <c r="AB125">
        <v>6.0252670000000004</v>
      </c>
      <c r="AC125">
        <v>31.142471</v>
      </c>
      <c r="AD125" s="1">
        <v>151</v>
      </c>
      <c r="AE125">
        <v>19</v>
      </c>
      <c r="AF125">
        <v>139</v>
      </c>
      <c r="AG125">
        <v>90</v>
      </c>
      <c r="AH125">
        <v>23.726215</v>
      </c>
      <c r="AI125">
        <v>12711.4</v>
      </c>
      <c r="AJ125">
        <v>1276.8</v>
      </c>
      <c r="AK125">
        <v>2</v>
      </c>
      <c r="AL125">
        <v>1379</v>
      </c>
      <c r="AM125">
        <v>1.1421693434287639</v>
      </c>
      <c r="AN125" t="s">
        <v>71</v>
      </c>
      <c r="AO125">
        <v>2525.0509999999999</v>
      </c>
      <c r="AP125" t="s">
        <v>734</v>
      </c>
      <c r="AQ125" t="s">
        <v>116</v>
      </c>
      <c r="AR125" t="s">
        <v>119</v>
      </c>
      <c r="AS125" t="s">
        <v>116</v>
      </c>
      <c r="AT125" t="s">
        <v>119</v>
      </c>
      <c r="AU125" t="s">
        <v>233</v>
      </c>
      <c r="AV125" t="s">
        <v>327</v>
      </c>
      <c r="AW125" t="s">
        <v>71</v>
      </c>
      <c r="AX125">
        <v>9119</v>
      </c>
      <c r="AY125" t="s">
        <v>477</v>
      </c>
      <c r="AZ125">
        <v>1</v>
      </c>
      <c r="BA125" t="s">
        <v>512</v>
      </c>
      <c r="BB125">
        <v>3</v>
      </c>
      <c r="BC125">
        <v>1</v>
      </c>
      <c r="BE125" t="s">
        <v>71</v>
      </c>
      <c r="BF125">
        <v>0</v>
      </c>
      <c r="BG125" t="s">
        <v>389</v>
      </c>
      <c r="BI125" t="s">
        <v>116</v>
      </c>
      <c r="BJ125" t="s">
        <v>327</v>
      </c>
      <c r="BK125" t="s">
        <v>71</v>
      </c>
      <c r="BL125">
        <v>1.1421693434287639</v>
      </c>
      <c r="BM125">
        <v>9119</v>
      </c>
      <c r="BN125" t="s">
        <v>119</v>
      </c>
      <c r="BO125" t="s">
        <v>233</v>
      </c>
      <c r="BP125">
        <v>3</v>
      </c>
      <c r="BQ125">
        <v>3245.4489999999996</v>
      </c>
      <c r="BR125">
        <v>4.4048384607864817E-2</v>
      </c>
      <c r="BS125">
        <v>0.22767049829447827</v>
      </c>
      <c r="BT125">
        <v>4.6526690143644224E-2</v>
      </c>
      <c r="BU125">
        <v>9.9209999999999994</v>
      </c>
      <c r="BV125">
        <v>0.58543517399287437</v>
      </c>
      <c r="BW125">
        <v>4.2829204834215551</v>
      </c>
      <c r="BX125">
        <v>2</v>
      </c>
      <c r="BY125">
        <v>19</v>
      </c>
      <c r="BZ125">
        <v>139</v>
      </c>
    </row>
    <row r="126" spans="1:78" ht="16.5">
      <c r="A126" s="42" t="str">
        <f t="shared" si="19"/>
        <v>강인여객</v>
      </c>
      <c r="B126" s="43" t="str">
        <f t="shared" si="20"/>
        <v>조창현</v>
      </c>
      <c r="C126" s="44" t="str">
        <f t="shared" si="21"/>
        <v>C</v>
      </c>
      <c r="D126" s="45">
        <f t="shared" si="22"/>
        <v>0.8673090375129584</v>
      </c>
      <c r="E126" s="46">
        <f t="shared" si="23"/>
        <v>3041</v>
      </c>
      <c r="F126" s="47" t="str">
        <f t="shared" si="24"/>
        <v>103-1</v>
      </c>
      <c r="G126" s="48" t="str">
        <f t="shared" si="25"/>
        <v>70바6096</v>
      </c>
      <c r="H126" s="49">
        <f t="shared" si="26"/>
        <v>2</v>
      </c>
      <c r="I126" s="50">
        <f t="shared" si="27"/>
        <v>2098.8330000000001</v>
      </c>
      <c r="J126" s="51">
        <f t="shared" si="28"/>
        <v>3.9186021346252209E-2</v>
      </c>
      <c r="K126" s="51">
        <f t="shared" si="29"/>
        <v>0.36503766342292471</v>
      </c>
      <c r="L126" s="51">
        <f t="shared" si="30"/>
        <v>0.15818314272741088</v>
      </c>
      <c r="M126" s="52">
        <f t="shared" si="31"/>
        <v>14.465999999999999</v>
      </c>
      <c r="N126" s="53">
        <f t="shared" si="32"/>
        <v>4.7645524917894845E-2</v>
      </c>
      <c r="O126" s="53">
        <f t="shared" si="33"/>
        <v>27.920277601886379</v>
      </c>
      <c r="P126" s="111">
        <f t="shared" si="34"/>
        <v>14</v>
      </c>
      <c r="Q126" s="112">
        <f t="shared" si="35"/>
        <v>1</v>
      </c>
      <c r="R126" s="112">
        <f t="shared" si="36"/>
        <v>586</v>
      </c>
      <c r="T126">
        <v>502</v>
      </c>
      <c r="U126">
        <v>3041</v>
      </c>
      <c r="V126" t="s">
        <v>328</v>
      </c>
      <c r="W126">
        <v>2098.8330000000001</v>
      </c>
      <c r="X126">
        <v>1052.433</v>
      </c>
      <c r="Y126">
        <v>1.994</v>
      </c>
      <c r="Z126">
        <v>14.465999999999999</v>
      </c>
      <c r="AA126">
        <v>129.141077</v>
      </c>
      <c r="AB126">
        <v>5.0605250000000002</v>
      </c>
      <c r="AC126">
        <v>47.141356999999999</v>
      </c>
      <c r="AD126" s="1">
        <v>332</v>
      </c>
      <c r="AE126">
        <v>1</v>
      </c>
      <c r="AF126">
        <v>586</v>
      </c>
      <c r="AG126">
        <v>86</v>
      </c>
      <c r="AH126">
        <v>16.252248999999999</v>
      </c>
      <c r="AI126">
        <v>2294.9</v>
      </c>
      <c r="AJ126">
        <v>4.7</v>
      </c>
      <c r="AK126">
        <v>14</v>
      </c>
      <c r="AL126">
        <v>8309</v>
      </c>
      <c r="AM126">
        <v>0.8673090375129584</v>
      </c>
      <c r="AN126" t="s">
        <v>69</v>
      </c>
      <c r="AO126">
        <v>1871.145</v>
      </c>
      <c r="AP126" t="s">
        <v>735</v>
      </c>
      <c r="AQ126" t="s">
        <v>116</v>
      </c>
      <c r="AR126" t="s">
        <v>118</v>
      </c>
      <c r="AS126" t="s">
        <v>116</v>
      </c>
      <c r="AT126" t="s">
        <v>118</v>
      </c>
      <c r="AU126" t="s">
        <v>218</v>
      </c>
      <c r="AV126" t="s">
        <v>328</v>
      </c>
      <c r="AW126" t="s">
        <v>69</v>
      </c>
      <c r="AX126">
        <v>3041</v>
      </c>
      <c r="AY126" t="s">
        <v>483</v>
      </c>
      <c r="AZ126">
        <v>3</v>
      </c>
      <c r="BA126" t="s">
        <v>370</v>
      </c>
      <c r="BB126">
        <v>2</v>
      </c>
      <c r="BC126">
        <v>1</v>
      </c>
      <c r="BE126" t="s">
        <v>67</v>
      </c>
      <c r="BF126">
        <v>1</v>
      </c>
      <c r="BG126" t="s">
        <v>386</v>
      </c>
      <c r="BI126" t="s">
        <v>116</v>
      </c>
      <c r="BJ126" t="s">
        <v>328</v>
      </c>
      <c r="BK126" t="s">
        <v>69</v>
      </c>
      <c r="BL126">
        <v>0.8673090375129584</v>
      </c>
      <c r="BM126">
        <v>3041</v>
      </c>
      <c r="BN126" t="s">
        <v>118</v>
      </c>
      <c r="BO126" t="s">
        <v>218</v>
      </c>
      <c r="BP126">
        <v>2</v>
      </c>
      <c r="BQ126">
        <v>2098.8330000000001</v>
      </c>
      <c r="BR126">
        <v>3.9186021346252209E-2</v>
      </c>
      <c r="BS126">
        <v>0.36503766342292471</v>
      </c>
      <c r="BT126">
        <v>0.15818314272741088</v>
      </c>
      <c r="BU126">
        <v>14.465999999999999</v>
      </c>
      <c r="BV126">
        <v>4.7645524917894845E-2</v>
      </c>
      <c r="BW126">
        <v>27.920277601886379</v>
      </c>
      <c r="BX126">
        <v>14</v>
      </c>
      <c r="BY126">
        <v>1</v>
      </c>
      <c r="BZ126">
        <v>586</v>
      </c>
    </row>
    <row r="127" spans="1:78" ht="16.5">
      <c r="A127" s="59" t="str">
        <f t="shared" si="19"/>
        <v>강인여객</v>
      </c>
      <c r="B127" s="60" t="str">
        <f t="shared" si="20"/>
        <v>조한택</v>
      </c>
      <c r="C127" s="61" t="str">
        <f t="shared" si="21"/>
        <v>A</v>
      </c>
      <c r="D127" s="62">
        <f t="shared" si="22"/>
        <v>0.99727747322907223</v>
      </c>
      <c r="E127" s="63">
        <f t="shared" si="23"/>
        <v>5288</v>
      </c>
      <c r="F127" s="64" t="str">
        <f t="shared" si="24"/>
        <v>103-1</v>
      </c>
      <c r="G127" s="65" t="str">
        <f t="shared" si="25"/>
        <v>70바5935</v>
      </c>
      <c r="H127" s="66">
        <f t="shared" si="26"/>
        <v>6</v>
      </c>
      <c r="I127" s="67">
        <f t="shared" si="27"/>
        <v>1866.69</v>
      </c>
      <c r="J127" s="68">
        <f t="shared" si="28"/>
        <v>6.1210449098166954E-2</v>
      </c>
      <c r="K127" s="68">
        <f t="shared" si="29"/>
        <v>0.35416487905661959</v>
      </c>
      <c r="L127" s="68">
        <f t="shared" si="30"/>
        <v>6.8570571439285577E-2</v>
      </c>
      <c r="M127" s="69">
        <f t="shared" si="31"/>
        <v>11.132999999999999</v>
      </c>
      <c r="N127" s="70">
        <f t="shared" si="32"/>
        <v>0.21428303574776744</v>
      </c>
      <c r="O127" s="70">
        <f t="shared" si="33"/>
        <v>10.499868751640605</v>
      </c>
      <c r="P127" s="109">
        <f t="shared" si="34"/>
        <v>11</v>
      </c>
      <c r="Q127" s="110">
        <f t="shared" si="35"/>
        <v>4</v>
      </c>
      <c r="R127" s="110">
        <f t="shared" si="36"/>
        <v>196</v>
      </c>
      <c r="T127">
        <v>502</v>
      </c>
      <c r="U127">
        <v>5288</v>
      </c>
      <c r="V127" t="s">
        <v>329</v>
      </c>
      <c r="W127">
        <v>1866.69</v>
      </c>
      <c r="X127">
        <v>823.39800000000002</v>
      </c>
      <c r="Y127">
        <v>2.2669999999999999</v>
      </c>
      <c r="Z127">
        <v>11.132999999999999</v>
      </c>
      <c r="AA127">
        <v>126.93857199999999</v>
      </c>
      <c r="AB127">
        <v>7.7699670000000003</v>
      </c>
      <c r="AC127">
        <v>44.957183999999998</v>
      </c>
      <c r="AD127" s="1">
        <v>128</v>
      </c>
      <c r="AE127">
        <v>4</v>
      </c>
      <c r="AF127">
        <v>196</v>
      </c>
      <c r="AG127">
        <v>84</v>
      </c>
      <c r="AH127">
        <v>14.705458999999999</v>
      </c>
      <c r="AI127">
        <v>143.6</v>
      </c>
      <c r="AJ127">
        <v>11.8</v>
      </c>
      <c r="AK127">
        <v>11</v>
      </c>
      <c r="AL127">
        <v>8829</v>
      </c>
      <c r="AM127">
        <v>0.99727747322907223</v>
      </c>
      <c r="AN127" t="s">
        <v>66</v>
      </c>
      <c r="AO127">
        <v>1303.73</v>
      </c>
      <c r="AP127" t="s">
        <v>736</v>
      </c>
      <c r="AQ127" t="s">
        <v>116</v>
      </c>
      <c r="AR127" t="s">
        <v>118</v>
      </c>
      <c r="AS127" t="s">
        <v>116</v>
      </c>
      <c r="AT127" t="s">
        <v>118</v>
      </c>
      <c r="AU127" t="s">
        <v>203</v>
      </c>
      <c r="AV127" t="s">
        <v>329</v>
      </c>
      <c r="AW127" t="s">
        <v>66</v>
      </c>
      <c r="AX127">
        <v>5288</v>
      </c>
      <c r="AY127" t="s">
        <v>480</v>
      </c>
      <c r="AZ127">
        <v>2</v>
      </c>
      <c r="BA127" t="s">
        <v>425</v>
      </c>
      <c r="BB127">
        <v>6</v>
      </c>
      <c r="BC127">
        <v>1</v>
      </c>
      <c r="BE127" t="s">
        <v>68</v>
      </c>
      <c r="BF127">
        <v>1</v>
      </c>
      <c r="BG127" t="s">
        <v>386</v>
      </c>
      <c r="BI127" t="s">
        <v>116</v>
      </c>
      <c r="BJ127" t="s">
        <v>329</v>
      </c>
      <c r="BK127" t="s">
        <v>66</v>
      </c>
      <c r="BL127">
        <v>0.99727747322907223</v>
      </c>
      <c r="BM127">
        <v>5288</v>
      </c>
      <c r="BN127" t="s">
        <v>118</v>
      </c>
      <c r="BO127" t="s">
        <v>203</v>
      </c>
      <c r="BP127">
        <v>6</v>
      </c>
      <c r="BQ127">
        <v>1866.69</v>
      </c>
      <c r="BR127">
        <v>6.1210449098166954E-2</v>
      </c>
      <c r="BS127">
        <v>0.35416487905661959</v>
      </c>
      <c r="BT127">
        <v>6.8570571439285577E-2</v>
      </c>
      <c r="BU127">
        <v>11.132999999999999</v>
      </c>
      <c r="BV127">
        <v>0.21428303574776744</v>
      </c>
      <c r="BW127">
        <v>10.499868751640605</v>
      </c>
      <c r="BX127">
        <v>11</v>
      </c>
      <c r="BY127">
        <v>4</v>
      </c>
      <c r="BZ127">
        <v>196</v>
      </c>
    </row>
    <row r="128" spans="1:78" ht="16.5">
      <c r="A128" s="42" t="str">
        <f t="shared" si="19"/>
        <v>강인여객</v>
      </c>
      <c r="B128" s="43" t="str">
        <f t="shared" si="20"/>
        <v>지천구</v>
      </c>
      <c r="C128" s="44" t="str">
        <f t="shared" si="21"/>
        <v>S</v>
      </c>
      <c r="D128" s="45">
        <f t="shared" si="22"/>
        <v>1.0218181818181817</v>
      </c>
      <c r="E128" s="46">
        <f t="shared" si="23"/>
        <v>8988</v>
      </c>
      <c r="F128" s="47" t="str">
        <f t="shared" si="24"/>
        <v>103-1</v>
      </c>
      <c r="G128" s="48" t="str">
        <f t="shared" si="25"/>
        <v>70바5923</v>
      </c>
      <c r="H128" s="49">
        <f t="shared" si="26"/>
        <v>1</v>
      </c>
      <c r="I128" s="50">
        <f t="shared" si="27"/>
        <v>2091.3710000000001</v>
      </c>
      <c r="J128" s="51">
        <f t="shared" si="28"/>
        <v>1.5813960791447926E-2</v>
      </c>
      <c r="K128" s="51">
        <f t="shared" si="29"/>
        <v>0.39617605432892739</v>
      </c>
      <c r="L128" s="51">
        <f t="shared" si="30"/>
        <v>0.14583734784502606</v>
      </c>
      <c r="M128" s="52">
        <f t="shared" si="31"/>
        <v>11.75</v>
      </c>
      <c r="N128" s="53">
        <f t="shared" si="32"/>
        <v>9.5631047767230207E-2</v>
      </c>
      <c r="O128" s="53">
        <f t="shared" si="33"/>
        <v>13.914317450131994</v>
      </c>
      <c r="P128" s="111">
        <f t="shared" si="34"/>
        <v>31</v>
      </c>
      <c r="Q128" s="112">
        <f t="shared" si="35"/>
        <v>2</v>
      </c>
      <c r="R128" s="112">
        <f t="shared" si="36"/>
        <v>291</v>
      </c>
      <c r="T128">
        <v>502</v>
      </c>
      <c r="U128">
        <v>8988</v>
      </c>
      <c r="V128" t="s">
        <v>330</v>
      </c>
      <c r="W128">
        <v>2091.3710000000001</v>
      </c>
      <c r="X128">
        <v>930.23500000000001</v>
      </c>
      <c r="Y128">
        <v>2.2480000000000002</v>
      </c>
      <c r="Z128">
        <v>11.75</v>
      </c>
      <c r="AA128">
        <v>136.673856</v>
      </c>
      <c r="AB128">
        <v>2.1613549999999999</v>
      </c>
      <c r="AC128">
        <v>54.146909000000001</v>
      </c>
      <c r="AD128" s="1">
        <v>305</v>
      </c>
      <c r="AE128">
        <v>2</v>
      </c>
      <c r="AF128">
        <v>291</v>
      </c>
      <c r="AG128">
        <v>92</v>
      </c>
      <c r="AH128">
        <v>15.301909</v>
      </c>
      <c r="AI128">
        <v>2811</v>
      </c>
      <c r="AJ128">
        <v>405.1</v>
      </c>
      <c r="AK128">
        <v>31</v>
      </c>
      <c r="AL128">
        <v>32290</v>
      </c>
      <c r="AM128">
        <v>1.0218181818181817</v>
      </c>
      <c r="AN128" t="s">
        <v>71</v>
      </c>
      <c r="AO128">
        <v>2091.3710000000001</v>
      </c>
      <c r="AP128" t="s">
        <v>737</v>
      </c>
      <c r="AQ128" t="s">
        <v>116</v>
      </c>
      <c r="AR128" t="s">
        <v>118</v>
      </c>
      <c r="AS128" t="s">
        <v>116</v>
      </c>
      <c r="AT128" t="s">
        <v>118</v>
      </c>
      <c r="AU128" t="s">
        <v>199</v>
      </c>
      <c r="AV128" t="s">
        <v>330</v>
      </c>
      <c r="AW128" t="s">
        <v>71</v>
      </c>
      <c r="AX128">
        <v>8988</v>
      </c>
      <c r="AY128" t="s">
        <v>470</v>
      </c>
      <c r="AZ128">
        <v>21</v>
      </c>
      <c r="BA128" t="s">
        <v>738</v>
      </c>
      <c r="BB128">
        <v>1</v>
      </c>
      <c r="BC128">
        <v>1</v>
      </c>
      <c r="BE128" t="s">
        <v>69</v>
      </c>
      <c r="BF128">
        <v>3</v>
      </c>
      <c r="BG128" t="s">
        <v>386</v>
      </c>
      <c r="BI128" t="s">
        <v>116</v>
      </c>
      <c r="BJ128" t="s">
        <v>330</v>
      </c>
      <c r="BK128" t="s">
        <v>71</v>
      </c>
      <c r="BL128">
        <v>1.0218181818181817</v>
      </c>
      <c r="BM128">
        <v>8988</v>
      </c>
      <c r="BN128" t="s">
        <v>118</v>
      </c>
      <c r="BO128" t="s">
        <v>199</v>
      </c>
      <c r="BP128">
        <v>1</v>
      </c>
      <c r="BQ128">
        <v>2091.3710000000001</v>
      </c>
      <c r="BR128">
        <v>1.5813960791447926E-2</v>
      </c>
      <c r="BS128">
        <v>0.39617605432892739</v>
      </c>
      <c r="BT128">
        <v>0.14583734784502606</v>
      </c>
      <c r="BU128">
        <v>11.75</v>
      </c>
      <c r="BV128">
        <v>9.5631047767230207E-2</v>
      </c>
      <c r="BW128">
        <v>13.914317450131994</v>
      </c>
      <c r="BX128">
        <v>31</v>
      </c>
      <c r="BY128">
        <v>2</v>
      </c>
      <c r="BZ128">
        <v>291</v>
      </c>
    </row>
    <row r="129" spans="1:78" ht="16.5">
      <c r="A129" s="59" t="str">
        <f t="shared" si="19"/>
        <v>강인여객</v>
      </c>
      <c r="B129" s="60" t="str">
        <f t="shared" si="20"/>
        <v>진동환</v>
      </c>
      <c r="C129" s="61" t="str">
        <f t="shared" si="21"/>
        <v>D</v>
      </c>
      <c r="D129" s="62">
        <f t="shared" si="22"/>
        <v>0.84280988757871333</v>
      </c>
      <c r="E129" s="63">
        <f t="shared" si="23"/>
        <v>2116</v>
      </c>
      <c r="F129" s="64" t="str">
        <f t="shared" si="24"/>
        <v>103</v>
      </c>
      <c r="G129" s="65" t="str">
        <f t="shared" si="25"/>
        <v>70바5086</v>
      </c>
      <c r="H129" s="66">
        <f t="shared" si="26"/>
        <v>2</v>
      </c>
      <c r="I129" s="67">
        <f t="shared" si="27"/>
        <v>2345.5480000000002</v>
      </c>
      <c r="J129" s="68">
        <f t="shared" si="28"/>
        <v>1.123544664886668E-2</v>
      </c>
      <c r="K129" s="68">
        <f t="shared" si="29"/>
        <v>0.40979111377966004</v>
      </c>
      <c r="L129" s="68">
        <f t="shared" si="30"/>
        <v>0.36537303862466253</v>
      </c>
      <c r="M129" s="69">
        <f t="shared" si="31"/>
        <v>19.527999999999999</v>
      </c>
      <c r="N129" s="70">
        <f t="shared" si="32"/>
        <v>1.5774565261508184</v>
      </c>
      <c r="O129" s="70">
        <f t="shared" si="33"/>
        <v>17.39465574782524</v>
      </c>
      <c r="P129" s="109">
        <f t="shared" si="34"/>
        <v>87</v>
      </c>
      <c r="Q129" s="110">
        <f t="shared" si="35"/>
        <v>37</v>
      </c>
      <c r="R129" s="110">
        <f t="shared" si="36"/>
        <v>408</v>
      </c>
      <c r="T129">
        <v>502</v>
      </c>
      <c r="U129">
        <v>2116</v>
      </c>
      <c r="V129" t="s">
        <v>378</v>
      </c>
      <c r="W129">
        <v>2345.5479999999998</v>
      </c>
      <c r="X129">
        <v>1324.943</v>
      </c>
      <c r="Y129">
        <v>1.77</v>
      </c>
      <c r="Z129">
        <v>19.527999999999999</v>
      </c>
      <c r="AA129">
        <v>142.502746</v>
      </c>
      <c r="AB129">
        <v>1.6010819999999999</v>
      </c>
      <c r="AC129">
        <v>58.396358999999997</v>
      </c>
      <c r="AD129" s="1">
        <v>857</v>
      </c>
      <c r="AE129">
        <v>37</v>
      </c>
      <c r="AF129">
        <v>408</v>
      </c>
      <c r="AG129">
        <v>88</v>
      </c>
      <c r="AH129">
        <v>16.459668000000001</v>
      </c>
      <c r="AI129">
        <v>1779.2</v>
      </c>
      <c r="AJ129">
        <v>32.5</v>
      </c>
      <c r="AK129">
        <v>87</v>
      </c>
      <c r="AL129">
        <v>7804</v>
      </c>
      <c r="AM129">
        <v>0.84280988757871333</v>
      </c>
      <c r="AN129" t="s">
        <v>67</v>
      </c>
      <c r="AO129">
        <v>2210.4470000000001</v>
      </c>
      <c r="AP129" t="s">
        <v>739</v>
      </c>
      <c r="AQ129" t="s">
        <v>116</v>
      </c>
      <c r="AR129" t="s">
        <v>117</v>
      </c>
      <c r="AS129" t="s">
        <v>116</v>
      </c>
      <c r="AT129" t="s">
        <v>117</v>
      </c>
      <c r="AU129" t="s">
        <v>363</v>
      </c>
      <c r="AV129" t="s">
        <v>378</v>
      </c>
      <c r="AW129" t="s">
        <v>67</v>
      </c>
      <c r="AX129">
        <v>2116</v>
      </c>
      <c r="AY129" t="s">
        <v>454</v>
      </c>
      <c r="AZ129">
        <v>3</v>
      </c>
      <c r="BA129" t="s">
        <v>487</v>
      </c>
      <c r="BB129">
        <v>2</v>
      </c>
      <c r="BC129">
        <v>1</v>
      </c>
      <c r="BE129" t="s">
        <v>67</v>
      </c>
      <c r="BF129">
        <v>0</v>
      </c>
      <c r="BG129" t="s">
        <v>389</v>
      </c>
      <c r="BI129" t="s">
        <v>116</v>
      </c>
      <c r="BJ129" t="s">
        <v>378</v>
      </c>
      <c r="BK129" t="s">
        <v>67</v>
      </c>
      <c r="BL129">
        <v>0.84280988757871333</v>
      </c>
      <c r="BM129">
        <v>2116</v>
      </c>
      <c r="BN129" t="s">
        <v>117</v>
      </c>
      <c r="BO129" t="s">
        <v>363</v>
      </c>
      <c r="BP129">
        <v>2</v>
      </c>
      <c r="BQ129">
        <v>2345.5480000000002</v>
      </c>
      <c r="BR129">
        <v>1.123544664886668E-2</v>
      </c>
      <c r="BS129">
        <v>0.40979111377966004</v>
      </c>
      <c r="BT129">
        <v>0.36537303862466258</v>
      </c>
      <c r="BU129">
        <v>19.527999999999999</v>
      </c>
      <c r="BV129">
        <v>1.5774565261508184</v>
      </c>
      <c r="BW129">
        <v>17.39465574782524</v>
      </c>
      <c r="BX129">
        <v>87</v>
      </c>
      <c r="BY129">
        <v>37</v>
      </c>
      <c r="BZ129">
        <v>408</v>
      </c>
    </row>
    <row r="130" spans="1:78" ht="16.5">
      <c r="A130" s="42" t="str">
        <f t="shared" si="19"/>
        <v>강인여객</v>
      </c>
      <c r="B130" s="43" t="str">
        <f t="shared" si="20"/>
        <v>천석주</v>
      </c>
      <c r="C130" s="44" t="str">
        <f t="shared" si="21"/>
        <v>C</v>
      </c>
      <c r="D130" s="45">
        <f t="shared" si="22"/>
        <v>0.86960335356490792</v>
      </c>
      <c r="E130" s="46">
        <f t="shared" si="23"/>
        <v>257</v>
      </c>
      <c r="F130" s="47" t="str">
        <f t="shared" si="24"/>
        <v>223</v>
      </c>
      <c r="G130" s="48" t="str">
        <f t="shared" si="25"/>
        <v>72바1600</v>
      </c>
      <c r="H130" s="49">
        <f t="shared" si="26"/>
        <v>3</v>
      </c>
      <c r="I130" s="50">
        <f t="shared" si="27"/>
        <v>640.22799999999995</v>
      </c>
      <c r="J130" s="51">
        <f t="shared" si="28"/>
        <v>2.6092743058935535E-2</v>
      </c>
      <c r="K130" s="51">
        <f t="shared" si="29"/>
        <v>0.29618897887865847</v>
      </c>
      <c r="L130" s="51">
        <f t="shared" si="30"/>
        <v>0.15463241220315263</v>
      </c>
      <c r="M130" s="52">
        <f t="shared" si="31"/>
        <v>17.791</v>
      </c>
      <c r="N130" s="53" t="str">
        <f t="shared" si="32"/>
        <v>-</v>
      </c>
      <c r="O130" s="53" t="str">
        <f t="shared" si="33"/>
        <v>-</v>
      </c>
      <c r="P130" s="111">
        <f t="shared" si="34"/>
        <v>5</v>
      </c>
      <c r="Q130" s="112">
        <f t="shared" si="35"/>
        <v>9</v>
      </c>
      <c r="R130" s="112">
        <f t="shared" si="36"/>
        <v>614</v>
      </c>
      <c r="T130">
        <v>502</v>
      </c>
      <c r="U130">
        <v>257</v>
      </c>
      <c r="V130" t="s">
        <v>331</v>
      </c>
      <c r="W130">
        <v>676.60299999999995</v>
      </c>
      <c r="X130">
        <v>300.31299999999999</v>
      </c>
      <c r="Y130">
        <v>2.2530000000000001</v>
      </c>
      <c r="Z130">
        <v>17.791</v>
      </c>
      <c r="AA130">
        <v>27.582764999999998</v>
      </c>
      <c r="AB130">
        <v>0.71970999999999996</v>
      </c>
      <c r="AC130">
        <v>8.1697109999999995</v>
      </c>
      <c r="AD130" s="1">
        <v>99</v>
      </c>
      <c r="AE130">
        <v>9</v>
      </c>
      <c r="AF130">
        <v>614</v>
      </c>
      <c r="AG130">
        <v>90</v>
      </c>
      <c r="AH130">
        <v>24.529919</v>
      </c>
      <c r="AI130">
        <v>3097.3</v>
      </c>
      <c r="AJ130">
        <v>1698.2</v>
      </c>
      <c r="AK130">
        <v>5</v>
      </c>
      <c r="AL130">
        <v>2083</v>
      </c>
      <c r="AM130">
        <v>0.86960335356490792</v>
      </c>
      <c r="AN130" t="s">
        <v>69</v>
      </c>
      <c r="AO130">
        <v>235.70099999999999</v>
      </c>
      <c r="AP130" t="s">
        <v>740</v>
      </c>
      <c r="AQ130" t="s">
        <v>116</v>
      </c>
      <c r="AR130" t="s">
        <v>119</v>
      </c>
      <c r="AS130" t="s">
        <v>116</v>
      </c>
      <c r="AT130" t="s">
        <v>119</v>
      </c>
      <c r="AU130" t="s">
        <v>233</v>
      </c>
      <c r="AV130" t="s">
        <v>331</v>
      </c>
      <c r="AW130" t="s">
        <v>69</v>
      </c>
      <c r="AX130">
        <v>257</v>
      </c>
      <c r="AY130" t="s">
        <v>458</v>
      </c>
      <c r="AZ130">
        <v>2</v>
      </c>
      <c r="BA130" t="s">
        <v>491</v>
      </c>
      <c r="BB130">
        <v>3</v>
      </c>
      <c r="BC130">
        <v>1</v>
      </c>
      <c r="BE130" t="s">
        <v>67</v>
      </c>
      <c r="BF130">
        <v>1</v>
      </c>
      <c r="BG130" t="s">
        <v>386</v>
      </c>
      <c r="BI130" t="s">
        <v>116</v>
      </c>
      <c r="BJ130" t="s">
        <v>331</v>
      </c>
      <c r="BK130" t="s">
        <v>69</v>
      </c>
      <c r="BL130">
        <v>0.86960335356490792</v>
      </c>
      <c r="BM130">
        <v>257</v>
      </c>
      <c r="BN130" t="s">
        <v>119</v>
      </c>
      <c r="BO130" t="s">
        <v>233</v>
      </c>
      <c r="BP130">
        <v>3</v>
      </c>
      <c r="BQ130">
        <v>640.22799999999995</v>
      </c>
      <c r="BR130">
        <v>2.6092743058935535E-2</v>
      </c>
      <c r="BS130">
        <v>0.29618897887865847</v>
      </c>
      <c r="BT130">
        <v>0.14631918569678232</v>
      </c>
      <c r="BU130">
        <v>17.791</v>
      </c>
      <c r="BV130" t="s">
        <v>460</v>
      </c>
      <c r="BW130" t="s">
        <v>460</v>
      </c>
      <c r="BX130">
        <v>5</v>
      </c>
      <c r="BY130">
        <v>9</v>
      </c>
      <c r="BZ130">
        <v>614</v>
      </c>
    </row>
    <row r="131" spans="1:78" ht="16.5">
      <c r="A131" s="59" t="str">
        <f t="shared" si="19"/>
        <v>강인여객</v>
      </c>
      <c r="B131" s="60" t="str">
        <f t="shared" si="20"/>
        <v>최기홍</v>
      </c>
      <c r="C131" s="61" t="str">
        <f t="shared" si="21"/>
        <v>S</v>
      </c>
      <c r="D131" s="62">
        <f t="shared" si="22"/>
        <v>1.1754545454545453</v>
      </c>
      <c r="E131" s="63">
        <f t="shared" si="23"/>
        <v>3114</v>
      </c>
      <c r="F131" s="64" t="str">
        <f t="shared" si="24"/>
        <v>103-1</v>
      </c>
      <c r="G131" s="65" t="str">
        <f t="shared" si="25"/>
        <v>70바5984</v>
      </c>
      <c r="H131" s="66">
        <f t="shared" si="26"/>
        <v>2</v>
      </c>
      <c r="I131" s="67">
        <f t="shared" si="27"/>
        <v>2146.8020000000001</v>
      </c>
      <c r="J131" s="68">
        <f t="shared" si="28"/>
        <v>8.2202492049309531E-3</v>
      </c>
      <c r="K131" s="68">
        <f t="shared" si="29"/>
        <v>0.34776240758759841</v>
      </c>
      <c r="L131" s="68">
        <f t="shared" si="30"/>
        <v>0.15278539893292439</v>
      </c>
      <c r="M131" s="69">
        <f t="shared" si="31"/>
        <v>9.9860000000000007</v>
      </c>
      <c r="N131" s="70">
        <f t="shared" si="32"/>
        <v>0.23290457154409208</v>
      </c>
      <c r="O131" s="70">
        <f t="shared" si="33"/>
        <v>20.635345038806559</v>
      </c>
      <c r="P131" s="109">
        <f t="shared" si="34"/>
        <v>5</v>
      </c>
      <c r="Q131" s="110">
        <f t="shared" si="35"/>
        <v>5</v>
      </c>
      <c r="R131" s="110">
        <f t="shared" si="36"/>
        <v>443</v>
      </c>
      <c r="T131">
        <v>502</v>
      </c>
      <c r="U131">
        <v>3114</v>
      </c>
      <c r="V131" t="s">
        <v>332</v>
      </c>
      <c r="W131">
        <v>2146.8020000000001</v>
      </c>
      <c r="X131">
        <v>825.02200000000005</v>
      </c>
      <c r="Y131">
        <v>2.6019999999999999</v>
      </c>
      <c r="Z131">
        <v>9.9860000000000007</v>
      </c>
      <c r="AA131">
        <v>126.716353</v>
      </c>
      <c r="AB131">
        <v>1.0416399999999999</v>
      </c>
      <c r="AC131">
        <v>44.067183999999997</v>
      </c>
      <c r="AD131" s="1">
        <v>328</v>
      </c>
      <c r="AE131">
        <v>5</v>
      </c>
      <c r="AF131">
        <v>443</v>
      </c>
      <c r="AG131">
        <v>94</v>
      </c>
      <c r="AH131">
        <v>16.941790999999998</v>
      </c>
      <c r="AI131">
        <v>2156.8000000000002</v>
      </c>
      <c r="AJ131">
        <v>333.1</v>
      </c>
      <c r="AK131">
        <v>5</v>
      </c>
      <c r="AL131">
        <v>383</v>
      </c>
      <c r="AM131">
        <v>1.1754545454545453</v>
      </c>
      <c r="AN131" t="s">
        <v>71</v>
      </c>
      <c r="AO131">
        <v>2032.8810000000001</v>
      </c>
      <c r="AP131" t="s">
        <v>741</v>
      </c>
      <c r="AQ131" t="s">
        <v>116</v>
      </c>
      <c r="AR131" t="s">
        <v>118</v>
      </c>
      <c r="AS131" t="s">
        <v>116</v>
      </c>
      <c r="AT131" t="s">
        <v>118</v>
      </c>
      <c r="AU131" t="s">
        <v>209</v>
      </c>
      <c r="AV131" t="s">
        <v>332</v>
      </c>
      <c r="AW131" t="s">
        <v>71</v>
      </c>
      <c r="AX131">
        <v>3114</v>
      </c>
      <c r="AY131" t="s">
        <v>470</v>
      </c>
      <c r="AZ131">
        <v>1</v>
      </c>
      <c r="BA131" t="s">
        <v>400</v>
      </c>
      <c r="BB131">
        <v>2</v>
      </c>
      <c r="BC131">
        <v>1</v>
      </c>
      <c r="BE131" t="s">
        <v>71</v>
      </c>
      <c r="BF131">
        <v>0</v>
      </c>
      <c r="BG131" t="s">
        <v>389</v>
      </c>
      <c r="BI131" t="s">
        <v>116</v>
      </c>
      <c r="BJ131" t="s">
        <v>332</v>
      </c>
      <c r="BK131" t="s">
        <v>71</v>
      </c>
      <c r="BL131">
        <v>1.1754545454545453</v>
      </c>
      <c r="BM131">
        <v>3114</v>
      </c>
      <c r="BN131" t="s">
        <v>118</v>
      </c>
      <c r="BO131" t="s">
        <v>209</v>
      </c>
      <c r="BP131">
        <v>2</v>
      </c>
      <c r="BQ131">
        <v>2146.8020000000001</v>
      </c>
      <c r="BR131">
        <v>8.2202492049309531E-3</v>
      </c>
      <c r="BS131">
        <v>0.34776240758759841</v>
      </c>
      <c r="BT131">
        <v>0.15278539893292439</v>
      </c>
      <c r="BU131">
        <v>9.9860000000000007</v>
      </c>
      <c r="BV131">
        <v>0.23290457154409208</v>
      </c>
      <c r="BW131">
        <v>20.635345038806559</v>
      </c>
      <c r="BX131">
        <v>5</v>
      </c>
      <c r="BY131">
        <v>5</v>
      </c>
      <c r="BZ131">
        <v>443</v>
      </c>
    </row>
    <row r="132" spans="1:78" ht="16.5">
      <c r="A132" s="42" t="str">
        <f t="shared" si="19"/>
        <v>강인여객</v>
      </c>
      <c r="B132" s="43" t="str">
        <f t="shared" si="20"/>
        <v>최명진</v>
      </c>
      <c r="C132" s="44" t="str">
        <f t="shared" si="21"/>
        <v>B</v>
      </c>
      <c r="D132" s="45">
        <f t="shared" si="22"/>
        <v>0.92607932073071819</v>
      </c>
      <c r="E132" s="46">
        <f t="shared" si="23"/>
        <v>7531</v>
      </c>
      <c r="F132" s="47" t="str">
        <f t="shared" si="24"/>
        <v>103</v>
      </c>
      <c r="G132" s="48" t="str">
        <f t="shared" si="25"/>
        <v>70바5081</v>
      </c>
      <c r="H132" s="49">
        <f t="shared" si="26"/>
        <v>3</v>
      </c>
      <c r="I132" s="50">
        <f t="shared" si="27"/>
        <v>1959.223</v>
      </c>
      <c r="J132" s="51">
        <f t="shared" si="28"/>
        <v>9.54154157747855E-3</v>
      </c>
      <c r="K132" s="51">
        <f t="shared" si="29"/>
        <v>0.39029737835193773</v>
      </c>
      <c r="L132" s="51">
        <f t="shared" si="30"/>
        <v>0.17200696398521251</v>
      </c>
      <c r="M132" s="52">
        <f t="shared" si="31"/>
        <v>15.534000000000001</v>
      </c>
      <c r="N132" s="53">
        <f t="shared" si="32"/>
        <v>0.35728449492477377</v>
      </c>
      <c r="O132" s="53">
        <f t="shared" si="33"/>
        <v>25.163036571130494</v>
      </c>
      <c r="P132" s="111">
        <f t="shared" si="34"/>
        <v>13</v>
      </c>
      <c r="Q132" s="112">
        <f t="shared" si="35"/>
        <v>7</v>
      </c>
      <c r="R132" s="112">
        <f t="shared" si="36"/>
        <v>493</v>
      </c>
      <c r="T132">
        <v>502</v>
      </c>
      <c r="U132">
        <v>7531</v>
      </c>
      <c r="V132" t="s">
        <v>359</v>
      </c>
      <c r="W132">
        <v>1959.223</v>
      </c>
      <c r="X132">
        <v>961.54300000000001</v>
      </c>
      <c r="Y132">
        <v>2.0379999999999998</v>
      </c>
      <c r="Z132">
        <v>15.534000000000001</v>
      </c>
      <c r="AA132">
        <v>115.428308</v>
      </c>
      <c r="AB132">
        <v>1.101364</v>
      </c>
      <c r="AC132">
        <v>45.051366000000002</v>
      </c>
      <c r="AD132" s="1">
        <v>337</v>
      </c>
      <c r="AE132">
        <v>7</v>
      </c>
      <c r="AF132">
        <v>493</v>
      </c>
      <c r="AG132">
        <v>91</v>
      </c>
      <c r="AH132">
        <v>16.973504999999999</v>
      </c>
      <c r="AI132">
        <v>1445.1</v>
      </c>
      <c r="AJ132">
        <v>30.8</v>
      </c>
      <c r="AK132">
        <v>13</v>
      </c>
      <c r="AL132">
        <v>5641</v>
      </c>
      <c r="AM132">
        <v>0.92607932073071819</v>
      </c>
      <c r="AN132" t="s">
        <v>68</v>
      </c>
      <c r="AO132">
        <v>1571.2329999999999</v>
      </c>
      <c r="AP132" t="s">
        <v>742</v>
      </c>
      <c r="AQ132" t="s">
        <v>116</v>
      </c>
      <c r="AR132" t="s">
        <v>117</v>
      </c>
      <c r="AS132" t="s">
        <v>116</v>
      </c>
      <c r="AT132" t="s">
        <v>117</v>
      </c>
      <c r="AU132" t="s">
        <v>178</v>
      </c>
      <c r="AV132" t="s">
        <v>359</v>
      </c>
      <c r="AW132" t="s">
        <v>68</v>
      </c>
      <c r="AX132">
        <v>7531</v>
      </c>
      <c r="AY132" t="s">
        <v>478</v>
      </c>
      <c r="AZ132">
        <v>9</v>
      </c>
      <c r="BA132" t="s">
        <v>522</v>
      </c>
      <c r="BB132">
        <v>3</v>
      </c>
      <c r="BC132">
        <v>1</v>
      </c>
      <c r="BE132" t="s">
        <v>71</v>
      </c>
      <c r="BF132">
        <v>-2</v>
      </c>
      <c r="BG132" t="s">
        <v>390</v>
      </c>
      <c r="BI132" t="s">
        <v>116</v>
      </c>
      <c r="BJ132" t="s">
        <v>359</v>
      </c>
      <c r="BK132" t="s">
        <v>68</v>
      </c>
      <c r="BL132">
        <v>0.92607932073071819</v>
      </c>
      <c r="BM132">
        <v>7531</v>
      </c>
      <c r="BN132" t="s">
        <v>117</v>
      </c>
      <c r="BO132" t="s">
        <v>178</v>
      </c>
      <c r="BP132">
        <v>3</v>
      </c>
      <c r="BQ132">
        <v>1959.223</v>
      </c>
      <c r="BR132">
        <v>9.54154157747855E-3</v>
      </c>
      <c r="BS132">
        <v>0.39029737835193773</v>
      </c>
      <c r="BT132">
        <v>0.17200696398521251</v>
      </c>
      <c r="BU132">
        <v>15.534000000000001</v>
      </c>
      <c r="BV132">
        <v>0.35728449492477377</v>
      </c>
      <c r="BW132">
        <v>25.163036571130494</v>
      </c>
      <c r="BX132">
        <v>13</v>
      </c>
      <c r="BY132">
        <v>7</v>
      </c>
      <c r="BZ132">
        <v>493</v>
      </c>
    </row>
    <row r="133" spans="1:78" ht="16.5">
      <c r="A133" s="59" t="str">
        <f t="shared" si="19"/>
        <v>강인여객</v>
      </c>
      <c r="B133" s="60" t="str">
        <f t="shared" si="20"/>
        <v>최시태</v>
      </c>
      <c r="C133" s="61" t="str">
        <f t="shared" si="21"/>
        <v>C</v>
      </c>
      <c r="D133" s="62">
        <f t="shared" si="22"/>
        <v>0.87815963392951235</v>
      </c>
      <c r="E133" s="63">
        <f t="shared" si="23"/>
        <v>5295</v>
      </c>
      <c r="F133" s="64" t="str">
        <f t="shared" si="24"/>
        <v>103</v>
      </c>
      <c r="G133" s="65" t="str">
        <f t="shared" si="25"/>
        <v>70바5903</v>
      </c>
      <c r="H133" s="66">
        <f t="shared" si="26"/>
        <v>2</v>
      </c>
      <c r="I133" s="67">
        <f t="shared" si="27"/>
        <v>2360.8270000000002</v>
      </c>
      <c r="J133" s="68">
        <f t="shared" si="28"/>
        <v>9.0113257287133645E-3</v>
      </c>
      <c r="K133" s="68">
        <f t="shared" si="29"/>
        <v>0.36726666121040541</v>
      </c>
      <c r="L133" s="68">
        <f t="shared" si="30"/>
        <v>0.21390809237610378</v>
      </c>
      <c r="M133" s="69">
        <f t="shared" si="31"/>
        <v>15.124000000000001</v>
      </c>
      <c r="N133" s="70">
        <f t="shared" si="32"/>
        <v>0.6777286095084476</v>
      </c>
      <c r="O133" s="70">
        <f t="shared" si="33"/>
        <v>9.5305585712125449</v>
      </c>
      <c r="P133" s="109">
        <f t="shared" si="34"/>
        <v>6</v>
      </c>
      <c r="Q133" s="110">
        <f t="shared" si="35"/>
        <v>16</v>
      </c>
      <c r="R133" s="110">
        <f t="shared" si="36"/>
        <v>225</v>
      </c>
      <c r="T133">
        <v>502</v>
      </c>
      <c r="U133">
        <v>5295</v>
      </c>
      <c r="V133" t="s">
        <v>333</v>
      </c>
      <c r="W133">
        <v>2360.8270000000002</v>
      </c>
      <c r="X133">
        <v>1222.7829999999999</v>
      </c>
      <c r="Y133">
        <v>1.931</v>
      </c>
      <c r="Z133">
        <v>15.124000000000001</v>
      </c>
      <c r="AA133">
        <v>143.15052399999999</v>
      </c>
      <c r="AB133">
        <v>1.289976</v>
      </c>
      <c r="AC133">
        <v>52.574415000000002</v>
      </c>
      <c r="AD133" s="1">
        <v>505</v>
      </c>
      <c r="AE133">
        <v>16</v>
      </c>
      <c r="AF133">
        <v>225</v>
      </c>
      <c r="AG133">
        <v>72</v>
      </c>
      <c r="AH133">
        <v>16.49192</v>
      </c>
      <c r="AI133">
        <v>182.4</v>
      </c>
      <c r="AJ133">
        <v>0</v>
      </c>
      <c r="AK133">
        <v>6</v>
      </c>
      <c r="AL133">
        <v>3447</v>
      </c>
      <c r="AM133">
        <v>0.87815963392951235</v>
      </c>
      <c r="AN133" t="s">
        <v>69</v>
      </c>
      <c r="AO133">
        <v>2223.7170000000001</v>
      </c>
      <c r="AP133" t="s">
        <v>743</v>
      </c>
      <c r="AQ133" t="s">
        <v>116</v>
      </c>
      <c r="AR133" t="s">
        <v>117</v>
      </c>
      <c r="AS133" t="s">
        <v>116</v>
      </c>
      <c r="AT133" t="s">
        <v>117</v>
      </c>
      <c r="AU133" t="s">
        <v>182</v>
      </c>
      <c r="AV133" t="s">
        <v>333</v>
      </c>
      <c r="AW133" t="s">
        <v>69</v>
      </c>
      <c r="AX133">
        <v>5295</v>
      </c>
      <c r="AY133" t="s">
        <v>455</v>
      </c>
      <c r="AZ133">
        <v>7</v>
      </c>
      <c r="BA133" t="s">
        <v>189</v>
      </c>
      <c r="BB133">
        <v>2</v>
      </c>
      <c r="BC133">
        <v>1</v>
      </c>
      <c r="BE133" t="s">
        <v>69</v>
      </c>
      <c r="BF133">
        <v>0</v>
      </c>
      <c r="BG133" t="s">
        <v>389</v>
      </c>
      <c r="BI133" t="s">
        <v>116</v>
      </c>
      <c r="BJ133" t="s">
        <v>333</v>
      </c>
      <c r="BK133" t="s">
        <v>69</v>
      </c>
      <c r="BL133">
        <v>0.87815963392951235</v>
      </c>
      <c r="BM133">
        <v>5295</v>
      </c>
      <c r="BN133" t="s">
        <v>117</v>
      </c>
      <c r="BO133" t="s">
        <v>182</v>
      </c>
      <c r="BP133">
        <v>2</v>
      </c>
      <c r="BQ133">
        <v>2360.8270000000002</v>
      </c>
      <c r="BR133">
        <v>9.0113257287133645E-3</v>
      </c>
      <c r="BS133">
        <v>0.36726666121040541</v>
      </c>
      <c r="BT133">
        <v>0.21390809237610378</v>
      </c>
      <c r="BU133">
        <v>15.124000000000001</v>
      </c>
      <c r="BV133">
        <v>0.6777286095084476</v>
      </c>
      <c r="BW133">
        <v>9.5305585712125449</v>
      </c>
      <c r="BX133">
        <v>6</v>
      </c>
      <c r="BY133">
        <v>16</v>
      </c>
      <c r="BZ133">
        <v>225</v>
      </c>
    </row>
    <row r="134" spans="1:78" ht="16.5">
      <c r="A134" s="42" t="str">
        <f t="shared" si="19"/>
        <v>강인여객</v>
      </c>
      <c r="B134" s="43" t="str">
        <f t="shared" si="20"/>
        <v>최양환</v>
      </c>
      <c r="C134" s="44" t="str">
        <f t="shared" si="21"/>
        <v>S</v>
      </c>
      <c r="D134" s="45">
        <f t="shared" si="22"/>
        <v>1.0640987393158901</v>
      </c>
      <c r="E134" s="46">
        <f t="shared" si="23"/>
        <v>2137</v>
      </c>
      <c r="F134" s="47" t="str">
        <f t="shared" si="24"/>
        <v>103-1</v>
      </c>
      <c r="G134" s="48" t="str">
        <f t="shared" si="25"/>
        <v>70바6095</v>
      </c>
      <c r="H134" s="49">
        <f t="shared" si="26"/>
        <v>3</v>
      </c>
      <c r="I134" s="50">
        <f t="shared" si="27"/>
        <v>2118.4319999999998</v>
      </c>
      <c r="J134" s="51">
        <f t="shared" si="28"/>
        <v>4.9252929333287012E-3</v>
      </c>
      <c r="K134" s="51">
        <f t="shared" si="29"/>
        <v>0.24485725989305723</v>
      </c>
      <c r="L134" s="51">
        <f t="shared" si="30"/>
        <v>8.0248032507061834E-2</v>
      </c>
      <c r="M134" s="52">
        <f t="shared" si="31"/>
        <v>10.446</v>
      </c>
      <c r="N134" s="53">
        <f t="shared" si="32"/>
        <v>0.37763780003323216</v>
      </c>
      <c r="O134" s="53">
        <f t="shared" si="33"/>
        <v>4.9092914004320178</v>
      </c>
      <c r="P134" s="111">
        <f t="shared" si="34"/>
        <v>1</v>
      </c>
      <c r="Q134" s="112">
        <f t="shared" si="35"/>
        <v>8</v>
      </c>
      <c r="R134" s="112">
        <f t="shared" si="36"/>
        <v>104</v>
      </c>
      <c r="T134">
        <v>502</v>
      </c>
      <c r="U134">
        <v>2137</v>
      </c>
      <c r="V134" t="s">
        <v>334</v>
      </c>
      <c r="W134">
        <v>2118.4319999999998</v>
      </c>
      <c r="X134">
        <v>864.45699999999999</v>
      </c>
      <c r="Y134">
        <v>2.4510000000000001</v>
      </c>
      <c r="Z134">
        <v>10.446</v>
      </c>
      <c r="AA134">
        <v>103.428569</v>
      </c>
      <c r="AB134">
        <v>0.50941599999999998</v>
      </c>
      <c r="AC134">
        <v>25.325236</v>
      </c>
      <c r="AD134" s="1">
        <v>170</v>
      </c>
      <c r="AE134">
        <v>8</v>
      </c>
      <c r="AF134">
        <v>104</v>
      </c>
      <c r="AG134">
        <v>81</v>
      </c>
      <c r="AH134">
        <v>20.482077</v>
      </c>
      <c r="AI134">
        <v>521.1</v>
      </c>
      <c r="AJ134">
        <v>1.1000000000000001</v>
      </c>
      <c r="AK134">
        <v>1</v>
      </c>
      <c r="AL134">
        <v>601</v>
      </c>
      <c r="AM134">
        <v>1.0640987393158901</v>
      </c>
      <c r="AN134" t="s">
        <v>71</v>
      </c>
      <c r="AO134">
        <v>1892.1489999999999</v>
      </c>
      <c r="AP134" t="s">
        <v>744</v>
      </c>
      <c r="AQ134" t="s">
        <v>116</v>
      </c>
      <c r="AR134" t="s">
        <v>118</v>
      </c>
      <c r="AS134" t="s">
        <v>116</v>
      </c>
      <c r="AT134" t="s">
        <v>118</v>
      </c>
      <c r="AU134" t="s">
        <v>216</v>
      </c>
      <c r="AV134" t="s">
        <v>334</v>
      </c>
      <c r="AW134" t="s">
        <v>71</v>
      </c>
      <c r="AX134">
        <v>2137</v>
      </c>
      <c r="AY134" t="s">
        <v>470</v>
      </c>
      <c r="AZ134">
        <v>11</v>
      </c>
      <c r="BA134" t="s">
        <v>571</v>
      </c>
      <c r="BB134">
        <v>3</v>
      </c>
      <c r="BC134">
        <v>1</v>
      </c>
      <c r="BE134" t="s">
        <v>71</v>
      </c>
      <c r="BF134">
        <v>0</v>
      </c>
      <c r="BG134" t="s">
        <v>389</v>
      </c>
      <c r="BI134" t="s">
        <v>116</v>
      </c>
      <c r="BJ134" t="s">
        <v>334</v>
      </c>
      <c r="BK134" t="s">
        <v>71</v>
      </c>
      <c r="BL134">
        <v>1.0640987393158901</v>
      </c>
      <c r="BM134">
        <v>2137</v>
      </c>
      <c r="BN134" t="s">
        <v>118</v>
      </c>
      <c r="BO134" t="s">
        <v>216</v>
      </c>
      <c r="BP134">
        <v>3</v>
      </c>
      <c r="BQ134">
        <v>2118.4319999999998</v>
      </c>
      <c r="BR134">
        <v>4.9252929333287012E-3</v>
      </c>
      <c r="BS134">
        <v>0.24485725989305723</v>
      </c>
      <c r="BT134">
        <v>8.0248032507061834E-2</v>
      </c>
      <c r="BU134">
        <v>10.446</v>
      </c>
      <c r="BV134">
        <v>0.37763780003323216</v>
      </c>
      <c r="BW134">
        <v>4.9092914004320178</v>
      </c>
      <c r="BX134">
        <v>1</v>
      </c>
      <c r="BY134">
        <v>8</v>
      </c>
      <c r="BZ134">
        <v>104</v>
      </c>
    </row>
    <row r="135" spans="1:78" ht="16.5">
      <c r="A135" s="59" t="str">
        <f t="shared" ref="A135:A148" si="37">BI135</f>
        <v>강인여객</v>
      </c>
      <c r="B135" s="60" t="str">
        <f t="shared" ref="B135:B148" si="38">IF(BJ135="NULL", E135, BJ135)</f>
        <v>최영조</v>
      </c>
      <c r="C135" s="61" t="str">
        <f t="shared" ref="C135:C148" si="39">BK135</f>
        <v>B</v>
      </c>
      <c r="D135" s="62">
        <f t="shared" ref="D135:D148" si="40">BL135</f>
        <v>0.93486198415552457</v>
      </c>
      <c r="E135" s="63">
        <f t="shared" ref="E135:E148" si="41">U135</f>
        <v>4685</v>
      </c>
      <c r="F135" s="64" t="str">
        <f t="shared" ref="F135:F148" si="42">BN135</f>
        <v>103-1</v>
      </c>
      <c r="G135" s="65" t="str">
        <f t="shared" ref="G135:G148" si="43">BO135</f>
        <v>70바6036</v>
      </c>
      <c r="H135" s="66">
        <f t="shared" ref="H135:H148" si="44">BP135</f>
        <v>12</v>
      </c>
      <c r="I135" s="67">
        <f t="shared" ref="I135:I148" si="45">BQ135</f>
        <v>1991.8689999999999</v>
      </c>
      <c r="J135" s="68">
        <f t="shared" ref="J135:J148" si="46">AB135/AA135</f>
        <v>4.1270980969902574E-2</v>
      </c>
      <c r="K135" s="68">
        <f t="shared" ref="K135:K148" si="47">AC135/AA135</f>
        <v>0.37639852822368092</v>
      </c>
      <c r="L135" s="68">
        <f t="shared" ref="L135:L148" si="48">AD135/I135</f>
        <v>0.20382866543934366</v>
      </c>
      <c r="M135" s="69">
        <f t="shared" ref="M135:M148" si="49">Z135</f>
        <v>14.153</v>
      </c>
      <c r="N135" s="70">
        <f t="shared" ref="N135:N148" si="50">BV135</f>
        <v>0.30122462872809408</v>
      </c>
      <c r="O135" s="70">
        <f t="shared" ref="O135:O148" si="51">BW135</f>
        <v>9.1371470714188536</v>
      </c>
      <c r="P135" s="109">
        <f t="shared" ref="P135:P148" si="52">AK135</f>
        <v>29</v>
      </c>
      <c r="Q135" s="110">
        <f t="shared" ref="Q135:Q148" si="53">AE135</f>
        <v>6</v>
      </c>
      <c r="R135" s="110">
        <f t="shared" ref="R135:R148" si="54">AF135</f>
        <v>182</v>
      </c>
      <c r="T135">
        <v>502</v>
      </c>
      <c r="U135">
        <v>4685</v>
      </c>
      <c r="V135" t="s">
        <v>335</v>
      </c>
      <c r="W135">
        <v>1991.8689999999999</v>
      </c>
      <c r="X135">
        <v>994.62</v>
      </c>
      <c r="Y135">
        <v>2.0030000000000001</v>
      </c>
      <c r="Z135">
        <v>14.153</v>
      </c>
      <c r="AA135">
        <v>131.911621</v>
      </c>
      <c r="AB135">
        <v>5.4441220000000001</v>
      </c>
      <c r="AC135">
        <v>49.651339999999998</v>
      </c>
      <c r="AD135" s="1">
        <v>406</v>
      </c>
      <c r="AE135">
        <v>6</v>
      </c>
      <c r="AF135">
        <v>182</v>
      </c>
      <c r="AG135">
        <v>91</v>
      </c>
      <c r="AH135">
        <v>15.100026</v>
      </c>
      <c r="AI135">
        <v>897.8</v>
      </c>
      <c r="AJ135">
        <v>78</v>
      </c>
      <c r="AK135">
        <v>29</v>
      </c>
      <c r="AL135">
        <v>27223</v>
      </c>
      <c r="AM135">
        <v>0.93486198415552457</v>
      </c>
      <c r="AN135" t="s">
        <v>68</v>
      </c>
      <c r="AO135">
        <v>266.887</v>
      </c>
      <c r="AP135" t="s">
        <v>745</v>
      </c>
      <c r="AQ135" t="s">
        <v>116</v>
      </c>
      <c r="AR135" t="s">
        <v>118</v>
      </c>
      <c r="AS135" t="s">
        <v>116</v>
      </c>
      <c r="AT135" t="s">
        <v>118</v>
      </c>
      <c r="AU135" t="s">
        <v>213</v>
      </c>
      <c r="AV135" t="s">
        <v>335</v>
      </c>
      <c r="AW135" t="s">
        <v>68</v>
      </c>
      <c r="AX135">
        <v>4685</v>
      </c>
      <c r="AY135" t="s">
        <v>457</v>
      </c>
      <c r="AZ135">
        <v>2</v>
      </c>
      <c r="BA135" t="s">
        <v>211</v>
      </c>
      <c r="BB135">
        <v>12</v>
      </c>
      <c r="BC135">
        <v>1</v>
      </c>
      <c r="BE135" t="s">
        <v>67</v>
      </c>
      <c r="BF135">
        <v>2</v>
      </c>
      <c r="BG135" t="s">
        <v>386</v>
      </c>
      <c r="BI135" t="s">
        <v>116</v>
      </c>
      <c r="BJ135" t="s">
        <v>335</v>
      </c>
      <c r="BK135" t="s">
        <v>68</v>
      </c>
      <c r="BL135">
        <v>0.93486198415552457</v>
      </c>
      <c r="BM135">
        <v>4685</v>
      </c>
      <c r="BN135" t="s">
        <v>118</v>
      </c>
      <c r="BO135" t="s">
        <v>213</v>
      </c>
      <c r="BP135">
        <v>12</v>
      </c>
      <c r="BQ135">
        <v>1991.8689999999999</v>
      </c>
      <c r="BR135">
        <v>4.1270980969902574E-2</v>
      </c>
      <c r="BS135">
        <v>0.37639852822368092</v>
      </c>
      <c r="BT135">
        <v>0.20382866543934366</v>
      </c>
      <c r="BU135">
        <v>14.153</v>
      </c>
      <c r="BV135">
        <v>0.30122462872809408</v>
      </c>
      <c r="BW135">
        <v>9.1371470714188536</v>
      </c>
      <c r="BX135">
        <v>29</v>
      </c>
      <c r="BY135">
        <v>6</v>
      </c>
      <c r="BZ135">
        <v>182</v>
      </c>
    </row>
    <row r="136" spans="1:78" ht="16.5">
      <c r="A136" s="42" t="str">
        <f t="shared" si="37"/>
        <v>강인여객</v>
      </c>
      <c r="B136" s="43" t="str">
        <f t="shared" si="38"/>
        <v>최원식</v>
      </c>
      <c r="C136" s="44" t="str">
        <f t="shared" si="39"/>
        <v>B</v>
      </c>
      <c r="D136" s="45">
        <f t="shared" si="40"/>
        <v>0.92947316282966985</v>
      </c>
      <c r="E136" s="46">
        <f t="shared" si="41"/>
        <v>8585</v>
      </c>
      <c r="F136" s="47" t="str">
        <f t="shared" si="42"/>
        <v>급행91</v>
      </c>
      <c r="G136" s="48" t="str">
        <f t="shared" si="43"/>
        <v>72바1603</v>
      </c>
      <c r="H136" s="49">
        <f t="shared" si="44"/>
        <v>2</v>
      </c>
      <c r="I136" s="50">
        <f t="shared" si="45"/>
        <v>3138.614</v>
      </c>
      <c r="J136" s="51">
        <f t="shared" si="46"/>
        <v>1.1623889643694577E-2</v>
      </c>
      <c r="K136" s="51">
        <f t="shared" si="47"/>
        <v>0.28566286756328085</v>
      </c>
      <c r="L136" s="51">
        <f t="shared" si="48"/>
        <v>0.17300630150760812</v>
      </c>
      <c r="M136" s="52">
        <f t="shared" si="49"/>
        <v>17.483000000000001</v>
      </c>
      <c r="N136" s="53">
        <f t="shared" si="50"/>
        <v>6.3722394662102444E-2</v>
      </c>
      <c r="O136" s="53">
        <f t="shared" si="51"/>
        <v>13.923343233669383</v>
      </c>
      <c r="P136" s="111">
        <f t="shared" si="52"/>
        <v>2</v>
      </c>
      <c r="Q136" s="112">
        <f t="shared" si="53"/>
        <v>2</v>
      </c>
      <c r="R136" s="112">
        <f t="shared" si="54"/>
        <v>437</v>
      </c>
      <c r="T136">
        <v>502</v>
      </c>
      <c r="U136">
        <v>8585</v>
      </c>
      <c r="V136" t="s">
        <v>385</v>
      </c>
      <c r="W136">
        <v>3138.614</v>
      </c>
      <c r="X136">
        <v>1250.558</v>
      </c>
      <c r="Y136">
        <v>2.5099999999999998</v>
      </c>
      <c r="Z136">
        <v>17.483000000000001</v>
      </c>
      <c r="AA136">
        <v>114.91772899999999</v>
      </c>
      <c r="AB136">
        <v>1.335791</v>
      </c>
      <c r="AC136">
        <v>32.827728</v>
      </c>
      <c r="AD136" s="1">
        <v>543</v>
      </c>
      <c r="AE136">
        <v>2</v>
      </c>
      <c r="AF136">
        <v>437</v>
      </c>
      <c r="AG136">
        <v>90</v>
      </c>
      <c r="AH136">
        <v>27.311834000000001</v>
      </c>
      <c r="AI136">
        <v>10148.1</v>
      </c>
      <c r="AJ136">
        <v>1146.5</v>
      </c>
      <c r="AK136">
        <v>2</v>
      </c>
      <c r="AL136">
        <v>321</v>
      </c>
      <c r="AM136">
        <v>0.92947316282966985</v>
      </c>
      <c r="AN136" t="s">
        <v>68</v>
      </c>
      <c r="AO136">
        <v>2941.8040000000001</v>
      </c>
      <c r="AP136" t="s">
        <v>746</v>
      </c>
      <c r="AQ136" t="s">
        <v>116</v>
      </c>
      <c r="AR136" t="s">
        <v>120</v>
      </c>
      <c r="AS136" t="s">
        <v>116</v>
      </c>
      <c r="AT136" t="s">
        <v>120</v>
      </c>
      <c r="AU136" t="s">
        <v>379</v>
      </c>
      <c r="AV136" t="s">
        <v>385</v>
      </c>
      <c r="AW136" t="s">
        <v>68</v>
      </c>
      <c r="AX136">
        <v>8585</v>
      </c>
      <c r="AY136" t="s">
        <v>463</v>
      </c>
      <c r="AZ136">
        <v>3</v>
      </c>
      <c r="BA136" t="s">
        <v>464</v>
      </c>
      <c r="BB136">
        <v>2</v>
      </c>
      <c r="BC136">
        <v>1</v>
      </c>
      <c r="BE136" t="s">
        <v>68</v>
      </c>
      <c r="BF136">
        <v>0</v>
      </c>
      <c r="BG136" t="s">
        <v>389</v>
      </c>
      <c r="BI136" t="s">
        <v>116</v>
      </c>
      <c r="BJ136" t="s">
        <v>385</v>
      </c>
      <c r="BK136" t="s">
        <v>68</v>
      </c>
      <c r="BL136">
        <v>0.92947316282966985</v>
      </c>
      <c r="BM136">
        <v>8585</v>
      </c>
      <c r="BN136" t="s">
        <v>120</v>
      </c>
      <c r="BO136" t="s">
        <v>379</v>
      </c>
      <c r="BP136">
        <v>2</v>
      </c>
      <c r="BQ136">
        <v>3138.614</v>
      </c>
      <c r="BR136">
        <v>1.1623889643694577E-2</v>
      </c>
      <c r="BS136">
        <v>0.28566286756328085</v>
      </c>
      <c r="BT136">
        <v>0.17300630150760812</v>
      </c>
      <c r="BU136">
        <v>17.483000000000001</v>
      </c>
      <c r="BV136">
        <v>6.3722394662102444E-2</v>
      </c>
      <c r="BW136">
        <v>13.923343233669383</v>
      </c>
      <c r="BX136">
        <v>2</v>
      </c>
      <c r="BY136">
        <v>2</v>
      </c>
      <c r="BZ136">
        <v>437</v>
      </c>
    </row>
    <row r="137" spans="1:78" ht="16.5">
      <c r="A137" s="59" t="str">
        <f t="shared" si="37"/>
        <v>강인여객</v>
      </c>
      <c r="B137" s="60" t="str">
        <f t="shared" si="38"/>
        <v>최이수</v>
      </c>
      <c r="C137" s="61" t="str">
        <f t="shared" si="39"/>
        <v>A</v>
      </c>
      <c r="D137" s="62">
        <f t="shared" si="40"/>
        <v>0.95934475929289376</v>
      </c>
      <c r="E137" s="63">
        <f t="shared" si="41"/>
        <v>364</v>
      </c>
      <c r="F137" s="64" t="str">
        <f t="shared" si="42"/>
        <v>223</v>
      </c>
      <c r="G137" s="65" t="str">
        <f t="shared" si="43"/>
        <v>70바5953</v>
      </c>
      <c r="H137" s="66">
        <f t="shared" si="44"/>
        <v>6</v>
      </c>
      <c r="I137" s="67">
        <f t="shared" si="45"/>
        <v>2330.8649999999998</v>
      </c>
      <c r="J137" s="68">
        <f t="shared" si="46"/>
        <v>2.5829979739258758E-2</v>
      </c>
      <c r="K137" s="68">
        <f t="shared" si="47"/>
        <v>0.29952539303260456</v>
      </c>
      <c r="L137" s="68">
        <f t="shared" si="48"/>
        <v>0.20593213249158576</v>
      </c>
      <c r="M137" s="69">
        <f t="shared" si="49"/>
        <v>14.079000000000001</v>
      </c>
      <c r="N137" s="70">
        <f t="shared" si="50"/>
        <v>0.72934296924103292</v>
      </c>
      <c r="O137" s="70">
        <f t="shared" si="51"/>
        <v>10.554021790193771</v>
      </c>
      <c r="P137" s="109">
        <f t="shared" si="52"/>
        <v>15</v>
      </c>
      <c r="Q137" s="110">
        <f t="shared" si="53"/>
        <v>17</v>
      </c>
      <c r="R137" s="110">
        <f t="shared" si="54"/>
        <v>246</v>
      </c>
      <c r="T137">
        <v>502</v>
      </c>
      <c r="U137">
        <v>364</v>
      </c>
      <c r="V137" t="s">
        <v>336</v>
      </c>
      <c r="W137">
        <v>2330.8649999999998</v>
      </c>
      <c r="X137">
        <v>945.25800000000004</v>
      </c>
      <c r="Y137">
        <v>2.4660000000000002</v>
      </c>
      <c r="Z137">
        <v>14.079000000000001</v>
      </c>
      <c r="AA137">
        <v>102.92663899999999</v>
      </c>
      <c r="AB137">
        <v>2.6585930000000002</v>
      </c>
      <c r="AC137">
        <v>30.829142000000001</v>
      </c>
      <c r="AD137" s="1">
        <v>480</v>
      </c>
      <c r="AE137">
        <v>17</v>
      </c>
      <c r="AF137">
        <v>246</v>
      </c>
      <c r="AG137">
        <v>91</v>
      </c>
      <c r="AH137">
        <v>22.645886000000001</v>
      </c>
      <c r="AI137">
        <v>11543.2</v>
      </c>
      <c r="AJ137">
        <v>6073.9</v>
      </c>
      <c r="AK137">
        <v>15</v>
      </c>
      <c r="AL137">
        <v>8545</v>
      </c>
      <c r="AM137">
        <v>0.95934475929289376</v>
      </c>
      <c r="AN137" t="s">
        <v>66</v>
      </c>
      <c r="AO137">
        <v>599.274</v>
      </c>
      <c r="AP137" t="s">
        <v>747</v>
      </c>
      <c r="AQ137" t="s">
        <v>116</v>
      </c>
      <c r="AR137" t="s">
        <v>119</v>
      </c>
      <c r="AS137" t="s">
        <v>116</v>
      </c>
      <c r="AT137" t="s">
        <v>119</v>
      </c>
      <c r="AU137" t="s">
        <v>223</v>
      </c>
      <c r="AV137" t="s">
        <v>336</v>
      </c>
      <c r="AW137" t="s">
        <v>66</v>
      </c>
      <c r="AX137">
        <v>364</v>
      </c>
      <c r="AY137" t="s">
        <v>499</v>
      </c>
      <c r="AZ137">
        <v>3</v>
      </c>
      <c r="BA137" t="s">
        <v>748</v>
      </c>
      <c r="BB137">
        <v>6</v>
      </c>
      <c r="BC137">
        <v>1</v>
      </c>
      <c r="BE137" t="s">
        <v>66</v>
      </c>
      <c r="BF137">
        <v>0</v>
      </c>
      <c r="BG137" t="s">
        <v>389</v>
      </c>
      <c r="BI137" t="s">
        <v>116</v>
      </c>
      <c r="BJ137" t="s">
        <v>336</v>
      </c>
      <c r="BK137" t="s">
        <v>66</v>
      </c>
      <c r="BL137">
        <v>0.95934475929289376</v>
      </c>
      <c r="BM137">
        <v>364</v>
      </c>
      <c r="BN137" t="s">
        <v>119</v>
      </c>
      <c r="BO137" t="s">
        <v>223</v>
      </c>
      <c r="BP137">
        <v>6</v>
      </c>
      <c r="BQ137">
        <v>2330.8649999999998</v>
      </c>
      <c r="BR137">
        <v>2.5829979739258758E-2</v>
      </c>
      <c r="BS137">
        <v>0.29952539303260456</v>
      </c>
      <c r="BT137">
        <v>0.20593213249158576</v>
      </c>
      <c r="BU137">
        <v>14.079000000000001</v>
      </c>
      <c r="BV137">
        <v>0.72934296924103292</v>
      </c>
      <c r="BW137">
        <v>10.554021790193771</v>
      </c>
      <c r="BX137">
        <v>15</v>
      </c>
      <c r="BY137">
        <v>17</v>
      </c>
      <c r="BZ137">
        <v>246</v>
      </c>
    </row>
    <row r="138" spans="1:78" ht="16.5">
      <c r="A138" s="42" t="str">
        <f t="shared" si="37"/>
        <v>강인여객</v>
      </c>
      <c r="B138" s="43" t="str">
        <f t="shared" si="38"/>
        <v>최이정</v>
      </c>
      <c r="C138" s="44" t="str">
        <f t="shared" si="39"/>
        <v>S</v>
      </c>
      <c r="D138" s="45">
        <f t="shared" si="40"/>
        <v>1.1131699395035093</v>
      </c>
      <c r="E138" s="46">
        <f t="shared" si="41"/>
        <v>9198</v>
      </c>
      <c r="F138" s="47" t="str">
        <f t="shared" si="42"/>
        <v>급행91</v>
      </c>
      <c r="G138" s="48" t="str">
        <f t="shared" si="43"/>
        <v>72바1602</v>
      </c>
      <c r="H138" s="49">
        <f t="shared" si="44"/>
        <v>7</v>
      </c>
      <c r="I138" s="50">
        <f t="shared" si="45"/>
        <v>3369.7849999999999</v>
      </c>
      <c r="J138" s="51">
        <f t="shared" si="46"/>
        <v>1.4552090234768182E-2</v>
      </c>
      <c r="K138" s="51">
        <f t="shared" si="47"/>
        <v>0.30448026263510358</v>
      </c>
      <c r="L138" s="51">
        <f t="shared" si="48"/>
        <v>0.2329525474177136</v>
      </c>
      <c r="M138" s="52">
        <f t="shared" si="49"/>
        <v>13.135</v>
      </c>
      <c r="N138" s="53">
        <f t="shared" si="50"/>
        <v>5.9350967494958877E-2</v>
      </c>
      <c r="O138" s="53">
        <f t="shared" si="51"/>
        <v>27.835603755135715</v>
      </c>
      <c r="P138" s="111">
        <f t="shared" si="52"/>
        <v>19</v>
      </c>
      <c r="Q138" s="112">
        <f t="shared" si="53"/>
        <v>2</v>
      </c>
      <c r="R138" s="112">
        <f t="shared" si="54"/>
        <v>938</v>
      </c>
      <c r="T138">
        <v>502</v>
      </c>
      <c r="U138">
        <v>9198</v>
      </c>
      <c r="V138" t="s">
        <v>337</v>
      </c>
      <c r="W138">
        <v>3369.7849999999999</v>
      </c>
      <c r="X138">
        <v>1105.181</v>
      </c>
      <c r="Y138">
        <v>3.0489999999999999</v>
      </c>
      <c r="Z138">
        <v>13.135</v>
      </c>
      <c r="AA138">
        <v>127.12634199999999</v>
      </c>
      <c r="AB138">
        <v>1.8499540000000001</v>
      </c>
      <c r="AC138">
        <v>38.707462</v>
      </c>
      <c r="AD138" s="1">
        <v>785</v>
      </c>
      <c r="AE138">
        <v>2</v>
      </c>
      <c r="AF138">
        <v>938</v>
      </c>
      <c r="AG138">
        <v>89</v>
      </c>
      <c r="AH138">
        <v>26.507370000000002</v>
      </c>
      <c r="AI138">
        <v>17779.400000000001</v>
      </c>
      <c r="AJ138">
        <v>459.2</v>
      </c>
      <c r="AK138">
        <v>19</v>
      </c>
      <c r="AL138">
        <v>6253</v>
      </c>
      <c r="AM138">
        <v>1.1131699395035093</v>
      </c>
      <c r="AN138" t="s">
        <v>71</v>
      </c>
      <c r="AO138">
        <v>982.31</v>
      </c>
      <c r="AP138" t="s">
        <v>749</v>
      </c>
      <c r="AQ138" t="s">
        <v>116</v>
      </c>
      <c r="AR138" t="s">
        <v>120</v>
      </c>
      <c r="AS138" t="s">
        <v>116</v>
      </c>
      <c r="AT138" t="s">
        <v>120</v>
      </c>
      <c r="AU138" t="s">
        <v>240</v>
      </c>
      <c r="AV138" t="s">
        <v>337</v>
      </c>
      <c r="AW138" t="s">
        <v>71</v>
      </c>
      <c r="AX138">
        <v>9198</v>
      </c>
      <c r="AY138" t="s">
        <v>468</v>
      </c>
      <c r="AZ138">
        <v>4</v>
      </c>
      <c r="BA138" t="s">
        <v>516</v>
      </c>
      <c r="BB138">
        <v>7</v>
      </c>
      <c r="BC138">
        <v>1</v>
      </c>
      <c r="BE138" t="s">
        <v>71</v>
      </c>
      <c r="BF138">
        <v>0</v>
      </c>
      <c r="BG138" t="s">
        <v>389</v>
      </c>
      <c r="BI138" t="s">
        <v>116</v>
      </c>
      <c r="BJ138" t="s">
        <v>337</v>
      </c>
      <c r="BK138" t="s">
        <v>71</v>
      </c>
      <c r="BL138">
        <v>1.1131699395035093</v>
      </c>
      <c r="BM138">
        <v>9198</v>
      </c>
      <c r="BN138" t="s">
        <v>120</v>
      </c>
      <c r="BO138" t="s">
        <v>240</v>
      </c>
      <c r="BP138">
        <v>7</v>
      </c>
      <c r="BQ138">
        <v>3369.7849999999999</v>
      </c>
      <c r="BR138">
        <v>1.4552090234768182E-2</v>
      </c>
      <c r="BS138">
        <v>0.30448026263510358</v>
      </c>
      <c r="BT138">
        <v>0.2329525474177136</v>
      </c>
      <c r="BU138">
        <v>13.135</v>
      </c>
      <c r="BV138">
        <v>5.9350967494958877E-2</v>
      </c>
      <c r="BW138">
        <v>27.835603755135715</v>
      </c>
      <c r="BX138">
        <v>19</v>
      </c>
      <c r="BY138">
        <v>2</v>
      </c>
      <c r="BZ138">
        <v>938</v>
      </c>
    </row>
    <row r="139" spans="1:78" ht="16.5">
      <c r="A139" s="59" t="str">
        <f t="shared" si="37"/>
        <v>강인여객</v>
      </c>
      <c r="B139" s="60" t="str">
        <f t="shared" si="38"/>
        <v>최현우</v>
      </c>
      <c r="C139" s="61" t="str">
        <f t="shared" si="39"/>
        <v>C</v>
      </c>
      <c r="D139" s="62">
        <f t="shared" si="40"/>
        <v>0.87312129062117183</v>
      </c>
      <c r="E139" s="63">
        <f t="shared" si="41"/>
        <v>8880</v>
      </c>
      <c r="F139" s="64" t="str">
        <f t="shared" si="42"/>
        <v>103</v>
      </c>
      <c r="G139" s="65" t="str">
        <f t="shared" si="43"/>
        <v>70바5067</v>
      </c>
      <c r="H139" s="66">
        <f t="shared" si="44"/>
        <v>5</v>
      </c>
      <c r="I139" s="67">
        <f t="shared" si="45"/>
        <v>2399.538</v>
      </c>
      <c r="J139" s="68">
        <f t="shared" si="46"/>
        <v>1.876026813715536E-2</v>
      </c>
      <c r="K139" s="68">
        <f t="shared" si="47"/>
        <v>0.41529940663564419</v>
      </c>
      <c r="L139" s="68">
        <f t="shared" si="48"/>
        <v>0.15127912123083695</v>
      </c>
      <c r="M139" s="69">
        <f t="shared" si="49"/>
        <v>16.100999999999999</v>
      </c>
      <c r="N139" s="70">
        <f t="shared" si="50"/>
        <v>1.2502406713292309</v>
      </c>
      <c r="O139" s="70">
        <f t="shared" si="51"/>
        <v>17.044947819121848</v>
      </c>
      <c r="P139" s="109">
        <f t="shared" si="52"/>
        <v>27</v>
      </c>
      <c r="Q139" s="110">
        <f t="shared" si="53"/>
        <v>30</v>
      </c>
      <c r="R139" s="110">
        <f t="shared" si="54"/>
        <v>409</v>
      </c>
      <c r="T139">
        <v>502</v>
      </c>
      <c r="U139">
        <v>8880</v>
      </c>
      <c r="V139" t="s">
        <v>338</v>
      </c>
      <c r="W139">
        <v>2399.538</v>
      </c>
      <c r="X139">
        <v>1252.1849999999999</v>
      </c>
      <c r="Y139">
        <v>1.9159999999999999</v>
      </c>
      <c r="Z139">
        <v>16.100999999999999</v>
      </c>
      <c r="AA139">
        <v>157.03858700000001</v>
      </c>
      <c r="AB139">
        <v>2.9460860000000002</v>
      </c>
      <c r="AC139">
        <v>65.218031999999994</v>
      </c>
      <c r="AD139" s="1">
        <v>363</v>
      </c>
      <c r="AE139">
        <v>30</v>
      </c>
      <c r="AF139">
        <v>409</v>
      </c>
      <c r="AG139">
        <v>86</v>
      </c>
      <c r="AH139">
        <v>15.279926</v>
      </c>
      <c r="AI139">
        <v>2392.6</v>
      </c>
      <c r="AJ139">
        <v>18.2</v>
      </c>
      <c r="AK139">
        <v>27</v>
      </c>
      <c r="AL139">
        <v>17305</v>
      </c>
      <c r="AM139">
        <v>0.87312129062117183</v>
      </c>
      <c r="AN139" t="s">
        <v>69</v>
      </c>
      <c r="AO139">
        <v>1924.287</v>
      </c>
      <c r="AP139" t="s">
        <v>750</v>
      </c>
      <c r="AQ139" t="s">
        <v>116</v>
      </c>
      <c r="AR139" t="s">
        <v>117</v>
      </c>
      <c r="AS139" t="s">
        <v>116</v>
      </c>
      <c r="AT139" t="s">
        <v>117</v>
      </c>
      <c r="AU139" t="s">
        <v>176</v>
      </c>
      <c r="AV139" t="s">
        <v>338</v>
      </c>
      <c r="AW139" t="s">
        <v>69</v>
      </c>
      <c r="AX139">
        <v>8880</v>
      </c>
      <c r="AY139" t="s">
        <v>455</v>
      </c>
      <c r="AZ139">
        <v>8</v>
      </c>
      <c r="BA139" t="s">
        <v>461</v>
      </c>
      <c r="BB139">
        <v>5</v>
      </c>
      <c r="BC139">
        <v>1</v>
      </c>
      <c r="BE139" t="s">
        <v>68</v>
      </c>
      <c r="BF139">
        <v>-1</v>
      </c>
      <c r="BG139" t="s">
        <v>390</v>
      </c>
      <c r="BI139" t="s">
        <v>116</v>
      </c>
      <c r="BJ139" t="s">
        <v>338</v>
      </c>
      <c r="BK139" t="s">
        <v>69</v>
      </c>
      <c r="BL139">
        <v>0.87312129062117183</v>
      </c>
      <c r="BM139">
        <v>8880</v>
      </c>
      <c r="BN139" t="s">
        <v>117</v>
      </c>
      <c r="BO139" t="s">
        <v>176</v>
      </c>
      <c r="BP139">
        <v>5</v>
      </c>
      <c r="BQ139">
        <v>2399.538</v>
      </c>
      <c r="BR139">
        <v>1.876026813715536E-2</v>
      </c>
      <c r="BS139">
        <v>0.41529940663564419</v>
      </c>
      <c r="BT139">
        <v>0.15127912123083695</v>
      </c>
      <c r="BU139">
        <v>16.100999999999999</v>
      </c>
      <c r="BV139">
        <v>1.2502406713292309</v>
      </c>
      <c r="BW139">
        <v>17.044947819121848</v>
      </c>
      <c r="BX139">
        <v>27</v>
      </c>
      <c r="BY139">
        <v>30</v>
      </c>
      <c r="BZ139">
        <v>409</v>
      </c>
    </row>
    <row r="140" spans="1:78" ht="16.5">
      <c r="A140" s="42" t="str">
        <f t="shared" si="37"/>
        <v>강인여객</v>
      </c>
      <c r="B140" s="43" t="str">
        <f t="shared" si="38"/>
        <v>최호영</v>
      </c>
      <c r="C140" s="44" t="str">
        <f t="shared" si="39"/>
        <v>C</v>
      </c>
      <c r="D140" s="45">
        <f t="shared" si="40"/>
        <v>0.88065230489513502</v>
      </c>
      <c r="E140" s="46">
        <f t="shared" si="41"/>
        <v>7615</v>
      </c>
      <c r="F140" s="47" t="str">
        <f t="shared" si="42"/>
        <v>103-1</v>
      </c>
      <c r="G140" s="48" t="str">
        <f t="shared" si="43"/>
        <v>70바5936</v>
      </c>
      <c r="H140" s="49">
        <f t="shared" si="44"/>
        <v>2</v>
      </c>
      <c r="I140" s="50">
        <f t="shared" si="45"/>
        <v>2192.4670000000001</v>
      </c>
      <c r="J140" s="51">
        <f t="shared" si="46"/>
        <v>7.4275243784725151E-2</v>
      </c>
      <c r="K140" s="51">
        <f t="shared" si="47"/>
        <v>0.36969293264501196</v>
      </c>
      <c r="L140" s="51">
        <f t="shared" si="48"/>
        <v>0.24492957020561767</v>
      </c>
      <c r="M140" s="52">
        <f t="shared" si="49"/>
        <v>13.327</v>
      </c>
      <c r="N140" s="53">
        <f t="shared" si="50"/>
        <v>0</v>
      </c>
      <c r="O140" s="53">
        <f t="shared" si="51"/>
        <v>8.8028690967754581</v>
      </c>
      <c r="P140" s="111">
        <f t="shared" si="52"/>
        <v>30</v>
      </c>
      <c r="Q140" s="112">
        <f t="shared" si="53"/>
        <v>0</v>
      </c>
      <c r="R140" s="112">
        <f t="shared" si="54"/>
        <v>193</v>
      </c>
      <c r="T140">
        <v>502</v>
      </c>
      <c r="U140">
        <v>7615</v>
      </c>
      <c r="V140" t="s">
        <v>417</v>
      </c>
      <c r="W140">
        <v>2192.4670000000001</v>
      </c>
      <c r="X140">
        <v>1082.598</v>
      </c>
      <c r="Y140">
        <v>2.0249999999999999</v>
      </c>
      <c r="Z140">
        <v>13.327</v>
      </c>
      <c r="AA140">
        <v>149.424969</v>
      </c>
      <c r="AB140">
        <v>11.098576</v>
      </c>
      <c r="AC140">
        <v>55.241354999999999</v>
      </c>
      <c r="AD140" s="1">
        <v>537</v>
      </c>
      <c r="AE140">
        <v>0</v>
      </c>
      <c r="AF140">
        <v>193</v>
      </c>
      <c r="AG140">
        <v>87</v>
      </c>
      <c r="AH140">
        <v>14.672694999999999</v>
      </c>
      <c r="AI140">
        <v>1762.4</v>
      </c>
      <c r="AJ140">
        <v>58.8</v>
      </c>
      <c r="AK140">
        <v>30</v>
      </c>
      <c r="AL140">
        <v>11153</v>
      </c>
      <c r="AM140">
        <v>0.88065230489513502</v>
      </c>
      <c r="AN140" t="s">
        <v>69</v>
      </c>
      <c r="AO140">
        <v>2040.194</v>
      </c>
      <c r="AP140" t="s">
        <v>751</v>
      </c>
      <c r="AQ140" t="s">
        <v>116</v>
      </c>
      <c r="AR140" t="s">
        <v>118</v>
      </c>
      <c r="AS140" t="s">
        <v>116</v>
      </c>
      <c r="AT140" t="s">
        <v>118</v>
      </c>
      <c r="AU140" t="s">
        <v>399</v>
      </c>
      <c r="AV140" t="s">
        <v>417</v>
      </c>
      <c r="AW140" t="s">
        <v>69</v>
      </c>
      <c r="AX140">
        <v>7615</v>
      </c>
      <c r="AY140" t="s">
        <v>483</v>
      </c>
      <c r="AZ140">
        <v>2</v>
      </c>
      <c r="BA140" t="s">
        <v>222</v>
      </c>
      <c r="BB140">
        <v>2</v>
      </c>
      <c r="BC140">
        <v>1</v>
      </c>
      <c r="BE140" t="s">
        <v>69</v>
      </c>
      <c r="BF140">
        <v>0</v>
      </c>
      <c r="BG140" t="s">
        <v>389</v>
      </c>
      <c r="BI140" t="s">
        <v>116</v>
      </c>
      <c r="BJ140" t="s">
        <v>417</v>
      </c>
      <c r="BK140" t="s">
        <v>69</v>
      </c>
      <c r="BL140">
        <v>0.88065230489513502</v>
      </c>
      <c r="BM140">
        <v>7615</v>
      </c>
      <c r="BN140" t="s">
        <v>118</v>
      </c>
      <c r="BO140" t="s">
        <v>399</v>
      </c>
      <c r="BP140">
        <v>2</v>
      </c>
      <c r="BQ140">
        <v>2192.4670000000001</v>
      </c>
      <c r="BR140">
        <v>7.4275243784725151E-2</v>
      </c>
      <c r="BS140">
        <v>0.36969293264501196</v>
      </c>
      <c r="BT140">
        <v>0.24492957020561767</v>
      </c>
      <c r="BU140">
        <v>13.327</v>
      </c>
      <c r="BV140">
        <v>0</v>
      </c>
      <c r="BW140">
        <v>8.8028690967754581</v>
      </c>
      <c r="BX140">
        <v>30</v>
      </c>
      <c r="BY140">
        <v>0</v>
      </c>
      <c r="BZ140">
        <v>193</v>
      </c>
    </row>
    <row r="141" spans="1:78" ht="16.5">
      <c r="A141" s="59" t="str">
        <f t="shared" si="37"/>
        <v>강인여객</v>
      </c>
      <c r="B141" s="60" t="str">
        <f t="shared" si="38"/>
        <v>하왕호</v>
      </c>
      <c r="C141" s="61" t="str">
        <f t="shared" si="39"/>
        <v>D</v>
      </c>
      <c r="D141" s="62">
        <f t="shared" si="40"/>
        <v>0.84502045416849969</v>
      </c>
      <c r="E141" s="63">
        <f t="shared" si="41"/>
        <v>231</v>
      </c>
      <c r="F141" s="64" t="str">
        <f t="shared" si="42"/>
        <v>103</v>
      </c>
      <c r="G141" s="65" t="str">
        <f t="shared" si="43"/>
        <v>72바1338</v>
      </c>
      <c r="H141" s="66">
        <f t="shared" si="44"/>
        <v>4</v>
      </c>
      <c r="I141" s="67">
        <f t="shared" si="45"/>
        <v>1350.5360000000001</v>
      </c>
      <c r="J141" s="68">
        <f t="shared" si="46"/>
        <v>1.5223809875374398E-2</v>
      </c>
      <c r="K141" s="68">
        <f t="shared" si="47"/>
        <v>0.42611198526054772</v>
      </c>
      <c r="L141" s="68">
        <f t="shared" si="48"/>
        <v>0.26582038538772751</v>
      </c>
      <c r="M141" s="69">
        <f t="shared" si="49"/>
        <v>16.454999999999998</v>
      </c>
      <c r="N141" s="70">
        <f t="shared" si="50"/>
        <v>0.3702233779773364</v>
      </c>
      <c r="O141" s="70">
        <f t="shared" si="51"/>
        <v>40.5024375507206</v>
      </c>
      <c r="P141" s="109">
        <f t="shared" si="52"/>
        <v>28</v>
      </c>
      <c r="Q141" s="110">
        <f t="shared" si="53"/>
        <v>5</v>
      </c>
      <c r="R141" s="110">
        <f t="shared" si="54"/>
        <v>547</v>
      </c>
      <c r="T141">
        <v>502</v>
      </c>
      <c r="U141">
        <v>231</v>
      </c>
      <c r="V141" t="s">
        <v>339</v>
      </c>
      <c r="W141">
        <v>1350.5360000000001</v>
      </c>
      <c r="X141">
        <v>727.74400000000003</v>
      </c>
      <c r="Y141">
        <v>1.8560000000000001</v>
      </c>
      <c r="Z141">
        <v>16.454999999999998</v>
      </c>
      <c r="AA141">
        <v>88.001098999999996</v>
      </c>
      <c r="AB141">
        <v>1.339712</v>
      </c>
      <c r="AC141">
        <v>37.498322999999999</v>
      </c>
      <c r="AD141" s="1">
        <v>359</v>
      </c>
      <c r="AE141">
        <v>5</v>
      </c>
      <c r="AF141">
        <v>547</v>
      </c>
      <c r="AG141">
        <v>90</v>
      </c>
      <c r="AH141">
        <v>15.346807999999999</v>
      </c>
      <c r="AI141">
        <v>1517.2</v>
      </c>
      <c r="AJ141">
        <v>85.9</v>
      </c>
      <c r="AK141">
        <v>28</v>
      </c>
      <c r="AL141">
        <v>18920</v>
      </c>
      <c r="AM141">
        <v>0.84502045416849969</v>
      </c>
      <c r="AN141" t="s">
        <v>67</v>
      </c>
      <c r="AO141">
        <v>962.69299999999998</v>
      </c>
      <c r="AP141" t="s">
        <v>752</v>
      </c>
      <c r="AQ141" t="s">
        <v>116</v>
      </c>
      <c r="AR141" t="s">
        <v>117</v>
      </c>
      <c r="AS141" t="s">
        <v>116</v>
      </c>
      <c r="AT141" t="s">
        <v>117</v>
      </c>
      <c r="AU141" t="s">
        <v>197</v>
      </c>
      <c r="AV141" t="s">
        <v>339</v>
      </c>
      <c r="AW141" t="s">
        <v>67</v>
      </c>
      <c r="AX141">
        <v>231</v>
      </c>
      <c r="AY141" t="s">
        <v>454</v>
      </c>
      <c r="AZ141">
        <v>2</v>
      </c>
      <c r="BA141" t="s">
        <v>177</v>
      </c>
      <c r="BB141">
        <v>4</v>
      </c>
      <c r="BC141">
        <v>1</v>
      </c>
      <c r="BE141" t="s">
        <v>66</v>
      </c>
      <c r="BF141">
        <v>-3</v>
      </c>
      <c r="BG141" t="s">
        <v>390</v>
      </c>
      <c r="BI141" t="s">
        <v>116</v>
      </c>
      <c r="BJ141" t="s">
        <v>339</v>
      </c>
      <c r="BK141" t="s">
        <v>67</v>
      </c>
      <c r="BL141">
        <v>0.84502045416849969</v>
      </c>
      <c r="BM141">
        <v>231</v>
      </c>
      <c r="BN141" t="s">
        <v>117</v>
      </c>
      <c r="BO141" t="s">
        <v>197</v>
      </c>
      <c r="BP141">
        <v>4</v>
      </c>
      <c r="BQ141">
        <v>1350.5360000000001</v>
      </c>
      <c r="BR141">
        <v>1.5223809875374398E-2</v>
      </c>
      <c r="BS141">
        <v>0.42611198526054772</v>
      </c>
      <c r="BT141">
        <v>0.26582038538772751</v>
      </c>
      <c r="BU141">
        <v>16.454999999999998</v>
      </c>
      <c r="BV141">
        <v>0.3702233779773364</v>
      </c>
      <c r="BW141">
        <v>40.5024375507206</v>
      </c>
      <c r="BX141">
        <v>28</v>
      </c>
      <c r="BY141">
        <v>5</v>
      </c>
      <c r="BZ141">
        <v>547</v>
      </c>
    </row>
    <row r="142" spans="1:78" ht="16.5">
      <c r="A142" s="42" t="str">
        <f t="shared" si="37"/>
        <v>강인여객</v>
      </c>
      <c r="B142" s="43" t="str">
        <f t="shared" si="38"/>
        <v>한건수</v>
      </c>
      <c r="C142" s="44" t="str">
        <f t="shared" si="39"/>
        <v>D</v>
      </c>
      <c r="D142" s="45">
        <f t="shared" si="40"/>
        <v>0.80248097703507448</v>
      </c>
      <c r="E142" s="46">
        <f t="shared" si="41"/>
        <v>2999</v>
      </c>
      <c r="F142" s="47" t="str">
        <f t="shared" si="42"/>
        <v>103</v>
      </c>
      <c r="G142" s="48" t="str">
        <f t="shared" si="43"/>
        <v>72바1258</v>
      </c>
      <c r="H142" s="49">
        <f t="shared" si="44"/>
        <v>2</v>
      </c>
      <c r="I142" s="50">
        <f t="shared" si="45"/>
        <v>1945.4260000000002</v>
      </c>
      <c r="J142" s="51">
        <f t="shared" si="46"/>
        <v>5.1155644120013055E-2</v>
      </c>
      <c r="K142" s="51">
        <f t="shared" si="47"/>
        <v>0.40961752808737695</v>
      </c>
      <c r="L142" s="51">
        <f t="shared" si="48"/>
        <v>0.32537860602253693</v>
      </c>
      <c r="M142" s="52">
        <f t="shared" si="49"/>
        <v>17.75</v>
      </c>
      <c r="N142" s="53">
        <f t="shared" si="50"/>
        <v>1.8504944418343332</v>
      </c>
      <c r="O142" s="53">
        <f t="shared" si="51"/>
        <v>62.094369048218738</v>
      </c>
      <c r="P142" s="111">
        <f t="shared" si="52"/>
        <v>36</v>
      </c>
      <c r="Q142" s="112">
        <f t="shared" si="53"/>
        <v>36</v>
      </c>
      <c r="R142" s="112">
        <f t="shared" si="54"/>
        <v>1208</v>
      </c>
      <c r="T142">
        <v>502</v>
      </c>
      <c r="U142">
        <v>2999</v>
      </c>
      <c r="V142" t="s">
        <v>340</v>
      </c>
      <c r="W142">
        <v>1945.4259999999999</v>
      </c>
      <c r="X142">
        <v>1105.8689999999999</v>
      </c>
      <c r="Y142">
        <v>1.7589999999999999</v>
      </c>
      <c r="Z142">
        <v>17.75</v>
      </c>
      <c r="AA142">
        <v>131.748864</v>
      </c>
      <c r="AB142">
        <v>6.7396979999999997</v>
      </c>
      <c r="AC142">
        <v>53.966644000000002</v>
      </c>
      <c r="AD142" s="1">
        <v>633</v>
      </c>
      <c r="AE142">
        <v>36</v>
      </c>
      <c r="AF142">
        <v>1208</v>
      </c>
      <c r="AG142">
        <v>92</v>
      </c>
      <c r="AH142">
        <v>14.766169</v>
      </c>
      <c r="AI142">
        <v>2761.1</v>
      </c>
      <c r="AJ142">
        <v>510.6</v>
      </c>
      <c r="AK142">
        <v>36</v>
      </c>
      <c r="AL142">
        <v>23821</v>
      </c>
      <c r="AM142">
        <v>0.80248097703507448</v>
      </c>
      <c r="AN142" t="s">
        <v>67</v>
      </c>
      <c r="AO142">
        <v>1808.8040000000001</v>
      </c>
      <c r="AP142" t="s">
        <v>753</v>
      </c>
      <c r="AQ142" t="s">
        <v>116</v>
      </c>
      <c r="AR142" t="s">
        <v>117</v>
      </c>
      <c r="AS142" t="s">
        <v>116</v>
      </c>
      <c r="AT142" t="s">
        <v>117</v>
      </c>
      <c r="AU142" t="s">
        <v>190</v>
      </c>
      <c r="AV142" t="s">
        <v>340</v>
      </c>
      <c r="AW142" t="s">
        <v>67</v>
      </c>
      <c r="AX142">
        <v>2999</v>
      </c>
      <c r="AY142" t="s">
        <v>454</v>
      </c>
      <c r="AZ142">
        <v>15</v>
      </c>
      <c r="BA142" t="s">
        <v>754</v>
      </c>
      <c r="BB142">
        <v>2</v>
      </c>
      <c r="BC142">
        <v>1</v>
      </c>
      <c r="BE142" t="s">
        <v>70</v>
      </c>
      <c r="BF142">
        <v>1</v>
      </c>
      <c r="BG142" t="s">
        <v>386</v>
      </c>
      <c r="BI142" t="s">
        <v>116</v>
      </c>
      <c r="BJ142" t="s">
        <v>340</v>
      </c>
      <c r="BK142" t="s">
        <v>67</v>
      </c>
      <c r="BL142">
        <v>0.80248097703507448</v>
      </c>
      <c r="BM142">
        <v>2999</v>
      </c>
      <c r="BN142" t="s">
        <v>117</v>
      </c>
      <c r="BO142" t="s">
        <v>190</v>
      </c>
      <c r="BP142">
        <v>2</v>
      </c>
      <c r="BQ142">
        <v>1945.4260000000002</v>
      </c>
      <c r="BR142">
        <v>5.1155644120013055E-2</v>
      </c>
      <c r="BS142">
        <v>0.40961752808737695</v>
      </c>
      <c r="BT142">
        <v>0.32537860602253699</v>
      </c>
      <c r="BU142">
        <v>17.75</v>
      </c>
      <c r="BV142">
        <v>1.8504944418343332</v>
      </c>
      <c r="BW142">
        <v>62.094369048218738</v>
      </c>
      <c r="BX142">
        <v>36</v>
      </c>
      <c r="BY142">
        <v>36</v>
      </c>
      <c r="BZ142">
        <v>1208</v>
      </c>
    </row>
    <row r="143" spans="1:78" ht="16.5">
      <c r="A143" s="59" t="str">
        <f t="shared" si="37"/>
        <v>강인여객</v>
      </c>
      <c r="B143" s="60" t="str">
        <f t="shared" si="38"/>
        <v>허병욱</v>
      </c>
      <c r="C143" s="61" t="str">
        <f t="shared" si="39"/>
        <v>S</v>
      </c>
      <c r="D143" s="62">
        <f t="shared" si="40"/>
        <v>1.049428956615545</v>
      </c>
      <c r="E143" s="63">
        <f t="shared" si="41"/>
        <v>5523</v>
      </c>
      <c r="F143" s="64" t="str">
        <f t="shared" si="42"/>
        <v>103</v>
      </c>
      <c r="G143" s="65" t="str">
        <f t="shared" si="43"/>
        <v>70바5987</v>
      </c>
      <c r="H143" s="66">
        <f t="shared" si="44"/>
        <v>5</v>
      </c>
      <c r="I143" s="67">
        <f t="shared" si="45"/>
        <v>2424.7290000000003</v>
      </c>
      <c r="J143" s="68">
        <f t="shared" si="46"/>
        <v>7.9925109960634465E-3</v>
      </c>
      <c r="K143" s="68">
        <f t="shared" si="47"/>
        <v>0.36396290163120121</v>
      </c>
      <c r="L143" s="68">
        <f t="shared" si="48"/>
        <v>5.6088742288313453E-2</v>
      </c>
      <c r="M143" s="69">
        <f t="shared" si="49"/>
        <v>10.539</v>
      </c>
      <c r="N143" s="70">
        <f t="shared" si="50"/>
        <v>4.1241722270818716E-2</v>
      </c>
      <c r="O143" s="70">
        <f t="shared" si="51"/>
        <v>21.404453858554913</v>
      </c>
      <c r="P143" s="109">
        <f t="shared" si="52"/>
        <v>0</v>
      </c>
      <c r="Q143" s="110">
        <f t="shared" si="53"/>
        <v>1</v>
      </c>
      <c r="R143" s="110">
        <f t="shared" si="54"/>
        <v>519</v>
      </c>
      <c r="T143">
        <v>502</v>
      </c>
      <c r="U143">
        <v>5523</v>
      </c>
      <c r="V143" t="s">
        <v>341</v>
      </c>
      <c r="W143">
        <v>2424.7289999999998</v>
      </c>
      <c r="X143">
        <v>1051.759</v>
      </c>
      <c r="Y143">
        <v>2.3050000000000002</v>
      </c>
      <c r="Z143">
        <v>10.539</v>
      </c>
      <c r="AA143">
        <v>158.234127</v>
      </c>
      <c r="AB143">
        <v>1.264688</v>
      </c>
      <c r="AC143">
        <v>57.591352000000001</v>
      </c>
      <c r="AD143" s="1">
        <v>136</v>
      </c>
      <c r="AE143">
        <v>1</v>
      </c>
      <c r="AF143">
        <v>519</v>
      </c>
      <c r="AG143">
        <v>66</v>
      </c>
      <c r="AH143">
        <v>15.323679</v>
      </c>
      <c r="AI143">
        <v>38.6</v>
      </c>
      <c r="AJ143">
        <v>0</v>
      </c>
      <c r="AK143">
        <v>0</v>
      </c>
      <c r="AL143">
        <v>0</v>
      </c>
      <c r="AM143">
        <v>1.049428956615545</v>
      </c>
      <c r="AN143" t="s">
        <v>71</v>
      </c>
      <c r="AO143">
        <v>1928.441</v>
      </c>
      <c r="AP143" t="s">
        <v>755</v>
      </c>
      <c r="AQ143" t="s">
        <v>116</v>
      </c>
      <c r="AR143" t="s">
        <v>117</v>
      </c>
      <c r="AS143" t="s">
        <v>116</v>
      </c>
      <c r="AT143" t="s">
        <v>117</v>
      </c>
      <c r="AU143" t="s">
        <v>185</v>
      </c>
      <c r="AV143" t="s">
        <v>341</v>
      </c>
      <c r="AW143" t="s">
        <v>71</v>
      </c>
      <c r="AX143">
        <v>5523</v>
      </c>
      <c r="AY143" t="s">
        <v>466</v>
      </c>
      <c r="AZ143">
        <v>3</v>
      </c>
      <c r="BA143" t="s">
        <v>504</v>
      </c>
      <c r="BB143">
        <v>5</v>
      </c>
      <c r="BC143">
        <v>1</v>
      </c>
      <c r="BE143" t="s">
        <v>71</v>
      </c>
      <c r="BF143">
        <v>0</v>
      </c>
      <c r="BG143" t="s">
        <v>389</v>
      </c>
      <c r="BI143" t="s">
        <v>116</v>
      </c>
      <c r="BJ143" t="s">
        <v>341</v>
      </c>
      <c r="BK143" t="s">
        <v>71</v>
      </c>
      <c r="BL143">
        <v>1.049428956615545</v>
      </c>
      <c r="BM143">
        <v>5523</v>
      </c>
      <c r="BN143" t="s">
        <v>117</v>
      </c>
      <c r="BO143" t="s">
        <v>185</v>
      </c>
      <c r="BP143">
        <v>5</v>
      </c>
      <c r="BQ143">
        <v>2424.7290000000003</v>
      </c>
      <c r="BR143">
        <v>7.9925109960634465E-3</v>
      </c>
      <c r="BS143">
        <v>0.36396290163120121</v>
      </c>
      <c r="BT143">
        <v>5.608874228831346E-2</v>
      </c>
      <c r="BU143">
        <v>10.539</v>
      </c>
      <c r="BV143">
        <v>4.1241722270818716E-2</v>
      </c>
      <c r="BW143">
        <v>21.404453858554913</v>
      </c>
      <c r="BX143">
        <v>0</v>
      </c>
      <c r="BY143">
        <v>1</v>
      </c>
      <c r="BZ143">
        <v>519</v>
      </c>
    </row>
    <row r="144" spans="1:78" ht="16.5">
      <c r="A144" s="42" t="str">
        <f t="shared" si="37"/>
        <v>강인여객</v>
      </c>
      <c r="B144" s="43" t="str">
        <f t="shared" si="38"/>
        <v>홍사봉</v>
      </c>
      <c r="C144" s="44" t="str">
        <f t="shared" si="39"/>
        <v>S</v>
      </c>
      <c r="D144" s="45">
        <f t="shared" si="40"/>
        <v>1.0333668724687293</v>
      </c>
      <c r="E144" s="46">
        <f t="shared" si="41"/>
        <v>7554</v>
      </c>
      <c r="F144" s="47" t="str">
        <f t="shared" si="42"/>
        <v>예비</v>
      </c>
      <c r="G144" s="48" t="str">
        <f t="shared" si="43"/>
        <v>72바1343</v>
      </c>
      <c r="H144" s="49">
        <f t="shared" si="44"/>
        <v>10</v>
      </c>
      <c r="I144" s="50">
        <f t="shared" si="45"/>
        <v>3252.5559999999996</v>
      </c>
      <c r="J144" s="51">
        <f t="shared" si="46"/>
        <v>1.5580175668591486E-2</v>
      </c>
      <c r="K144" s="51">
        <f t="shared" si="47"/>
        <v>0.31044952732951575</v>
      </c>
      <c r="L144" s="51">
        <f t="shared" si="48"/>
        <v>0.184470305814873</v>
      </c>
      <c r="M144" s="52">
        <f t="shared" si="49"/>
        <v>14.282999999999999</v>
      </c>
      <c r="N144" s="53">
        <f t="shared" si="50"/>
        <v>0.30745050969145499</v>
      </c>
      <c r="O144" s="53">
        <f t="shared" si="51"/>
        <v>29.453758828441391</v>
      </c>
      <c r="P144" s="111">
        <f t="shared" si="52"/>
        <v>5</v>
      </c>
      <c r="Q144" s="112">
        <f t="shared" si="53"/>
        <v>10</v>
      </c>
      <c r="R144" s="112">
        <f t="shared" si="54"/>
        <v>958</v>
      </c>
      <c r="T144">
        <v>502</v>
      </c>
      <c r="U144">
        <v>7554</v>
      </c>
      <c r="V144" t="s">
        <v>360</v>
      </c>
      <c r="W144">
        <v>3252.556</v>
      </c>
      <c r="X144">
        <v>1297.94</v>
      </c>
      <c r="Y144">
        <v>2.5059999999999998</v>
      </c>
      <c r="Z144">
        <v>14.282999999999999</v>
      </c>
      <c r="AA144">
        <v>148.81635800000001</v>
      </c>
      <c r="AB144">
        <v>2.3185850000000001</v>
      </c>
      <c r="AC144">
        <v>46.199967999999998</v>
      </c>
      <c r="AD144" s="1">
        <v>600</v>
      </c>
      <c r="AE144">
        <v>10</v>
      </c>
      <c r="AF144">
        <v>958</v>
      </c>
      <c r="AG144">
        <v>92</v>
      </c>
      <c r="AH144">
        <v>21.856172000000001</v>
      </c>
      <c r="AI144">
        <v>10625.2</v>
      </c>
      <c r="AJ144">
        <v>2856.6</v>
      </c>
      <c r="AK144">
        <v>5</v>
      </c>
      <c r="AL144">
        <v>2728</v>
      </c>
      <c r="AM144">
        <v>1.0333668724687293</v>
      </c>
      <c r="AN144" t="s">
        <v>71</v>
      </c>
      <c r="AO144">
        <v>1800.1759999999999</v>
      </c>
      <c r="AP144" t="s">
        <v>756</v>
      </c>
      <c r="AQ144" t="s">
        <v>116</v>
      </c>
      <c r="AR144" t="s">
        <v>90</v>
      </c>
      <c r="AS144" t="s">
        <v>116</v>
      </c>
      <c r="AT144" t="s">
        <v>90</v>
      </c>
      <c r="AU144" t="s">
        <v>309</v>
      </c>
      <c r="AV144" t="s">
        <v>360</v>
      </c>
      <c r="AW144" t="s">
        <v>71</v>
      </c>
      <c r="AX144">
        <v>7554</v>
      </c>
      <c r="AY144" t="s">
        <v>573</v>
      </c>
      <c r="AZ144">
        <v>5</v>
      </c>
      <c r="BA144" t="s">
        <v>757</v>
      </c>
      <c r="BB144">
        <v>10</v>
      </c>
      <c r="BC144">
        <v>1</v>
      </c>
      <c r="BE144" t="s">
        <v>71</v>
      </c>
      <c r="BF144">
        <v>0</v>
      </c>
      <c r="BG144" t="s">
        <v>389</v>
      </c>
      <c r="BI144" t="s">
        <v>116</v>
      </c>
      <c r="BJ144" t="s">
        <v>360</v>
      </c>
      <c r="BK144" t="s">
        <v>71</v>
      </c>
      <c r="BL144">
        <v>1.0333668724687293</v>
      </c>
      <c r="BM144">
        <v>7554</v>
      </c>
      <c r="BN144" t="s">
        <v>90</v>
      </c>
      <c r="BO144" t="s">
        <v>309</v>
      </c>
      <c r="BP144">
        <v>10</v>
      </c>
      <c r="BQ144">
        <v>3252.5559999999996</v>
      </c>
      <c r="BR144">
        <v>1.5580175668591486E-2</v>
      </c>
      <c r="BS144">
        <v>0.31044952732951575</v>
      </c>
      <c r="BT144">
        <v>0.18447030581487298</v>
      </c>
      <c r="BU144">
        <v>14.282999999999999</v>
      </c>
      <c r="BV144">
        <v>0.30745050969145499</v>
      </c>
      <c r="BW144">
        <v>29.453758828441391</v>
      </c>
      <c r="BX144">
        <v>5</v>
      </c>
      <c r="BY144">
        <v>10</v>
      </c>
      <c r="BZ144">
        <v>958</v>
      </c>
    </row>
    <row r="145" spans="1:78" ht="16.5">
      <c r="A145" s="59" t="str">
        <f t="shared" si="37"/>
        <v>강인여객</v>
      </c>
      <c r="B145" s="60" t="str">
        <f t="shared" si="38"/>
        <v>황가용</v>
      </c>
      <c r="C145" s="61" t="str">
        <f t="shared" si="39"/>
        <v>S</v>
      </c>
      <c r="D145" s="62">
        <f t="shared" si="40"/>
        <v>1.0423472403974945</v>
      </c>
      <c r="E145" s="63">
        <f t="shared" si="41"/>
        <v>2947</v>
      </c>
      <c r="F145" s="64" t="str">
        <f t="shared" si="42"/>
        <v>103-1</v>
      </c>
      <c r="G145" s="65" t="str">
        <f t="shared" si="43"/>
        <v>70바5969</v>
      </c>
      <c r="H145" s="66">
        <f t="shared" si="44"/>
        <v>2</v>
      </c>
      <c r="I145" s="67">
        <f t="shared" si="45"/>
        <v>2261.4590000000003</v>
      </c>
      <c r="J145" s="68">
        <f t="shared" si="46"/>
        <v>8.1944327683579083E-3</v>
      </c>
      <c r="K145" s="68">
        <f t="shared" si="47"/>
        <v>0.34055601688062709</v>
      </c>
      <c r="L145" s="68">
        <f t="shared" si="48"/>
        <v>0.17333942379676126</v>
      </c>
      <c r="M145" s="69">
        <f t="shared" si="49"/>
        <v>12.861000000000001</v>
      </c>
      <c r="N145" s="70">
        <f t="shared" si="50"/>
        <v>0.30953468535135942</v>
      </c>
      <c r="O145" s="70">
        <f t="shared" si="51"/>
        <v>12.204510450996457</v>
      </c>
      <c r="P145" s="109">
        <f t="shared" si="52"/>
        <v>5</v>
      </c>
      <c r="Q145" s="110">
        <f t="shared" si="53"/>
        <v>7</v>
      </c>
      <c r="R145" s="110">
        <f t="shared" si="54"/>
        <v>276</v>
      </c>
      <c r="T145">
        <v>502</v>
      </c>
      <c r="U145">
        <v>2947</v>
      </c>
      <c r="V145" t="s">
        <v>342</v>
      </c>
      <c r="W145">
        <v>2261.4589999999998</v>
      </c>
      <c r="X145">
        <v>1030.1010000000001</v>
      </c>
      <c r="Y145">
        <v>2.1949999999999998</v>
      </c>
      <c r="Z145">
        <v>12.861000000000001</v>
      </c>
      <c r="AA145">
        <v>133.487458</v>
      </c>
      <c r="AB145">
        <v>1.0938540000000001</v>
      </c>
      <c r="AC145">
        <v>45.459957000000003</v>
      </c>
      <c r="AD145" s="1">
        <v>392</v>
      </c>
      <c r="AE145">
        <v>7</v>
      </c>
      <c r="AF145">
        <v>276</v>
      </c>
      <c r="AG145">
        <v>86</v>
      </c>
      <c r="AH145">
        <v>16.941358999999999</v>
      </c>
      <c r="AI145">
        <v>514.9</v>
      </c>
      <c r="AJ145">
        <v>12.5</v>
      </c>
      <c r="AK145">
        <v>5</v>
      </c>
      <c r="AL145">
        <v>1950</v>
      </c>
      <c r="AM145">
        <v>1.0423472403974945</v>
      </c>
      <c r="AN145" t="s">
        <v>71</v>
      </c>
      <c r="AO145">
        <v>2109.4090000000001</v>
      </c>
      <c r="AP145" t="s">
        <v>758</v>
      </c>
      <c r="AQ145" t="s">
        <v>116</v>
      </c>
      <c r="AR145" t="s">
        <v>118</v>
      </c>
      <c r="AS145" t="s">
        <v>116</v>
      </c>
      <c r="AT145" t="s">
        <v>118</v>
      </c>
      <c r="AU145" t="s">
        <v>207</v>
      </c>
      <c r="AV145" t="s">
        <v>342</v>
      </c>
      <c r="AW145" t="s">
        <v>71</v>
      </c>
      <c r="AX145">
        <v>2947</v>
      </c>
      <c r="AY145" t="s">
        <v>470</v>
      </c>
      <c r="AZ145">
        <v>14</v>
      </c>
      <c r="BA145" t="s">
        <v>759</v>
      </c>
      <c r="BB145">
        <v>2</v>
      </c>
      <c r="BC145">
        <v>1</v>
      </c>
      <c r="BE145" t="s">
        <v>71</v>
      </c>
      <c r="BF145">
        <v>0</v>
      </c>
      <c r="BG145" t="s">
        <v>389</v>
      </c>
      <c r="BI145" t="s">
        <v>116</v>
      </c>
      <c r="BJ145" t="s">
        <v>342</v>
      </c>
      <c r="BK145" t="s">
        <v>71</v>
      </c>
      <c r="BL145">
        <v>1.0423472403974945</v>
      </c>
      <c r="BM145">
        <v>2947</v>
      </c>
      <c r="BN145" t="s">
        <v>118</v>
      </c>
      <c r="BO145" t="s">
        <v>207</v>
      </c>
      <c r="BP145">
        <v>2</v>
      </c>
      <c r="BQ145">
        <v>2261.4590000000003</v>
      </c>
      <c r="BR145">
        <v>8.1944327683579083E-3</v>
      </c>
      <c r="BS145">
        <v>0.34055601688062709</v>
      </c>
      <c r="BT145">
        <v>0.17333942379676132</v>
      </c>
      <c r="BU145">
        <v>12.861000000000001</v>
      </c>
      <c r="BV145">
        <v>0.30953468535135942</v>
      </c>
      <c r="BW145">
        <v>12.204510450996457</v>
      </c>
      <c r="BX145">
        <v>5</v>
      </c>
      <c r="BY145">
        <v>7</v>
      </c>
      <c r="BZ145">
        <v>276</v>
      </c>
    </row>
    <row r="146" spans="1:78" ht="16.5">
      <c r="A146" s="42" t="str">
        <f t="shared" si="37"/>
        <v>강인여객</v>
      </c>
      <c r="B146" s="43" t="str">
        <f t="shared" si="38"/>
        <v>황성진</v>
      </c>
      <c r="C146" s="44" t="str">
        <f t="shared" si="39"/>
        <v>F</v>
      </c>
      <c r="D146" s="45">
        <f t="shared" si="40"/>
        <v>0.78558538326866889</v>
      </c>
      <c r="E146" s="46">
        <f t="shared" si="41"/>
        <v>4339</v>
      </c>
      <c r="F146" s="47" t="str">
        <f t="shared" si="42"/>
        <v>103</v>
      </c>
      <c r="G146" s="48" t="str">
        <f t="shared" si="43"/>
        <v>72바1337</v>
      </c>
      <c r="H146" s="49">
        <f t="shared" si="44"/>
        <v>12</v>
      </c>
      <c r="I146" s="50">
        <f t="shared" si="45"/>
        <v>1809.2240000000002</v>
      </c>
      <c r="J146" s="51">
        <f t="shared" si="46"/>
        <v>3.0111221990480105E-2</v>
      </c>
      <c r="K146" s="51">
        <f t="shared" si="47"/>
        <v>0.38796478455560718</v>
      </c>
      <c r="L146" s="51">
        <f t="shared" si="48"/>
        <v>0.26585983825109549</v>
      </c>
      <c r="M146" s="52">
        <f t="shared" si="49"/>
        <v>20.986999999999998</v>
      </c>
      <c r="N146" s="53">
        <f t="shared" si="50"/>
        <v>2.8188880978806381</v>
      </c>
      <c r="O146" s="53">
        <f t="shared" si="51"/>
        <v>43.167678518525065</v>
      </c>
      <c r="P146" s="111">
        <f t="shared" si="52"/>
        <v>8</v>
      </c>
      <c r="Q146" s="112">
        <f t="shared" si="53"/>
        <v>51</v>
      </c>
      <c r="R146" s="112">
        <f t="shared" si="54"/>
        <v>781</v>
      </c>
      <c r="T146">
        <v>502</v>
      </c>
      <c r="U146">
        <v>4339</v>
      </c>
      <c r="V146" t="s">
        <v>343</v>
      </c>
      <c r="W146">
        <v>1809.2239999999999</v>
      </c>
      <c r="X146">
        <v>1057.7260000000001</v>
      </c>
      <c r="Y146">
        <v>1.71</v>
      </c>
      <c r="Z146">
        <v>20.986999999999998</v>
      </c>
      <c r="AA146">
        <v>105.441918</v>
      </c>
      <c r="AB146">
        <v>3.1749849999999999</v>
      </c>
      <c r="AC146">
        <v>40.907750999999998</v>
      </c>
      <c r="AD146" s="1">
        <v>481</v>
      </c>
      <c r="AE146">
        <v>51</v>
      </c>
      <c r="AF146">
        <v>781</v>
      </c>
      <c r="AG146">
        <v>90</v>
      </c>
      <c r="AH146">
        <v>17.158488999999999</v>
      </c>
      <c r="AI146">
        <v>2325</v>
      </c>
      <c r="AJ146">
        <v>95.5</v>
      </c>
      <c r="AK146">
        <v>8</v>
      </c>
      <c r="AL146">
        <v>3177</v>
      </c>
      <c r="AM146">
        <v>0.78558538326866889</v>
      </c>
      <c r="AN146" t="s">
        <v>70</v>
      </c>
      <c r="AO146">
        <v>376.63900000000001</v>
      </c>
      <c r="AP146" t="s">
        <v>760</v>
      </c>
      <c r="AQ146" t="s">
        <v>116</v>
      </c>
      <c r="AR146" t="s">
        <v>117</v>
      </c>
      <c r="AS146" t="s">
        <v>116</v>
      </c>
      <c r="AT146" t="s">
        <v>117</v>
      </c>
      <c r="AU146" t="s">
        <v>394</v>
      </c>
      <c r="AV146" t="s">
        <v>343</v>
      </c>
      <c r="AW146" t="s">
        <v>70</v>
      </c>
      <c r="AX146">
        <v>4339</v>
      </c>
      <c r="AY146" t="s">
        <v>462</v>
      </c>
      <c r="AZ146">
        <v>2</v>
      </c>
      <c r="BA146" t="s">
        <v>519</v>
      </c>
      <c r="BB146">
        <v>12</v>
      </c>
      <c r="BC146">
        <v>1</v>
      </c>
      <c r="BE146" t="s">
        <v>70</v>
      </c>
      <c r="BF146">
        <v>0</v>
      </c>
      <c r="BG146" t="s">
        <v>389</v>
      </c>
      <c r="BI146" t="s">
        <v>116</v>
      </c>
      <c r="BJ146" t="s">
        <v>343</v>
      </c>
      <c r="BK146" t="s">
        <v>70</v>
      </c>
      <c r="BL146">
        <v>0.78558538326866889</v>
      </c>
      <c r="BM146">
        <v>4339</v>
      </c>
      <c r="BN146" t="s">
        <v>117</v>
      </c>
      <c r="BO146" t="s">
        <v>394</v>
      </c>
      <c r="BP146">
        <v>12</v>
      </c>
      <c r="BQ146">
        <v>1809.2240000000002</v>
      </c>
      <c r="BR146">
        <v>3.0111221990480105E-2</v>
      </c>
      <c r="BS146">
        <v>0.38796478455560718</v>
      </c>
      <c r="BT146">
        <v>0.26585983825109549</v>
      </c>
      <c r="BU146">
        <v>20.986999999999998</v>
      </c>
      <c r="BV146">
        <v>2.8188880978806381</v>
      </c>
      <c r="BW146">
        <v>43.167678518525065</v>
      </c>
      <c r="BX146">
        <v>8</v>
      </c>
      <c r="BY146">
        <v>51</v>
      </c>
      <c r="BZ146">
        <v>781</v>
      </c>
    </row>
    <row r="147" spans="1:78" ht="16.5">
      <c r="A147" s="59" t="str">
        <f t="shared" si="37"/>
        <v>강인여객</v>
      </c>
      <c r="B147" s="60" t="str">
        <f t="shared" si="38"/>
        <v>황운연</v>
      </c>
      <c r="C147" s="61" t="str">
        <f t="shared" si="39"/>
        <v>A</v>
      </c>
      <c r="D147" s="62">
        <f t="shared" si="40"/>
        <v>0.96350980711692424</v>
      </c>
      <c r="E147" s="63">
        <f t="shared" si="41"/>
        <v>4214</v>
      </c>
      <c r="F147" s="64" t="str">
        <f t="shared" si="42"/>
        <v>103-1</v>
      </c>
      <c r="G147" s="65" t="str">
        <f t="shared" si="43"/>
        <v>70바6098</v>
      </c>
      <c r="H147" s="66">
        <f t="shared" si="44"/>
        <v>2</v>
      </c>
      <c r="I147" s="67">
        <f t="shared" si="45"/>
        <v>2341.268</v>
      </c>
      <c r="J147" s="68">
        <f t="shared" si="46"/>
        <v>5.6373691237870373E-2</v>
      </c>
      <c r="K147" s="68">
        <f t="shared" si="47"/>
        <v>0.35390595312602918</v>
      </c>
      <c r="L147" s="68">
        <f t="shared" si="48"/>
        <v>0.1776814956681593</v>
      </c>
      <c r="M147" s="69">
        <f t="shared" si="49"/>
        <v>14.012</v>
      </c>
      <c r="N147" s="70">
        <f t="shared" si="50"/>
        <v>0.17084759198861471</v>
      </c>
      <c r="O147" s="70">
        <f t="shared" si="51"/>
        <v>14.308485829046482</v>
      </c>
      <c r="P147" s="109">
        <f t="shared" si="52"/>
        <v>12</v>
      </c>
      <c r="Q147" s="110">
        <f t="shared" si="53"/>
        <v>4</v>
      </c>
      <c r="R147" s="110">
        <f t="shared" si="54"/>
        <v>335</v>
      </c>
      <c r="T147">
        <v>502</v>
      </c>
      <c r="U147">
        <v>4214</v>
      </c>
      <c r="V147" t="s">
        <v>418</v>
      </c>
      <c r="W147">
        <v>2341.268</v>
      </c>
      <c r="X147">
        <v>1152.4010000000001</v>
      </c>
      <c r="Y147">
        <v>2.032</v>
      </c>
      <c r="Z147">
        <v>14.012</v>
      </c>
      <c r="AA147">
        <v>150.00051999999999</v>
      </c>
      <c r="AB147">
        <v>8.4560829999999996</v>
      </c>
      <c r="AC147">
        <v>53.086077000000003</v>
      </c>
      <c r="AD147" s="1">
        <v>416</v>
      </c>
      <c r="AE147">
        <v>4</v>
      </c>
      <c r="AF147">
        <v>335</v>
      </c>
      <c r="AG147">
        <v>89</v>
      </c>
      <c r="AH147">
        <v>15.608399</v>
      </c>
      <c r="AI147">
        <v>765.3</v>
      </c>
      <c r="AJ147">
        <v>0</v>
      </c>
      <c r="AK147">
        <v>12</v>
      </c>
      <c r="AL147">
        <v>8380</v>
      </c>
      <c r="AM147">
        <v>0.96350980711692424</v>
      </c>
      <c r="AN147" t="s">
        <v>66</v>
      </c>
      <c r="AO147">
        <v>2226.3319999999999</v>
      </c>
      <c r="AP147" t="s">
        <v>761</v>
      </c>
      <c r="AQ147" t="s">
        <v>116</v>
      </c>
      <c r="AR147" t="s">
        <v>118</v>
      </c>
      <c r="AS147" t="s">
        <v>116</v>
      </c>
      <c r="AT147" t="s">
        <v>118</v>
      </c>
      <c r="AU147" t="s">
        <v>221</v>
      </c>
      <c r="AV147" t="s">
        <v>418</v>
      </c>
      <c r="AW147" t="s">
        <v>66</v>
      </c>
      <c r="AX147">
        <v>4214</v>
      </c>
      <c r="AY147" t="s">
        <v>480</v>
      </c>
      <c r="AZ147">
        <v>5</v>
      </c>
      <c r="BA147" t="s">
        <v>489</v>
      </c>
      <c r="BB147">
        <v>2</v>
      </c>
      <c r="BC147">
        <v>1</v>
      </c>
      <c r="BE147" t="s">
        <v>68</v>
      </c>
      <c r="BF147">
        <v>1</v>
      </c>
      <c r="BG147" t="s">
        <v>386</v>
      </c>
      <c r="BI147" t="s">
        <v>116</v>
      </c>
      <c r="BJ147" t="s">
        <v>418</v>
      </c>
      <c r="BK147" t="s">
        <v>66</v>
      </c>
      <c r="BL147">
        <v>0.96350980711692424</v>
      </c>
      <c r="BM147">
        <v>4214</v>
      </c>
      <c r="BN147" t="s">
        <v>118</v>
      </c>
      <c r="BO147" t="s">
        <v>221</v>
      </c>
      <c r="BP147">
        <v>2</v>
      </c>
      <c r="BQ147">
        <v>2341.268</v>
      </c>
      <c r="BR147">
        <v>5.6373691237870373E-2</v>
      </c>
      <c r="BS147">
        <v>0.35390595312602918</v>
      </c>
      <c r="BT147">
        <v>0.1776814956681593</v>
      </c>
      <c r="BU147">
        <v>14.012</v>
      </c>
      <c r="BV147">
        <v>0.17084759198861471</v>
      </c>
      <c r="BW147">
        <v>14.308485829046482</v>
      </c>
      <c r="BX147">
        <v>12</v>
      </c>
      <c r="BY147">
        <v>4</v>
      </c>
      <c r="BZ147">
        <v>335</v>
      </c>
    </row>
    <row r="148" spans="1:78" ht="16.5">
      <c r="A148" s="42" t="str">
        <f t="shared" si="37"/>
        <v>강인여객</v>
      </c>
      <c r="B148" s="43" t="str">
        <f t="shared" si="38"/>
        <v>황지영</v>
      </c>
      <c r="C148" s="44" t="str">
        <f t="shared" si="39"/>
        <v>S</v>
      </c>
      <c r="D148" s="45">
        <f t="shared" si="40"/>
        <v>1.0257142857142856</v>
      </c>
      <c r="E148" s="46">
        <f t="shared" si="41"/>
        <v>3195</v>
      </c>
      <c r="F148" s="47" t="str">
        <f t="shared" si="42"/>
        <v>103-1</v>
      </c>
      <c r="G148" s="48" t="str">
        <f t="shared" si="43"/>
        <v>70바6098</v>
      </c>
      <c r="H148" s="49">
        <f t="shared" si="44"/>
        <v>1</v>
      </c>
      <c r="I148" s="50">
        <f t="shared" si="45"/>
        <v>2041.135</v>
      </c>
      <c r="J148" s="51">
        <f t="shared" si="46"/>
        <v>2.6071144014446952E-2</v>
      </c>
      <c r="K148" s="51">
        <f t="shared" si="47"/>
        <v>0.3466269992161391</v>
      </c>
      <c r="L148" s="51">
        <f t="shared" si="48"/>
        <v>0.19988878736585283</v>
      </c>
      <c r="M148" s="52">
        <f t="shared" si="49"/>
        <v>13.154</v>
      </c>
      <c r="N148" s="53">
        <f t="shared" si="50"/>
        <v>0.14697704953371532</v>
      </c>
      <c r="O148" s="53">
        <f t="shared" si="51"/>
        <v>9.7494776190697827</v>
      </c>
      <c r="P148" s="111">
        <f t="shared" si="52"/>
        <v>2</v>
      </c>
      <c r="Q148" s="112">
        <f t="shared" si="53"/>
        <v>3</v>
      </c>
      <c r="R148" s="112">
        <f t="shared" si="54"/>
        <v>199</v>
      </c>
      <c r="T148">
        <v>502</v>
      </c>
      <c r="U148">
        <v>3195</v>
      </c>
      <c r="V148" t="s">
        <v>344</v>
      </c>
      <c r="W148">
        <v>2041.135</v>
      </c>
      <c r="X148">
        <v>947.59199999999998</v>
      </c>
      <c r="Y148">
        <v>2.1539999999999999</v>
      </c>
      <c r="Z148">
        <v>13.154</v>
      </c>
      <c r="AA148">
        <v>121.40802100000001</v>
      </c>
      <c r="AB148">
        <v>3.1652459999999998</v>
      </c>
      <c r="AC148">
        <v>42.083297999999999</v>
      </c>
      <c r="AD148" s="1">
        <v>408</v>
      </c>
      <c r="AE148">
        <v>3</v>
      </c>
      <c r="AF148">
        <v>199</v>
      </c>
      <c r="AG148">
        <v>87</v>
      </c>
      <c r="AH148">
        <v>16.812192</v>
      </c>
      <c r="AI148">
        <v>1098.0999999999999</v>
      </c>
      <c r="AJ148">
        <v>7.4</v>
      </c>
      <c r="AK148">
        <v>2</v>
      </c>
      <c r="AL148">
        <v>603</v>
      </c>
      <c r="AM148">
        <v>1.0257142857142856</v>
      </c>
      <c r="AN148" t="s">
        <v>71</v>
      </c>
      <c r="AO148">
        <v>2041.135</v>
      </c>
      <c r="AP148" t="s">
        <v>762</v>
      </c>
      <c r="AQ148" t="s">
        <v>116</v>
      </c>
      <c r="AR148" t="s">
        <v>118</v>
      </c>
      <c r="AS148" t="s">
        <v>116</v>
      </c>
      <c r="AT148" t="s">
        <v>118</v>
      </c>
      <c r="AU148" t="s">
        <v>221</v>
      </c>
      <c r="AV148" t="s">
        <v>344</v>
      </c>
      <c r="AW148" t="s">
        <v>71</v>
      </c>
      <c r="AX148">
        <v>3195</v>
      </c>
      <c r="AY148" t="s">
        <v>470</v>
      </c>
      <c r="AZ148">
        <v>19</v>
      </c>
      <c r="BA148" t="s">
        <v>763</v>
      </c>
      <c r="BB148">
        <v>1</v>
      </c>
      <c r="BC148">
        <v>1</v>
      </c>
      <c r="BE148" t="s">
        <v>66</v>
      </c>
      <c r="BF148">
        <v>1</v>
      </c>
      <c r="BG148" t="s">
        <v>386</v>
      </c>
      <c r="BI148" t="s">
        <v>116</v>
      </c>
      <c r="BJ148" t="s">
        <v>344</v>
      </c>
      <c r="BK148" t="s">
        <v>71</v>
      </c>
      <c r="BL148">
        <v>1.0257142857142856</v>
      </c>
      <c r="BM148">
        <v>3195</v>
      </c>
      <c r="BN148" t="s">
        <v>118</v>
      </c>
      <c r="BO148" t="s">
        <v>221</v>
      </c>
      <c r="BP148">
        <v>1</v>
      </c>
      <c r="BQ148">
        <v>2041.135</v>
      </c>
      <c r="BR148">
        <v>2.6071144014446952E-2</v>
      </c>
      <c r="BS148">
        <v>0.3466269992161391</v>
      </c>
      <c r="BT148">
        <v>0.19988878736585283</v>
      </c>
      <c r="BU148">
        <v>13.154</v>
      </c>
      <c r="BV148">
        <v>0.14697704953371532</v>
      </c>
      <c r="BW148">
        <v>9.7494776190697827</v>
      </c>
      <c r="BX148">
        <v>2</v>
      </c>
      <c r="BY148">
        <v>3</v>
      </c>
      <c r="BZ148">
        <v>199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148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4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18"/>
      <c r="B1" s="25"/>
      <c r="C1" s="34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41.25">
      <c r="A2" s="261" t="s">
        <v>764</v>
      </c>
      <c r="B2" s="262"/>
      <c r="C2" s="263"/>
      <c r="D2" s="264"/>
      <c r="E2" s="261"/>
      <c r="F2" s="265"/>
      <c r="G2" s="261"/>
      <c r="H2" s="261"/>
      <c r="I2" s="261"/>
      <c r="J2" s="261"/>
      <c r="K2" s="122"/>
      <c r="L2" s="122"/>
      <c r="M2" s="122"/>
      <c r="N2" s="122"/>
      <c r="O2" s="122"/>
      <c r="P2" s="122"/>
      <c r="Q2" s="122"/>
      <c r="R2" s="122"/>
    </row>
    <row r="3" spans="1:18">
      <c r="A3" s="122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</row>
    <row r="4" spans="1:18" ht="26.25">
      <c r="A4" s="266" t="s">
        <v>765</v>
      </c>
      <c r="B4" s="267"/>
      <c r="C4" s="268"/>
      <c r="D4" s="269"/>
      <c r="E4" s="270"/>
      <c r="F4" s="271"/>
      <c r="G4" s="122"/>
      <c r="H4" s="270"/>
      <c r="I4" s="122"/>
      <c r="J4" s="122"/>
      <c r="K4" s="122"/>
      <c r="L4" s="122"/>
      <c r="M4" s="122"/>
      <c r="N4" s="122"/>
      <c r="O4" s="122"/>
      <c r="P4" s="122"/>
      <c r="Q4" s="122"/>
      <c r="R4" s="122"/>
    </row>
    <row r="5" spans="1:18" ht="26.25">
      <c r="A5" s="125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</row>
    <row r="6" spans="1:18" ht="17.25">
      <c r="A6" s="126" t="s">
        <v>766</v>
      </c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</row>
    <row r="7" spans="1:18" ht="17.25">
      <c r="A7" s="126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</row>
    <row r="8" spans="1:18" ht="17.25">
      <c r="A8" s="123" t="s">
        <v>162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</row>
    <row r="9" spans="1:18">
      <c r="A9" s="124"/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</row>
    <row r="10" spans="1:18">
      <c r="A10" s="124" t="s">
        <v>575</v>
      </c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</row>
    <row r="11" spans="1:18">
      <c r="A11" s="124"/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</row>
    <row r="12" spans="1:18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</row>
    <row r="13" spans="1:18" ht="37.5" customHeight="1">
      <c r="A13" s="272" t="s">
        <v>0</v>
      </c>
      <c r="B13" s="273" t="s">
        <v>74</v>
      </c>
      <c r="C13" s="274" t="s">
        <v>65</v>
      </c>
      <c r="D13" s="274" t="s">
        <v>154</v>
      </c>
      <c r="E13" s="275" t="s">
        <v>140</v>
      </c>
      <c r="F13" s="273" t="s">
        <v>145</v>
      </c>
      <c r="G13" s="275" t="s">
        <v>143</v>
      </c>
      <c r="H13" s="275" t="s">
        <v>147</v>
      </c>
      <c r="I13" s="114" t="s">
        <v>149</v>
      </c>
      <c r="J13" s="275" t="s">
        <v>11</v>
      </c>
      <c r="K13" s="275" t="s">
        <v>12</v>
      </c>
      <c r="L13" s="275" t="s">
        <v>13</v>
      </c>
      <c r="M13" s="275" t="s">
        <v>105</v>
      </c>
      <c r="N13" s="275" t="s">
        <v>6</v>
      </c>
      <c r="O13" s="275" t="s">
        <v>7</v>
      </c>
      <c r="P13" s="275" t="s">
        <v>157</v>
      </c>
      <c r="Q13" s="276" t="s">
        <v>159</v>
      </c>
      <c r="R13" s="276" t="s">
        <v>160</v>
      </c>
    </row>
    <row r="14" spans="1:18" ht="16.5">
      <c r="A14" s="277" t="s">
        <v>116</v>
      </c>
      <c r="B14" s="278" t="s">
        <v>354</v>
      </c>
      <c r="C14" s="279" t="s">
        <v>67</v>
      </c>
      <c r="D14" s="280">
        <v>0.84069898364622742</v>
      </c>
      <c r="E14" s="281">
        <v>2887</v>
      </c>
      <c r="F14" s="115" t="s">
        <v>117</v>
      </c>
      <c r="G14" s="282" t="s">
        <v>173</v>
      </c>
      <c r="H14" s="283">
        <v>13</v>
      </c>
      <c r="I14" s="116">
        <v>1959.8809999999996</v>
      </c>
      <c r="J14" s="284">
        <v>1.7265976854069293E-2</v>
      </c>
      <c r="K14" s="284">
        <v>0.38869112304084552</v>
      </c>
      <c r="L14" s="284">
        <v>0.22756483684468598</v>
      </c>
      <c r="M14" s="285">
        <v>17.123999999999999</v>
      </c>
      <c r="N14" s="286">
        <v>0.96551067146761482</v>
      </c>
      <c r="O14" s="286">
        <v>44.799695156097329</v>
      </c>
      <c r="P14" s="287">
        <v>65</v>
      </c>
      <c r="Q14" s="288">
        <v>27</v>
      </c>
      <c r="R14" s="288">
        <v>1062</v>
      </c>
    </row>
    <row r="15" spans="1:18" ht="16.5">
      <c r="A15" s="277" t="s">
        <v>116</v>
      </c>
      <c r="B15" s="278" t="s">
        <v>246</v>
      </c>
      <c r="C15" s="279" t="s">
        <v>67</v>
      </c>
      <c r="D15" s="280">
        <v>0.83889566370127533</v>
      </c>
      <c r="E15" s="281">
        <v>887</v>
      </c>
      <c r="F15" s="115" t="s">
        <v>119</v>
      </c>
      <c r="G15" s="282" t="s">
        <v>225</v>
      </c>
      <c r="H15" s="283">
        <v>3</v>
      </c>
      <c r="I15" s="116">
        <v>3060.0450000000001</v>
      </c>
      <c r="J15" s="284">
        <v>1.1188316545202085E-2</v>
      </c>
      <c r="K15" s="284">
        <v>0.36184384618236104</v>
      </c>
      <c r="L15" s="284">
        <v>0.17744837085729132</v>
      </c>
      <c r="M15" s="285">
        <v>17.14</v>
      </c>
      <c r="N15" s="286" t="s">
        <v>460</v>
      </c>
      <c r="O15" s="286" t="s">
        <v>460</v>
      </c>
      <c r="P15" s="287">
        <v>59</v>
      </c>
      <c r="Q15" s="288">
        <v>44</v>
      </c>
      <c r="R15" s="288">
        <v>4811</v>
      </c>
    </row>
    <row r="16" spans="1:18" ht="16.5">
      <c r="A16" s="277" t="s">
        <v>116</v>
      </c>
      <c r="B16" s="278" t="s">
        <v>248</v>
      </c>
      <c r="C16" s="279" t="s">
        <v>70</v>
      </c>
      <c r="D16" s="280">
        <v>0.77964760460415672</v>
      </c>
      <c r="E16" s="281">
        <v>21</v>
      </c>
      <c r="F16" s="115" t="s">
        <v>117</v>
      </c>
      <c r="G16" s="282" t="s">
        <v>181</v>
      </c>
      <c r="H16" s="283">
        <v>2</v>
      </c>
      <c r="I16" s="116">
        <v>625.577</v>
      </c>
      <c r="J16" s="284">
        <v>2.3302728382418085E-2</v>
      </c>
      <c r="K16" s="284">
        <v>0.3602001293699808</v>
      </c>
      <c r="L16" s="284">
        <v>0.2110051999993606</v>
      </c>
      <c r="M16" s="285">
        <v>18.388999999999999</v>
      </c>
      <c r="N16" s="286">
        <v>0</v>
      </c>
      <c r="O16" s="286">
        <v>3.6766057575646163</v>
      </c>
      <c r="P16" s="287">
        <v>1</v>
      </c>
      <c r="Q16" s="288">
        <v>0</v>
      </c>
      <c r="R16" s="288">
        <v>23</v>
      </c>
    </row>
    <row r="17" spans="1:18" ht="16.5">
      <c r="A17" s="277" t="s">
        <v>116</v>
      </c>
      <c r="B17" s="278" t="s">
        <v>431</v>
      </c>
      <c r="C17" s="279" t="s">
        <v>70</v>
      </c>
      <c r="D17" s="280">
        <v>0.79893478200970003</v>
      </c>
      <c r="E17" s="281">
        <v>391</v>
      </c>
      <c r="F17" s="115" t="s">
        <v>117</v>
      </c>
      <c r="G17" s="282" t="s">
        <v>180</v>
      </c>
      <c r="H17" s="283">
        <v>15</v>
      </c>
      <c r="I17" s="116">
        <v>1940.7930000000003</v>
      </c>
      <c r="J17" s="284">
        <v>3.9666645990802191E-2</v>
      </c>
      <c r="K17" s="284">
        <v>0.42371470870348493</v>
      </c>
      <c r="L17" s="284">
        <v>0.14427092430774432</v>
      </c>
      <c r="M17" s="285">
        <v>19.577999999999999</v>
      </c>
      <c r="N17" s="286">
        <v>2.0724490507241322</v>
      </c>
      <c r="O17" s="286">
        <v>60.540632875698897</v>
      </c>
      <c r="P17" s="287">
        <v>34</v>
      </c>
      <c r="Q17" s="288">
        <v>47</v>
      </c>
      <c r="R17" s="288">
        <v>1292</v>
      </c>
    </row>
    <row r="18" spans="1:18" ht="16.5">
      <c r="A18" s="277" t="s">
        <v>116</v>
      </c>
      <c r="B18" s="278" t="s">
        <v>410</v>
      </c>
      <c r="C18" s="279" t="s">
        <v>70</v>
      </c>
      <c r="D18" s="280">
        <v>0.76868801041122425</v>
      </c>
      <c r="E18" s="281">
        <v>5225</v>
      </c>
      <c r="F18" s="115" t="s">
        <v>120</v>
      </c>
      <c r="G18" s="282" t="s">
        <v>404</v>
      </c>
      <c r="H18" s="283">
        <v>3</v>
      </c>
      <c r="I18" s="116">
        <v>3420.777</v>
      </c>
      <c r="J18" s="284">
        <v>1.8067052561905127E-2</v>
      </c>
      <c r="K18" s="284">
        <v>0.37392431295334283</v>
      </c>
      <c r="L18" s="284">
        <v>0.16041396101301417</v>
      </c>
      <c r="M18" s="285">
        <v>18.716999999999999</v>
      </c>
      <c r="N18" s="286">
        <v>0.17539874712674927</v>
      </c>
      <c r="O18" s="286">
        <v>1.2862574789294947</v>
      </c>
      <c r="P18" s="287">
        <v>80</v>
      </c>
      <c r="Q18" s="288">
        <v>6</v>
      </c>
      <c r="R18" s="288">
        <v>44</v>
      </c>
    </row>
    <row r="19" spans="1:18" ht="16.5">
      <c r="A19" s="277" t="s">
        <v>116</v>
      </c>
      <c r="B19" s="278" t="s">
        <v>260</v>
      </c>
      <c r="C19" s="279" t="s">
        <v>67</v>
      </c>
      <c r="D19" s="280">
        <v>0.82387890250518625</v>
      </c>
      <c r="E19" s="281">
        <v>4554</v>
      </c>
      <c r="F19" s="115" t="s">
        <v>118</v>
      </c>
      <c r="G19" s="282" t="s">
        <v>210</v>
      </c>
      <c r="H19" s="283">
        <v>10</v>
      </c>
      <c r="I19" s="116">
        <v>1762.076</v>
      </c>
      <c r="J19" s="284">
        <v>1.2391557390347734E-2</v>
      </c>
      <c r="K19" s="284">
        <v>0.4258341831019159</v>
      </c>
      <c r="L19" s="284">
        <v>0.25708312240788705</v>
      </c>
      <c r="M19" s="285">
        <v>16.937000000000001</v>
      </c>
      <c r="N19" s="286">
        <v>1.4187810287410985</v>
      </c>
      <c r="O19" s="286">
        <v>36.377545576921769</v>
      </c>
      <c r="P19" s="287">
        <v>26</v>
      </c>
      <c r="Q19" s="288">
        <v>25</v>
      </c>
      <c r="R19" s="288">
        <v>641</v>
      </c>
    </row>
    <row r="20" spans="1:18" ht="16.5">
      <c r="A20" s="277" t="s">
        <v>116</v>
      </c>
      <c r="B20" s="278" t="s">
        <v>411</v>
      </c>
      <c r="C20" s="279" t="s">
        <v>67</v>
      </c>
      <c r="D20" s="280">
        <v>0.81909224335668296</v>
      </c>
      <c r="E20" s="281">
        <v>7884</v>
      </c>
      <c r="F20" s="115" t="s">
        <v>117</v>
      </c>
      <c r="G20" s="282" t="s">
        <v>393</v>
      </c>
      <c r="H20" s="283">
        <v>3</v>
      </c>
      <c r="I20" s="116">
        <v>2352.8999999999996</v>
      </c>
      <c r="J20" s="284">
        <v>2.9764733287884065E-2</v>
      </c>
      <c r="K20" s="284">
        <v>0.4039236848392021</v>
      </c>
      <c r="L20" s="284">
        <v>0.24480428407497129</v>
      </c>
      <c r="M20" s="285">
        <v>21.573</v>
      </c>
      <c r="N20" s="286">
        <v>0</v>
      </c>
      <c r="O20" s="286">
        <v>57.759515697427872</v>
      </c>
      <c r="P20" s="287">
        <v>21</v>
      </c>
      <c r="Q20" s="288">
        <v>143</v>
      </c>
      <c r="R20" s="288">
        <v>3048</v>
      </c>
    </row>
    <row r="21" spans="1:18" ht="16.5">
      <c r="A21" s="277" t="s">
        <v>116</v>
      </c>
      <c r="B21" s="278" t="s">
        <v>277</v>
      </c>
      <c r="C21" s="279" t="s">
        <v>67</v>
      </c>
      <c r="D21" s="280">
        <v>0.80929997706928936</v>
      </c>
      <c r="E21" s="281">
        <v>1960</v>
      </c>
      <c r="F21" s="115" t="s">
        <v>117</v>
      </c>
      <c r="G21" s="282" t="s">
        <v>180</v>
      </c>
      <c r="H21" s="283">
        <v>2</v>
      </c>
      <c r="I21" s="116">
        <v>2128.2069999999999</v>
      </c>
      <c r="J21" s="284">
        <v>5.5816809981913034E-3</v>
      </c>
      <c r="K21" s="284">
        <v>0.37694873847577182</v>
      </c>
      <c r="L21" s="284">
        <v>0.25185520017554686</v>
      </c>
      <c r="M21" s="285">
        <v>17.922000000000001</v>
      </c>
      <c r="N21" s="286">
        <v>0.37590328384409977</v>
      </c>
      <c r="O21" s="286">
        <v>16.539744489140389</v>
      </c>
      <c r="P21" s="287">
        <v>89</v>
      </c>
      <c r="Q21" s="288">
        <v>8</v>
      </c>
      <c r="R21" s="288">
        <v>352</v>
      </c>
    </row>
    <row r="22" spans="1:18" ht="16.5">
      <c r="A22" s="277" t="s">
        <v>116</v>
      </c>
      <c r="B22" s="278" t="s">
        <v>356</v>
      </c>
      <c r="C22" s="279" t="s">
        <v>70</v>
      </c>
      <c r="D22" s="280">
        <v>0.79450931118547019</v>
      </c>
      <c r="E22" s="281">
        <v>4646</v>
      </c>
      <c r="F22" s="115" t="s">
        <v>90</v>
      </c>
      <c r="G22" s="282" t="s">
        <v>309</v>
      </c>
      <c r="H22" s="283">
        <v>11</v>
      </c>
      <c r="I22" s="116">
        <v>2710.8240000000001</v>
      </c>
      <c r="J22" s="284">
        <v>4.7178028167958387E-2</v>
      </c>
      <c r="K22" s="284">
        <v>0.36306751415916949</v>
      </c>
      <c r="L22" s="284">
        <v>0.2232845444599143</v>
      </c>
      <c r="M22" s="285">
        <v>21.437999999999999</v>
      </c>
      <c r="N22" s="286">
        <v>1.5069760432669568</v>
      </c>
      <c r="O22" s="286">
        <v>67.562759273135228</v>
      </c>
      <c r="P22" s="287">
        <v>34</v>
      </c>
      <c r="Q22" s="288">
        <v>40</v>
      </c>
      <c r="R22" s="288">
        <v>1961</v>
      </c>
    </row>
    <row r="23" spans="1:18" ht="16.5">
      <c r="A23" s="277" t="s">
        <v>116</v>
      </c>
      <c r="B23" s="278" t="s">
        <v>280</v>
      </c>
      <c r="C23" s="279" t="s">
        <v>67</v>
      </c>
      <c r="D23" s="280">
        <v>0.83983246917794885</v>
      </c>
      <c r="E23" s="281">
        <v>1104</v>
      </c>
      <c r="F23" s="115" t="s">
        <v>119</v>
      </c>
      <c r="G23" s="282" t="s">
        <v>227</v>
      </c>
      <c r="H23" s="283">
        <v>5</v>
      </c>
      <c r="I23" s="116">
        <v>12220.795999999998</v>
      </c>
      <c r="J23" s="284">
        <v>3.9512635442202584E-2</v>
      </c>
      <c r="K23" s="284">
        <v>0.32046932703270714</v>
      </c>
      <c r="L23" s="284">
        <v>0.18296680510827609</v>
      </c>
      <c r="M23" s="285">
        <v>16.132000000000001</v>
      </c>
      <c r="N23" s="286">
        <v>1.9556827558532197</v>
      </c>
      <c r="O23" s="286">
        <v>46.347226481810189</v>
      </c>
      <c r="P23" s="287">
        <v>148</v>
      </c>
      <c r="Q23" s="288">
        <v>239</v>
      </c>
      <c r="R23" s="288">
        <v>5664</v>
      </c>
    </row>
    <row r="24" spans="1:18" ht="16.5">
      <c r="A24" s="277" t="s">
        <v>116</v>
      </c>
      <c r="B24" s="278" t="s">
        <v>282</v>
      </c>
      <c r="C24" s="279" t="s">
        <v>67</v>
      </c>
      <c r="D24" s="280">
        <v>0.80664131185861798</v>
      </c>
      <c r="E24" s="281">
        <v>4916</v>
      </c>
      <c r="F24" s="115" t="s">
        <v>118</v>
      </c>
      <c r="G24" s="282" t="s">
        <v>215</v>
      </c>
      <c r="H24" s="283">
        <v>2</v>
      </c>
      <c r="I24" s="116">
        <v>1345.4760000000001</v>
      </c>
      <c r="J24" s="284">
        <v>1.7204810778161331E-2</v>
      </c>
      <c r="K24" s="284">
        <v>0.36675447658383137</v>
      </c>
      <c r="L24" s="284">
        <v>0.16351090617744202</v>
      </c>
      <c r="M24" s="285">
        <v>15.951000000000001</v>
      </c>
      <c r="N24" s="286">
        <v>0.44593883502938736</v>
      </c>
      <c r="O24" s="286">
        <v>24.526635926616304</v>
      </c>
      <c r="P24" s="287">
        <v>8</v>
      </c>
      <c r="Q24" s="288">
        <v>6</v>
      </c>
      <c r="R24" s="288">
        <v>330</v>
      </c>
    </row>
    <row r="25" spans="1:18" ht="16.5">
      <c r="A25" s="277" t="s">
        <v>116</v>
      </c>
      <c r="B25" s="278" t="s">
        <v>288</v>
      </c>
      <c r="C25" s="279" t="s">
        <v>67</v>
      </c>
      <c r="D25" s="280">
        <v>0.82887486302394708</v>
      </c>
      <c r="E25" s="281">
        <v>7561</v>
      </c>
      <c r="F25" s="115" t="s">
        <v>117</v>
      </c>
      <c r="G25" s="282" t="s">
        <v>190</v>
      </c>
      <c r="H25" s="283">
        <v>2</v>
      </c>
      <c r="I25" s="116">
        <v>2024.989</v>
      </c>
      <c r="J25" s="284">
        <v>2.9986763525141898E-2</v>
      </c>
      <c r="K25" s="284">
        <v>0.43718896477219504</v>
      </c>
      <c r="L25" s="284">
        <v>0.27753108348134992</v>
      </c>
      <c r="M25" s="285">
        <v>17.209</v>
      </c>
      <c r="N25" s="286">
        <v>0.79012774884209247</v>
      </c>
      <c r="O25" s="286">
        <v>71.012731427183056</v>
      </c>
      <c r="P25" s="287">
        <v>46</v>
      </c>
      <c r="Q25" s="288">
        <v>16</v>
      </c>
      <c r="R25" s="288">
        <v>1451</v>
      </c>
    </row>
    <row r="26" spans="1:18" ht="16.5">
      <c r="A26" s="277" t="s">
        <v>116</v>
      </c>
      <c r="B26" s="278" t="s">
        <v>567</v>
      </c>
      <c r="C26" s="279" t="s">
        <v>67</v>
      </c>
      <c r="D26" s="280">
        <v>0.80308632648349598</v>
      </c>
      <c r="E26" s="281">
        <v>9400</v>
      </c>
      <c r="F26" s="115" t="s">
        <v>117</v>
      </c>
      <c r="G26" s="282" t="s">
        <v>195</v>
      </c>
      <c r="H26" s="283">
        <v>2</v>
      </c>
      <c r="I26" s="116">
        <v>1928.944</v>
      </c>
      <c r="J26" s="284">
        <v>4.0054495219579718E-2</v>
      </c>
      <c r="K26" s="284">
        <v>0.40199427836405527</v>
      </c>
      <c r="L26" s="284">
        <v>0.13271510214915519</v>
      </c>
      <c r="M26" s="285">
        <v>19.841999999999999</v>
      </c>
      <c r="N26" s="286">
        <v>0</v>
      </c>
      <c r="O26" s="286">
        <v>8.9167959256463636</v>
      </c>
      <c r="P26" s="287">
        <v>704</v>
      </c>
      <c r="Q26" s="288">
        <v>0</v>
      </c>
      <c r="R26" s="288">
        <v>172</v>
      </c>
    </row>
    <row r="27" spans="1:18" ht="16.5">
      <c r="A27" s="277" t="s">
        <v>116</v>
      </c>
      <c r="B27" s="278" t="s">
        <v>292</v>
      </c>
      <c r="C27" s="279" t="s">
        <v>70</v>
      </c>
      <c r="D27" s="280">
        <v>0.76235069600872096</v>
      </c>
      <c r="E27" s="281">
        <v>1445</v>
      </c>
      <c r="F27" s="115" t="s">
        <v>119</v>
      </c>
      <c r="G27" s="282" t="s">
        <v>228</v>
      </c>
      <c r="H27" s="283">
        <v>6</v>
      </c>
      <c r="I27" s="116">
        <v>3805.0749999999998</v>
      </c>
      <c r="J27" s="284">
        <v>1.2117015441713725E-2</v>
      </c>
      <c r="K27" s="284">
        <v>0.35980238259330116</v>
      </c>
      <c r="L27" s="284">
        <v>0.15794695242537926</v>
      </c>
      <c r="M27" s="285">
        <v>19.518999999999998</v>
      </c>
      <c r="N27" s="286">
        <v>0.35140207671599299</v>
      </c>
      <c r="O27" s="286">
        <v>81.10359930605118</v>
      </c>
      <c r="P27" s="287">
        <v>58</v>
      </c>
      <c r="Q27" s="288">
        <v>32</v>
      </c>
      <c r="R27" s="288">
        <v>3698</v>
      </c>
    </row>
    <row r="28" spans="1:18" ht="16.5">
      <c r="A28" s="277" t="s">
        <v>116</v>
      </c>
      <c r="B28" s="278" t="s">
        <v>295</v>
      </c>
      <c r="C28" s="279" t="s">
        <v>67</v>
      </c>
      <c r="D28" s="280">
        <v>0.81301668621810619</v>
      </c>
      <c r="E28" s="281">
        <v>6000</v>
      </c>
      <c r="F28" s="115" t="s">
        <v>119</v>
      </c>
      <c r="G28" s="282" t="s">
        <v>233</v>
      </c>
      <c r="H28" s="283">
        <v>4</v>
      </c>
      <c r="I28" s="116">
        <v>3446.7629999999999</v>
      </c>
      <c r="J28" s="284">
        <v>7.2840629185184772E-4</v>
      </c>
      <c r="K28" s="284">
        <v>0.30894773521462665</v>
      </c>
      <c r="L28" s="284">
        <v>0.22571902970990462</v>
      </c>
      <c r="M28" s="285">
        <v>18.27</v>
      </c>
      <c r="N28" s="286">
        <v>2.9607864559415731</v>
      </c>
      <c r="O28" s="286">
        <v>68.127696351215604</v>
      </c>
      <c r="P28" s="287">
        <v>3</v>
      </c>
      <c r="Q28" s="288">
        <v>103</v>
      </c>
      <c r="R28" s="288">
        <v>2374</v>
      </c>
    </row>
    <row r="29" spans="1:18" ht="16.5">
      <c r="A29" s="277" t="s">
        <v>116</v>
      </c>
      <c r="B29" s="278" t="s">
        <v>296</v>
      </c>
      <c r="C29" s="279" t="s">
        <v>67</v>
      </c>
      <c r="D29" s="280">
        <v>0.83271911196338</v>
      </c>
      <c r="E29" s="281">
        <v>7164</v>
      </c>
      <c r="F29" s="115" t="s">
        <v>117</v>
      </c>
      <c r="G29" s="282" t="s">
        <v>183</v>
      </c>
      <c r="H29" s="283">
        <v>14</v>
      </c>
      <c r="I29" s="116">
        <v>2381.42</v>
      </c>
      <c r="J29" s="284">
        <v>4.6312245489122092E-2</v>
      </c>
      <c r="K29" s="284">
        <v>0.38637433205484184</v>
      </c>
      <c r="L29" s="284">
        <v>0.18224420723769852</v>
      </c>
      <c r="M29" s="285">
        <v>19.152999999999999</v>
      </c>
      <c r="N29" s="286">
        <v>0.93859217999126265</v>
      </c>
      <c r="O29" s="286">
        <v>50.086691786806469</v>
      </c>
      <c r="P29" s="287">
        <v>87</v>
      </c>
      <c r="Q29" s="288">
        <v>31</v>
      </c>
      <c r="R29" s="288">
        <v>1899</v>
      </c>
    </row>
    <row r="30" spans="1:18" ht="16.5">
      <c r="A30" s="277" t="s">
        <v>116</v>
      </c>
      <c r="B30" s="278" t="s">
        <v>299</v>
      </c>
      <c r="C30" s="279" t="s">
        <v>67</v>
      </c>
      <c r="D30" s="280">
        <v>0.82668316532698549</v>
      </c>
      <c r="E30" s="281">
        <v>1370</v>
      </c>
      <c r="F30" s="115" t="s">
        <v>117</v>
      </c>
      <c r="G30" s="282" t="s">
        <v>169</v>
      </c>
      <c r="H30" s="283">
        <v>3</v>
      </c>
      <c r="I30" s="116">
        <v>2334.491</v>
      </c>
      <c r="J30" s="284">
        <v>2.1176476158380787E-2</v>
      </c>
      <c r="K30" s="284">
        <v>0.40170251113453426</v>
      </c>
      <c r="L30" s="284">
        <v>0.24673472718464109</v>
      </c>
      <c r="M30" s="285">
        <v>20.029</v>
      </c>
      <c r="N30" s="286" t="s">
        <v>460</v>
      </c>
      <c r="O30" s="286" t="s">
        <v>460</v>
      </c>
      <c r="P30" s="287">
        <v>18</v>
      </c>
      <c r="Q30" s="288">
        <v>33</v>
      </c>
      <c r="R30" s="288">
        <v>2391</v>
      </c>
    </row>
    <row r="31" spans="1:18" ht="16.5">
      <c r="A31" s="277" t="s">
        <v>116</v>
      </c>
      <c r="B31" s="278" t="s">
        <v>382</v>
      </c>
      <c r="C31" s="279" t="s">
        <v>70</v>
      </c>
      <c r="D31" s="280">
        <v>0.78655890093505232</v>
      </c>
      <c r="E31" s="281">
        <v>1633</v>
      </c>
      <c r="F31" s="115" t="s">
        <v>118</v>
      </c>
      <c r="G31" s="282" t="s">
        <v>212</v>
      </c>
      <c r="H31" s="283">
        <v>6</v>
      </c>
      <c r="I31" s="116">
        <v>2118.4160000000002</v>
      </c>
      <c r="J31" s="284">
        <v>2.5261462095931692E-2</v>
      </c>
      <c r="K31" s="284">
        <v>0.39878933538539413</v>
      </c>
      <c r="L31" s="284">
        <v>0.26198820250602334</v>
      </c>
      <c r="M31" s="285">
        <v>16.978999999999999</v>
      </c>
      <c r="N31" s="286">
        <v>1.1801270383154205</v>
      </c>
      <c r="O31" s="286">
        <v>18.976442776111963</v>
      </c>
      <c r="P31" s="287">
        <v>18</v>
      </c>
      <c r="Q31" s="288">
        <v>25</v>
      </c>
      <c r="R31" s="288">
        <v>402</v>
      </c>
    </row>
    <row r="32" spans="1:18" ht="16.5">
      <c r="A32" s="277" t="s">
        <v>116</v>
      </c>
      <c r="B32" s="278" t="s">
        <v>383</v>
      </c>
      <c r="C32" s="279" t="s">
        <v>67</v>
      </c>
      <c r="D32" s="280">
        <v>0.8219047619047618</v>
      </c>
      <c r="E32" s="281">
        <v>5183</v>
      </c>
      <c r="F32" s="115" t="s">
        <v>117</v>
      </c>
      <c r="G32" s="282" t="s">
        <v>396</v>
      </c>
      <c r="H32" s="283">
        <v>1</v>
      </c>
      <c r="I32" s="116">
        <v>2049.1559999999999</v>
      </c>
      <c r="J32" s="284">
        <v>2.33859510453409E-2</v>
      </c>
      <c r="K32" s="284">
        <v>0.38240107937490558</v>
      </c>
      <c r="L32" s="284">
        <v>0.37430044369486754</v>
      </c>
      <c r="M32" s="285">
        <v>17.731000000000002</v>
      </c>
      <c r="N32" s="286">
        <v>1.3664162220933886</v>
      </c>
      <c r="O32" s="286">
        <v>44.213324900593221</v>
      </c>
      <c r="P32" s="287">
        <v>9</v>
      </c>
      <c r="Q32" s="288">
        <v>28</v>
      </c>
      <c r="R32" s="288">
        <v>906</v>
      </c>
    </row>
    <row r="33" spans="1:18" ht="16.5">
      <c r="A33" s="277" t="s">
        <v>116</v>
      </c>
      <c r="B33" s="278" t="s">
        <v>308</v>
      </c>
      <c r="C33" s="279" t="s">
        <v>67</v>
      </c>
      <c r="D33" s="280">
        <v>0.81619047619047613</v>
      </c>
      <c r="E33" s="281">
        <v>4</v>
      </c>
      <c r="F33" s="115" t="s">
        <v>117</v>
      </c>
      <c r="G33" s="282" t="s">
        <v>187</v>
      </c>
      <c r="H33" s="283">
        <v>1</v>
      </c>
      <c r="I33" s="116">
        <v>2173.857</v>
      </c>
      <c r="J33" s="284">
        <v>2.3502124727641384E-2</v>
      </c>
      <c r="K33" s="284">
        <v>0.43652622558330112</v>
      </c>
      <c r="L33" s="284">
        <v>0.283827317068234</v>
      </c>
      <c r="M33" s="285">
        <v>20.48</v>
      </c>
      <c r="N33" s="286" t="s">
        <v>460</v>
      </c>
      <c r="O33" s="286" t="s">
        <v>460</v>
      </c>
      <c r="P33" s="287">
        <v>31</v>
      </c>
      <c r="Q33" s="288">
        <v>13</v>
      </c>
      <c r="R33" s="288">
        <v>2097</v>
      </c>
    </row>
    <row r="34" spans="1:18" ht="16.5">
      <c r="A34" s="277" t="s">
        <v>116</v>
      </c>
      <c r="B34" s="278" t="s">
        <v>437</v>
      </c>
      <c r="C34" s="279" t="s">
        <v>67</v>
      </c>
      <c r="D34" s="280">
        <v>0.84061302121219694</v>
      </c>
      <c r="E34" s="281">
        <v>5933</v>
      </c>
      <c r="F34" s="115" t="s">
        <v>117</v>
      </c>
      <c r="G34" s="282" t="s">
        <v>187</v>
      </c>
      <c r="H34" s="283">
        <v>2</v>
      </c>
      <c r="I34" s="116">
        <v>2310.3239999999996</v>
      </c>
      <c r="J34" s="284">
        <v>5.4570467498069077E-2</v>
      </c>
      <c r="K34" s="284">
        <v>0.3739379674190102</v>
      </c>
      <c r="L34" s="284">
        <v>0.2757189034957867</v>
      </c>
      <c r="M34" s="285">
        <v>19.395</v>
      </c>
      <c r="N34" s="286">
        <v>1.0820993072833076</v>
      </c>
      <c r="O34" s="286">
        <v>17.400156861115587</v>
      </c>
      <c r="P34" s="287">
        <v>19</v>
      </c>
      <c r="Q34" s="288">
        <v>25</v>
      </c>
      <c r="R34" s="288">
        <v>402</v>
      </c>
    </row>
    <row r="35" spans="1:18" ht="16.5">
      <c r="A35" s="277" t="s">
        <v>116</v>
      </c>
      <c r="B35" s="278" t="s">
        <v>415</v>
      </c>
      <c r="C35" s="279" t="s">
        <v>70</v>
      </c>
      <c r="D35" s="280">
        <v>0.742604993126046</v>
      </c>
      <c r="E35" s="281">
        <v>7679</v>
      </c>
      <c r="F35" s="115" t="s">
        <v>117</v>
      </c>
      <c r="G35" s="282" t="s">
        <v>393</v>
      </c>
      <c r="H35" s="283">
        <v>3</v>
      </c>
      <c r="I35" s="116">
        <v>1861.308</v>
      </c>
      <c r="J35" s="284">
        <v>2.1793223781003922E-2</v>
      </c>
      <c r="K35" s="284">
        <v>0.38947062274987498</v>
      </c>
      <c r="L35" s="284">
        <v>0.23316936262026489</v>
      </c>
      <c r="M35" s="285">
        <v>21.516999999999999</v>
      </c>
      <c r="N35" s="286">
        <v>3.0086369370356758</v>
      </c>
      <c r="O35" s="286">
        <v>67.157074487403477</v>
      </c>
      <c r="P35" s="287">
        <v>23</v>
      </c>
      <c r="Q35" s="288">
        <v>56</v>
      </c>
      <c r="R35" s="288">
        <v>1250</v>
      </c>
    </row>
    <row r="36" spans="1:18" ht="16.5">
      <c r="A36" s="277" t="s">
        <v>116</v>
      </c>
      <c r="B36" s="278" t="s">
        <v>314</v>
      </c>
      <c r="C36" s="279" t="s">
        <v>70</v>
      </c>
      <c r="D36" s="280">
        <v>0.77026740860275933</v>
      </c>
      <c r="E36" s="281">
        <v>6377</v>
      </c>
      <c r="F36" s="115" t="s">
        <v>117</v>
      </c>
      <c r="G36" s="282" t="s">
        <v>182</v>
      </c>
      <c r="H36" s="283">
        <v>2</v>
      </c>
      <c r="I36" s="116">
        <v>2290.7469999999998</v>
      </c>
      <c r="J36" s="284">
        <v>3.5232032416118067E-2</v>
      </c>
      <c r="K36" s="284">
        <v>0.40328185466601035</v>
      </c>
      <c r="L36" s="284">
        <v>0.28942523988899693</v>
      </c>
      <c r="M36" s="285">
        <v>18.108000000000001</v>
      </c>
      <c r="N36" s="286">
        <v>0.74211599971537678</v>
      </c>
      <c r="O36" s="286">
        <v>14.100203994592158</v>
      </c>
      <c r="P36" s="287">
        <v>29</v>
      </c>
      <c r="Q36" s="288">
        <v>17</v>
      </c>
      <c r="R36" s="288">
        <v>323</v>
      </c>
    </row>
    <row r="37" spans="1:18" ht="16.5">
      <c r="A37" s="277" t="s">
        <v>116</v>
      </c>
      <c r="B37" s="278" t="s">
        <v>319</v>
      </c>
      <c r="C37" s="279" t="s">
        <v>70</v>
      </c>
      <c r="D37" s="280">
        <v>0.79881405678316197</v>
      </c>
      <c r="E37" s="281">
        <v>1350</v>
      </c>
      <c r="F37" s="115" t="s">
        <v>90</v>
      </c>
      <c r="G37" s="282" t="s">
        <v>243</v>
      </c>
      <c r="H37" s="283">
        <v>4</v>
      </c>
      <c r="I37" s="116">
        <v>3583.817</v>
      </c>
      <c r="J37" s="284">
        <v>2.6394430683983408E-2</v>
      </c>
      <c r="K37" s="284">
        <v>0.38710700451142815</v>
      </c>
      <c r="L37" s="284">
        <v>0.22266761946829317</v>
      </c>
      <c r="M37" s="285">
        <v>15.451000000000001</v>
      </c>
      <c r="N37" s="286">
        <v>3.0414499401057586</v>
      </c>
      <c r="O37" s="286">
        <v>52.011584296854444</v>
      </c>
      <c r="P37" s="287">
        <v>56</v>
      </c>
      <c r="Q37" s="288">
        <v>109</v>
      </c>
      <c r="R37" s="288">
        <v>1864</v>
      </c>
    </row>
    <row r="38" spans="1:18" ht="16.5">
      <c r="A38" s="277" t="s">
        <v>116</v>
      </c>
      <c r="B38" s="278" t="s">
        <v>320</v>
      </c>
      <c r="C38" s="279" t="s">
        <v>70</v>
      </c>
      <c r="D38" s="280">
        <v>0.7632263052396201</v>
      </c>
      <c r="E38" s="281">
        <v>91</v>
      </c>
      <c r="F38" s="115" t="s">
        <v>119</v>
      </c>
      <c r="G38" s="282" t="s">
        <v>231</v>
      </c>
      <c r="H38" s="283">
        <v>4</v>
      </c>
      <c r="I38" s="116">
        <v>2803.7690000000002</v>
      </c>
      <c r="J38" s="284">
        <v>1.9495287009999546E-2</v>
      </c>
      <c r="K38" s="284">
        <v>0.36069219553744009</v>
      </c>
      <c r="L38" s="284">
        <v>0.18617796259249605</v>
      </c>
      <c r="M38" s="285">
        <v>18.234999999999999</v>
      </c>
      <c r="N38" s="286">
        <v>0.64199297445688286</v>
      </c>
      <c r="O38" s="286">
        <v>36.985928583988191</v>
      </c>
      <c r="P38" s="287">
        <v>38</v>
      </c>
      <c r="Q38" s="288">
        <v>18</v>
      </c>
      <c r="R38" s="288">
        <v>1037</v>
      </c>
    </row>
    <row r="39" spans="1:18" ht="16.5">
      <c r="A39" s="277" t="s">
        <v>116</v>
      </c>
      <c r="B39" s="278" t="s">
        <v>322</v>
      </c>
      <c r="C39" s="279" t="s">
        <v>67</v>
      </c>
      <c r="D39" s="280">
        <v>0.84654138840435256</v>
      </c>
      <c r="E39" s="281">
        <v>7017</v>
      </c>
      <c r="F39" s="115" t="s">
        <v>117</v>
      </c>
      <c r="G39" s="282" t="s">
        <v>198</v>
      </c>
      <c r="H39" s="283">
        <v>13</v>
      </c>
      <c r="I39" s="116">
        <v>1970.376</v>
      </c>
      <c r="J39" s="284">
        <v>3.1286451422645876E-2</v>
      </c>
      <c r="K39" s="284">
        <v>0.3684022294150443</v>
      </c>
      <c r="L39" s="284">
        <v>0.14667251326650346</v>
      </c>
      <c r="M39" s="285">
        <v>16.399000000000001</v>
      </c>
      <c r="N39" s="286">
        <v>2.334579795937425</v>
      </c>
      <c r="O39" s="286">
        <v>31.821337653320992</v>
      </c>
      <c r="P39" s="287">
        <v>10</v>
      </c>
      <c r="Q39" s="288">
        <v>46</v>
      </c>
      <c r="R39" s="288">
        <v>627</v>
      </c>
    </row>
    <row r="40" spans="1:18" ht="16.5">
      <c r="A40" s="277" t="s">
        <v>116</v>
      </c>
      <c r="B40" s="278" t="s">
        <v>323</v>
      </c>
      <c r="C40" s="279" t="s">
        <v>67</v>
      </c>
      <c r="D40" s="280">
        <v>0.81625864598691911</v>
      </c>
      <c r="E40" s="281">
        <v>6487</v>
      </c>
      <c r="F40" s="115" t="s">
        <v>117</v>
      </c>
      <c r="G40" s="282" t="s">
        <v>175</v>
      </c>
      <c r="H40" s="283">
        <v>3</v>
      </c>
      <c r="I40" s="116">
        <v>2277.6200000000003</v>
      </c>
      <c r="J40" s="284">
        <v>4.0917635350563961E-2</v>
      </c>
      <c r="K40" s="284">
        <v>0.3601451286296673</v>
      </c>
      <c r="L40" s="284">
        <v>0.2278694426638333</v>
      </c>
      <c r="M40" s="285">
        <v>17.881</v>
      </c>
      <c r="N40" s="286">
        <v>1.1854479676153176</v>
      </c>
      <c r="O40" s="286">
        <v>44.651873446843631</v>
      </c>
      <c r="P40" s="287">
        <v>15</v>
      </c>
      <c r="Q40" s="288">
        <v>27</v>
      </c>
      <c r="R40" s="288">
        <v>1017</v>
      </c>
    </row>
    <row r="41" spans="1:18" ht="16.5">
      <c r="A41" s="277" t="s">
        <v>116</v>
      </c>
      <c r="B41" s="278" t="s">
        <v>378</v>
      </c>
      <c r="C41" s="279" t="s">
        <v>67</v>
      </c>
      <c r="D41" s="280">
        <v>0.84280988757871333</v>
      </c>
      <c r="E41" s="281">
        <v>2116</v>
      </c>
      <c r="F41" s="115" t="s">
        <v>117</v>
      </c>
      <c r="G41" s="282" t="s">
        <v>363</v>
      </c>
      <c r="H41" s="283">
        <v>2</v>
      </c>
      <c r="I41" s="116">
        <v>2345.5480000000002</v>
      </c>
      <c r="J41" s="284">
        <v>1.123544664886668E-2</v>
      </c>
      <c r="K41" s="284">
        <v>0.40979111377966004</v>
      </c>
      <c r="L41" s="284">
        <v>0.36537303862466258</v>
      </c>
      <c r="M41" s="285">
        <v>19.527999999999999</v>
      </c>
      <c r="N41" s="286">
        <v>1.5774565261508184</v>
      </c>
      <c r="O41" s="286">
        <v>17.39465574782524</v>
      </c>
      <c r="P41" s="287">
        <v>87</v>
      </c>
      <c r="Q41" s="288">
        <v>37</v>
      </c>
      <c r="R41" s="288">
        <v>408</v>
      </c>
    </row>
    <row r="42" spans="1:18" ht="16.5">
      <c r="A42" s="277" t="s">
        <v>116</v>
      </c>
      <c r="B42" s="278" t="s">
        <v>339</v>
      </c>
      <c r="C42" s="279" t="s">
        <v>67</v>
      </c>
      <c r="D42" s="280">
        <v>0.84502045416849969</v>
      </c>
      <c r="E42" s="281">
        <v>231</v>
      </c>
      <c r="F42" s="115" t="s">
        <v>117</v>
      </c>
      <c r="G42" s="282" t="s">
        <v>197</v>
      </c>
      <c r="H42" s="283">
        <v>4</v>
      </c>
      <c r="I42" s="116">
        <v>1350.5360000000001</v>
      </c>
      <c r="J42" s="284">
        <v>1.5223809875374398E-2</v>
      </c>
      <c r="K42" s="284">
        <v>0.42611198526054772</v>
      </c>
      <c r="L42" s="284">
        <v>0.26582038538772751</v>
      </c>
      <c r="M42" s="285">
        <v>16.454999999999998</v>
      </c>
      <c r="N42" s="286">
        <v>0.3702233779773364</v>
      </c>
      <c r="O42" s="286">
        <v>40.5024375507206</v>
      </c>
      <c r="P42" s="287">
        <v>28</v>
      </c>
      <c r="Q42" s="288">
        <v>5</v>
      </c>
      <c r="R42" s="288">
        <v>547</v>
      </c>
    </row>
    <row r="43" spans="1:18" ht="16.5">
      <c r="A43" s="277" t="s">
        <v>116</v>
      </c>
      <c r="B43" s="278" t="s">
        <v>340</v>
      </c>
      <c r="C43" s="279" t="s">
        <v>67</v>
      </c>
      <c r="D43" s="280">
        <v>0.80248097703507448</v>
      </c>
      <c r="E43" s="281">
        <v>2999</v>
      </c>
      <c r="F43" s="115" t="s">
        <v>117</v>
      </c>
      <c r="G43" s="282" t="s">
        <v>190</v>
      </c>
      <c r="H43" s="283">
        <v>2</v>
      </c>
      <c r="I43" s="116">
        <v>1945.4260000000002</v>
      </c>
      <c r="J43" s="284">
        <v>5.1155644120013055E-2</v>
      </c>
      <c r="K43" s="284">
        <v>0.40961752808737695</v>
      </c>
      <c r="L43" s="284">
        <v>0.32537860602253699</v>
      </c>
      <c r="M43" s="285">
        <v>17.75</v>
      </c>
      <c r="N43" s="286">
        <v>1.8504944418343332</v>
      </c>
      <c r="O43" s="286">
        <v>62.094369048218738</v>
      </c>
      <c r="P43" s="287">
        <v>36</v>
      </c>
      <c r="Q43" s="288">
        <v>36</v>
      </c>
      <c r="R43" s="288">
        <v>1208</v>
      </c>
    </row>
    <row r="44" spans="1:18" ht="16.5">
      <c r="A44" s="277" t="s">
        <v>116</v>
      </c>
      <c r="B44" s="278" t="s">
        <v>343</v>
      </c>
      <c r="C44" s="279" t="s">
        <v>70</v>
      </c>
      <c r="D44" s="280">
        <v>0.78558538326866889</v>
      </c>
      <c r="E44" s="281">
        <v>4339</v>
      </c>
      <c r="F44" s="115" t="s">
        <v>117</v>
      </c>
      <c r="G44" s="282" t="s">
        <v>394</v>
      </c>
      <c r="H44" s="283">
        <v>12</v>
      </c>
      <c r="I44" s="116">
        <v>1809.2240000000002</v>
      </c>
      <c r="J44" s="284">
        <v>3.0111221990480105E-2</v>
      </c>
      <c r="K44" s="284">
        <v>0.38796478455560718</v>
      </c>
      <c r="L44" s="284">
        <v>0.26585983825109549</v>
      </c>
      <c r="M44" s="285">
        <v>20.986999999999998</v>
      </c>
      <c r="N44" s="286">
        <v>2.8188880978806381</v>
      </c>
      <c r="O44" s="286">
        <v>43.167678518525065</v>
      </c>
      <c r="P44" s="287">
        <v>8</v>
      </c>
      <c r="Q44" s="288">
        <v>51</v>
      </c>
      <c r="R44" s="288">
        <v>781</v>
      </c>
    </row>
  </sheetData>
  <phoneticPr fontId="3" type="noConversion"/>
  <conditionalFormatting sqref="C14:D44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56"/>
  <sheetViews>
    <sheetView showGridLines="0" zoomScaleNormal="100" zoomScaleSheetLayoutView="85" workbookViewId="0"/>
  </sheetViews>
  <sheetFormatPr defaultRowHeight="13.5"/>
  <cols>
    <col min="1" max="2" width="9.140625" style="122"/>
    <col min="3" max="3" width="9.85546875" style="122" customWidth="1"/>
    <col min="4" max="16384" width="9.140625" style="122"/>
  </cols>
  <sheetData>
    <row r="1" spans="1:11" ht="3.75" customHeight="1">
      <c r="A1" s="117"/>
      <c r="B1" s="118"/>
      <c r="C1" s="119"/>
      <c r="D1" s="120"/>
      <c r="E1" s="120"/>
      <c r="F1" s="121"/>
      <c r="G1" s="120"/>
      <c r="H1" s="120"/>
      <c r="I1" s="120"/>
      <c r="J1" s="120"/>
      <c r="K1" s="120"/>
    </row>
    <row r="2" spans="1:11" ht="41.25">
      <c r="A2" s="320" t="s">
        <v>767</v>
      </c>
      <c r="B2" s="320"/>
      <c r="C2" s="320"/>
      <c r="D2" s="320"/>
      <c r="E2" s="320"/>
      <c r="F2" s="320"/>
      <c r="G2" s="320"/>
      <c r="H2" s="320"/>
      <c r="I2" s="320"/>
      <c r="J2" s="320"/>
      <c r="K2" s="320"/>
    </row>
    <row r="4" spans="1:11" ht="17.25">
      <c r="A4" s="123" t="s">
        <v>345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</row>
    <row r="6" spans="1:11" ht="26.25">
      <c r="A6" s="125"/>
    </row>
    <row r="7" spans="1:11" ht="130.5" customHeight="1">
      <c r="A7" s="125"/>
    </row>
    <row r="8" spans="1:11" ht="26.25">
      <c r="A8" s="125"/>
    </row>
    <row r="9" spans="1:11" ht="26.25">
      <c r="A9" s="125"/>
    </row>
    <row r="10" spans="1:11" ht="40.5" customHeight="1">
      <c r="A10" s="125" t="s">
        <v>346</v>
      </c>
    </row>
    <row r="11" spans="1:11" ht="19.5" customHeight="1">
      <c r="A11" s="125"/>
    </row>
    <row r="12" spans="1:11" ht="17.25">
      <c r="A12" s="126" t="s">
        <v>347</v>
      </c>
    </row>
    <row r="13" spans="1:11" ht="40.5">
      <c r="A13" s="303" t="s">
        <v>0</v>
      </c>
      <c r="B13" s="304" t="s">
        <v>74</v>
      </c>
      <c r="C13" s="305" t="s">
        <v>65</v>
      </c>
      <c r="D13" s="305" t="s">
        <v>154</v>
      </c>
      <c r="E13" s="306" t="s">
        <v>140</v>
      </c>
      <c r="F13" s="304" t="s">
        <v>145</v>
      </c>
      <c r="G13" s="306" t="s">
        <v>143</v>
      </c>
      <c r="H13" s="306" t="s">
        <v>147</v>
      </c>
      <c r="I13" s="307" t="s">
        <v>149</v>
      </c>
      <c r="J13" s="306" t="s">
        <v>6</v>
      </c>
      <c r="K13" s="306" t="s">
        <v>7</v>
      </c>
    </row>
    <row r="14" spans="1:11" ht="16.5">
      <c r="A14" s="308" t="s">
        <v>116</v>
      </c>
      <c r="B14" s="309" t="s">
        <v>244</v>
      </c>
      <c r="C14" s="310" t="s">
        <v>69</v>
      </c>
      <c r="D14" s="311">
        <v>0.88357961784483341</v>
      </c>
      <c r="E14" s="312">
        <v>3893</v>
      </c>
      <c r="F14" s="115" t="s">
        <v>117</v>
      </c>
      <c r="G14" s="313" t="s">
        <v>165</v>
      </c>
      <c r="H14" s="314">
        <v>3</v>
      </c>
      <c r="I14" s="116">
        <v>2385.2709999999997</v>
      </c>
      <c r="J14" s="315">
        <v>0.46116353236173169</v>
      </c>
      <c r="K14" s="316">
        <v>63.347099763506961</v>
      </c>
    </row>
    <row r="15" spans="1:11" ht="16.5">
      <c r="A15" s="308" t="s">
        <v>116</v>
      </c>
      <c r="B15" s="309" t="s">
        <v>354</v>
      </c>
      <c r="C15" s="310" t="s">
        <v>67</v>
      </c>
      <c r="D15" s="311">
        <v>0.84069898364622742</v>
      </c>
      <c r="E15" s="312">
        <v>2887</v>
      </c>
      <c r="F15" s="115" t="s">
        <v>117</v>
      </c>
      <c r="G15" s="313" t="s">
        <v>173</v>
      </c>
      <c r="H15" s="314">
        <v>13</v>
      </c>
      <c r="I15" s="116">
        <v>1959.8809999999996</v>
      </c>
      <c r="J15" s="315">
        <v>0.96551067146761482</v>
      </c>
      <c r="K15" s="316">
        <v>44.799695156097329</v>
      </c>
    </row>
    <row r="16" spans="1:11" ht="16.5">
      <c r="A16" s="308" t="s">
        <v>116</v>
      </c>
      <c r="B16" s="309" t="s">
        <v>247</v>
      </c>
      <c r="C16" s="310" t="s">
        <v>69</v>
      </c>
      <c r="D16" s="311">
        <v>0.89392288603136882</v>
      </c>
      <c r="E16" s="312">
        <v>1614</v>
      </c>
      <c r="F16" s="115" t="s">
        <v>117</v>
      </c>
      <c r="G16" s="313" t="s">
        <v>171</v>
      </c>
      <c r="H16" s="314">
        <v>11</v>
      </c>
      <c r="I16" s="116">
        <v>1967.711</v>
      </c>
      <c r="J16" s="315">
        <v>0.59352240439163417</v>
      </c>
      <c r="K16" s="316">
        <v>38.902695778760751</v>
      </c>
    </row>
    <row r="17" spans="1:11" ht="16.5">
      <c r="A17" s="308" t="s">
        <v>116</v>
      </c>
      <c r="B17" s="309" t="s">
        <v>608</v>
      </c>
      <c r="C17" s="310" t="s">
        <v>68</v>
      </c>
      <c r="D17" s="311">
        <v>0.91283989684372191</v>
      </c>
      <c r="E17" s="312">
        <v>2278</v>
      </c>
      <c r="F17" s="115" t="s">
        <v>119</v>
      </c>
      <c r="G17" s="313" t="s">
        <v>233</v>
      </c>
      <c r="H17" s="314">
        <v>2</v>
      </c>
      <c r="I17" s="116">
        <v>412.90600000000001</v>
      </c>
      <c r="J17" s="315">
        <v>0</v>
      </c>
      <c r="K17" s="316">
        <v>34.87476568516805</v>
      </c>
    </row>
    <row r="18" spans="1:11" ht="16.5">
      <c r="A18" s="308" t="s">
        <v>116</v>
      </c>
      <c r="B18" s="309" t="s">
        <v>431</v>
      </c>
      <c r="C18" s="310" t="s">
        <v>70</v>
      </c>
      <c r="D18" s="311">
        <v>0.79893478200970003</v>
      </c>
      <c r="E18" s="312">
        <v>391</v>
      </c>
      <c r="F18" s="115" t="s">
        <v>117</v>
      </c>
      <c r="G18" s="313" t="s">
        <v>180</v>
      </c>
      <c r="H18" s="314">
        <v>15</v>
      </c>
      <c r="I18" s="116">
        <v>1940.7930000000003</v>
      </c>
      <c r="J18" s="315">
        <v>2.0724490507241322</v>
      </c>
      <c r="K18" s="316">
        <v>60.540632875698897</v>
      </c>
    </row>
    <row r="19" spans="1:11" ht="16.5">
      <c r="A19" s="308" t="s">
        <v>116</v>
      </c>
      <c r="B19" s="309" t="s">
        <v>260</v>
      </c>
      <c r="C19" s="310" t="s">
        <v>67</v>
      </c>
      <c r="D19" s="311">
        <v>0.82387890250518625</v>
      </c>
      <c r="E19" s="312">
        <v>4554</v>
      </c>
      <c r="F19" s="115" t="s">
        <v>118</v>
      </c>
      <c r="G19" s="313" t="s">
        <v>210</v>
      </c>
      <c r="H19" s="314">
        <v>10</v>
      </c>
      <c r="I19" s="116">
        <v>1762.076</v>
      </c>
      <c r="J19" s="315">
        <v>1.4187810287410985</v>
      </c>
      <c r="K19" s="316">
        <v>36.377545576921769</v>
      </c>
    </row>
    <row r="20" spans="1:11" ht="16.5">
      <c r="A20" s="308" t="s">
        <v>116</v>
      </c>
      <c r="B20" s="309" t="s">
        <v>264</v>
      </c>
      <c r="C20" s="310" t="s">
        <v>68</v>
      </c>
      <c r="D20" s="311">
        <v>0.90352280658445183</v>
      </c>
      <c r="E20" s="312">
        <v>5010</v>
      </c>
      <c r="F20" s="115" t="s">
        <v>118</v>
      </c>
      <c r="G20" s="313" t="s">
        <v>204</v>
      </c>
      <c r="H20" s="314">
        <v>3</v>
      </c>
      <c r="I20" s="116">
        <v>2267.5589999999997</v>
      </c>
      <c r="J20" s="315">
        <v>0.30870200069766657</v>
      </c>
      <c r="K20" s="316">
        <v>23.946455196976135</v>
      </c>
    </row>
    <row r="21" spans="1:11" ht="16.5">
      <c r="A21" s="308" t="s">
        <v>116</v>
      </c>
      <c r="B21" s="309" t="s">
        <v>411</v>
      </c>
      <c r="C21" s="310" t="s">
        <v>67</v>
      </c>
      <c r="D21" s="311">
        <v>0.81909224335668296</v>
      </c>
      <c r="E21" s="312">
        <v>7884</v>
      </c>
      <c r="F21" s="115" t="s">
        <v>117</v>
      </c>
      <c r="G21" s="313" t="s">
        <v>393</v>
      </c>
      <c r="H21" s="314">
        <v>3</v>
      </c>
      <c r="I21" s="116">
        <v>2352.8999999999996</v>
      </c>
      <c r="J21" s="315">
        <v>0</v>
      </c>
      <c r="K21" s="316">
        <v>57.759515697427872</v>
      </c>
    </row>
    <row r="22" spans="1:11" ht="16.5">
      <c r="A22" s="308" t="s">
        <v>116</v>
      </c>
      <c r="B22" s="309" t="s">
        <v>267</v>
      </c>
      <c r="C22" s="310" t="s">
        <v>69</v>
      </c>
      <c r="D22" s="311">
        <v>0.85440439385291089</v>
      </c>
      <c r="E22" s="312">
        <v>9059</v>
      </c>
      <c r="F22" s="115" t="s">
        <v>118</v>
      </c>
      <c r="G22" s="313" t="s">
        <v>203</v>
      </c>
      <c r="H22" s="314">
        <v>3</v>
      </c>
      <c r="I22" s="116">
        <v>3677.3710000000001</v>
      </c>
      <c r="J22" s="315">
        <v>4.8948012044474165</v>
      </c>
      <c r="K22" s="316">
        <v>24.147685941940587</v>
      </c>
    </row>
    <row r="23" spans="1:11" ht="16.5">
      <c r="A23" s="308" t="s">
        <v>116</v>
      </c>
      <c r="B23" s="309" t="s">
        <v>271</v>
      </c>
      <c r="C23" s="310" t="s">
        <v>68</v>
      </c>
      <c r="D23" s="311">
        <v>0.92989421847327647</v>
      </c>
      <c r="E23" s="312">
        <v>3551</v>
      </c>
      <c r="F23" s="115" t="s">
        <v>117</v>
      </c>
      <c r="G23" s="313" t="s">
        <v>181</v>
      </c>
      <c r="H23" s="314">
        <v>3</v>
      </c>
      <c r="I23" s="116">
        <v>728.74900000000002</v>
      </c>
      <c r="J23" s="315">
        <v>1.2349931183439016</v>
      </c>
      <c r="K23" s="316">
        <v>41.303658735723822</v>
      </c>
    </row>
    <row r="24" spans="1:11" ht="16.5">
      <c r="A24" s="308" t="s">
        <v>116</v>
      </c>
      <c r="B24" s="309" t="s">
        <v>412</v>
      </c>
      <c r="C24" s="310" t="s">
        <v>69</v>
      </c>
      <c r="D24" s="311">
        <v>0.86549685051977299</v>
      </c>
      <c r="E24" s="312">
        <v>2078</v>
      </c>
      <c r="F24" s="115" t="s">
        <v>120</v>
      </c>
      <c r="G24" s="313" t="s">
        <v>404</v>
      </c>
      <c r="H24" s="314">
        <v>2</v>
      </c>
      <c r="I24" s="116">
        <v>3682.6510000000003</v>
      </c>
      <c r="J24" s="315">
        <v>5.4308703159761808E-2</v>
      </c>
      <c r="K24" s="316">
        <v>31.79774570004054</v>
      </c>
    </row>
    <row r="25" spans="1:11" ht="16.5">
      <c r="A25" s="308" t="s">
        <v>116</v>
      </c>
      <c r="B25" s="309" t="s">
        <v>356</v>
      </c>
      <c r="C25" s="310" t="s">
        <v>70</v>
      </c>
      <c r="D25" s="311">
        <v>0.79450931118547019</v>
      </c>
      <c r="E25" s="312">
        <v>4646</v>
      </c>
      <c r="F25" s="115" t="s">
        <v>90</v>
      </c>
      <c r="G25" s="313" t="s">
        <v>309</v>
      </c>
      <c r="H25" s="314">
        <v>11</v>
      </c>
      <c r="I25" s="116">
        <v>2710.8240000000001</v>
      </c>
      <c r="J25" s="315">
        <v>1.5069760432669568</v>
      </c>
      <c r="K25" s="316">
        <v>67.562759273135228</v>
      </c>
    </row>
    <row r="26" spans="1:11" ht="16.5">
      <c r="A26" s="308" t="s">
        <v>116</v>
      </c>
      <c r="B26" s="309" t="s">
        <v>380</v>
      </c>
      <c r="C26" s="310" t="s">
        <v>69</v>
      </c>
      <c r="D26" s="311">
        <v>0.86196872552774695</v>
      </c>
      <c r="E26" s="312">
        <v>1258</v>
      </c>
      <c r="F26" s="115" t="s">
        <v>117</v>
      </c>
      <c r="G26" s="313" t="s">
        <v>396</v>
      </c>
      <c r="H26" s="314">
        <v>2</v>
      </c>
      <c r="I26" s="116">
        <v>2137.4259999999999</v>
      </c>
      <c r="J26" s="315">
        <v>0.6549934360300661</v>
      </c>
      <c r="K26" s="316">
        <v>39.299606161803965</v>
      </c>
    </row>
    <row r="27" spans="1:11" ht="16.5">
      <c r="A27" s="308" t="s">
        <v>116</v>
      </c>
      <c r="B27" s="309" t="s">
        <v>280</v>
      </c>
      <c r="C27" s="310" t="s">
        <v>67</v>
      </c>
      <c r="D27" s="311">
        <v>0.83983246917794885</v>
      </c>
      <c r="E27" s="312">
        <v>1104</v>
      </c>
      <c r="F27" s="115" t="s">
        <v>119</v>
      </c>
      <c r="G27" s="313" t="s">
        <v>227</v>
      </c>
      <c r="H27" s="314">
        <v>5</v>
      </c>
      <c r="I27" s="116">
        <v>12220.795999999998</v>
      </c>
      <c r="J27" s="315">
        <v>1.9556827558532197</v>
      </c>
      <c r="K27" s="316">
        <v>46.347226481810189</v>
      </c>
    </row>
    <row r="28" spans="1:11" ht="16.5">
      <c r="A28" s="308" t="s">
        <v>116</v>
      </c>
      <c r="B28" s="309" t="s">
        <v>282</v>
      </c>
      <c r="C28" s="310" t="s">
        <v>67</v>
      </c>
      <c r="D28" s="311">
        <v>0.80664131185861798</v>
      </c>
      <c r="E28" s="312">
        <v>4916</v>
      </c>
      <c r="F28" s="115" t="s">
        <v>118</v>
      </c>
      <c r="G28" s="313" t="s">
        <v>215</v>
      </c>
      <c r="H28" s="314">
        <v>2</v>
      </c>
      <c r="I28" s="116">
        <v>1345.4760000000001</v>
      </c>
      <c r="J28" s="315">
        <v>0.44593883502938736</v>
      </c>
      <c r="K28" s="316">
        <v>24.526635926616304</v>
      </c>
    </row>
    <row r="29" spans="1:11" ht="16.5">
      <c r="A29" s="308" t="s">
        <v>116</v>
      </c>
      <c r="B29" s="309" t="s">
        <v>284</v>
      </c>
      <c r="C29" s="310" t="s">
        <v>68</v>
      </c>
      <c r="D29" s="311">
        <v>0.91131576180654628</v>
      </c>
      <c r="E29" s="312">
        <v>9896</v>
      </c>
      <c r="F29" s="115" t="s">
        <v>120</v>
      </c>
      <c r="G29" s="313" t="s">
        <v>239</v>
      </c>
      <c r="H29" s="314">
        <v>3</v>
      </c>
      <c r="I29" s="116">
        <v>3456.3690000000001</v>
      </c>
      <c r="J29" s="315">
        <v>0.17359257648705911</v>
      </c>
      <c r="K29" s="316">
        <v>26.183546953464749</v>
      </c>
    </row>
    <row r="30" spans="1:11" ht="16.5">
      <c r="A30" s="308" t="s">
        <v>116</v>
      </c>
      <c r="B30" s="309" t="s">
        <v>357</v>
      </c>
      <c r="C30" s="310" t="s">
        <v>68</v>
      </c>
      <c r="D30" s="311">
        <v>0.92819509495410113</v>
      </c>
      <c r="E30" s="312">
        <v>7080</v>
      </c>
      <c r="F30" s="115" t="s">
        <v>117</v>
      </c>
      <c r="G30" s="313" t="s">
        <v>173</v>
      </c>
      <c r="H30" s="314">
        <v>12</v>
      </c>
      <c r="I30" s="116">
        <v>2316.5069999999996</v>
      </c>
      <c r="J30" s="315">
        <v>0.64752664248370506</v>
      </c>
      <c r="K30" s="316">
        <v>28.707014483444258</v>
      </c>
    </row>
    <row r="31" spans="1:11" ht="16.5">
      <c r="A31" s="308" t="s">
        <v>116</v>
      </c>
      <c r="B31" s="309" t="s">
        <v>287</v>
      </c>
      <c r="C31" s="310" t="s">
        <v>69</v>
      </c>
      <c r="D31" s="311">
        <v>0.88269170199440083</v>
      </c>
      <c r="E31" s="312">
        <v>8197</v>
      </c>
      <c r="F31" s="115" t="s">
        <v>117</v>
      </c>
      <c r="G31" s="313" t="s">
        <v>188</v>
      </c>
      <c r="H31" s="314">
        <v>2</v>
      </c>
      <c r="I31" s="116">
        <v>2326.9859999999999</v>
      </c>
      <c r="J31" s="315">
        <v>1.1602992024876815</v>
      </c>
      <c r="K31" s="316">
        <v>36.184145499801033</v>
      </c>
    </row>
    <row r="32" spans="1:11" ht="16.5">
      <c r="A32" s="308" t="s">
        <v>116</v>
      </c>
      <c r="B32" s="309" t="s">
        <v>288</v>
      </c>
      <c r="C32" s="310" t="s">
        <v>67</v>
      </c>
      <c r="D32" s="311">
        <v>0.82887486302394708</v>
      </c>
      <c r="E32" s="312">
        <v>7561</v>
      </c>
      <c r="F32" s="115" t="s">
        <v>117</v>
      </c>
      <c r="G32" s="313" t="s">
        <v>190</v>
      </c>
      <c r="H32" s="314">
        <v>2</v>
      </c>
      <c r="I32" s="116">
        <v>2024.989</v>
      </c>
      <c r="J32" s="315">
        <v>0.79012774884209247</v>
      </c>
      <c r="K32" s="316">
        <v>71.012731427183056</v>
      </c>
    </row>
    <row r="33" spans="1:11" ht="16.5">
      <c r="A33" s="308" t="s">
        <v>116</v>
      </c>
      <c r="B33" s="309" t="s">
        <v>289</v>
      </c>
      <c r="C33" s="310" t="s">
        <v>68</v>
      </c>
      <c r="D33" s="311">
        <v>0.92864934164183854</v>
      </c>
      <c r="E33" s="312">
        <v>5388</v>
      </c>
      <c r="F33" s="115" t="s">
        <v>117</v>
      </c>
      <c r="G33" s="313" t="s">
        <v>397</v>
      </c>
      <c r="H33" s="314">
        <v>12</v>
      </c>
      <c r="I33" s="116">
        <v>2312.6439999999998</v>
      </c>
      <c r="J33" s="315">
        <v>1.5134192724863837</v>
      </c>
      <c r="K33" s="316">
        <v>42.332499078976277</v>
      </c>
    </row>
    <row r="34" spans="1:11" ht="16.5">
      <c r="A34" s="308" t="s">
        <v>116</v>
      </c>
      <c r="B34" s="309" t="s">
        <v>433</v>
      </c>
      <c r="C34" s="310" t="s">
        <v>69</v>
      </c>
      <c r="D34" s="311">
        <v>0.86461855908474505</v>
      </c>
      <c r="E34" s="312">
        <v>413</v>
      </c>
      <c r="F34" s="115" t="s">
        <v>119</v>
      </c>
      <c r="G34" s="313" t="s">
        <v>225</v>
      </c>
      <c r="H34" s="314">
        <v>6</v>
      </c>
      <c r="I34" s="116">
        <v>2259.2509999999997</v>
      </c>
      <c r="J34" s="315">
        <v>2.3459102153766893</v>
      </c>
      <c r="K34" s="316">
        <v>52.760848617528559</v>
      </c>
    </row>
    <row r="35" spans="1:11" ht="16.5">
      <c r="A35" s="308" t="s">
        <v>116</v>
      </c>
      <c r="B35" s="309" t="s">
        <v>292</v>
      </c>
      <c r="C35" s="310" t="s">
        <v>70</v>
      </c>
      <c r="D35" s="311">
        <v>0.76235069600872096</v>
      </c>
      <c r="E35" s="312">
        <v>1445</v>
      </c>
      <c r="F35" s="115" t="s">
        <v>119</v>
      </c>
      <c r="G35" s="313" t="s">
        <v>228</v>
      </c>
      <c r="H35" s="314">
        <v>6</v>
      </c>
      <c r="I35" s="116">
        <v>3805.0749999999998</v>
      </c>
      <c r="J35" s="315">
        <v>0.35140207671599299</v>
      </c>
      <c r="K35" s="316">
        <v>81.10359930605118</v>
      </c>
    </row>
    <row r="36" spans="1:11" ht="16.5">
      <c r="A36" s="308" t="s">
        <v>116</v>
      </c>
      <c r="B36" s="309" t="s">
        <v>295</v>
      </c>
      <c r="C36" s="310" t="s">
        <v>67</v>
      </c>
      <c r="D36" s="311">
        <v>0.81301668621810619</v>
      </c>
      <c r="E36" s="312">
        <v>6000</v>
      </c>
      <c r="F36" s="115" t="s">
        <v>119</v>
      </c>
      <c r="G36" s="313" t="s">
        <v>233</v>
      </c>
      <c r="H36" s="314">
        <v>4</v>
      </c>
      <c r="I36" s="116">
        <v>3446.7629999999999</v>
      </c>
      <c r="J36" s="315">
        <v>2.9607864559415731</v>
      </c>
      <c r="K36" s="316">
        <v>68.127696351215604</v>
      </c>
    </row>
    <row r="37" spans="1:11" ht="16.5">
      <c r="A37" s="308" t="s">
        <v>116</v>
      </c>
      <c r="B37" s="309" t="s">
        <v>413</v>
      </c>
      <c r="C37" s="310" t="s">
        <v>69</v>
      </c>
      <c r="D37" s="311">
        <v>0.88142857142857134</v>
      </c>
      <c r="E37" s="312">
        <v>2505</v>
      </c>
      <c r="F37" s="115" t="s">
        <v>117</v>
      </c>
      <c r="G37" s="313" t="s">
        <v>398</v>
      </c>
      <c r="H37" s="314">
        <v>1</v>
      </c>
      <c r="I37" s="116">
        <v>1876.3389999999999</v>
      </c>
      <c r="J37" s="315">
        <v>1.3856771084542825</v>
      </c>
      <c r="K37" s="316">
        <v>39.651683411153314</v>
      </c>
    </row>
    <row r="38" spans="1:11" ht="16.5">
      <c r="A38" s="308" t="s">
        <v>116</v>
      </c>
      <c r="B38" s="309" t="s">
        <v>296</v>
      </c>
      <c r="C38" s="310" t="s">
        <v>67</v>
      </c>
      <c r="D38" s="311">
        <v>0.83271911196338</v>
      </c>
      <c r="E38" s="312">
        <v>7164</v>
      </c>
      <c r="F38" s="115" t="s">
        <v>117</v>
      </c>
      <c r="G38" s="313" t="s">
        <v>183</v>
      </c>
      <c r="H38" s="314">
        <v>14</v>
      </c>
      <c r="I38" s="116">
        <v>2381.42</v>
      </c>
      <c r="J38" s="315">
        <v>0.93859217999126265</v>
      </c>
      <c r="K38" s="316">
        <v>50.086691786806469</v>
      </c>
    </row>
    <row r="39" spans="1:11" ht="16.5">
      <c r="A39" s="308" t="s">
        <v>116</v>
      </c>
      <c r="B39" s="309" t="s">
        <v>303</v>
      </c>
      <c r="C39" s="310" t="s">
        <v>68</v>
      </c>
      <c r="D39" s="311">
        <v>0.90701626058074947</v>
      </c>
      <c r="E39" s="312">
        <v>1585</v>
      </c>
      <c r="F39" s="115" t="s">
        <v>119</v>
      </c>
      <c r="G39" s="313" t="s">
        <v>226</v>
      </c>
      <c r="H39" s="314">
        <v>3</v>
      </c>
      <c r="I39" s="116">
        <v>4658.8599999999997</v>
      </c>
      <c r="J39" s="315">
        <v>1.5239779688593349</v>
      </c>
      <c r="K39" s="316">
        <v>36.91890290757825</v>
      </c>
    </row>
    <row r="40" spans="1:11" ht="16.5">
      <c r="A40" s="308" t="s">
        <v>116</v>
      </c>
      <c r="B40" s="309" t="s">
        <v>304</v>
      </c>
      <c r="C40" s="310" t="s">
        <v>69</v>
      </c>
      <c r="D40" s="311">
        <v>0.87110544995545425</v>
      </c>
      <c r="E40" s="312">
        <v>9106</v>
      </c>
      <c r="F40" s="115" t="s">
        <v>120</v>
      </c>
      <c r="G40" s="313" t="s">
        <v>379</v>
      </c>
      <c r="H40" s="314">
        <v>11</v>
      </c>
      <c r="I40" s="116">
        <v>2068.6080000000002</v>
      </c>
      <c r="J40" s="315">
        <v>0.53175855454489196</v>
      </c>
      <c r="K40" s="316">
        <v>25.427727244601197</v>
      </c>
    </row>
    <row r="41" spans="1:11" ht="16.5">
      <c r="A41" s="308" t="s">
        <v>116</v>
      </c>
      <c r="B41" s="309" t="s">
        <v>436</v>
      </c>
      <c r="C41" s="310" t="s">
        <v>68</v>
      </c>
      <c r="D41" s="311">
        <v>0.92363677813742062</v>
      </c>
      <c r="E41" s="312">
        <v>3798</v>
      </c>
      <c r="F41" s="115" t="s">
        <v>118</v>
      </c>
      <c r="G41" s="313" t="s">
        <v>208</v>
      </c>
      <c r="H41" s="314">
        <v>14</v>
      </c>
      <c r="I41" s="116">
        <v>5016.8530000000001</v>
      </c>
      <c r="J41" s="315">
        <v>1.8516016557795203</v>
      </c>
      <c r="K41" s="316">
        <v>27.957150275176495</v>
      </c>
    </row>
    <row r="42" spans="1:11" ht="16.5">
      <c r="A42" s="308" t="s">
        <v>116</v>
      </c>
      <c r="B42" s="309" t="s">
        <v>383</v>
      </c>
      <c r="C42" s="310" t="s">
        <v>67</v>
      </c>
      <c r="D42" s="311">
        <v>0.8219047619047618</v>
      </c>
      <c r="E42" s="312">
        <v>5183</v>
      </c>
      <c r="F42" s="115" t="s">
        <v>117</v>
      </c>
      <c r="G42" s="313" t="s">
        <v>396</v>
      </c>
      <c r="H42" s="314">
        <v>1</v>
      </c>
      <c r="I42" s="116">
        <v>2049.1559999999999</v>
      </c>
      <c r="J42" s="315">
        <v>1.3664162220933886</v>
      </c>
      <c r="K42" s="316">
        <v>44.213324900593221</v>
      </c>
    </row>
    <row r="43" spans="1:11" ht="16.5">
      <c r="A43" s="308" t="s">
        <v>116</v>
      </c>
      <c r="B43" s="309" t="s">
        <v>439</v>
      </c>
      <c r="C43" s="310" t="s">
        <v>68</v>
      </c>
      <c r="D43" s="311">
        <v>0.90723608901949959</v>
      </c>
      <c r="E43" s="312">
        <v>4928</v>
      </c>
      <c r="F43" s="115" t="s">
        <v>117</v>
      </c>
      <c r="G43" s="313" t="s">
        <v>185</v>
      </c>
      <c r="H43" s="314">
        <v>15</v>
      </c>
      <c r="I43" s="116">
        <v>2239.1590000000001</v>
      </c>
      <c r="J43" s="315">
        <v>1.6941582343790911</v>
      </c>
      <c r="K43" s="316">
        <v>52.518905265751826</v>
      </c>
    </row>
    <row r="44" spans="1:11" ht="16.5">
      <c r="A44" s="308" t="s">
        <v>116</v>
      </c>
      <c r="B44" s="309" t="s">
        <v>376</v>
      </c>
      <c r="C44" s="310" t="s">
        <v>69</v>
      </c>
      <c r="D44" s="311">
        <v>0.87666428188956758</v>
      </c>
      <c r="E44" s="312">
        <v>8938</v>
      </c>
      <c r="F44" s="115" t="s">
        <v>119</v>
      </c>
      <c r="G44" s="313" t="s">
        <v>230</v>
      </c>
      <c r="H44" s="314">
        <v>2</v>
      </c>
      <c r="I44" s="116">
        <v>2329.8420000000001</v>
      </c>
      <c r="J44" s="315">
        <v>1.2017982335282822</v>
      </c>
      <c r="K44" s="316">
        <v>38.371700741938724</v>
      </c>
    </row>
    <row r="45" spans="1:11" ht="16.5">
      <c r="A45" s="308" t="s">
        <v>116</v>
      </c>
      <c r="B45" s="309" t="s">
        <v>415</v>
      </c>
      <c r="C45" s="310" t="s">
        <v>70</v>
      </c>
      <c r="D45" s="311">
        <v>0.742604993126046</v>
      </c>
      <c r="E45" s="312">
        <v>7679</v>
      </c>
      <c r="F45" s="115" t="s">
        <v>117</v>
      </c>
      <c r="G45" s="313" t="s">
        <v>393</v>
      </c>
      <c r="H45" s="314">
        <v>3</v>
      </c>
      <c r="I45" s="116">
        <v>1861.308</v>
      </c>
      <c r="J45" s="315">
        <v>3.0086369370356758</v>
      </c>
      <c r="K45" s="316">
        <v>67.157074487403477</v>
      </c>
    </row>
    <row r="46" spans="1:11" ht="16.5">
      <c r="A46" s="308" t="s">
        <v>116</v>
      </c>
      <c r="B46" s="309" t="s">
        <v>313</v>
      </c>
      <c r="C46" s="310" t="s">
        <v>68</v>
      </c>
      <c r="D46" s="311">
        <v>0.94527312931519725</v>
      </c>
      <c r="E46" s="312">
        <v>7755</v>
      </c>
      <c r="F46" s="115" t="s">
        <v>120</v>
      </c>
      <c r="G46" s="313" t="s">
        <v>240</v>
      </c>
      <c r="H46" s="314">
        <v>6</v>
      </c>
      <c r="I46" s="116">
        <v>3308.6259999999997</v>
      </c>
      <c r="J46" s="315">
        <v>0.27201623876497377</v>
      </c>
      <c r="K46" s="316">
        <v>36.752416259800896</v>
      </c>
    </row>
    <row r="47" spans="1:11" ht="16.5">
      <c r="A47" s="308" t="s">
        <v>116</v>
      </c>
      <c r="B47" s="309" t="s">
        <v>319</v>
      </c>
      <c r="C47" s="310" t="s">
        <v>70</v>
      </c>
      <c r="D47" s="311">
        <v>0.79881405678316197</v>
      </c>
      <c r="E47" s="312">
        <v>1350</v>
      </c>
      <c r="F47" s="115" t="s">
        <v>90</v>
      </c>
      <c r="G47" s="313" t="s">
        <v>243</v>
      </c>
      <c r="H47" s="314">
        <v>4</v>
      </c>
      <c r="I47" s="116">
        <v>3583.817</v>
      </c>
      <c r="J47" s="315">
        <v>3.0414499401057586</v>
      </c>
      <c r="K47" s="316">
        <v>52.011584296854444</v>
      </c>
    </row>
    <row r="48" spans="1:11" ht="16.5">
      <c r="A48" s="308" t="s">
        <v>116</v>
      </c>
      <c r="B48" s="309" t="s">
        <v>320</v>
      </c>
      <c r="C48" s="310" t="s">
        <v>70</v>
      </c>
      <c r="D48" s="311">
        <v>0.7632263052396201</v>
      </c>
      <c r="E48" s="312">
        <v>91</v>
      </c>
      <c r="F48" s="115" t="s">
        <v>119</v>
      </c>
      <c r="G48" s="313" t="s">
        <v>231</v>
      </c>
      <c r="H48" s="314">
        <v>4</v>
      </c>
      <c r="I48" s="116">
        <v>2803.7690000000002</v>
      </c>
      <c r="J48" s="315">
        <v>0.64199297445688286</v>
      </c>
      <c r="K48" s="316">
        <v>36.985928583988191</v>
      </c>
    </row>
    <row r="49" spans="1:11" ht="16.5">
      <c r="A49" s="308" t="s">
        <v>116</v>
      </c>
      <c r="B49" s="309" t="s">
        <v>322</v>
      </c>
      <c r="C49" s="310" t="s">
        <v>67</v>
      </c>
      <c r="D49" s="311">
        <v>0.84654138840435256</v>
      </c>
      <c r="E49" s="312">
        <v>7017</v>
      </c>
      <c r="F49" s="115" t="s">
        <v>117</v>
      </c>
      <c r="G49" s="313" t="s">
        <v>198</v>
      </c>
      <c r="H49" s="314">
        <v>13</v>
      </c>
      <c r="I49" s="116">
        <v>1970.376</v>
      </c>
      <c r="J49" s="315">
        <v>2.334579795937425</v>
      </c>
      <c r="K49" s="316">
        <v>31.821337653320992</v>
      </c>
    </row>
    <row r="50" spans="1:11" ht="16.5">
      <c r="A50" s="308" t="s">
        <v>116</v>
      </c>
      <c r="B50" s="309" t="s">
        <v>323</v>
      </c>
      <c r="C50" s="310" t="s">
        <v>67</v>
      </c>
      <c r="D50" s="311">
        <v>0.81625864598691911</v>
      </c>
      <c r="E50" s="312">
        <v>6487</v>
      </c>
      <c r="F50" s="115" t="s">
        <v>117</v>
      </c>
      <c r="G50" s="313" t="s">
        <v>175</v>
      </c>
      <c r="H50" s="314">
        <v>3</v>
      </c>
      <c r="I50" s="116">
        <v>2277.6200000000003</v>
      </c>
      <c r="J50" s="315">
        <v>1.1854479676153176</v>
      </c>
      <c r="K50" s="316">
        <v>44.651873446843631</v>
      </c>
    </row>
    <row r="51" spans="1:11" ht="16.5">
      <c r="A51" s="308" t="s">
        <v>116</v>
      </c>
      <c r="B51" s="309" t="s">
        <v>324</v>
      </c>
      <c r="C51" s="310" t="s">
        <v>69</v>
      </c>
      <c r="D51" s="311">
        <v>0.86234167607390866</v>
      </c>
      <c r="E51" s="312">
        <v>5939</v>
      </c>
      <c r="F51" s="115" t="s">
        <v>117</v>
      </c>
      <c r="G51" s="313" t="s">
        <v>179</v>
      </c>
      <c r="H51" s="314">
        <v>2</v>
      </c>
      <c r="I51" s="116">
        <v>2265.4670000000001</v>
      </c>
      <c r="J51" s="315">
        <v>0.79453816806865862</v>
      </c>
      <c r="K51" s="316">
        <v>21.629094575202373</v>
      </c>
    </row>
    <row r="52" spans="1:11" ht="16.5">
      <c r="A52" s="308" t="s">
        <v>116</v>
      </c>
      <c r="B52" s="309" t="s">
        <v>328</v>
      </c>
      <c r="C52" s="310" t="s">
        <v>69</v>
      </c>
      <c r="D52" s="311">
        <v>0.8673090375129584</v>
      </c>
      <c r="E52" s="312">
        <v>3041</v>
      </c>
      <c r="F52" s="115" t="s">
        <v>118</v>
      </c>
      <c r="G52" s="313" t="s">
        <v>218</v>
      </c>
      <c r="H52" s="314">
        <v>2</v>
      </c>
      <c r="I52" s="116">
        <v>2098.8330000000001</v>
      </c>
      <c r="J52" s="315">
        <v>4.7645524917894845E-2</v>
      </c>
      <c r="K52" s="316">
        <v>27.920277601886379</v>
      </c>
    </row>
    <row r="53" spans="1:11" ht="16.5">
      <c r="A53" s="308" t="s">
        <v>116</v>
      </c>
      <c r="B53" s="309" t="s">
        <v>359</v>
      </c>
      <c r="C53" s="310" t="s">
        <v>68</v>
      </c>
      <c r="D53" s="311">
        <v>0.92607932073071819</v>
      </c>
      <c r="E53" s="312">
        <v>7531</v>
      </c>
      <c r="F53" s="115" t="s">
        <v>117</v>
      </c>
      <c r="G53" s="313" t="s">
        <v>178</v>
      </c>
      <c r="H53" s="314">
        <v>3</v>
      </c>
      <c r="I53" s="116">
        <v>1959.223</v>
      </c>
      <c r="J53" s="315">
        <v>0.35728449492477377</v>
      </c>
      <c r="K53" s="316">
        <v>25.163036571130494</v>
      </c>
    </row>
    <row r="54" spans="1:11" ht="16.5">
      <c r="A54" s="308" t="s">
        <v>116</v>
      </c>
      <c r="B54" s="309" t="s">
        <v>339</v>
      </c>
      <c r="C54" s="310" t="s">
        <v>67</v>
      </c>
      <c r="D54" s="311">
        <v>0.84502045416849969</v>
      </c>
      <c r="E54" s="312">
        <v>231</v>
      </c>
      <c r="F54" s="115" t="s">
        <v>117</v>
      </c>
      <c r="G54" s="313" t="s">
        <v>197</v>
      </c>
      <c r="H54" s="314">
        <v>4</v>
      </c>
      <c r="I54" s="116">
        <v>1350.5360000000001</v>
      </c>
      <c r="J54" s="315">
        <v>0.3702233779773364</v>
      </c>
      <c r="K54" s="316">
        <v>40.5024375507206</v>
      </c>
    </row>
    <row r="55" spans="1:11" ht="16.5">
      <c r="A55" s="308" t="s">
        <v>116</v>
      </c>
      <c r="B55" s="309" t="s">
        <v>340</v>
      </c>
      <c r="C55" s="310" t="s">
        <v>67</v>
      </c>
      <c r="D55" s="311">
        <v>0.80248097703507448</v>
      </c>
      <c r="E55" s="312">
        <v>2999</v>
      </c>
      <c r="F55" s="115" t="s">
        <v>117</v>
      </c>
      <c r="G55" s="313" t="s">
        <v>190</v>
      </c>
      <c r="H55" s="314">
        <v>2</v>
      </c>
      <c r="I55" s="116">
        <v>1945.4260000000002</v>
      </c>
      <c r="J55" s="315">
        <v>1.8504944418343332</v>
      </c>
      <c r="K55" s="316">
        <v>62.094369048218738</v>
      </c>
    </row>
    <row r="56" spans="1:11" ht="16.5">
      <c r="A56" s="308" t="s">
        <v>116</v>
      </c>
      <c r="B56" s="309" t="s">
        <v>343</v>
      </c>
      <c r="C56" s="310" t="s">
        <v>70</v>
      </c>
      <c r="D56" s="311">
        <v>0.78558538326866889</v>
      </c>
      <c r="E56" s="312">
        <v>4339</v>
      </c>
      <c r="F56" s="115" t="s">
        <v>117</v>
      </c>
      <c r="G56" s="313" t="s">
        <v>394</v>
      </c>
      <c r="H56" s="314">
        <v>12</v>
      </c>
      <c r="I56" s="116">
        <v>1809.2240000000002</v>
      </c>
      <c r="J56" s="315">
        <v>2.8188880978806381</v>
      </c>
      <c r="K56" s="316">
        <v>43.167678518525065</v>
      </c>
    </row>
  </sheetData>
  <mergeCells count="1">
    <mergeCell ref="A2:K2"/>
  </mergeCells>
  <phoneticPr fontId="3" type="noConversion"/>
  <conditionalFormatting sqref="C14:D56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2025-03-04T02:23:06Z</dcterms:modified>
</cp:coreProperties>
</file>