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D6EC56B3-F266-4857-ACED-7A85149101E9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명단'!$A$13:$R$55</definedName>
    <definedName name="_xlnm._FilterDatabase" localSheetId="7" hidden="1">'급감속과다 명단'!$A$13:$K$13</definedName>
    <definedName name="_xlnm._FilterDatabase" localSheetId="4" hidden="1">운전자별!$A$4:$BR$76</definedName>
    <definedName name="_xlnm._FilterDatabase" localSheetId="3" hidden="1">차량별!$A$4:$AY$4</definedName>
    <definedName name="_xlnm.Print_Area" localSheetId="7">'급감속과다 명단'!$A$1:$K$17</definedName>
    <definedName name="_xlnm.Print_Area" localSheetId="4">운전자별!$A$1:$R$76</definedName>
    <definedName name="_xlnm.Print_Area" localSheetId="1">종합!$A$1:$L$183</definedName>
    <definedName name="_xlnm.Print_Area" localSheetId="3">차량별!$A$1:$T$52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3" i="12" l="1"/>
  <c r="D171" i="12"/>
  <c r="E171" i="12"/>
  <c r="F171" i="12"/>
  <c r="G171" i="12"/>
  <c r="H171" i="12"/>
  <c r="I171" i="12"/>
  <c r="J171" i="12"/>
  <c r="D172" i="12"/>
  <c r="E172" i="12"/>
  <c r="F172" i="12"/>
  <c r="G172" i="12"/>
  <c r="H172" i="12"/>
  <c r="I172" i="12"/>
  <c r="J172" i="12"/>
  <c r="D173" i="12"/>
  <c r="E173" i="12"/>
  <c r="F173" i="12"/>
  <c r="G173" i="12"/>
  <c r="H173" i="12"/>
  <c r="J173" i="12"/>
  <c r="D174" i="12"/>
  <c r="E174" i="12"/>
  <c r="F174" i="12"/>
  <c r="G174" i="12"/>
  <c r="H174" i="12"/>
  <c r="I174" i="12"/>
  <c r="J174" i="12"/>
  <c r="D175" i="12"/>
  <c r="E175" i="12"/>
  <c r="F175" i="12"/>
  <c r="G175" i="12"/>
  <c r="H175" i="12"/>
  <c r="I175" i="12"/>
  <c r="J175" i="12"/>
  <c r="E170" i="12"/>
  <c r="F170" i="12"/>
  <c r="G170" i="12"/>
  <c r="H170" i="12"/>
  <c r="I170" i="12"/>
  <c r="J170" i="12"/>
  <c r="D170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61" i="12" a="1"/>
  <c r="J61" i="12" l="1"/>
  <c r="B174" i="12" l="1"/>
  <c r="B17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0" i="12" l="1"/>
  <c r="B171" i="12" l="1"/>
  <c r="B172" i="12"/>
  <c r="B173" i="12"/>
  <c r="J10" i="12" l="1"/>
  <c r="J36" i="12" s="1"/>
  <c r="H61" i="12" a="1"/>
  <c r="I61" i="12" a="1"/>
  <c r="E61" i="12" a="1"/>
  <c r="G61" i="12" a="1"/>
  <c r="D61" i="12" a="1"/>
  <c r="F61" i="12" a="1"/>
  <c r="N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<sst xmlns="http://schemas.openxmlformats.org/spreadsheetml/2006/main" count="2932" uniqueCount="542">
  <si>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</si>
  <si>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</si>
  <si>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</si>
  <si>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</si>
  <si>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</si>
  <si>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</si>
  <si>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</si>
  <si>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</si>
  <si>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</si>
  <si>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</si>
  <si>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</si>
  <si>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</si>
  <si>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</si>
  <si>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</si>
  <si>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</si>
  <si>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</si>
  <si>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</si>
  <si>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</si>
  <si>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</si>
  <si>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</si>
  <si>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</si>
  <si>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</si>
  <si>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</si>
  <si>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</si>
  <si>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</si>
  <si>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</si>
  <si>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</si>
  <si>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</si>
  <si>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</si>
  <si>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</si>
  <si>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</si>
  <si>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</si>
  <si>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</si>
  <si>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</si>
  <si>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</si>
  <si>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</si>
  <si>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</si>
  <si>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</si>
  <si>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</si>
  <si>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</si>
  <si>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</si>
  <si>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</si>
  <si>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</si>
  <si>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</si>
  <si>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</si>
  <si>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</si>
  <si>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</si>
  <si>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</si>
  <si>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</si>
  <si>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</si>
  <si>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</si>
  <si>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</si>
  <si>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</si>
  <si>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</si>
  <si>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</si>
  <si>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</si>
  <si>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</si>
  <si>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</si>
  <si>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</si>
  <si>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</si>
  <si>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</si>
  <si>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</si>
  <si>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</si>
  <si>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</si>
  <si>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</si>
  <si>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</si>
  <si>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</si>
  <si>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</si>
  <si>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</si>
  <si>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</si>
  <si>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</si>
  <si>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</si>
  <si>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</si>
  <si>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</si>
  <si>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</si>
  <si>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</si>
  <si>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</si>
  <si>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</si>
  <si>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</si>
  <si>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</si>
  <si>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</si>
  <si>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</si>
  <si>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</si>
  <si>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</si>
  <si>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</si>
  <si>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</si>
  <si>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</si>
  <si>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</si>
  <si>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</si>
  <si>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</si>
  <si>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</si>
  <si>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</si>
  <si>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</si>
  <si>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</si>
  <si>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</si>
  <si>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</si>
  <si>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</si>
  <si>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</si>
  <si>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</si>
  <si>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</si>
  <si>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</si>
  <si>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</si>
  <si>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</si>
  <si>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</si>
  <si>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</si>
  <si>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</si>
  <si>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</si>
  <si>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</si>
  <si>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</si>
  <si>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</si>
  <si>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</si>
  <si>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</si>
  <si>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</si>
  <si>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</si>
  <si>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</si>
  <si>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</si>
  <si>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</si>
  <si>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</si>
  <si>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</si>
  <si>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</si>
  <si>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</si>
  <si>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</si>
  <si>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</si>
  <si>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</si>
  <si>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</si>
  <si>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</si>
  <si>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</si>
  <si>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</si>
  <si>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</si>
  <si>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</si>
  <si>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</si>
  <si>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</si>
  <si>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</si>
  <si>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</si>
  <si>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</si>
  <si>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</si>
  <si>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</si>
  <si>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</si>
  <si>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</si>
  <si>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</si>
  <si>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</si>
  <si>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</si>
  <si>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</si>
  <si>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</si>
  <si>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</si>
  <si>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</si>
  <si>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</si>
  <si>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</si>
  <si>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</si>
  <si>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</si>
  <si>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</si>
  <si>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</si>
  <si>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</si>
  <si>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</si>
  <si>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</si>
  <si>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</si>
  <si>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</si>
  <si>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</si>
  <si>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</si>
  <si>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</si>
  <si>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</si>
  <si>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</si>
  <si>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</si>
  <si>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</si>
  <si>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</si>
  <si>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</si>
  <si>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</si>
  <si>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</si>
  <si>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</si>
  <si>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</si>
  <si>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</si>
  <si>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</si>
  <si>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</si>
  <si>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</si>
  <si>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</si>
  <si>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</si>
  <si>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</si>
  <si>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</si>
  <si>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</si>
  <si>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</si>
  <si>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</si>
  <si>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</si>
  <si>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</si>
  <si>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</si>
  <si>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</si>
  <si>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</si>
  <si>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</si>
  <si>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</si>
  <si>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</si>
  <si>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</si>
  <si>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</si>
  <si>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</si>
  <si>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</si>
  <si>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</si>
  <si>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</si>
  <si>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</si>
  <si>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</si>
  <si>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</si>
  <si>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</si>
  <si>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</si>
  <si>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</si>
  <si>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</si>
  <si>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</si>
  <si>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</si>
  <si>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71바5900</t>
  </si>
  <si>
    <t>71바5877</t>
  </si>
  <si>
    <t>6565</t>
  </si>
  <si>
    <t>71바5878</t>
  </si>
  <si>
    <t>71바5879</t>
  </si>
  <si>
    <t>71바5885</t>
  </si>
  <si>
    <t>71바5887</t>
  </si>
  <si>
    <t>71바5888</t>
  </si>
  <si>
    <t>도영운수65C1</t>
  </si>
  <si>
    <t>75아1109</t>
  </si>
  <si>
    <t>71바5860</t>
  </si>
  <si>
    <t>71바5882</t>
  </si>
  <si>
    <t>71바5883</t>
  </si>
  <si>
    <t>71바5889</t>
  </si>
  <si>
    <t>71바5893</t>
  </si>
  <si>
    <t>순환46순환46</t>
  </si>
  <si>
    <t>71바5856</t>
  </si>
  <si>
    <t>김봉환</t>
  </si>
  <si>
    <t>김영복</t>
  </si>
  <si>
    <t>김재형</t>
  </si>
  <si>
    <t>김정식</t>
  </si>
  <si>
    <t>김종광</t>
  </si>
  <si>
    <t>나인웅</t>
  </si>
  <si>
    <t>박갑수</t>
  </si>
  <si>
    <t>박기철</t>
  </si>
  <si>
    <t>박상선</t>
  </si>
  <si>
    <t>박용이</t>
  </si>
  <si>
    <t>박이락</t>
  </si>
  <si>
    <t>박주원</t>
  </si>
  <si>
    <t>백운상</t>
  </si>
  <si>
    <t>백진경</t>
  </si>
  <si>
    <t>손이성</t>
  </si>
  <si>
    <t>송인관</t>
  </si>
  <si>
    <t>심준섭</t>
  </si>
  <si>
    <t>안정원</t>
  </si>
  <si>
    <t>양금수</t>
  </si>
  <si>
    <t>유재옥</t>
  </si>
  <si>
    <t>이광철</t>
  </si>
  <si>
    <t>이기훈</t>
  </si>
  <si>
    <t>이병창</t>
  </si>
  <si>
    <t>이석규</t>
  </si>
  <si>
    <t>이승기</t>
  </si>
  <si>
    <t>이영선</t>
  </si>
  <si>
    <t>이진호</t>
  </si>
  <si>
    <t>이태현</t>
  </si>
  <si>
    <t>이한승</t>
  </si>
  <si>
    <t>인명호</t>
  </si>
  <si>
    <t>장권순</t>
  </si>
  <si>
    <t>전성일</t>
  </si>
  <si>
    <t>전용범</t>
  </si>
  <si>
    <t>정원</t>
  </si>
  <si>
    <t>정진권</t>
  </si>
  <si>
    <t>정현수</t>
  </si>
  <si>
    <t>정흥복</t>
  </si>
  <si>
    <t>조성환</t>
  </si>
  <si>
    <t>지형도</t>
  </si>
  <si>
    <t>최순경</t>
  </si>
  <si>
    <t>최순철</t>
  </si>
  <si>
    <t>최우영</t>
  </si>
  <si>
    <t>최재덕</t>
  </si>
  <si>
    <t>한재성</t>
  </si>
  <si>
    <t>홍형표</t>
  </si>
  <si>
    <t>황교민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</si>
  <si>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</si>
  <si>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</si>
  <si>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</si>
  <si>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도영운수35C2</t>
  </si>
  <si>
    <t>도영운수35D1</t>
  </si>
  <si>
    <t>도영운수55C1</t>
  </si>
  <si>
    <t>도영운수65F1</t>
  </si>
  <si>
    <t>도영운수순환46F1</t>
  </si>
  <si>
    <t>정해원</t>
  </si>
  <si>
    <t>홍승철</t>
  </si>
  <si>
    <t>71바5858</t>
  </si>
  <si>
    <t>71바5890</t>
  </si>
  <si>
    <t>도영운수35D3</t>
  </si>
  <si>
    <t>정정훈</t>
  </si>
  <si>
    <t>0%(0명)</t>
  </si>
  <si>
    <t>인천전체</t>
  </si>
  <si>
    <t>개선율(유카전)</t>
  </si>
  <si>
    <t>도영운수35F2</t>
  </si>
  <si>
    <t>도영운수523F2</t>
  </si>
  <si>
    <t>도영운수523F1</t>
  </si>
  <si>
    <t>도영운수55F1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</si>
  <si>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</si>
  <si>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</si>
  <si>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</si>
  <si>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</si>
  <si>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</si>
  <si>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</si>
  <si>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도영운수65-1F4</t>
  </si>
  <si>
    <t>도영운수65-1F1</t>
  </si>
  <si>
    <t>도영운수65-1D1</t>
  </si>
  <si>
    <t>김정광</t>
  </si>
  <si>
    <t xml:space="preserve"> </t>
    <phoneticPr fontId="2" type="noConversion"/>
  </si>
  <si>
    <t>순위</t>
  </si>
  <si>
    <t>70바3908</t>
  </si>
  <si>
    <t>김충호</t>
  </si>
  <si>
    <t>유형표</t>
  </si>
  <si>
    <t>정국채</t>
  </si>
  <si>
    <t>주인식</t>
  </si>
  <si>
    <t>D</t>
    <phoneticPr fontId="2" type="noConversion"/>
  </si>
  <si>
    <t>▲</t>
  </si>
  <si>
    <t>도영운수35F1</t>
  </si>
  <si>
    <t>=</t>
  </si>
  <si>
    <t>도영운수35D4</t>
  </si>
  <si>
    <t>71바5866</t>
  </si>
  <si>
    <t>71바5875</t>
  </si>
  <si>
    <t>도영운수35F3</t>
  </si>
  <si>
    <t>도영운수35D2</t>
  </si>
  <si>
    <t>도영운수523D1</t>
  </si>
  <si>
    <t>70바3909</t>
  </si>
  <si>
    <t>도영운수523C2</t>
  </si>
  <si>
    <t>도영운수523B1</t>
  </si>
  <si>
    <t>도영운수523B2</t>
  </si>
  <si>
    <t>도영운수65F5</t>
  </si>
  <si>
    <t>71바5891</t>
  </si>
  <si>
    <t>71바5895</t>
  </si>
  <si>
    <t>김상영</t>
  </si>
  <si>
    <t>김연수</t>
  </si>
  <si>
    <t>박재현</t>
  </si>
  <si>
    <t>박재형</t>
  </si>
  <si>
    <t>이승재</t>
  </si>
  <si>
    <t>전영화</t>
  </si>
  <si>
    <t>최교식</t>
  </si>
  <si>
    <t>도영운수35C3</t>
  </si>
  <si>
    <t>▽</t>
  </si>
  <si>
    <t>도영운수35A1</t>
  </si>
  <si>
    <t>도영운수523C3</t>
  </si>
  <si>
    <t>도영운수523A1</t>
  </si>
  <si>
    <t>도영운수55C2</t>
  </si>
  <si>
    <t>도영운수55B2</t>
  </si>
  <si>
    <t>도영운수55A1</t>
  </si>
  <si>
    <t>NEW</t>
  </si>
  <si>
    <t>new</t>
  </si>
  <si>
    <t>김광진</t>
  </si>
  <si>
    <t>박영배</t>
  </si>
  <si>
    <t>이택영</t>
  </si>
  <si>
    <t>조승행</t>
  </si>
  <si>
    <t>최현</t>
  </si>
  <si>
    <t>14%(1명)</t>
  </si>
  <si>
    <t>71%(5명)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</si>
  <si>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</si>
  <si>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</si>
  <si>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</si>
  <si>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</si>
  <si>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</si>
  <si>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</si>
  <si>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</si>
  <si>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523523C</t>
  </si>
  <si>
    <t>523523F</t>
  </si>
  <si>
    <t>3535B</t>
  </si>
  <si>
    <t>523523S</t>
  </si>
  <si>
    <t>도영운수523S1</t>
  </si>
  <si>
    <t>523523B</t>
  </si>
  <si>
    <t>도영운수523F4</t>
  </si>
  <si>
    <t>-</t>
  </si>
  <si>
    <t>3535D</t>
  </si>
  <si>
    <t>3535C</t>
  </si>
  <si>
    <t>5555S</t>
  </si>
  <si>
    <t>도영운수55S1</t>
  </si>
  <si>
    <t>523523D</t>
  </si>
  <si>
    <t>3535F</t>
  </si>
  <si>
    <t>도영운수523B3</t>
  </si>
  <si>
    <t>3535A</t>
  </si>
  <si>
    <t>6565F</t>
  </si>
  <si>
    <t>65-165-1F</t>
  </si>
  <si>
    <t>3535S</t>
  </si>
  <si>
    <t>도영운수35S1</t>
  </si>
  <si>
    <t>523523A</t>
  </si>
  <si>
    <t>5555B</t>
  </si>
  <si>
    <t>도영운수523D3</t>
  </si>
  <si>
    <t>6565D</t>
  </si>
  <si>
    <t>도영운수65D1</t>
  </si>
  <si>
    <t>도영운수35F5</t>
  </si>
  <si>
    <t>도영운수65D2</t>
  </si>
  <si>
    <t>5555D</t>
  </si>
  <si>
    <t>5555F</t>
  </si>
  <si>
    <t>도영운수55F2</t>
  </si>
  <si>
    <t>5555C</t>
  </si>
  <si>
    <t>도영운수523F5</t>
  </si>
  <si>
    <t>65-165-1D</t>
  </si>
  <si>
    <t>도영운수35D5</t>
  </si>
  <si>
    <t>도영운수35B1</t>
  </si>
  <si>
    <t>도영운수55D1</t>
  </si>
  <si>
    <t>도영운수35F4</t>
  </si>
  <si>
    <t>대비</t>
  </si>
  <si>
    <t>도영운수65-1D3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</si>
  <si>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</si>
  <si>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</si>
  <si>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</si>
  <si>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</si>
  <si>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</si>
  <si>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</si>
  <si>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</si>
  <si>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</si>
  <si>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</si>
  <si>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</si>
  <si>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</si>
  <si>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</si>
  <si>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</si>
  <si>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100%(1명)</t>
  </si>
  <si>
    <t>도영운수523A3</t>
  </si>
  <si>
    <t>도영운수523A2</t>
  </si>
  <si>
    <t>도영운수65B1</t>
  </si>
  <si>
    <t>71바5881</t>
  </si>
  <si>
    <t>도영운수65-1C1</t>
  </si>
  <si>
    <t>도영운수523A4</t>
  </si>
  <si>
    <t>도영운수55B3</t>
  </si>
  <si>
    <t>도영운수55D4</t>
  </si>
  <si>
    <t>도영운수55D2</t>
  </si>
  <si>
    <t>도영운수523B4</t>
  </si>
  <si>
    <t>65-165-1C</t>
  </si>
  <si>
    <t>도영운수65-1C3</t>
  </si>
  <si>
    <t>도영운수65-1C2</t>
  </si>
  <si>
    <t>도영운수55D3</t>
  </si>
  <si>
    <t>분석기간: 25.02.01~25.02.28</t>
    <phoneticPr fontId="2" type="noConversion"/>
  </si>
  <si>
    <t>25'02</t>
    <phoneticPr fontId="2" type="noConversion"/>
  </si>
  <si>
    <t>유카후(25년2월)</t>
  </si>
  <si>
    <t>23위/(32개사)</t>
  </si>
  <si>
    <t>7%(5명)</t>
  </si>
  <si>
    <t>12%(9명)</t>
  </si>
  <si>
    <t>15%(11명)</t>
  </si>
  <si>
    <t>31%(23명)</t>
  </si>
  <si>
    <t>29%(19명)</t>
  </si>
  <si>
    <t>7%(1명)</t>
  </si>
  <si>
    <t>30%(3명)</t>
  </si>
  <si>
    <t>29%(2명)</t>
  </si>
  <si>
    <t>14%(2명)</t>
  </si>
  <si>
    <t>43%(6명)</t>
  </si>
  <si>
    <t>75%(6명)</t>
  </si>
  <si>
    <t>10%(1명)</t>
  </si>
  <si>
    <t>36%(5명)</t>
  </si>
  <si>
    <t>25%(2명)</t>
  </si>
  <si>
    <t>도영운수35D6</t>
  </si>
  <si>
    <t>71바5892</t>
  </si>
  <si>
    <t>저상</t>
  </si>
  <si>
    <t>HE</t>
  </si>
  <si>
    <t>도영운수65-1D5</t>
  </si>
  <si>
    <t>도영운수65-1D6</t>
  </si>
  <si>
    <t>도영운수65-1D4</t>
  </si>
  <si>
    <t>예비</t>
  </si>
  <si>
    <t>75아1054</t>
  </si>
  <si>
    <t>예비예비</t>
  </si>
  <si>
    <t>도영운수예비D1</t>
  </si>
  <si>
    <t>506546873.459</t>
  </si>
  <si>
    <t>도영운수523C4</t>
  </si>
  <si>
    <t>50651155648.985</t>
  </si>
  <si>
    <t>도영운수65D3</t>
  </si>
  <si>
    <t>5064312592</t>
  </si>
  <si>
    <t>5067751444.396</t>
  </si>
  <si>
    <t>50662695297.306</t>
  </si>
  <si>
    <t>김영일</t>
  </si>
  <si>
    <t>5066009551.304</t>
  </si>
  <si>
    <t>김인기</t>
  </si>
  <si>
    <t>50650221329.84</t>
  </si>
  <si>
    <t>5063292236.14</t>
  </si>
  <si>
    <t>50699262596.857</t>
  </si>
  <si>
    <t>50617115396.061</t>
  </si>
  <si>
    <t>50656892692.293</t>
  </si>
  <si>
    <t>50674751500.861</t>
  </si>
  <si>
    <t>5063341239.579</t>
  </si>
  <si>
    <t>65-165-1B</t>
  </si>
  <si>
    <t>도영운수65-1B1</t>
  </si>
  <si>
    <t>5066512187.58</t>
  </si>
  <si>
    <t>50692472183.569</t>
  </si>
  <si>
    <t>50689082249.657</t>
  </si>
  <si>
    <t>5069715410.021</t>
  </si>
  <si>
    <t>50611702524.87</t>
  </si>
  <si>
    <t>50672781114.535</t>
  </si>
  <si>
    <t>50632341968.073</t>
  </si>
  <si>
    <t>50671344916.942</t>
  </si>
  <si>
    <t>5061679363.06</t>
  </si>
  <si>
    <t>5064138160.594</t>
  </si>
  <si>
    <t>50614072261.88</t>
  </si>
  <si>
    <t>50631172181.232</t>
  </si>
  <si>
    <t>50640973119.056</t>
  </si>
  <si>
    <t>506104775.633</t>
  </si>
  <si>
    <t>50626122136.526</t>
  </si>
  <si>
    <t>50642833514.96</t>
  </si>
  <si>
    <t>우성아</t>
  </si>
  <si>
    <t>50674781789.39</t>
  </si>
  <si>
    <t>5066907677.058</t>
  </si>
  <si>
    <t>50671012809.822</t>
  </si>
  <si>
    <t>50644663915.92</t>
  </si>
  <si>
    <t>5061167244.794</t>
  </si>
  <si>
    <t>5065085768.816</t>
  </si>
  <si>
    <t>50618032692.656</t>
  </si>
  <si>
    <t>이석찬</t>
  </si>
  <si>
    <t>50698722864.866</t>
  </si>
  <si>
    <t>5069046599.149</t>
  </si>
  <si>
    <t>50655335796.433</t>
  </si>
  <si>
    <t>5063385845.1</t>
  </si>
  <si>
    <t>50614063220.523</t>
  </si>
  <si>
    <t>도영운수35D7</t>
  </si>
  <si>
    <t>5062661339.492</t>
  </si>
  <si>
    <t>506355609.802</t>
  </si>
  <si>
    <t>50625762677.591</t>
  </si>
  <si>
    <t>50635981836.097</t>
  </si>
  <si>
    <t>임형택</t>
  </si>
  <si>
    <t>5064700916.86</t>
  </si>
  <si>
    <t>도영운수35F7</t>
  </si>
  <si>
    <t>50692701935.984</t>
  </si>
  <si>
    <t>5066338254.331</t>
  </si>
  <si>
    <t>50611782091.824</t>
  </si>
  <si>
    <t>50632182049.49</t>
  </si>
  <si>
    <t>50699742370.667</t>
  </si>
  <si>
    <t>506864314.106</t>
  </si>
  <si>
    <t>50637872787.053</t>
  </si>
  <si>
    <t>50669981144.686</t>
  </si>
  <si>
    <t>도영운수35S3</t>
  </si>
  <si>
    <t>506469554.026</t>
  </si>
  <si>
    <t>50659702501.972</t>
  </si>
  <si>
    <t>50654801808.386</t>
  </si>
  <si>
    <t>조광순</t>
  </si>
  <si>
    <t>50658571059.861</t>
  </si>
  <si>
    <t>50685551742.185</t>
  </si>
  <si>
    <t>50670454906.142</t>
  </si>
  <si>
    <t>순환46순환46F</t>
  </si>
  <si>
    <t>50649942543.372</t>
  </si>
  <si>
    <t>50645612126.94</t>
  </si>
  <si>
    <t>50639212191.163</t>
  </si>
  <si>
    <t>5061002421.218</t>
  </si>
  <si>
    <t>50669242151.276</t>
  </si>
  <si>
    <t>50685411176.141</t>
  </si>
  <si>
    <t>도영운수35S2</t>
  </si>
  <si>
    <t>506992549.477</t>
  </si>
  <si>
    <t>50650112292.858</t>
  </si>
  <si>
    <t>50661911714.632</t>
  </si>
  <si>
    <t>50636022347.776</t>
  </si>
  <si>
    <t>50698801573.56</t>
  </si>
  <si>
    <t>도영운수35F6</t>
  </si>
  <si>
    <t>50619452935.453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</si>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</sst>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191" fontId="80" fillId="16" borderId="0" xfId="562" applyNumberFormat="1" applyFont="1" applyFill="1" applyAlignment="1">
      <alignment horizontal="right" vertical="center"/>
    </xf>
    <xf numFmtId="188" fontId="29" fillId="0" borderId="0" xfId="2" applyNumberFormat="1" applyFont="1">
      <alignment vertical="center"/>
    </xf>
    <xf numFmtId="0" fontId="50" fillId="13" borderId="0" xfId="0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195" fontId="81" fillId="16" borderId="0" xfId="562" applyNumberFormat="1" applyFont="1" applyFill="1" applyAlignment="1">
      <alignment horizontal="left" vertical="center"/>
    </xf>
    <xf numFmtId="195" fontId="81" fillId="0" borderId="0" xfId="562" applyNumberFormat="1" applyFont="1" applyAlignment="1">
      <alignment horizontal="left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0E5-41A7-A79C-5C981D423AD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955-4D80-82EE-FED04D79016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329-4675-B5E2-AC037C5F597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D80-4146-8966-8D2B07461BB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BA8-475F-9CCD-0EF1EA759E89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173D-4D91-B3C8-93F69A0FB76A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173D-4D91-B3C8-93F69A0FB7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2.1497397069835276</c:v>
                </c:pt>
                <c:pt idx="5">
                  <c:v>2.0287702194557915</c:v>
                </c:pt>
                <c:pt idx="6">
                  <c:v>1.9533315662221871</c:v>
                </c:pt>
                <c:pt idx="7">
                  <c:v>1.8895845695927642</c:v>
                </c:pt>
                <c:pt idx="8">
                  <c:v>1.9045496191313613</c:v>
                </c:pt>
                <c:pt idx="9">
                  <c:v>2.0082869527244931</c:v>
                </c:pt>
                <c:pt idx="10">
                  <c:v>2.0262809279660021</c:v>
                </c:pt>
                <c:pt idx="11">
                  <c:v>2.0133228469146629</c:v>
                </c:pt>
                <c:pt idx="12">
                  <c:v>2.0260738824757967</c:v>
                </c:pt>
                <c:pt idx="13">
                  <c:v>2.0145168828139073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6.6666666666666666E-2</c:v>
                </c:pt>
                <c:pt idx="1">
                  <c:v>6.6666666666666666E-2</c:v>
                </c:pt>
                <c:pt idx="2">
                  <c:v>0.12</c:v>
                </c:pt>
                <c:pt idx="3">
                  <c:v>0.14666666666666667</c:v>
                </c:pt>
                <c:pt idx="4">
                  <c:v>0.30666666666666664</c:v>
                </c:pt>
                <c:pt idx="5">
                  <c:v>0.29333333333333333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</c:v>
                </c:pt>
                <c:pt idx="2">
                  <c:v>0.35714285714285715</c:v>
                </c:pt>
                <c:pt idx="3">
                  <c:v>0.7142857142857143</c:v>
                </c:pt>
                <c:pt idx="4">
                  <c:v>0.25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0.2857142857142857</c:v>
                </c:pt>
                <c:pt idx="1">
                  <c:v>0.3</c:v>
                </c:pt>
                <c:pt idx="2">
                  <c:v>0.42857142857142855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0.2857142857142857</c:v>
                </c:pt>
                <c:pt idx="1">
                  <c:v>0.3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0.14285714285714285</c:v>
                </c:pt>
                <c:pt idx="1">
                  <c:v>0.3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7.1428571428571425E-2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179297</xdr:colOff>
      <xdr:row>15</xdr:row>
      <xdr:rowOff>145677</xdr:rowOff>
    </xdr:from>
    <xdr:to>
      <xdr:col>6</xdr:col>
      <xdr:colOff>291356</xdr:colOff>
      <xdr:row>15</xdr:row>
      <xdr:rowOff>217677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 flipV="1">
          <a:off x="4706473" y="4953001"/>
          <a:ext cx="112059" cy="72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575982</xdr:colOff>
      <xdr:row>14</xdr:row>
      <xdr:rowOff>94129</xdr:rowOff>
    </xdr:from>
    <xdr:to>
      <xdr:col>6</xdr:col>
      <xdr:colOff>732869</xdr:colOff>
      <xdr:row>15</xdr:row>
      <xdr:rowOff>91888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4229100" y="4610100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85789C9-36CF-4841-9727-89C4E233109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605118</xdr:colOff>
      <xdr:row>15</xdr:row>
      <xdr:rowOff>134469</xdr:rowOff>
    </xdr:from>
    <xdr:to>
      <xdr:col>6</xdr:col>
      <xdr:colOff>713118</xdr:colOff>
      <xdr:row>15</xdr:row>
      <xdr:rowOff>206469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>
          <a:off x="5132294" y="4941793"/>
          <a:ext cx="108000" cy="72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14</xdr:row>
      <xdr:rowOff>89648</xdr:rowOff>
    </xdr:from>
    <xdr:to>
      <xdr:col>6</xdr:col>
      <xdr:colOff>1154209</xdr:colOff>
      <xdr:row>15</xdr:row>
      <xdr:rowOff>87407</xdr:rowOff>
    </xdr:to>
    <xdr:sp macro="" textlink="$K$24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5031441" y="4605619"/>
          <a:ext cx="649944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9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420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16" t="s">
        <v>38</v>
      </c>
      <c r="D4" s="316"/>
      <c r="E4" s="62" t="s">
        <v>111</v>
      </c>
      <c r="F4" s="62" t="s">
        <v>64</v>
      </c>
      <c r="G4" s="266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421</v>
      </c>
      <c r="C5" s="317" t="s">
        <v>172</v>
      </c>
      <c r="D5" s="317"/>
      <c r="E5" s="63">
        <v>6</v>
      </c>
      <c r="F5" s="64">
        <v>49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1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198" t="s">
        <v>91</v>
      </c>
      <c r="I10" s="199" t="s">
        <v>92</v>
      </c>
      <c r="J10" s="200" t="str">
        <f>C5</f>
        <v>도영운수</v>
      </c>
      <c r="K10" s="201" t="s">
        <v>93</v>
      </c>
      <c r="X10" s="301"/>
      <c r="Z10" s="39"/>
      <c r="AA10" s="39"/>
      <c r="AB10" s="39"/>
    </row>
    <row r="11" spans="1:28" ht="23.25" customHeight="1" thickTop="1">
      <c r="G11" s="6"/>
      <c r="H11" s="234" t="s">
        <v>402</v>
      </c>
      <c r="I11" s="195">
        <v>2.0099999999999998</v>
      </c>
      <c r="J11" s="196">
        <v>1.8754618208813343</v>
      </c>
      <c r="K11" s="197"/>
      <c r="M11" s="2"/>
      <c r="Y11" s="265"/>
      <c r="Z11" s="252"/>
      <c r="AA11" s="239"/>
      <c r="AB11" s="39"/>
    </row>
    <row r="12" spans="1:28" ht="23.25" customHeight="1">
      <c r="G12" s="6"/>
      <c r="H12" s="235" t="s">
        <v>403</v>
      </c>
      <c r="I12" s="189">
        <v>2.3662575846193561</v>
      </c>
      <c r="J12" s="196">
        <v>2.3251460337144465</v>
      </c>
      <c r="K12" s="236">
        <v>0.23977252313341824</v>
      </c>
      <c r="M12" s="239"/>
      <c r="Y12" s="265"/>
      <c r="Z12" s="252"/>
      <c r="AA12" s="239"/>
      <c r="AB12" s="39"/>
    </row>
    <row r="13" spans="1:28" ht="23.25" customHeight="1">
      <c r="G13" s="6"/>
      <c r="H13" s="235" t="s">
        <v>392</v>
      </c>
      <c r="I13" s="189">
        <v>2.37</v>
      </c>
      <c r="J13" s="196">
        <v>2.2721994571414852</v>
      </c>
      <c r="K13" s="238">
        <v>-2.2771290837323654E-2</v>
      </c>
      <c r="M13" s="239"/>
      <c r="Y13" s="265"/>
      <c r="Z13" s="252"/>
      <c r="AA13" s="239"/>
      <c r="AB13" s="39"/>
    </row>
    <row r="14" spans="1:28" ht="23.25" customHeight="1">
      <c r="G14" s="6"/>
      <c r="H14" s="235" t="s">
        <v>393</v>
      </c>
      <c r="I14" s="189">
        <v>2.33</v>
      </c>
      <c r="J14" s="196">
        <v>2.2176999283533205</v>
      </c>
      <c r="K14" s="238">
        <v>-2.3985363000098237E-2</v>
      </c>
      <c r="M14" s="239"/>
      <c r="Y14" s="265"/>
      <c r="Z14" s="252"/>
      <c r="AA14" s="239"/>
      <c r="AB14" s="39"/>
    </row>
    <row r="15" spans="1:28" ht="23.25" customHeight="1">
      <c r="G15" s="6"/>
      <c r="H15" s="235" t="s">
        <v>394</v>
      </c>
      <c r="I15" s="189">
        <v>2.2850259626150282</v>
      </c>
      <c r="J15" s="196">
        <v>2.1497397069835276</v>
      </c>
      <c r="K15" s="238">
        <v>-3.0644462084757573E-2</v>
      </c>
      <c r="M15" s="239"/>
      <c r="Y15" s="265"/>
      <c r="Z15" s="252"/>
      <c r="AA15" s="239"/>
      <c r="AB15" s="39"/>
    </row>
    <row r="16" spans="1:28" ht="23.25" customHeight="1">
      <c r="G16" s="6"/>
      <c r="H16" s="235" t="s">
        <v>395</v>
      </c>
      <c r="I16" s="189">
        <v>2.0664933427553414</v>
      </c>
      <c r="J16" s="196">
        <v>2.0287702194557915</v>
      </c>
      <c r="K16" s="238">
        <v>-5.6271690537585184E-2</v>
      </c>
      <c r="M16" s="239"/>
      <c r="Y16" s="265"/>
      <c r="Z16" s="252"/>
      <c r="AA16" s="239"/>
      <c r="AB16" s="39"/>
    </row>
    <row r="17" spans="2:28" ht="23.25" customHeight="1">
      <c r="G17" s="6"/>
      <c r="H17" s="235" t="s">
        <v>396</v>
      </c>
      <c r="I17" s="189">
        <v>2.13</v>
      </c>
      <c r="J17" s="196">
        <v>1.9533315662221871</v>
      </c>
      <c r="K17" s="238">
        <v>-3.7184424588921905E-2</v>
      </c>
      <c r="M17" s="239"/>
      <c r="Y17" s="265"/>
      <c r="Z17" s="252"/>
      <c r="AA17" s="239"/>
      <c r="AB17" s="39"/>
    </row>
    <row r="18" spans="2:28" ht="23.25" customHeight="1">
      <c r="G18" s="6"/>
      <c r="H18" s="235" t="s">
        <v>397</v>
      </c>
      <c r="I18" s="189">
        <v>2.08</v>
      </c>
      <c r="J18" s="196">
        <v>1.8895845695927642</v>
      </c>
      <c r="K18" s="238">
        <v>-3.2635010733334857E-2</v>
      </c>
      <c r="M18" s="239"/>
      <c r="Y18" s="265"/>
      <c r="Z18" s="252"/>
      <c r="AA18" s="239"/>
      <c r="AB18" s="39"/>
    </row>
    <row r="19" spans="2:28" ht="23.25" customHeight="1">
      <c r="G19" s="6"/>
      <c r="H19" s="235" t="s">
        <v>398</v>
      </c>
      <c r="I19" s="189">
        <v>2.13</v>
      </c>
      <c r="J19" s="196">
        <v>1.9045496191313613</v>
      </c>
      <c r="K19" s="238">
        <v>7.9197564265791609E-3</v>
      </c>
      <c r="M19" s="239"/>
      <c r="Y19" s="265"/>
      <c r="Z19" s="252"/>
      <c r="AA19" s="239"/>
      <c r="AB19" s="39"/>
    </row>
    <row r="20" spans="2:28" ht="23.25" customHeight="1">
      <c r="G20" s="6"/>
      <c r="H20" s="235" t="s">
        <v>399</v>
      </c>
      <c r="I20" s="189">
        <v>2.25</v>
      </c>
      <c r="J20" s="196">
        <v>2.0082869527244931</v>
      </c>
      <c r="K20" s="238">
        <v>5.4468170611614131E-2</v>
      </c>
      <c r="M20" s="239"/>
      <c r="Y20" s="265"/>
      <c r="Z20" s="252"/>
      <c r="AA20" s="239"/>
      <c r="AB20" s="39"/>
    </row>
    <row r="21" spans="2:28" ht="23.25" customHeight="1">
      <c r="G21" s="6"/>
      <c r="H21" s="235" t="s">
        <v>400</v>
      </c>
      <c r="I21" s="189">
        <v>2.17</v>
      </c>
      <c r="J21" s="196">
        <v>2.0262809279660021</v>
      </c>
      <c r="K21" s="238">
        <v>8.9598626416897975E-3</v>
      </c>
      <c r="M21" s="239"/>
      <c r="Y21" s="265"/>
      <c r="Z21" s="252"/>
      <c r="AA21" s="239"/>
      <c r="AB21" s="39"/>
    </row>
    <row r="22" spans="2:28" ht="23.25" customHeight="1">
      <c r="G22" s="6"/>
      <c r="H22" s="235" t="s">
        <v>401</v>
      </c>
      <c r="I22" s="189">
        <v>2.25</v>
      </c>
      <c r="J22" s="196">
        <v>2.0133228469146629</v>
      </c>
      <c r="K22" s="238">
        <v>-6.3950071643553708E-3</v>
      </c>
      <c r="M22" s="239"/>
      <c r="Y22" s="265"/>
      <c r="Z22" s="252"/>
      <c r="AA22" s="239"/>
      <c r="AB22" s="39"/>
    </row>
    <row r="23" spans="2:28" ht="23.25" customHeight="1">
      <c r="G23" s="6"/>
      <c r="H23" s="235" t="s">
        <v>404</v>
      </c>
      <c r="I23" s="189">
        <v>2.27</v>
      </c>
      <c r="J23" s="196">
        <v>2.0260738824757967</v>
      </c>
      <c r="K23" s="238">
        <v>6.3333287955651407E-3</v>
      </c>
      <c r="M23" s="239"/>
      <c r="Y23" s="265"/>
      <c r="Z23" s="252"/>
      <c r="AA23" s="239"/>
      <c r="AB23" s="39"/>
    </row>
    <row r="24" spans="2:28" ht="23.25" customHeight="1">
      <c r="G24" s="6"/>
      <c r="H24" s="235" t="s">
        <v>422</v>
      </c>
      <c r="I24" s="189">
        <v>2.2599999999999998</v>
      </c>
      <c r="J24" s="196">
        <v>2.0145168828139073</v>
      </c>
      <c r="K24" s="238">
        <v>-5.7041353535277617E-3</v>
      </c>
      <c r="M24" s="239"/>
      <c r="Y24" s="265"/>
      <c r="Z24" s="252"/>
      <c r="AA24" s="239"/>
      <c r="AB24" s="39"/>
    </row>
    <row r="25" spans="2:28" ht="23.25" customHeight="1">
      <c r="G25" s="6"/>
      <c r="H25" s="237" t="s">
        <v>283</v>
      </c>
      <c r="I25" s="190">
        <v>0.12437810945273631</v>
      </c>
      <c r="J25" s="191">
        <v>7.4144437590964563E-2</v>
      </c>
      <c r="K25" s="192">
        <v>-5.0233671861771745E-2</v>
      </c>
      <c r="M25" s="239"/>
      <c r="Y25" s="265"/>
      <c r="Z25" s="252"/>
      <c r="AA25" s="239"/>
      <c r="AB25" s="39"/>
    </row>
    <row r="26" spans="2:28" ht="23.25" customHeight="1">
      <c r="H26" s="193" t="s">
        <v>299</v>
      </c>
      <c r="I26" s="194"/>
      <c r="J26" s="267" t="s">
        <v>423</v>
      </c>
      <c r="K26" s="268"/>
      <c r="M26" s="239"/>
      <c r="X26" s="2"/>
      <c r="Y26" s="2"/>
      <c r="AB26" s="39"/>
    </row>
    <row r="27" spans="2:28" ht="9" customHeight="1">
      <c r="M27" s="239"/>
      <c r="X27" s="2"/>
      <c r="Y27" s="2"/>
      <c r="AB27" s="239"/>
    </row>
    <row r="28" spans="2:28" ht="16.5" customHeight="1">
      <c r="B28" s="52" t="s">
        <v>129</v>
      </c>
      <c r="C28" s="52"/>
      <c r="D28" s="51"/>
      <c r="E28" s="51"/>
      <c r="F28" s="51"/>
      <c r="G28" s="51"/>
      <c r="H28" s="51"/>
      <c r="I28" s="51"/>
      <c r="J28" s="51"/>
      <c r="K28" s="51"/>
      <c r="M28" s="239"/>
      <c r="X28" s="2"/>
      <c r="Y28" s="2"/>
      <c r="AB28" s="239"/>
    </row>
    <row r="29" spans="2:28" ht="27.75" customHeight="1">
      <c r="B29" s="56" t="s">
        <v>62</v>
      </c>
      <c r="C29" s="56" t="s">
        <v>100</v>
      </c>
      <c r="D29" s="56" t="s">
        <v>102</v>
      </c>
      <c r="E29" s="56" t="s">
        <v>103</v>
      </c>
      <c r="F29" s="56" t="s">
        <v>104</v>
      </c>
      <c r="G29" s="56" t="s">
        <v>105</v>
      </c>
      <c r="H29" s="56" t="s">
        <v>6</v>
      </c>
      <c r="I29" s="56" t="s">
        <v>7</v>
      </c>
      <c r="J29" s="56" t="s">
        <v>106</v>
      </c>
      <c r="K29" s="56" t="s">
        <v>72</v>
      </c>
      <c r="M29" s="239"/>
      <c r="X29" s="2"/>
      <c r="Y29" s="2"/>
      <c r="AB29" s="239"/>
    </row>
    <row r="30" spans="2:28" ht="23.25" customHeight="1">
      <c r="B30" s="76" t="s">
        <v>282</v>
      </c>
      <c r="C30" s="77">
        <v>2</v>
      </c>
      <c r="D30" s="78">
        <v>2.6148409044637833E-2</v>
      </c>
      <c r="E30" s="78">
        <v>0.37224024535669703</v>
      </c>
      <c r="F30" s="78">
        <v>0.19216790407386439</v>
      </c>
      <c r="G30" s="79">
        <v>12.827326666230176</v>
      </c>
      <c r="H30" s="80">
        <v>0.59498738809134477</v>
      </c>
      <c r="I30" s="80">
        <v>18.345349689733201</v>
      </c>
      <c r="J30" s="81">
        <v>2.2594863224926089</v>
      </c>
      <c r="K30" s="82" t="s">
        <v>69</v>
      </c>
      <c r="M30" s="239"/>
      <c r="N30" s="302" t="s">
        <v>117</v>
      </c>
      <c r="Y30" s="2"/>
    </row>
    <row r="31" spans="2:28" ht="22.5" customHeight="1">
      <c r="B31" s="230" t="s">
        <v>117</v>
      </c>
      <c r="C31" s="69">
        <v>2</v>
      </c>
      <c r="D31" s="70">
        <v>3.725966030485086E-2</v>
      </c>
      <c r="E31" s="70">
        <v>0.36847523576940566</v>
      </c>
      <c r="F31" s="70">
        <v>0.20241535178123576</v>
      </c>
      <c r="G31" s="71">
        <v>15.387041666666667</v>
      </c>
      <c r="H31" s="72">
        <v>3.0942714997588192</v>
      </c>
      <c r="I31" s="72">
        <v>51.225423102660358</v>
      </c>
      <c r="J31" s="73">
        <v>2.0145168828139073</v>
      </c>
      <c r="K31" s="74" t="s">
        <v>67</v>
      </c>
      <c r="M31" s="239"/>
      <c r="N31" s="39" t="s">
        <v>67</v>
      </c>
      <c r="O31" s="39">
        <v>72</v>
      </c>
      <c r="Y31" s="2"/>
    </row>
    <row r="32" spans="2:28" ht="22.5" customHeight="1">
      <c r="B32" s="53" t="s">
        <v>390</v>
      </c>
      <c r="C32" s="53"/>
      <c r="D32" s="67">
        <v>0.42493029848374553</v>
      </c>
      <c r="E32" s="67">
        <v>-1.0114461384162166E-2</v>
      </c>
      <c r="F32" s="67">
        <v>5.3325490314098056E-2</v>
      </c>
      <c r="G32" s="67">
        <v>0.1995517122967887</v>
      </c>
      <c r="H32" s="67">
        <v>4.2005665358469324</v>
      </c>
      <c r="I32" s="67">
        <v>1.7922838195517294</v>
      </c>
      <c r="J32" s="67">
        <v>-0.10841819985369838</v>
      </c>
      <c r="K32" s="68" t="s">
        <v>423</v>
      </c>
      <c r="M32" s="2" t="s">
        <v>166</v>
      </c>
      <c r="N32" s="303">
        <v>6.6666666666666666E-2</v>
      </c>
      <c r="O32" s="39">
        <v>5</v>
      </c>
      <c r="X32" s="2"/>
      <c r="Y32" s="2"/>
    </row>
    <row r="33" spans="2:28" ht="22.5" customHeight="1">
      <c r="M33" s="2" t="s">
        <v>167</v>
      </c>
      <c r="N33" s="303">
        <v>6.6666666666666666E-2</v>
      </c>
      <c r="O33" s="39">
        <v>5</v>
      </c>
      <c r="X33" s="2"/>
      <c r="Y33" s="2"/>
    </row>
    <row r="34" spans="2:28" ht="17.25" customHeight="1">
      <c r="B34" s="52" t="s">
        <v>130</v>
      </c>
      <c r="C34" s="52"/>
      <c r="D34" s="51"/>
      <c r="E34" s="51"/>
      <c r="F34" s="51"/>
      <c r="G34" s="51"/>
      <c r="H34" s="51"/>
      <c r="I34" s="51"/>
      <c r="J34" s="51"/>
      <c r="K34" s="51"/>
      <c r="M34" s="2" t="s">
        <v>116</v>
      </c>
      <c r="N34" s="303">
        <v>0.12</v>
      </c>
      <c r="O34" s="39">
        <v>9</v>
      </c>
      <c r="X34" s="2"/>
      <c r="Y34" s="2"/>
    </row>
    <row r="35" spans="2:28" ht="22.5" customHeight="1">
      <c r="B35" s="60"/>
      <c r="C35" s="60"/>
      <c r="M35" s="2" t="s">
        <v>168</v>
      </c>
      <c r="N35" s="303">
        <v>0.14666666666666667</v>
      </c>
      <c r="O35" s="39">
        <v>11</v>
      </c>
      <c r="X35" s="2"/>
      <c r="Y35" s="2"/>
    </row>
    <row r="36" spans="2:28" ht="22.5" customHeight="1" thickBot="1">
      <c r="H36" s="202" t="s">
        <v>91</v>
      </c>
      <c r="I36" s="203" t="s">
        <v>92</v>
      </c>
      <c r="J36" s="204" t="str">
        <f>J10</f>
        <v>도영운수</v>
      </c>
      <c r="K36" s="205" t="s">
        <v>115</v>
      </c>
      <c r="M36" s="2" t="s">
        <v>169</v>
      </c>
      <c r="N36" s="303">
        <v>0.30666666666666664</v>
      </c>
      <c r="O36" s="39">
        <v>23</v>
      </c>
      <c r="X36" s="2"/>
      <c r="Y36" s="2"/>
    </row>
    <row r="37" spans="2:28" ht="22.5" customHeight="1" thickTop="1">
      <c r="H37" s="210" t="s">
        <v>109</v>
      </c>
      <c r="I37" s="211" t="s">
        <v>69</v>
      </c>
      <c r="J37" s="212" t="s">
        <v>67</v>
      </c>
      <c r="K37" s="213"/>
      <c r="M37" s="2" t="s">
        <v>76</v>
      </c>
      <c r="N37" s="303">
        <v>0.29333333333333333</v>
      </c>
      <c r="O37" s="39">
        <v>19</v>
      </c>
      <c r="X37" s="2"/>
      <c r="Z37" s="39"/>
      <c r="AA37" s="39"/>
      <c r="AB37" s="39"/>
    </row>
    <row r="38" spans="2:28" ht="21" customHeight="1">
      <c r="H38" s="206" t="s">
        <v>94</v>
      </c>
      <c r="I38" s="207">
        <v>0.11328494793310193</v>
      </c>
      <c r="J38" s="208" t="s">
        <v>424</v>
      </c>
      <c r="K38" s="209">
        <v>-4.661828126643526E-2</v>
      </c>
      <c r="M38" s="2"/>
      <c r="X38" s="2"/>
      <c r="Z38" s="39"/>
      <c r="AA38" s="39"/>
      <c r="AB38" s="39"/>
    </row>
    <row r="39" spans="2:28" ht="21" customHeight="1">
      <c r="H39" s="181" t="s">
        <v>95</v>
      </c>
      <c r="I39" s="173">
        <v>0.11076049226885452</v>
      </c>
      <c r="J39" s="182" t="s">
        <v>424</v>
      </c>
      <c r="K39" s="183">
        <v>-4.4093825602187858E-2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96</v>
      </c>
      <c r="I40" s="173">
        <v>0.16503628905017356</v>
      </c>
      <c r="J40" s="182" t="s">
        <v>425</v>
      </c>
      <c r="K40" s="183">
        <v>-4.5036289050173567E-2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99</v>
      </c>
      <c r="I41" s="173">
        <v>0.22278321236983276</v>
      </c>
      <c r="J41" s="182" t="s">
        <v>426</v>
      </c>
      <c r="K41" s="183">
        <v>-7.6116545703166089E-2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97</v>
      </c>
      <c r="I42" s="173">
        <v>0.21931208583149259</v>
      </c>
      <c r="J42" s="182" t="s">
        <v>427</v>
      </c>
      <c r="K42" s="183">
        <v>8.7354580835174056E-2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98</v>
      </c>
      <c r="I43" s="186">
        <v>0.16882297254654466</v>
      </c>
      <c r="J43" s="187" t="s">
        <v>428</v>
      </c>
      <c r="K43" s="188">
        <v>0.12451036078678868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2" t="s">
        <v>131</v>
      </c>
      <c r="C45" s="52"/>
      <c r="D45" s="51"/>
      <c r="E45" s="51"/>
      <c r="F45" s="51"/>
      <c r="G45" s="51"/>
      <c r="H45" s="51"/>
      <c r="I45" s="51"/>
      <c r="J45" s="51"/>
      <c r="K45" s="51"/>
      <c r="L45" s="4"/>
      <c r="M45" s="2"/>
      <c r="X45" s="2"/>
      <c r="Z45" s="39"/>
      <c r="AA45" s="39"/>
      <c r="AB45" s="39"/>
    </row>
    <row r="46" spans="2:28" ht="30.75" customHeight="1">
      <c r="B46" s="56" t="s">
        <v>62</v>
      </c>
      <c r="C46" s="56" t="s">
        <v>101</v>
      </c>
      <c r="D46" s="56" t="s">
        <v>102</v>
      </c>
      <c r="E46" s="56" t="s">
        <v>103</v>
      </c>
      <c r="F46" s="56" t="s">
        <v>104</v>
      </c>
      <c r="G46" s="56" t="s">
        <v>105</v>
      </c>
      <c r="H46" s="56" t="s">
        <v>6</v>
      </c>
      <c r="I46" s="56" t="s">
        <v>7</v>
      </c>
      <c r="J46" s="56" t="s">
        <v>106</v>
      </c>
      <c r="K46" s="56" t="s">
        <v>72</v>
      </c>
      <c r="L46" s="4"/>
      <c r="M46" s="2"/>
      <c r="N46" s="39" t="s">
        <v>124</v>
      </c>
      <c r="X46" s="2"/>
      <c r="Z46" s="39"/>
      <c r="AA46" s="39"/>
      <c r="AB46" s="39"/>
    </row>
    <row r="47" spans="2:28" ht="22.5" customHeight="1">
      <c r="B47" s="232" t="s">
        <v>117</v>
      </c>
      <c r="C47" s="299">
        <v>2401</v>
      </c>
      <c r="D47" s="78">
        <v>5.9252611822716475E-2</v>
      </c>
      <c r="E47" s="78">
        <v>0.37830108983884875</v>
      </c>
      <c r="F47" s="78">
        <v>0.20563530477579703</v>
      </c>
      <c r="G47" s="79">
        <v>16.934100000000004</v>
      </c>
      <c r="H47" s="80">
        <v>5.4526640540365525</v>
      </c>
      <c r="I47" s="80">
        <v>72.831160037670202</v>
      </c>
      <c r="J47" s="81">
        <v>1.8863117546676891</v>
      </c>
      <c r="K47" s="83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30" t="s">
        <v>117</v>
      </c>
      <c r="C48" s="300">
        <v>2402</v>
      </c>
      <c r="D48" s="70">
        <v>3.5547215306982217E-2</v>
      </c>
      <c r="E48" s="70">
        <v>0.34394522404403699</v>
      </c>
      <c r="F48" s="70">
        <v>0.15760174259788012</v>
      </c>
      <c r="G48" s="71">
        <v>11.060807017543864</v>
      </c>
      <c r="H48" s="72">
        <v>1.553227606668361</v>
      </c>
      <c r="I48" s="72">
        <v>19.851901373417725</v>
      </c>
      <c r="J48" s="73">
        <v>2.3073389603959105</v>
      </c>
      <c r="K48" s="74" t="s">
        <v>167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30" t="s">
        <v>117</v>
      </c>
      <c r="C49" s="300">
        <v>2403</v>
      </c>
      <c r="D49" s="70">
        <v>1.545167373762534E-2</v>
      </c>
      <c r="E49" s="70">
        <v>0.35503019237784456</v>
      </c>
      <c r="F49" s="70">
        <v>0.17667810164264908</v>
      </c>
      <c r="G49" s="71">
        <v>11.50149090909091</v>
      </c>
      <c r="H49" s="72">
        <v>0.73440571963962986</v>
      </c>
      <c r="I49" s="72">
        <v>25.453165259668086</v>
      </c>
      <c r="J49" s="73">
        <v>2.2833020691168078</v>
      </c>
      <c r="K49" s="74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30" t="s">
        <v>117</v>
      </c>
      <c r="C50" s="300">
        <v>2404</v>
      </c>
      <c r="D50" s="70">
        <v>1.2783546762153594E-2</v>
      </c>
      <c r="E50" s="70">
        <v>0.35509506288335591</v>
      </c>
      <c r="F50" s="70">
        <v>0.17839544354300704</v>
      </c>
      <c r="G50" s="71">
        <v>11.907945454545455</v>
      </c>
      <c r="H50" s="72">
        <v>0.84292415967752743</v>
      </c>
      <c r="I50" s="72">
        <v>24.258908610643367</v>
      </c>
      <c r="J50" s="73">
        <v>2.2176999283533205</v>
      </c>
      <c r="K50" s="74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30" t="s">
        <v>117</v>
      </c>
      <c r="C51" s="300">
        <v>2405</v>
      </c>
      <c r="D51" s="70">
        <v>1.2772819814573873E-2</v>
      </c>
      <c r="E51" s="70">
        <v>0.35626362347814478</v>
      </c>
      <c r="F51" s="70">
        <v>0.18274429065738215</v>
      </c>
      <c r="G51" s="71">
        <v>12.653571428571427</v>
      </c>
      <c r="H51" s="72">
        <v>0.5341324513729282</v>
      </c>
      <c r="I51" s="72">
        <v>26.059240515241878</v>
      </c>
      <c r="J51" s="73">
        <v>2.1559902733102563</v>
      </c>
      <c r="K51" s="74" t="s">
        <v>116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30" t="s">
        <v>117</v>
      </c>
      <c r="C52" s="300">
        <v>2406</v>
      </c>
      <c r="D52" s="70">
        <v>1.5544572942695359E-2</v>
      </c>
      <c r="E52" s="70">
        <v>0.36015937305161322</v>
      </c>
      <c r="F52" s="70">
        <v>0.17671110815666588</v>
      </c>
      <c r="G52" s="71">
        <v>13.912288461538459</v>
      </c>
      <c r="H52" s="72">
        <v>0.50993373336975523</v>
      </c>
      <c r="I52" s="72">
        <v>25.841704159832812</v>
      </c>
      <c r="J52" s="73">
        <v>2.0287606253806469</v>
      </c>
      <c r="K52" s="74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30" t="s">
        <v>117</v>
      </c>
      <c r="C53" s="300">
        <v>2407</v>
      </c>
      <c r="D53" s="70">
        <v>1.8658052215853E-2</v>
      </c>
      <c r="E53" s="70">
        <v>0.36085355747236059</v>
      </c>
      <c r="F53" s="70">
        <v>0.17399111467953726</v>
      </c>
      <c r="G53" s="71">
        <v>14.595600000000005</v>
      </c>
      <c r="H53" s="72">
        <v>0.46316399494932509</v>
      </c>
      <c r="I53" s="72">
        <v>26.072242631695762</v>
      </c>
      <c r="J53" s="73">
        <v>1.9570602354697986</v>
      </c>
      <c r="K53" s="74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30" t="s">
        <v>117</v>
      </c>
      <c r="C54" s="300">
        <v>2408</v>
      </c>
      <c r="D54" s="70">
        <v>2.5600052983689926E-2</v>
      </c>
      <c r="E54" s="70">
        <v>0.36176076659039641</v>
      </c>
      <c r="F54" s="70">
        <v>0.17018644564327998</v>
      </c>
      <c r="G54" s="71">
        <v>15.958653061224494</v>
      </c>
      <c r="H54" s="72">
        <v>0.45474467511359029</v>
      </c>
      <c r="I54" s="72">
        <v>30.678241795150274</v>
      </c>
      <c r="J54" s="73">
        <v>1.8895845695927642</v>
      </c>
      <c r="K54" s="74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30" t="s">
        <v>117</v>
      </c>
      <c r="C55" s="300">
        <v>2409</v>
      </c>
      <c r="D55" s="70">
        <v>2.2678748282157244E-2</v>
      </c>
      <c r="E55" s="70">
        <v>0.3650294240897462</v>
      </c>
      <c r="F55" s="70">
        <v>0.17555539318716057</v>
      </c>
      <c r="G55" s="71">
        <v>15.677530612244894</v>
      </c>
      <c r="H55" s="72">
        <v>0.5796977924239709</v>
      </c>
      <c r="I55" s="72">
        <v>33.295169338694969</v>
      </c>
      <c r="J55" s="73">
        <v>1.9045496191313613</v>
      </c>
      <c r="K55" s="74" t="s">
        <v>305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30" t="s">
        <v>117</v>
      </c>
      <c r="C56" s="300">
        <v>2410</v>
      </c>
      <c r="D56" s="70">
        <v>1.9210253581413549E-2</v>
      </c>
      <c r="E56" s="70">
        <v>0.36905172725133373</v>
      </c>
      <c r="F56" s="70">
        <v>0.19232712665525065</v>
      </c>
      <c r="G56" s="71">
        <v>14.432862745098042</v>
      </c>
      <c r="H56" s="72">
        <v>1.2532821647124162</v>
      </c>
      <c r="I56" s="72">
        <v>32.504601067818285</v>
      </c>
      <c r="J56" s="73">
        <v>2.0082869527244931</v>
      </c>
      <c r="K56" s="74" t="s">
        <v>67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230" t="s">
        <v>117</v>
      </c>
      <c r="C57" s="300">
        <v>2411</v>
      </c>
      <c r="D57" s="70">
        <v>2.2104898470047599E-2</v>
      </c>
      <c r="E57" s="70">
        <v>0.37018528876555007</v>
      </c>
      <c r="F57" s="70">
        <v>0.19899912239627382</v>
      </c>
      <c r="G57" s="71">
        <v>14.38737037037037</v>
      </c>
      <c r="H57" s="72">
        <v>2.0083874450845802</v>
      </c>
      <c r="I57" s="72">
        <v>40.818815162264627</v>
      </c>
      <c r="J57" s="73">
        <v>2.0262809279660021</v>
      </c>
      <c r="K57" s="74" t="s">
        <v>67</v>
      </c>
      <c r="M57" s="2"/>
      <c r="N57" s="39">
        <v>2</v>
      </c>
      <c r="X57" s="2"/>
      <c r="Z57" s="39"/>
      <c r="AA57" s="39"/>
      <c r="AB57" s="39"/>
    </row>
    <row r="58" spans="2:28" ht="22.5" customHeight="1">
      <c r="B58" s="230" t="s">
        <v>117</v>
      </c>
      <c r="C58" s="300">
        <v>2412</v>
      </c>
      <c r="D58" s="70">
        <v>3.1680530150274763E-2</v>
      </c>
      <c r="E58" s="70">
        <v>0.36975146129588332</v>
      </c>
      <c r="F58" s="70">
        <v>0.196747225887004</v>
      </c>
      <c r="G58" s="71">
        <v>14.733391304347826</v>
      </c>
      <c r="H58" s="72">
        <v>2.6365937589089952</v>
      </c>
      <c r="I58" s="72">
        <v>42.959366024654457</v>
      </c>
      <c r="J58" s="73">
        <v>2.0162143217466957</v>
      </c>
      <c r="K58" s="74" t="s">
        <v>67</v>
      </c>
      <c r="M58" s="2"/>
      <c r="N58" s="39">
        <v>2</v>
      </c>
      <c r="X58" s="2"/>
      <c r="Z58" s="39"/>
      <c r="AA58" s="39"/>
      <c r="AB58" s="39"/>
    </row>
    <row r="59" spans="2:28" ht="22.5" customHeight="1">
      <c r="B59" s="230" t="s">
        <v>117</v>
      </c>
      <c r="C59" s="300">
        <v>2501</v>
      </c>
      <c r="D59" s="70">
        <v>3.7482951616709656E-2</v>
      </c>
      <c r="E59" s="70">
        <v>0.36455933831028026</v>
      </c>
      <c r="F59" s="70">
        <v>0.19991921924972442</v>
      </c>
      <c r="G59" s="71">
        <v>15.286020833333332</v>
      </c>
      <c r="H59" s="72">
        <v>2.8036640539165583</v>
      </c>
      <c r="I59" s="72">
        <v>49.681645923620366</v>
      </c>
      <c r="J59" s="73">
        <v>2.0260738824757967</v>
      </c>
      <c r="K59" s="74" t="s">
        <v>67</v>
      </c>
      <c r="M59" s="2"/>
      <c r="N59" s="39">
        <v>2</v>
      </c>
      <c r="X59" s="2"/>
      <c r="Z59" s="39"/>
      <c r="AA59" s="39"/>
      <c r="AB59" s="39"/>
    </row>
    <row r="60" spans="2:28" ht="22.5" customHeight="1">
      <c r="B60" s="230" t="s">
        <v>117</v>
      </c>
      <c r="C60" s="300">
        <v>2502</v>
      </c>
      <c r="D60" s="70">
        <v>3.725966030485086E-2</v>
      </c>
      <c r="E60" s="70">
        <v>0.36847523576940566</v>
      </c>
      <c r="F60" s="70">
        <v>0.20241535178123576</v>
      </c>
      <c r="G60" s="71">
        <v>15.387041666666667</v>
      </c>
      <c r="H60" s="72">
        <v>3.0942714997588192</v>
      </c>
      <c r="I60" s="72">
        <v>51.225423102660358</v>
      </c>
      <c r="J60" s="73">
        <v>2.0145168828139073</v>
      </c>
      <c r="K60" s="74" t="s">
        <v>67</v>
      </c>
      <c r="M60" s="2"/>
      <c r="N60" s="39">
        <v>2</v>
      </c>
      <c r="X60" s="2"/>
      <c r="Z60" s="39"/>
      <c r="AA60" s="39"/>
      <c r="AB60" s="39"/>
    </row>
    <row r="61" spans="2:28" ht="25.5" customHeight="1">
      <c r="B61" s="53" t="s">
        <v>107</v>
      </c>
      <c r="C61" s="53"/>
      <c r="D61" s="67" cm="1">
        <f t="array" aca="1" ref="D61" ca="1">(INDIRECT(ADDRESS(ROW()-1,COLUMN()))/INDIRECT(ADDRESS(ROW()-2,COLUMN())))-1</f>
        <v>-5.957143240535423E-3</v>
      </c>
      <c r="E61" s="67" cm="1">
        <f t="array" aca="1" ref="E61" ca="1">(INDIRECT(ADDRESS(ROW()-1,COLUMN()))/INDIRECT(ADDRESS(ROW()-2,COLUMN())))-1</f>
        <v>1.0741454264415307E-2</v>
      </c>
      <c r="F61" s="67" cm="1">
        <f t="array" aca="1" ref="F61" ca="1">(INDIRECT(ADDRESS(ROW()-1,COLUMN()))/INDIRECT(ADDRESS(ROW()-2,COLUMN())))-1</f>
        <v>1.2485705680919779E-2</v>
      </c>
      <c r="G61" s="67" cm="1">
        <f t="array" aca="1" ref="G61" ca="1">(INDIRECT(ADDRESS(ROW()-1,COLUMN()))/INDIRECT(ADDRESS(ROW()-2,COLUMN())))-1</f>
        <v>6.6087070294347239E-3</v>
      </c>
      <c r="H61" s="67" cm="1">
        <f t="array" aca="1" ref="H61" ca="1">(INDIRECT(ADDRESS(ROW()-1,COLUMN()))/INDIRECT(ADDRESS(ROW()-2,COLUMN())))-1</f>
        <v>0.10365273451228907</v>
      </c>
      <c r="I61" s="67" cm="1">
        <f t="array" aca="1" ref="I61" ca="1">(INDIRECT(ADDRESS(ROW()-1,COLUMN()))/INDIRECT(ADDRESS(ROW()-2,COLUMN())))-1</f>
        <v>3.1073390390756517E-2</v>
      </c>
      <c r="J61" s="67" cm="1">
        <f t="array" aca="1" ref="J61" ca="1">(INDIRECT(ADDRESS(ROW()-1,COLUMN()))/INDIRECT(ADDRESS(ROW()-2,COLUMN())))-1</f>
        <v>-5.7041353535277617E-3</v>
      </c>
      <c r="K61" s="75" t="str" cm="1">
        <f t="array" aca="1" ref="K61" ca="1">_xlfn.IFS(N61=0,"등급유지",N61&gt;0,N61&amp;"등급 상승",N61&lt;0,N61&amp;"등급 하락")</f>
        <v>등급유지</v>
      </c>
      <c r="M61" s="304"/>
      <c r="N61" s="39" cm="1">
        <f t="array" aca="1" ref="N61" ca="1">(INDIRECT(ADDRESS(ROW()-1,COLUMN()))-INDIRECT(ADDRESS(ROW()-2,COLUMN())))</f>
        <v>0</v>
      </c>
      <c r="O61" s="39" t="s">
        <v>125</v>
      </c>
      <c r="X61" s="305"/>
      <c r="Z61" s="240"/>
      <c r="AA61" s="39"/>
      <c r="AB61" s="39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4"/>
      <c r="N62" s="2"/>
      <c r="O62" s="2"/>
      <c r="X62" s="305"/>
      <c r="Z62" s="240"/>
      <c r="AA62" s="39"/>
      <c r="AB62" s="39"/>
    </row>
    <row r="63" spans="2:28" ht="18" customHeight="1">
      <c r="B63" s="52" t="s">
        <v>132</v>
      </c>
      <c r="C63" s="52"/>
      <c r="D63" s="51"/>
      <c r="E63" s="51"/>
      <c r="F63" s="51"/>
      <c r="G63" s="51"/>
      <c r="H63" s="51"/>
      <c r="I63" s="51"/>
      <c r="J63" s="51"/>
      <c r="K63" s="51"/>
      <c r="M63" s="304"/>
      <c r="X63" s="305"/>
      <c r="Z63" s="240"/>
      <c r="AA63" s="39"/>
      <c r="AB63" s="39"/>
    </row>
    <row r="64" spans="2:28" ht="21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4"/>
      <c r="X64" s="305"/>
      <c r="Z64" s="240"/>
      <c r="AA64" s="39"/>
      <c r="AB64" s="39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4"/>
      <c r="N65" s="305"/>
      <c r="P65" s="240"/>
      <c r="AA65" s="40"/>
    </row>
    <row r="66" spans="2:27" ht="25.5" customHeight="1">
      <c r="B66" s="48"/>
      <c r="C66" s="48"/>
      <c r="D66" s="49"/>
      <c r="M66" s="304"/>
      <c r="N66" s="305"/>
      <c r="P66" s="240"/>
      <c r="AA66" s="40"/>
    </row>
    <row r="67" spans="2:27" ht="25.5" customHeight="1">
      <c r="B67" s="48"/>
      <c r="C67" s="48"/>
      <c r="D67" s="49"/>
      <c r="M67" s="304"/>
      <c r="N67" s="305"/>
      <c r="P67" s="240"/>
      <c r="AA67" s="40"/>
    </row>
    <row r="68" spans="2:27" ht="25.5" customHeight="1">
      <c r="B68" s="48"/>
      <c r="C68" s="48"/>
      <c r="D68" s="49"/>
      <c r="M68" s="304"/>
      <c r="N68" s="305"/>
      <c r="P68" s="240"/>
      <c r="AA68" s="40"/>
    </row>
    <row r="69" spans="2:27" ht="25.5" customHeight="1">
      <c r="B69" s="48"/>
      <c r="C69" s="48"/>
      <c r="D69" s="49"/>
      <c r="M69" s="304"/>
      <c r="N69" s="305"/>
      <c r="P69" s="240"/>
      <c r="AA69" s="40"/>
    </row>
    <row r="70" spans="2:27" ht="25.5" customHeight="1">
      <c r="B70" s="48"/>
      <c r="C70" s="48"/>
      <c r="D70" s="49"/>
      <c r="M70" s="304"/>
      <c r="N70" s="305"/>
      <c r="P70" s="240"/>
      <c r="AA70" s="40"/>
    </row>
    <row r="71" spans="2:27" ht="25.5" customHeight="1">
      <c r="B71" s="48"/>
      <c r="C71" s="48"/>
      <c r="D71" s="49"/>
      <c r="M71" s="304"/>
      <c r="N71" s="305"/>
      <c r="P71" s="240"/>
      <c r="AA71" s="40"/>
    </row>
    <row r="72" spans="2:27" ht="25.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04"/>
      <c r="N72" s="305"/>
      <c r="P72" s="240"/>
      <c r="AA72" s="40"/>
    </row>
    <row r="73" spans="2:27" ht="25.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304"/>
      <c r="N73" s="305"/>
      <c r="P73" s="240"/>
      <c r="AA73" s="40"/>
    </row>
    <row r="74" spans="2:27" ht="25.5" customHeight="1" thickBot="1">
      <c r="B74" s="214" t="s">
        <v>91</v>
      </c>
      <c r="C74" s="215" t="s">
        <v>120</v>
      </c>
      <c r="D74" s="215" t="s">
        <v>119</v>
      </c>
      <c r="E74" s="215" t="s">
        <v>118</v>
      </c>
      <c r="F74" s="215" t="s">
        <v>121</v>
      </c>
      <c r="G74" s="215" t="s">
        <v>122</v>
      </c>
      <c r="H74" s="215" t="s">
        <v>123</v>
      </c>
      <c r="I74" s="215" t="s">
        <v>161</v>
      </c>
      <c r="J74" s="215" t="s">
        <v>161</v>
      </c>
      <c r="K74" s="216" t="s">
        <v>161</v>
      </c>
      <c r="M74" s="306">
        <v>1</v>
      </c>
      <c r="N74" s="307">
        <v>2</v>
      </c>
      <c r="O74" s="307">
        <v>3</v>
      </c>
      <c r="P74" s="306">
        <v>4</v>
      </c>
      <c r="Q74" s="307">
        <v>5</v>
      </c>
      <c r="R74" s="307">
        <v>6</v>
      </c>
      <c r="S74" s="306"/>
      <c r="T74" s="307"/>
      <c r="U74" s="308"/>
      <c r="AA74" s="40"/>
    </row>
    <row r="75" spans="2:27" ht="25.5" customHeight="1" thickTop="1">
      <c r="B75" s="219" t="s">
        <v>109</v>
      </c>
      <c r="C75" s="220" t="s">
        <v>69</v>
      </c>
      <c r="D75" s="221" t="s">
        <v>69</v>
      </c>
      <c r="E75" s="221" t="s">
        <v>67</v>
      </c>
      <c r="F75" s="221" t="s">
        <v>67</v>
      </c>
      <c r="G75" s="221" t="s">
        <v>67</v>
      </c>
      <c r="H75" s="221" t="s">
        <v>70</v>
      </c>
      <c r="I75" s="221" t="s">
        <v>161</v>
      </c>
      <c r="J75" s="221" t="s">
        <v>161</v>
      </c>
      <c r="K75" s="221" t="s">
        <v>161</v>
      </c>
      <c r="M75" s="306" t="s">
        <v>120</v>
      </c>
      <c r="N75" s="306" t="s">
        <v>119</v>
      </c>
      <c r="O75" s="306" t="s">
        <v>118</v>
      </c>
      <c r="P75" s="306" t="s">
        <v>121</v>
      </c>
      <c r="Q75" s="306" t="s">
        <v>122</v>
      </c>
      <c r="R75" s="306" t="s">
        <v>123</v>
      </c>
      <c r="S75" s="306"/>
      <c r="T75" s="306"/>
      <c r="U75" s="304"/>
      <c r="AA75" s="40"/>
    </row>
    <row r="76" spans="2:27" ht="25.5" customHeight="1">
      <c r="B76" s="217" t="s">
        <v>94</v>
      </c>
      <c r="C76" s="207" t="s">
        <v>281</v>
      </c>
      <c r="D76" s="207" t="s">
        <v>281</v>
      </c>
      <c r="E76" s="207" t="s">
        <v>281</v>
      </c>
      <c r="F76" s="207" t="s">
        <v>281</v>
      </c>
      <c r="G76" s="207" t="s">
        <v>281</v>
      </c>
      <c r="H76" s="207" t="s">
        <v>281</v>
      </c>
      <c r="I76" s="207" t="s">
        <v>161</v>
      </c>
      <c r="J76" s="207" t="s">
        <v>161</v>
      </c>
      <c r="K76" s="218" t="s">
        <v>161</v>
      </c>
      <c r="M76" s="304"/>
      <c r="N76" s="305"/>
      <c r="P76" s="240"/>
      <c r="AA76" s="40"/>
    </row>
    <row r="77" spans="2:27" ht="25.5" customHeight="1">
      <c r="B77" s="172" t="s">
        <v>95</v>
      </c>
      <c r="C77" s="174" t="s">
        <v>344</v>
      </c>
      <c r="D77" s="174" t="s">
        <v>281</v>
      </c>
      <c r="E77" s="174" t="s">
        <v>429</v>
      </c>
      <c r="F77" s="174" t="s">
        <v>281</v>
      </c>
      <c r="G77" s="174" t="s">
        <v>281</v>
      </c>
      <c r="H77" s="174" t="s">
        <v>281</v>
      </c>
      <c r="I77" s="174" t="s">
        <v>161</v>
      </c>
      <c r="J77" s="174" t="s">
        <v>161</v>
      </c>
      <c r="K77" s="175" t="s">
        <v>161</v>
      </c>
      <c r="M77" s="309">
        <v>0</v>
      </c>
      <c r="N77" s="309">
        <v>0</v>
      </c>
      <c r="O77" s="309">
        <v>0</v>
      </c>
      <c r="P77" s="309">
        <v>0</v>
      </c>
      <c r="Q77" s="309">
        <v>0</v>
      </c>
      <c r="R77" s="309">
        <v>0</v>
      </c>
      <c r="S77" s="309"/>
      <c r="T77" s="309"/>
      <c r="AA77" s="40"/>
    </row>
    <row r="78" spans="2:27" ht="25.5" customHeight="1">
      <c r="B78" s="171" t="s">
        <v>96</v>
      </c>
      <c r="C78" s="174" t="s">
        <v>344</v>
      </c>
      <c r="D78" s="174" t="s">
        <v>430</v>
      </c>
      <c r="E78" s="174" t="s">
        <v>281</v>
      </c>
      <c r="F78" s="174" t="s">
        <v>344</v>
      </c>
      <c r="G78" s="174" t="s">
        <v>281</v>
      </c>
      <c r="H78" s="174" t="s">
        <v>281</v>
      </c>
      <c r="I78" s="174" t="s">
        <v>161</v>
      </c>
      <c r="J78" s="174" t="s">
        <v>161</v>
      </c>
      <c r="K78" s="175" t="s">
        <v>161</v>
      </c>
      <c r="M78" s="309">
        <v>0.14285714285714285</v>
      </c>
      <c r="N78" s="309">
        <v>0</v>
      </c>
      <c r="O78" s="309">
        <v>7.1428571428571425E-2</v>
      </c>
      <c r="P78" s="309">
        <v>0</v>
      </c>
      <c r="Q78" s="309">
        <v>0</v>
      </c>
      <c r="R78" s="309">
        <v>0</v>
      </c>
      <c r="S78" s="309"/>
      <c r="T78" s="309"/>
      <c r="AA78" s="40"/>
    </row>
    <row r="79" spans="2:27" ht="25.5" customHeight="1">
      <c r="B79" s="171" t="s">
        <v>99</v>
      </c>
      <c r="C79" s="174" t="s">
        <v>431</v>
      </c>
      <c r="D79" s="174" t="s">
        <v>430</v>
      </c>
      <c r="E79" s="174" t="s">
        <v>432</v>
      </c>
      <c r="F79" s="174" t="s">
        <v>344</v>
      </c>
      <c r="G79" s="174" t="s">
        <v>281</v>
      </c>
      <c r="H79" s="174" t="s">
        <v>281</v>
      </c>
      <c r="I79" s="174" t="s">
        <v>161</v>
      </c>
      <c r="J79" s="174" t="s">
        <v>161</v>
      </c>
      <c r="K79" s="175" t="s">
        <v>161</v>
      </c>
      <c r="M79" s="309">
        <v>0.14285714285714285</v>
      </c>
      <c r="N79" s="309">
        <v>0.3</v>
      </c>
      <c r="O79" s="309">
        <v>0</v>
      </c>
      <c r="P79" s="309">
        <v>0.14285714285714285</v>
      </c>
      <c r="Q79" s="309">
        <v>0</v>
      </c>
      <c r="R79" s="309">
        <v>0</v>
      </c>
      <c r="S79" s="309"/>
      <c r="T79" s="309"/>
      <c r="AA79" s="40"/>
    </row>
    <row r="80" spans="2:27" ht="25.5" customHeight="1">
      <c r="B80" s="176" t="s">
        <v>97</v>
      </c>
      <c r="C80" s="174" t="s">
        <v>431</v>
      </c>
      <c r="D80" s="174" t="s">
        <v>430</v>
      </c>
      <c r="E80" s="174" t="s">
        <v>433</v>
      </c>
      <c r="F80" s="174" t="s">
        <v>281</v>
      </c>
      <c r="G80" s="174" t="s">
        <v>434</v>
      </c>
      <c r="H80" s="174" t="s">
        <v>281</v>
      </c>
      <c r="I80" s="174" t="s">
        <v>161</v>
      </c>
      <c r="J80" s="174" t="s">
        <v>161</v>
      </c>
      <c r="K80" s="175" t="s">
        <v>161</v>
      </c>
      <c r="M80" s="309">
        <v>0.2857142857142857</v>
      </c>
      <c r="N80" s="309">
        <v>0.3</v>
      </c>
      <c r="O80" s="309">
        <v>0.14285714285714285</v>
      </c>
      <c r="P80" s="309">
        <v>0.14285714285714285</v>
      </c>
      <c r="Q80" s="309">
        <v>0</v>
      </c>
      <c r="R80" s="309">
        <v>0</v>
      </c>
      <c r="S80" s="309"/>
      <c r="T80" s="309"/>
      <c r="AA80" s="40"/>
    </row>
    <row r="81" spans="2:27" ht="25.5" customHeight="1">
      <c r="B81" s="177" t="s">
        <v>98</v>
      </c>
      <c r="C81" s="178" t="s">
        <v>344</v>
      </c>
      <c r="D81" s="178" t="s">
        <v>435</v>
      </c>
      <c r="E81" s="178" t="s">
        <v>436</v>
      </c>
      <c r="F81" s="178" t="s">
        <v>345</v>
      </c>
      <c r="G81" s="178" t="s">
        <v>437</v>
      </c>
      <c r="H81" s="178" t="s">
        <v>405</v>
      </c>
      <c r="I81" s="178" t="s">
        <v>161</v>
      </c>
      <c r="J81" s="178" t="s">
        <v>161</v>
      </c>
      <c r="K81" s="179" t="s">
        <v>161</v>
      </c>
      <c r="M81" s="309">
        <v>0.2857142857142857</v>
      </c>
      <c r="N81" s="309">
        <v>0.3</v>
      </c>
      <c r="O81" s="309">
        <v>0.42857142857142855</v>
      </c>
      <c r="P81" s="309">
        <v>0</v>
      </c>
      <c r="Q81" s="309">
        <v>0.75</v>
      </c>
      <c r="R81" s="309">
        <v>0</v>
      </c>
      <c r="S81" s="309"/>
      <c r="T81" s="309"/>
      <c r="AA81" s="40"/>
    </row>
    <row r="82" spans="2:27" ht="15.75" customHeight="1">
      <c r="B82" s="48"/>
      <c r="C82" s="48"/>
      <c r="D82" s="49"/>
      <c r="E82" s="49"/>
      <c r="F82" s="49"/>
      <c r="G82" s="49"/>
      <c r="H82" s="49"/>
      <c r="I82" s="49"/>
      <c r="J82" s="49"/>
      <c r="K82" s="49"/>
      <c r="M82" s="309">
        <v>0.14285714285714285</v>
      </c>
      <c r="N82" s="309">
        <v>0.1</v>
      </c>
      <c r="O82" s="309">
        <v>0.35714285714285715</v>
      </c>
      <c r="P82" s="309">
        <v>0.7142857142857143</v>
      </c>
      <c r="Q82" s="309">
        <v>0.25</v>
      </c>
      <c r="R82" s="309">
        <v>1</v>
      </c>
      <c r="S82" s="309"/>
      <c r="T82" s="309"/>
      <c r="AA82" s="40"/>
    </row>
    <row r="83" spans="2:27" ht="17.25" customHeight="1">
      <c r="B83" s="52" t="s">
        <v>133</v>
      </c>
      <c r="C83" s="52"/>
      <c r="D83" s="51"/>
      <c r="E83" s="51"/>
      <c r="F83" s="51"/>
      <c r="G83" s="51"/>
      <c r="H83" s="51"/>
      <c r="I83" s="51"/>
      <c r="J83" s="51"/>
      <c r="K83" s="51"/>
      <c r="M83" s="304"/>
      <c r="N83" s="305"/>
      <c r="P83" s="240"/>
      <c r="AA83" s="40"/>
    </row>
    <row r="84" spans="2:27" ht="30.75" customHeight="1">
      <c r="B84" s="56" t="s">
        <v>75</v>
      </c>
      <c r="C84" s="56" t="s">
        <v>101</v>
      </c>
      <c r="D84" s="56" t="s">
        <v>102</v>
      </c>
      <c r="E84" s="56" t="s">
        <v>103</v>
      </c>
      <c r="F84" s="56" t="s">
        <v>104</v>
      </c>
      <c r="G84" s="56" t="s">
        <v>105</v>
      </c>
      <c r="H84" s="56" t="s">
        <v>6</v>
      </c>
      <c r="I84" s="56" t="s">
        <v>7</v>
      </c>
      <c r="J84" s="56" t="s">
        <v>106</v>
      </c>
      <c r="K84" s="56" t="s">
        <v>108</v>
      </c>
      <c r="M84" s="304"/>
      <c r="N84" s="305"/>
      <c r="P84" s="240"/>
      <c r="AA84" s="40"/>
    </row>
    <row r="85" spans="2:27" ht="20.25" customHeight="1">
      <c r="B85" s="87" t="s">
        <v>120</v>
      </c>
      <c r="C85" s="66">
        <v>2401</v>
      </c>
      <c r="D85" s="88">
        <v>5.2468238067196124E-2</v>
      </c>
      <c r="E85" s="88">
        <v>0.38207449826726986</v>
      </c>
      <c r="F85" s="88">
        <v>0.25002538203119384</v>
      </c>
      <c r="G85" s="89">
        <v>18.727333333333334</v>
      </c>
      <c r="H85" s="90">
        <v>7.5018614406191908</v>
      </c>
      <c r="I85" s="90">
        <v>85.2044262742467</v>
      </c>
      <c r="J85" s="91">
        <v>1.682505826073567</v>
      </c>
      <c r="K85" s="74"/>
      <c r="M85" s="304"/>
      <c r="N85" s="305"/>
      <c r="P85" s="240"/>
      <c r="AA85" s="40"/>
    </row>
    <row r="86" spans="2:27" ht="20.25" customHeight="1">
      <c r="B86" s="87" t="s">
        <v>120</v>
      </c>
      <c r="C86" s="66">
        <v>2402</v>
      </c>
      <c r="D86" s="88">
        <v>2.5619531065739217E-2</v>
      </c>
      <c r="E86" s="88">
        <v>0.35297320977280211</v>
      </c>
      <c r="F86" s="88">
        <v>0.16009484768593418</v>
      </c>
      <c r="G86" s="89">
        <v>11.142875</v>
      </c>
      <c r="H86" s="90">
        <v>0.48811905904755742</v>
      </c>
      <c r="I86" s="90">
        <v>18.486996631322196</v>
      </c>
      <c r="J86" s="91">
        <v>2.181080035193518</v>
      </c>
      <c r="K86" s="74"/>
      <c r="M86" s="304"/>
      <c r="N86" s="305"/>
      <c r="P86" s="240"/>
      <c r="AA86" s="40"/>
    </row>
    <row r="87" spans="2:27" ht="20.25" customHeight="1">
      <c r="B87" s="87" t="s">
        <v>120</v>
      </c>
      <c r="C87" s="66">
        <v>2403</v>
      </c>
      <c r="D87" s="88">
        <v>7.7962099667494905E-3</v>
      </c>
      <c r="E87" s="88">
        <v>0.35492228394547726</v>
      </c>
      <c r="F87" s="88">
        <v>0.187423394773897</v>
      </c>
      <c r="G87" s="89">
        <v>11.270714285714286</v>
      </c>
      <c r="H87" s="90">
        <v>0.3471427739922926</v>
      </c>
      <c r="I87" s="90">
        <v>18.23005111188651</v>
      </c>
      <c r="J87" s="91">
        <v>2.1951691729796141</v>
      </c>
      <c r="K87" s="74"/>
      <c r="M87" s="304"/>
      <c r="N87" s="305"/>
      <c r="P87" s="240"/>
      <c r="AA87" s="40"/>
    </row>
    <row r="88" spans="2:27" ht="20.25" customHeight="1">
      <c r="B88" s="87" t="s">
        <v>120</v>
      </c>
      <c r="C88" s="66">
        <v>2404</v>
      </c>
      <c r="D88" s="88">
        <v>6.6078260251126418E-3</v>
      </c>
      <c r="E88" s="88">
        <v>0.35731103430609051</v>
      </c>
      <c r="F88" s="88">
        <v>0.17004409096646336</v>
      </c>
      <c r="G88" s="89">
        <v>10.544166666666667</v>
      </c>
      <c r="H88" s="90">
        <v>0.13205171277123834</v>
      </c>
      <c r="I88" s="90">
        <v>9.5627448665171766</v>
      </c>
      <c r="J88" s="91">
        <v>2.1703437039671258</v>
      </c>
      <c r="K88" s="74"/>
      <c r="M88" s="304"/>
      <c r="N88" s="305"/>
      <c r="P88" s="240"/>
      <c r="AA88" s="40"/>
    </row>
    <row r="89" spans="2:27" ht="20.25" customHeight="1">
      <c r="B89" s="87" t="s">
        <v>120</v>
      </c>
      <c r="C89" s="66">
        <v>2405</v>
      </c>
      <c r="D89" s="88">
        <v>8.1828615132611814E-3</v>
      </c>
      <c r="E89" s="88">
        <v>0.35535748302859688</v>
      </c>
      <c r="F89" s="88">
        <v>0.17686128368213594</v>
      </c>
      <c r="G89" s="89">
        <v>11.761625</v>
      </c>
      <c r="H89" s="90">
        <v>0.20579857048297356</v>
      </c>
      <c r="I89" s="90">
        <v>12.124547487844454</v>
      </c>
      <c r="J89" s="91">
        <v>2.1082731739859342</v>
      </c>
      <c r="K89" s="74"/>
      <c r="M89" s="304"/>
      <c r="N89" s="305"/>
      <c r="P89" s="240"/>
      <c r="AA89" s="40"/>
    </row>
    <row r="90" spans="2:27" ht="20.25" customHeight="1">
      <c r="B90" s="87" t="s">
        <v>120</v>
      </c>
      <c r="C90" s="66">
        <v>2406</v>
      </c>
      <c r="D90" s="88">
        <v>1.0818919294465996E-2</v>
      </c>
      <c r="E90" s="88">
        <v>0.36410989149523609</v>
      </c>
      <c r="F90" s="88">
        <v>0.17053082693615507</v>
      </c>
      <c r="G90" s="89">
        <v>12.759375</v>
      </c>
      <c r="H90" s="90">
        <v>0.36962147731039174</v>
      </c>
      <c r="I90" s="90">
        <v>15.031273410622598</v>
      </c>
      <c r="J90" s="91">
        <v>1.9813587808975828</v>
      </c>
      <c r="K90" s="74"/>
      <c r="M90" s="304"/>
      <c r="N90" s="305"/>
      <c r="P90" s="240"/>
      <c r="AA90" s="40"/>
    </row>
    <row r="91" spans="2:27" ht="20.25" customHeight="1">
      <c r="B91" s="87" t="s">
        <v>120</v>
      </c>
      <c r="C91" s="66">
        <v>2407</v>
      </c>
      <c r="D91" s="88">
        <v>1.4475162512399496E-2</v>
      </c>
      <c r="E91" s="88">
        <v>0.36434020492082164</v>
      </c>
      <c r="F91" s="88">
        <v>0.17466813507137827</v>
      </c>
      <c r="G91" s="89">
        <v>13.413875000000001</v>
      </c>
      <c r="H91" s="90">
        <v>0.39167319983601351</v>
      </c>
      <c r="I91" s="90">
        <v>14.168155402160535</v>
      </c>
      <c r="J91" s="91">
        <v>1.8975304231392682</v>
      </c>
      <c r="K91" s="74"/>
      <c r="M91" s="304"/>
      <c r="N91" s="305"/>
      <c r="P91" s="240"/>
      <c r="AA91" s="40"/>
    </row>
    <row r="92" spans="2:27" ht="20.25" customHeight="1">
      <c r="B92" s="87" t="s">
        <v>120</v>
      </c>
      <c r="C92" s="66">
        <v>2408</v>
      </c>
      <c r="D92" s="88">
        <v>1.8787825698978747E-2</v>
      </c>
      <c r="E92" s="88">
        <v>0.36700578045741566</v>
      </c>
      <c r="F92" s="88">
        <v>0.17430414057270199</v>
      </c>
      <c r="G92" s="89">
        <v>15.329750000000001</v>
      </c>
      <c r="H92" s="90">
        <v>0.39302840413638918</v>
      </c>
      <c r="I92" s="90">
        <v>22.703325331556389</v>
      </c>
      <c r="J92" s="91">
        <v>1.8216984863381793</v>
      </c>
      <c r="K92" s="74"/>
      <c r="M92" s="304"/>
      <c r="N92" s="305"/>
      <c r="P92" s="240"/>
      <c r="AA92" s="40"/>
    </row>
    <row r="93" spans="2:27" ht="20.25" customHeight="1">
      <c r="B93" s="87" t="s">
        <v>120</v>
      </c>
      <c r="C93" s="66">
        <v>2409</v>
      </c>
      <c r="D93" s="88">
        <v>1.8164863632778201E-2</v>
      </c>
      <c r="E93" s="88">
        <v>0.36806381571879387</v>
      </c>
      <c r="F93" s="88">
        <v>0.18411157258064401</v>
      </c>
      <c r="G93" s="89">
        <v>14.925250000000002</v>
      </c>
      <c r="H93" s="90">
        <v>0.66882392265344481</v>
      </c>
      <c r="I93" s="90">
        <v>25.876370658574977</v>
      </c>
      <c r="J93" s="91">
        <v>1.8442800386174301</v>
      </c>
      <c r="K93" s="74"/>
      <c r="M93" s="304"/>
      <c r="N93" s="305"/>
      <c r="P93" s="240"/>
      <c r="AA93" s="40"/>
    </row>
    <row r="94" spans="2:27" ht="20.25" customHeight="1">
      <c r="B94" s="87" t="s">
        <v>120</v>
      </c>
      <c r="C94" s="66">
        <v>2410</v>
      </c>
      <c r="D94" s="88">
        <v>1.5994772820150233E-2</v>
      </c>
      <c r="E94" s="88">
        <v>0.3729167730515151</v>
      </c>
      <c r="F94" s="88">
        <v>0.20816367452417484</v>
      </c>
      <c r="G94" s="89">
        <v>14.578285714285716</v>
      </c>
      <c r="H94" s="90">
        <v>1.5718481545702998</v>
      </c>
      <c r="I94" s="90">
        <v>36.489867651884765</v>
      </c>
      <c r="J94" s="91">
        <v>1.9229327407261037</v>
      </c>
      <c r="K94" s="74"/>
      <c r="M94" s="304"/>
      <c r="N94" s="305"/>
      <c r="P94" s="240"/>
      <c r="AA94" s="40"/>
    </row>
    <row r="95" spans="2:27" ht="20.25" customHeight="1">
      <c r="B95" s="87" t="s">
        <v>120</v>
      </c>
      <c r="C95" s="66">
        <v>2411</v>
      </c>
      <c r="D95" s="88">
        <v>1.8448357576088831E-2</v>
      </c>
      <c r="E95" s="88">
        <v>0.37803045512339728</v>
      </c>
      <c r="F95" s="88">
        <v>0.20886401802584789</v>
      </c>
      <c r="G95" s="89">
        <v>14.299285714285714</v>
      </c>
      <c r="H95" s="90">
        <v>1.9326516769552646</v>
      </c>
      <c r="I95" s="90">
        <v>37.207845934972575</v>
      </c>
      <c r="J95" s="91">
        <v>1.9553457069301967</v>
      </c>
      <c r="K95" s="74"/>
      <c r="M95" s="304"/>
      <c r="N95" s="305"/>
      <c r="P95" s="240"/>
      <c r="AA95" s="40"/>
    </row>
    <row r="96" spans="2:27" ht="20.25" customHeight="1">
      <c r="B96" s="87" t="s">
        <v>120</v>
      </c>
      <c r="C96" s="66">
        <v>2412</v>
      </c>
      <c r="D96" s="88">
        <v>2.4831559908393842E-2</v>
      </c>
      <c r="E96" s="88">
        <v>0.3676920575988159</v>
      </c>
      <c r="F96" s="88">
        <v>0.20436601108531449</v>
      </c>
      <c r="G96" s="89">
        <v>14.638</v>
      </c>
      <c r="H96" s="90">
        <v>2.5124817754871214</v>
      </c>
      <c r="I96" s="90">
        <v>41.721629483284829</v>
      </c>
      <c r="J96" s="91">
        <v>1.9691693118291673</v>
      </c>
      <c r="K96" s="74"/>
      <c r="M96" s="304"/>
      <c r="N96" s="305"/>
      <c r="P96" s="240"/>
      <c r="AA96" s="40"/>
    </row>
    <row r="97" spans="2:27" ht="20.25" customHeight="1">
      <c r="B97" s="87" t="s">
        <v>120</v>
      </c>
      <c r="C97" s="66">
        <v>2501</v>
      </c>
      <c r="D97" s="88">
        <v>3.0497483658567019E-2</v>
      </c>
      <c r="E97" s="88">
        <v>0.36868263867418011</v>
      </c>
      <c r="F97" s="88">
        <v>0.22439448071158871</v>
      </c>
      <c r="G97" s="89">
        <v>15.806285714285712</v>
      </c>
      <c r="H97" s="90">
        <v>3.6643274599800408</v>
      </c>
      <c r="I97" s="90">
        <v>52.594948865882678</v>
      </c>
      <c r="J97" s="91">
        <v>1.9358851922445905</v>
      </c>
      <c r="K97" s="74"/>
      <c r="M97" s="304"/>
      <c r="N97" s="305"/>
      <c r="P97" s="240"/>
      <c r="AA97" s="40"/>
    </row>
    <row r="98" spans="2:27" ht="20.25" customHeight="1">
      <c r="B98" s="87" t="s">
        <v>120</v>
      </c>
      <c r="C98" s="66">
        <v>2502</v>
      </c>
      <c r="D98" s="88">
        <v>3.1282460938113217E-2</v>
      </c>
      <c r="E98" s="88">
        <v>0.3704899217542148</v>
      </c>
      <c r="F98" s="88">
        <v>0.22571789761027561</v>
      </c>
      <c r="G98" s="89">
        <v>16.169714285714285</v>
      </c>
      <c r="H98" s="90">
        <v>4.2204497727050345</v>
      </c>
      <c r="I98" s="90">
        <v>56.675891321357419</v>
      </c>
      <c r="J98" s="91">
        <v>1.9088426464345125</v>
      </c>
      <c r="K98" s="74" t="s">
        <v>69</v>
      </c>
      <c r="M98" s="304"/>
      <c r="N98" s="305"/>
      <c r="P98" s="240"/>
      <c r="AA98" s="40"/>
    </row>
    <row r="99" spans="2:27" ht="20.25" customHeight="1">
      <c r="B99" s="87" t="s">
        <v>119</v>
      </c>
      <c r="C99" s="66">
        <v>2401</v>
      </c>
      <c r="D99" s="88">
        <v>4.3131125170486319E-2</v>
      </c>
      <c r="E99" s="88">
        <v>0.35880878829551521</v>
      </c>
      <c r="F99" s="88">
        <v>0.23513040884448563</v>
      </c>
      <c r="G99" s="89">
        <v>17.456900000000001</v>
      </c>
      <c r="H99" s="90">
        <v>6.6172498680281553</v>
      </c>
      <c r="I99" s="90">
        <v>111.19965003791675</v>
      </c>
      <c r="J99" s="91">
        <v>1.8662932908253584</v>
      </c>
      <c r="K99" s="74"/>
      <c r="M99" s="304"/>
      <c r="N99" s="305"/>
      <c r="P99" s="240"/>
      <c r="AA99" s="40"/>
    </row>
    <row r="100" spans="2:27" ht="20.25" customHeight="1">
      <c r="B100" s="87" t="s">
        <v>119</v>
      </c>
      <c r="C100" s="66">
        <v>2402</v>
      </c>
      <c r="D100" s="88">
        <v>2.7420106619591416E-2</v>
      </c>
      <c r="E100" s="88">
        <v>0.3270321878322453</v>
      </c>
      <c r="F100" s="88">
        <v>0.17974524172806955</v>
      </c>
      <c r="G100" s="89">
        <v>12.197727272727274</v>
      </c>
      <c r="H100" s="90">
        <v>0.84396871465387602</v>
      </c>
      <c r="I100" s="90">
        <v>31.077569064091367</v>
      </c>
      <c r="J100" s="91">
        <v>2.2868695891617259</v>
      </c>
      <c r="K100" s="74"/>
      <c r="M100" s="304"/>
      <c r="N100" s="305"/>
      <c r="P100" s="240"/>
      <c r="AA100" s="40"/>
    </row>
    <row r="101" spans="2:27" ht="20.25" customHeight="1">
      <c r="B101" s="87" t="s">
        <v>119</v>
      </c>
      <c r="C101" s="66">
        <v>2403</v>
      </c>
      <c r="D101" s="88">
        <v>1.3057286245442817E-2</v>
      </c>
      <c r="E101" s="88">
        <v>0.34340517235361978</v>
      </c>
      <c r="F101" s="88">
        <v>0.20187490588191387</v>
      </c>
      <c r="G101" s="89">
        <v>13.048363636363634</v>
      </c>
      <c r="H101" s="90">
        <v>0.90058939245979808</v>
      </c>
      <c r="I101" s="90">
        <v>41.002795897087921</v>
      </c>
      <c r="J101" s="91">
        <v>2.2221984248513822</v>
      </c>
      <c r="K101" s="74"/>
      <c r="M101" s="304"/>
      <c r="N101" s="305"/>
      <c r="P101" s="240"/>
      <c r="AA101" s="40"/>
    </row>
    <row r="102" spans="2:27" ht="20.25" customHeight="1">
      <c r="B102" s="87" t="s">
        <v>119</v>
      </c>
      <c r="C102" s="66">
        <v>2404</v>
      </c>
      <c r="D102" s="88">
        <v>8.3308323367120747E-3</v>
      </c>
      <c r="E102" s="88">
        <v>0.33999882209906096</v>
      </c>
      <c r="F102" s="88">
        <v>0.19694508082709711</v>
      </c>
      <c r="G102" s="89">
        <v>13.341181818181816</v>
      </c>
      <c r="H102" s="90">
        <v>0.83594678067085182</v>
      </c>
      <c r="I102" s="90">
        <v>42.317673254164241</v>
      </c>
      <c r="J102" s="91">
        <v>2.1822764767224152</v>
      </c>
      <c r="K102" s="74"/>
      <c r="M102" s="304"/>
      <c r="N102" s="305"/>
      <c r="P102" s="240"/>
      <c r="AA102" s="40"/>
    </row>
    <row r="103" spans="2:27" ht="20.25" customHeight="1">
      <c r="B103" s="87" t="s">
        <v>119</v>
      </c>
      <c r="C103" s="66">
        <v>2405</v>
      </c>
      <c r="D103" s="88">
        <v>9.1285869395922748E-3</v>
      </c>
      <c r="E103" s="88">
        <v>0.34337845010152535</v>
      </c>
      <c r="F103" s="88">
        <v>0.20601426434917025</v>
      </c>
      <c r="G103" s="89">
        <v>14.324363636363637</v>
      </c>
      <c r="H103" s="90">
        <v>0.78493305065318619</v>
      </c>
      <c r="I103" s="90">
        <v>49.697606841844411</v>
      </c>
      <c r="J103" s="91">
        <v>2.112196423845464</v>
      </c>
      <c r="K103" s="74"/>
      <c r="M103" s="304"/>
      <c r="N103" s="305"/>
      <c r="P103" s="240"/>
      <c r="AA103" s="40"/>
    </row>
    <row r="104" spans="2:27" ht="20.25" customHeight="1">
      <c r="B104" s="87" t="s">
        <v>119</v>
      </c>
      <c r="C104" s="66">
        <v>2406</v>
      </c>
      <c r="D104" s="88">
        <v>1.0078746235200539E-2</v>
      </c>
      <c r="E104" s="88">
        <v>0.3434631210294406</v>
      </c>
      <c r="F104" s="88">
        <v>0.19078924509164155</v>
      </c>
      <c r="G104" s="89">
        <v>15.209800000000001</v>
      </c>
      <c r="H104" s="90">
        <v>0.81105896027381807</v>
      </c>
      <c r="I104" s="90">
        <v>47.020476858879071</v>
      </c>
      <c r="J104" s="91">
        <v>2.0225540669321411</v>
      </c>
      <c r="K104" s="74"/>
      <c r="M104" s="304"/>
      <c r="N104" s="305"/>
      <c r="P104" s="240"/>
      <c r="AA104" s="40"/>
    </row>
    <row r="105" spans="2:27" ht="20.25" customHeight="1">
      <c r="B105" s="87" t="s">
        <v>119</v>
      </c>
      <c r="C105" s="66">
        <v>2407</v>
      </c>
      <c r="D105" s="88">
        <v>1.4198703762364564E-2</v>
      </c>
      <c r="E105" s="88">
        <v>0.34391047378221978</v>
      </c>
      <c r="F105" s="88">
        <v>0.18804996325996276</v>
      </c>
      <c r="G105" s="89">
        <v>15.741727272727273</v>
      </c>
      <c r="H105" s="90">
        <v>0.64644252128071333</v>
      </c>
      <c r="I105" s="90">
        <v>44.986749340848817</v>
      </c>
      <c r="J105" s="91">
        <v>1.9550536948991313</v>
      </c>
      <c r="K105" s="74"/>
      <c r="M105" s="304"/>
      <c r="N105" s="305"/>
      <c r="P105" s="240"/>
      <c r="AA105" s="40"/>
    </row>
    <row r="106" spans="2:27" ht="20.25" customHeight="1">
      <c r="B106" s="87" t="s">
        <v>119</v>
      </c>
      <c r="C106" s="66">
        <v>2408</v>
      </c>
      <c r="D106" s="88">
        <v>2.0949618721349973E-2</v>
      </c>
      <c r="E106" s="88">
        <v>0.35006156538921657</v>
      </c>
      <c r="F106" s="88">
        <v>0.20425669085529785</v>
      </c>
      <c r="G106" s="89">
        <v>17.415111111111109</v>
      </c>
      <c r="H106" s="90">
        <v>0.6797146284148049</v>
      </c>
      <c r="I106" s="90">
        <v>55.704814313577337</v>
      </c>
      <c r="J106" s="91">
        <v>1.8993380287629122</v>
      </c>
      <c r="K106" s="74"/>
      <c r="M106" s="304"/>
      <c r="N106" s="305"/>
      <c r="P106" s="240"/>
      <c r="AA106" s="40"/>
    </row>
    <row r="107" spans="2:27" ht="20.25" customHeight="1">
      <c r="B107" s="87" t="s">
        <v>119</v>
      </c>
      <c r="C107" s="66">
        <v>2409</v>
      </c>
      <c r="D107" s="88">
        <v>1.8863991598371641E-2</v>
      </c>
      <c r="E107" s="88">
        <v>0.34688301654380216</v>
      </c>
      <c r="F107" s="88">
        <v>0.20420938527843796</v>
      </c>
      <c r="G107" s="89">
        <v>16.863299999999999</v>
      </c>
      <c r="H107" s="90">
        <v>0.97077466685844871</v>
      </c>
      <c r="I107" s="90">
        <v>58.503041887748083</v>
      </c>
      <c r="J107" s="91">
        <v>1.9301845538273552</v>
      </c>
      <c r="K107" s="74"/>
      <c r="M107" s="304"/>
      <c r="N107" s="305"/>
      <c r="P107" s="240"/>
      <c r="AA107" s="40"/>
    </row>
    <row r="108" spans="2:27" ht="20.25" customHeight="1">
      <c r="B108" s="87" t="s">
        <v>119</v>
      </c>
      <c r="C108" s="66">
        <v>2410</v>
      </c>
      <c r="D108" s="88">
        <v>1.33849097772623E-2</v>
      </c>
      <c r="E108" s="88">
        <v>0.34807780321929205</v>
      </c>
      <c r="F108" s="88">
        <v>0.21789774593280944</v>
      </c>
      <c r="G108" s="89">
        <v>14.817666666666668</v>
      </c>
      <c r="H108" s="90">
        <v>2.573660954061733</v>
      </c>
      <c r="I108" s="90">
        <v>51.086233683129983</v>
      </c>
      <c r="J108" s="91">
        <v>2.0687864026395029</v>
      </c>
      <c r="K108" s="74"/>
      <c r="M108" s="304"/>
      <c r="N108" s="305"/>
      <c r="P108" s="240"/>
      <c r="AA108" s="40"/>
    </row>
    <row r="109" spans="2:27" ht="20.25" customHeight="1">
      <c r="B109" s="87" t="s">
        <v>119</v>
      </c>
      <c r="C109" s="66">
        <v>2411</v>
      </c>
      <c r="D109" s="88">
        <v>1.6210257731651558E-2</v>
      </c>
      <c r="E109" s="88">
        <v>0.34783583243651206</v>
      </c>
      <c r="F109" s="88">
        <v>0.22814141286400383</v>
      </c>
      <c r="G109" s="89">
        <v>14.765999999999998</v>
      </c>
      <c r="H109" s="90">
        <v>4.1912272302821814</v>
      </c>
      <c r="I109" s="90">
        <v>64.383511939434769</v>
      </c>
      <c r="J109" s="91">
        <v>2.0907366447316029</v>
      </c>
      <c r="K109" s="74"/>
      <c r="M109" s="304"/>
      <c r="N109" s="305"/>
      <c r="P109" s="240"/>
      <c r="AA109" s="40"/>
    </row>
    <row r="110" spans="2:27" ht="20.25" customHeight="1">
      <c r="B110" s="87" t="s">
        <v>119</v>
      </c>
      <c r="C110" s="66">
        <v>2412</v>
      </c>
      <c r="D110" s="88">
        <v>2.4682323928534942E-2</v>
      </c>
      <c r="E110" s="88">
        <v>0.35076148540477398</v>
      </c>
      <c r="F110" s="88">
        <v>0.22902204720431285</v>
      </c>
      <c r="G110" s="89">
        <v>15.161999999999999</v>
      </c>
      <c r="H110" s="90">
        <v>5.1173102503204992</v>
      </c>
      <c r="I110" s="90">
        <v>61.875330192642032</v>
      </c>
      <c r="J110" s="91">
        <v>2.0677634426417395</v>
      </c>
      <c r="K110" s="74"/>
      <c r="M110" s="304"/>
      <c r="N110" s="305"/>
      <c r="P110" s="240"/>
      <c r="AA110" s="40"/>
    </row>
    <row r="111" spans="2:27" ht="20.25" customHeight="1">
      <c r="B111" s="87" t="s">
        <v>119</v>
      </c>
      <c r="C111" s="66">
        <v>2501</v>
      </c>
      <c r="D111" s="88">
        <v>2.7668209436379248E-2</v>
      </c>
      <c r="E111" s="88">
        <v>0.34370732460230807</v>
      </c>
      <c r="F111" s="88">
        <v>0.22646005691679971</v>
      </c>
      <c r="G111" s="89">
        <v>15.045454545454545</v>
      </c>
      <c r="H111" s="90">
        <v>3.5848363930413414</v>
      </c>
      <c r="I111" s="90">
        <v>64.953425324781122</v>
      </c>
      <c r="J111" s="91">
        <v>2.0934112918941725</v>
      </c>
      <c r="K111" s="74"/>
      <c r="M111" s="304"/>
      <c r="N111" s="305"/>
      <c r="P111" s="240"/>
      <c r="AA111" s="40"/>
    </row>
    <row r="112" spans="2:27" ht="20.25" customHeight="1">
      <c r="B112" s="87" t="s">
        <v>119</v>
      </c>
      <c r="C112" s="66">
        <v>2502</v>
      </c>
      <c r="D112" s="88">
        <v>2.8083070299652037E-2</v>
      </c>
      <c r="E112" s="88">
        <v>0.34846116833604518</v>
      </c>
      <c r="F112" s="88">
        <v>0.23155483831069898</v>
      </c>
      <c r="G112" s="89">
        <v>15.390499999999999</v>
      </c>
      <c r="H112" s="90">
        <v>3.9927074188387439</v>
      </c>
      <c r="I112" s="90">
        <v>65.220385613796196</v>
      </c>
      <c r="J112" s="91">
        <v>2.09663005439206</v>
      </c>
      <c r="K112" s="74" t="s">
        <v>69</v>
      </c>
      <c r="M112" s="304"/>
      <c r="N112" s="305"/>
      <c r="P112" s="240"/>
      <c r="AA112" s="40"/>
    </row>
    <row r="113" spans="2:27" ht="20.25" customHeight="1">
      <c r="B113" s="87" t="s">
        <v>118</v>
      </c>
      <c r="C113" s="66">
        <v>2401</v>
      </c>
      <c r="D113" s="88">
        <v>6.7733199946496278E-2</v>
      </c>
      <c r="E113" s="88">
        <v>0.38617129133179268</v>
      </c>
      <c r="F113" s="88">
        <v>0.18883784168951637</v>
      </c>
      <c r="G113" s="89">
        <v>15.646666666666668</v>
      </c>
      <c r="H113" s="90">
        <v>4.8302487338562248</v>
      </c>
      <c r="I113" s="90">
        <v>56.804841392957222</v>
      </c>
      <c r="J113" s="91">
        <v>1.972870191175891</v>
      </c>
      <c r="K113" s="74"/>
      <c r="M113" s="304"/>
      <c r="N113" s="305"/>
      <c r="P113" s="240"/>
      <c r="AA113" s="40"/>
    </row>
    <row r="114" spans="2:27" ht="20.25" customHeight="1">
      <c r="B114" s="87" t="s">
        <v>118</v>
      </c>
      <c r="C114" s="66">
        <v>2402</v>
      </c>
      <c r="D114" s="88">
        <v>3.6967608996331988E-2</v>
      </c>
      <c r="E114" s="88">
        <v>0.35030378308111537</v>
      </c>
      <c r="F114" s="88">
        <v>0.13134904491864202</v>
      </c>
      <c r="G114" s="89">
        <v>10.047928571428571</v>
      </c>
      <c r="H114" s="90">
        <v>0.25912634827991232</v>
      </c>
      <c r="I114" s="90">
        <v>15.826550253726715</v>
      </c>
      <c r="J114" s="91">
        <v>2.4284231131648819</v>
      </c>
      <c r="K114" s="74"/>
      <c r="M114" s="304"/>
      <c r="N114" s="305"/>
      <c r="P114" s="240"/>
      <c r="AA114" s="40"/>
    </row>
    <row r="115" spans="2:27" ht="20.25" customHeight="1">
      <c r="B115" s="87" t="s">
        <v>118</v>
      </c>
      <c r="C115" s="66">
        <v>2403</v>
      </c>
      <c r="D115" s="88">
        <v>1.7121397175212289E-2</v>
      </c>
      <c r="E115" s="88">
        <v>0.35808794847373898</v>
      </c>
      <c r="F115" s="88">
        <v>0.14575492426053557</v>
      </c>
      <c r="G115" s="89">
        <v>10.326142857142857</v>
      </c>
      <c r="H115" s="90">
        <v>0.54097991133940349</v>
      </c>
      <c r="I115" s="90">
        <v>19.664710851246465</v>
      </c>
      <c r="J115" s="91">
        <v>2.4370771184037174</v>
      </c>
      <c r="K115" s="74"/>
      <c r="M115" s="304"/>
      <c r="N115" s="305"/>
      <c r="P115" s="240"/>
      <c r="AA115" s="40"/>
    </row>
    <row r="116" spans="2:27" ht="20.25" customHeight="1">
      <c r="B116" s="87" t="s">
        <v>118</v>
      </c>
      <c r="C116" s="66">
        <v>2404</v>
      </c>
      <c r="D116" s="88">
        <v>1.6245153200862894E-2</v>
      </c>
      <c r="E116" s="88">
        <v>0.359371710116554</v>
      </c>
      <c r="F116" s="88">
        <v>0.15084476274091427</v>
      </c>
      <c r="G116" s="89">
        <v>11.209642857142857</v>
      </c>
      <c r="H116" s="90">
        <v>1.5602825163759961</v>
      </c>
      <c r="I116" s="90">
        <v>18.723390196511954</v>
      </c>
      <c r="J116" s="91">
        <v>2.3263169565330459</v>
      </c>
      <c r="K116" s="74"/>
      <c r="M116" s="304"/>
      <c r="N116" s="305"/>
      <c r="P116" s="240"/>
      <c r="AA116" s="40"/>
    </row>
    <row r="117" spans="2:27" ht="20.25" customHeight="1">
      <c r="B117" s="87" t="s">
        <v>118</v>
      </c>
      <c r="C117" s="66">
        <v>2405</v>
      </c>
      <c r="D117" s="88">
        <v>1.6655078375209593E-2</v>
      </c>
      <c r="E117" s="88">
        <v>0.36083007856149274</v>
      </c>
      <c r="F117" s="88">
        <v>0.15224480428175818</v>
      </c>
      <c r="G117" s="89">
        <v>12.023</v>
      </c>
      <c r="H117" s="90">
        <v>0.56645411137456536</v>
      </c>
      <c r="I117" s="90">
        <v>21.211927750337892</v>
      </c>
      <c r="J117" s="91">
        <v>2.2496776368285496</v>
      </c>
      <c r="K117" s="74"/>
      <c r="M117" s="304"/>
      <c r="N117" s="305"/>
      <c r="P117" s="240"/>
      <c r="AA117" s="40"/>
    </row>
    <row r="118" spans="2:27" ht="20.25" customHeight="1">
      <c r="B118" s="87" t="s">
        <v>118</v>
      </c>
      <c r="C118" s="66">
        <v>2406</v>
      </c>
      <c r="D118" s="88">
        <v>1.7490530311658113E-2</v>
      </c>
      <c r="E118" s="88">
        <v>0.3668063271269788</v>
      </c>
      <c r="F118" s="88">
        <v>0.14986794924419256</v>
      </c>
      <c r="G118" s="89">
        <v>13.137083333333335</v>
      </c>
      <c r="H118" s="90">
        <v>0.53891375046657519</v>
      </c>
      <c r="I118" s="90">
        <v>23.690178572962555</v>
      </c>
      <c r="J118" s="91">
        <v>2.116000636602823</v>
      </c>
      <c r="K118" s="74"/>
      <c r="M118" s="304"/>
      <c r="N118" s="305"/>
      <c r="P118" s="240"/>
      <c r="AA118" s="40"/>
    </row>
    <row r="119" spans="2:27" ht="20.25" customHeight="1">
      <c r="B119" s="87" t="s">
        <v>118</v>
      </c>
      <c r="C119" s="66">
        <v>2407</v>
      </c>
      <c r="D119" s="88">
        <v>2.2081105951870295E-2</v>
      </c>
      <c r="E119" s="88">
        <v>0.37131068281712326</v>
      </c>
      <c r="F119" s="88">
        <v>0.14685120137972249</v>
      </c>
      <c r="G119" s="89">
        <v>14.097545454545456</v>
      </c>
      <c r="H119" s="90">
        <v>0.39597781573885105</v>
      </c>
      <c r="I119" s="90">
        <v>25.683605999616663</v>
      </c>
      <c r="J119" s="91">
        <v>2.0178282472753173</v>
      </c>
      <c r="K119" s="74"/>
      <c r="M119" s="304"/>
      <c r="N119" s="305"/>
      <c r="P119" s="240"/>
      <c r="AA119" s="40"/>
    </row>
    <row r="120" spans="2:27" ht="20.25" customHeight="1">
      <c r="B120" s="87" t="s">
        <v>118</v>
      </c>
      <c r="C120" s="66">
        <v>2408</v>
      </c>
      <c r="D120" s="88">
        <v>2.7450399034731909E-2</v>
      </c>
      <c r="E120" s="88">
        <v>0.37076432339504994</v>
      </c>
      <c r="F120" s="88">
        <v>0.14650209125827932</v>
      </c>
      <c r="G120" s="89">
        <v>15.390916666666664</v>
      </c>
      <c r="H120" s="90">
        <v>0.20084964124118937</v>
      </c>
      <c r="I120" s="90">
        <v>28.5974445073117</v>
      </c>
      <c r="J120" s="91">
        <v>1.9596942670204165</v>
      </c>
      <c r="K120" s="74"/>
      <c r="M120" s="304"/>
      <c r="N120" s="305"/>
      <c r="P120" s="240"/>
      <c r="AA120" s="40"/>
    </row>
    <row r="121" spans="2:27" ht="20.25" customHeight="1">
      <c r="B121" s="87" t="s">
        <v>118</v>
      </c>
      <c r="C121" s="66">
        <v>2409</v>
      </c>
      <c r="D121" s="88">
        <v>2.1153816081647021E-2</v>
      </c>
      <c r="E121" s="88">
        <v>0.37533632580729798</v>
      </c>
      <c r="F121" s="88">
        <v>0.15725992816676082</v>
      </c>
      <c r="G121" s="89">
        <v>14.894363636363636</v>
      </c>
      <c r="H121" s="90">
        <v>0.26001705631263966</v>
      </c>
      <c r="I121" s="90">
        <v>32.064739006367994</v>
      </c>
      <c r="J121" s="91">
        <v>1.9987043021985291</v>
      </c>
      <c r="K121" s="74"/>
    </row>
    <row r="122" spans="2:27" ht="20.25" customHeight="1">
      <c r="B122" s="87" t="s">
        <v>118</v>
      </c>
      <c r="C122" s="66">
        <v>2410</v>
      </c>
      <c r="D122" s="88">
        <v>2.0260690608354708E-2</v>
      </c>
      <c r="E122" s="88">
        <v>0.37222593370827406</v>
      </c>
      <c r="F122" s="88">
        <v>0.1694373063065561</v>
      </c>
      <c r="G122" s="89">
        <v>13.950642857142858</v>
      </c>
      <c r="H122" s="90">
        <v>0.5233117280924996</v>
      </c>
      <c r="I122" s="90">
        <v>32.209904127811612</v>
      </c>
      <c r="J122" s="91">
        <v>2.1064133150302511</v>
      </c>
      <c r="K122" s="74"/>
      <c r="P122" s="39" t="s">
        <v>298</v>
      </c>
    </row>
    <row r="123" spans="2:27" ht="20.25" customHeight="1">
      <c r="B123" s="87" t="s">
        <v>118</v>
      </c>
      <c r="C123" s="66">
        <v>2411</v>
      </c>
      <c r="D123" s="88">
        <v>2.3316836386795142E-2</v>
      </c>
      <c r="E123" s="88">
        <v>0.37264132065435601</v>
      </c>
      <c r="F123" s="88">
        <v>0.16911182460255292</v>
      </c>
      <c r="G123" s="89">
        <v>13.649857142857144</v>
      </c>
      <c r="H123" s="90">
        <v>0.87221450293985969</v>
      </c>
      <c r="I123" s="90">
        <v>35.73871324071299</v>
      </c>
      <c r="J123" s="91">
        <v>2.1212788693014195</v>
      </c>
      <c r="K123" s="74"/>
    </row>
    <row r="124" spans="2:27" ht="20.25" customHeight="1">
      <c r="B124" s="87" t="s">
        <v>118</v>
      </c>
      <c r="C124" s="66">
        <v>2412</v>
      </c>
      <c r="D124" s="88">
        <v>3.4745217580726233E-2</v>
      </c>
      <c r="E124" s="88">
        <v>0.37908705053086938</v>
      </c>
      <c r="F124" s="88">
        <v>0.17306769661315216</v>
      </c>
      <c r="G124" s="89">
        <v>13.993357142857144</v>
      </c>
      <c r="H124" s="90">
        <v>1.43149171479182</v>
      </c>
      <c r="I124" s="90">
        <v>39.270241080967814</v>
      </c>
      <c r="J124" s="91">
        <v>2.1089314969563033</v>
      </c>
      <c r="K124" s="74"/>
    </row>
    <row r="125" spans="2:27" ht="20.25" customHeight="1">
      <c r="B125" s="87" t="s">
        <v>118</v>
      </c>
      <c r="C125" s="66">
        <v>2501</v>
      </c>
      <c r="D125" s="88">
        <v>4.3490365184593774E-2</v>
      </c>
      <c r="E125" s="88">
        <v>0.3718641486571605</v>
      </c>
      <c r="F125" s="88">
        <v>0.16690293787480046</v>
      </c>
      <c r="G125" s="89">
        <v>14.176769230769228</v>
      </c>
      <c r="H125" s="90">
        <v>1.5503731269892118</v>
      </c>
      <c r="I125" s="90">
        <v>39.62193212846973</v>
      </c>
      <c r="J125" s="91">
        <v>2.114521470536507</v>
      </c>
      <c r="K125" s="74"/>
    </row>
    <row r="126" spans="2:27" ht="20.25" customHeight="1">
      <c r="B126" s="87" t="s">
        <v>118</v>
      </c>
      <c r="C126" s="66">
        <v>2502</v>
      </c>
      <c r="D126" s="88">
        <v>4.052775517318729E-2</v>
      </c>
      <c r="E126" s="88">
        <v>0.38065004339098801</v>
      </c>
      <c r="F126" s="88">
        <v>0.17065582220254619</v>
      </c>
      <c r="G126" s="89">
        <v>14.489714285714287</v>
      </c>
      <c r="H126" s="90">
        <v>1.7325311764030817</v>
      </c>
      <c r="I126" s="90">
        <v>41.212923157227898</v>
      </c>
      <c r="J126" s="91">
        <v>2.0744173247140623</v>
      </c>
      <c r="K126" s="74" t="s">
        <v>67</v>
      </c>
    </row>
    <row r="127" spans="2:27" ht="20.25" customHeight="1">
      <c r="B127" s="87" t="s">
        <v>121</v>
      </c>
      <c r="C127" s="66">
        <v>2401</v>
      </c>
      <c r="D127" s="88">
        <v>7.1202348222222447E-2</v>
      </c>
      <c r="E127" s="88">
        <v>0.37770500755628217</v>
      </c>
      <c r="F127" s="88">
        <v>0.19094864232901809</v>
      </c>
      <c r="G127" s="89">
        <v>19.113500000000002</v>
      </c>
      <c r="H127" s="90">
        <v>5.0514001403121336</v>
      </c>
      <c r="I127" s="90">
        <v>80.838736602763944</v>
      </c>
      <c r="J127" s="91">
        <v>1.8963699939031515</v>
      </c>
      <c r="K127" s="74"/>
    </row>
    <row r="128" spans="2:27" ht="20.25" customHeight="1">
      <c r="B128" s="87" t="s">
        <v>121</v>
      </c>
      <c r="C128" s="66">
        <v>2402</v>
      </c>
      <c r="D128" s="88">
        <v>4.2635307348257601E-2</v>
      </c>
      <c r="E128" s="88">
        <v>0.34368170571079532</v>
      </c>
      <c r="F128" s="88">
        <v>0.15861199933933667</v>
      </c>
      <c r="G128" s="89">
        <v>12.061714285714286</v>
      </c>
      <c r="H128" s="90">
        <v>0.61832973899259591</v>
      </c>
      <c r="I128" s="90">
        <v>26.386700547122238</v>
      </c>
      <c r="J128" s="91">
        <v>2.3778029222065054</v>
      </c>
      <c r="K128" s="74"/>
    </row>
    <row r="129" spans="2:11" ht="20.25" customHeight="1">
      <c r="B129" s="87" t="s">
        <v>121</v>
      </c>
      <c r="C129" s="66">
        <v>2403</v>
      </c>
      <c r="D129" s="88">
        <v>1.949747165443309E-2</v>
      </c>
      <c r="E129" s="88">
        <v>0.3626709491344639</v>
      </c>
      <c r="F129" s="88">
        <v>0.18579385340240723</v>
      </c>
      <c r="G129" s="89">
        <v>12.935285714285715</v>
      </c>
      <c r="H129" s="90">
        <v>1.3459139118100194</v>
      </c>
      <c r="I129" s="90">
        <v>40.70938539689179</v>
      </c>
      <c r="J129" s="91">
        <v>2.3114762056124141</v>
      </c>
      <c r="K129" s="74"/>
    </row>
    <row r="130" spans="2:11" ht="20.25" customHeight="1">
      <c r="B130" s="87" t="s">
        <v>121</v>
      </c>
      <c r="C130" s="66">
        <v>2404</v>
      </c>
      <c r="D130" s="88">
        <v>1.399597627350721E-2</v>
      </c>
      <c r="E130" s="88">
        <v>0.35440504594231126</v>
      </c>
      <c r="F130" s="88">
        <v>0.19369116330324862</v>
      </c>
      <c r="G130" s="89">
        <v>12.671571428571426</v>
      </c>
      <c r="H130" s="90">
        <v>0.88173009159772908</v>
      </c>
      <c r="I130" s="90">
        <v>32.895657508244568</v>
      </c>
      <c r="J130" s="91">
        <v>2.3037219934118403</v>
      </c>
      <c r="K130" s="74"/>
    </row>
    <row r="131" spans="2:11" ht="20.25" customHeight="1">
      <c r="B131" s="87" t="s">
        <v>121</v>
      </c>
      <c r="C131" s="66">
        <v>2405</v>
      </c>
      <c r="D131" s="88">
        <v>1.1987877865152107E-2</v>
      </c>
      <c r="E131" s="88">
        <v>0.35443560347427622</v>
      </c>
      <c r="F131" s="88">
        <v>0.2024843586302647</v>
      </c>
      <c r="G131" s="89">
        <v>13.359857142857141</v>
      </c>
      <c r="H131" s="90">
        <v>0.64695246454424071</v>
      </c>
      <c r="I131" s="90">
        <v>32.712269161773335</v>
      </c>
      <c r="J131" s="91">
        <v>2.2335350891112831</v>
      </c>
      <c r="K131" s="74"/>
    </row>
    <row r="132" spans="2:11" ht="20.25" customHeight="1">
      <c r="B132" s="87" t="s">
        <v>121</v>
      </c>
      <c r="C132" s="66">
        <v>2406</v>
      </c>
      <c r="D132" s="88">
        <v>1.8435992883301087E-2</v>
      </c>
      <c r="E132" s="88">
        <v>0.35241034687527234</v>
      </c>
      <c r="F132" s="88">
        <v>0.20086163754641106</v>
      </c>
      <c r="G132" s="89">
        <v>14.546571428571429</v>
      </c>
      <c r="H132" s="90">
        <v>0.51687375962938631</v>
      </c>
      <c r="I132" s="90">
        <v>33.423754030295051</v>
      </c>
      <c r="J132" s="91">
        <v>2.1262190690750025</v>
      </c>
      <c r="K132" s="74"/>
    </row>
    <row r="133" spans="2:11" ht="20.25" customHeight="1">
      <c r="B133" s="87" t="s">
        <v>121</v>
      </c>
      <c r="C133" s="66">
        <v>2407</v>
      </c>
      <c r="D133" s="88">
        <v>1.9311399148061365E-2</v>
      </c>
      <c r="E133" s="88">
        <v>0.35720185878917587</v>
      </c>
      <c r="F133" s="88">
        <v>0.19111665232990707</v>
      </c>
      <c r="G133" s="89">
        <v>15.225571428571429</v>
      </c>
      <c r="H133" s="90">
        <v>0.562240624174703</v>
      </c>
      <c r="I133" s="90">
        <v>29.227480479186166</v>
      </c>
      <c r="J133" s="91">
        <v>2.0471950866675943</v>
      </c>
      <c r="K133" s="74"/>
    </row>
    <row r="134" spans="2:11" ht="20.25" customHeight="1">
      <c r="B134" s="87" t="s">
        <v>121</v>
      </c>
      <c r="C134" s="66">
        <v>2408</v>
      </c>
      <c r="D134" s="88">
        <v>2.9499873981871351E-2</v>
      </c>
      <c r="E134" s="88">
        <v>0.35090662845253823</v>
      </c>
      <c r="F134" s="88">
        <v>0.17129107663688706</v>
      </c>
      <c r="G134" s="89">
        <v>16.555285714285716</v>
      </c>
      <c r="H134" s="90">
        <v>0.73746779144876029</v>
      </c>
      <c r="I134" s="90">
        <v>34.845353145953922</v>
      </c>
      <c r="J134" s="91">
        <v>1.9756153747960408</v>
      </c>
      <c r="K134" s="74"/>
    </row>
    <row r="135" spans="2:11" ht="20.25" customHeight="1">
      <c r="B135" s="87" t="s">
        <v>121</v>
      </c>
      <c r="C135" s="66">
        <v>2409</v>
      </c>
      <c r="D135" s="88">
        <v>2.8891847950462214E-2</v>
      </c>
      <c r="E135" s="88">
        <v>0.36083785101909499</v>
      </c>
      <c r="F135" s="88">
        <v>0.1747427362089746</v>
      </c>
      <c r="G135" s="89">
        <v>16.93242857142857</v>
      </c>
      <c r="H135" s="90">
        <v>0.83684136056041047</v>
      </c>
      <c r="I135" s="90">
        <v>38.898694966739079</v>
      </c>
      <c r="J135" s="91">
        <v>1.9318376198080098</v>
      </c>
      <c r="K135" s="74"/>
    </row>
    <row r="136" spans="2:11" ht="20.25" customHeight="1">
      <c r="B136" s="87" t="s">
        <v>121</v>
      </c>
      <c r="C136" s="66">
        <v>2410</v>
      </c>
      <c r="D136" s="88">
        <v>1.6590510441614772E-2</v>
      </c>
      <c r="E136" s="88">
        <v>0.36276843796861719</v>
      </c>
      <c r="F136" s="88">
        <v>0.19021674565486946</v>
      </c>
      <c r="G136" s="89">
        <v>15.107600000000001</v>
      </c>
      <c r="H136" s="90">
        <v>0.77021964979556679</v>
      </c>
      <c r="I136" s="90">
        <v>24.843022186486476</v>
      </c>
      <c r="J136" s="91">
        <v>2.1151194324192786</v>
      </c>
      <c r="K136" s="74"/>
    </row>
    <row r="137" spans="2:11" ht="20.25" customHeight="1">
      <c r="B137" s="87" t="s">
        <v>121</v>
      </c>
      <c r="C137" s="66">
        <v>2411</v>
      </c>
      <c r="D137" s="88">
        <v>2.5971246178559441E-2</v>
      </c>
      <c r="E137" s="88">
        <v>0.3692154962676516</v>
      </c>
      <c r="F137" s="88">
        <v>0.20418095198358277</v>
      </c>
      <c r="G137" s="89">
        <v>15.739999999999998</v>
      </c>
      <c r="H137" s="90">
        <v>2.0974978038463021</v>
      </c>
      <c r="I137" s="90">
        <v>47.060840213521885</v>
      </c>
      <c r="J137" s="91">
        <v>2.0515426287617524</v>
      </c>
      <c r="K137" s="74"/>
    </row>
    <row r="138" spans="2:11" ht="20.25" customHeight="1">
      <c r="B138" s="87" t="s">
        <v>121</v>
      </c>
      <c r="C138" s="66">
        <v>2412</v>
      </c>
      <c r="D138" s="88">
        <v>4.1947523361896805E-2</v>
      </c>
      <c r="E138" s="88">
        <v>0.36999006216768865</v>
      </c>
      <c r="F138" s="88">
        <v>0.20511699672858666</v>
      </c>
      <c r="G138" s="89">
        <v>16.374599999999997</v>
      </c>
      <c r="H138" s="90">
        <v>2.2228376782390318</v>
      </c>
      <c r="I138" s="90">
        <v>36.812509313278234</v>
      </c>
      <c r="J138" s="91">
        <v>2.0512891768390125</v>
      </c>
      <c r="K138" s="74"/>
    </row>
    <row r="139" spans="2:11" ht="20.25" customHeight="1">
      <c r="B139" s="87" t="s">
        <v>121</v>
      </c>
      <c r="C139" s="66">
        <v>2501</v>
      </c>
      <c r="D139" s="88">
        <v>4.8291209423594168E-2</v>
      </c>
      <c r="E139" s="88">
        <v>0.37405134354280128</v>
      </c>
      <c r="F139" s="88">
        <v>0.20018449218346154</v>
      </c>
      <c r="G139" s="89">
        <v>16.947571428571429</v>
      </c>
      <c r="H139" s="90">
        <v>3.4483098783800443</v>
      </c>
      <c r="I139" s="90">
        <v>61.191747192778074</v>
      </c>
      <c r="J139" s="91">
        <v>2.0097695072123019</v>
      </c>
      <c r="K139" s="74"/>
    </row>
    <row r="140" spans="2:11" ht="20.25" customHeight="1">
      <c r="B140" s="87" t="s">
        <v>121</v>
      </c>
      <c r="C140" s="66">
        <v>2502</v>
      </c>
      <c r="D140" s="88">
        <v>5.0431800815427433E-2</v>
      </c>
      <c r="E140" s="88">
        <v>0.37434659731139636</v>
      </c>
      <c r="F140" s="88">
        <v>0.19153458900135056</v>
      </c>
      <c r="G140" s="89">
        <v>17.091428571428573</v>
      </c>
      <c r="H140" s="90">
        <v>3.5569561487035877</v>
      </c>
      <c r="I140" s="90">
        <v>58.812984272013082</v>
      </c>
      <c r="J140" s="91">
        <v>1.9925444146859324</v>
      </c>
      <c r="K140" s="74" t="s">
        <v>67</v>
      </c>
    </row>
    <row r="141" spans="2:11" ht="20.25" customHeight="1">
      <c r="B141" s="87" t="s">
        <v>122</v>
      </c>
      <c r="C141" s="66">
        <v>2401</v>
      </c>
      <c r="D141" s="88">
        <v>5.8678134529910844E-2</v>
      </c>
      <c r="E141" s="88">
        <v>0.38053111319651817</v>
      </c>
      <c r="F141" s="88">
        <v>0.18867870228080119</v>
      </c>
      <c r="G141" s="89">
        <v>16.840499999999999</v>
      </c>
      <c r="H141" s="90">
        <v>4.8292763083776498</v>
      </c>
      <c r="I141" s="90">
        <v>46.587073922532646</v>
      </c>
      <c r="J141" s="91">
        <v>1.8068383913244008</v>
      </c>
      <c r="K141" s="74"/>
    </row>
    <row r="142" spans="2:11" ht="20.25" customHeight="1">
      <c r="B142" s="87" t="s">
        <v>122</v>
      </c>
      <c r="C142" s="66">
        <v>2402</v>
      </c>
      <c r="D142" s="88">
        <v>3.8998352082007429E-2</v>
      </c>
      <c r="E142" s="88">
        <v>0.34017012312375111</v>
      </c>
      <c r="F142" s="88">
        <v>0.16828080772522017</v>
      </c>
      <c r="G142" s="89">
        <v>11.574777777777779</v>
      </c>
      <c r="H142" s="90">
        <v>0.45844881877387217</v>
      </c>
      <c r="I142" s="90">
        <v>14.126949894340825</v>
      </c>
      <c r="J142" s="91">
        <v>2.1594475622528901</v>
      </c>
      <c r="K142" s="74"/>
    </row>
    <row r="143" spans="2:11" ht="20.25" customHeight="1">
      <c r="B143" s="87" t="s">
        <v>122</v>
      </c>
      <c r="C143" s="66">
        <v>2403</v>
      </c>
      <c r="D143" s="88">
        <v>2.155093564697784E-2</v>
      </c>
      <c r="E143" s="88">
        <v>0.35378401429623085</v>
      </c>
      <c r="F143" s="88">
        <v>0.18892577379807948</v>
      </c>
      <c r="G143" s="89">
        <v>12.494222222222223</v>
      </c>
      <c r="H143" s="90">
        <v>1.0595867768331133</v>
      </c>
      <c r="I143" s="90">
        <v>20.550177515620849</v>
      </c>
      <c r="J143" s="91">
        <v>2.0894476901574768</v>
      </c>
      <c r="K143" s="74"/>
    </row>
    <row r="144" spans="2:11" ht="20.25" customHeight="1">
      <c r="B144" s="87" t="s">
        <v>122</v>
      </c>
      <c r="C144" s="66">
        <v>2404</v>
      </c>
      <c r="D144" s="88">
        <v>1.647212811313092E-2</v>
      </c>
      <c r="E144" s="88">
        <v>0.35693224490768649</v>
      </c>
      <c r="F144" s="88">
        <v>0.19183359301603492</v>
      </c>
      <c r="G144" s="89">
        <v>13.249777777777776</v>
      </c>
      <c r="H144" s="90">
        <v>0.70735100669629392</v>
      </c>
      <c r="I144" s="90">
        <v>22.969101889442058</v>
      </c>
      <c r="J144" s="91">
        <v>2.0156269675429552</v>
      </c>
      <c r="K144" s="74"/>
    </row>
    <row r="145" spans="2:11" ht="20.25" customHeight="1">
      <c r="B145" s="87" t="s">
        <v>122</v>
      </c>
      <c r="C145" s="66">
        <v>2405</v>
      </c>
      <c r="D145" s="88">
        <v>1.4137914264750044E-2</v>
      </c>
      <c r="E145" s="88">
        <v>0.35540957023546998</v>
      </c>
      <c r="F145" s="88">
        <v>0.19557714329307513</v>
      </c>
      <c r="G145" s="89">
        <v>13.311888888888888</v>
      </c>
      <c r="H145" s="90">
        <v>0.61167971487936112</v>
      </c>
      <c r="I145" s="90">
        <v>19.674552027655256</v>
      </c>
      <c r="J145" s="91">
        <v>2.0012178233627513</v>
      </c>
      <c r="K145" s="74"/>
    </row>
    <row r="146" spans="2:11" ht="20.25" customHeight="1">
      <c r="B146" s="87" t="s">
        <v>122</v>
      </c>
      <c r="C146" s="66">
        <v>2406</v>
      </c>
      <c r="D146" s="88">
        <v>1.5297499636858551E-2</v>
      </c>
      <c r="E146" s="88">
        <v>0.3571774275772493</v>
      </c>
      <c r="F146" s="88">
        <v>0.18565916789262599</v>
      </c>
      <c r="G146" s="89">
        <v>14.714857142857143</v>
      </c>
      <c r="H146" s="90">
        <v>0.55640363445848129</v>
      </c>
      <c r="I146" s="90">
        <v>20.165265352885406</v>
      </c>
      <c r="J146" s="91">
        <v>1.8892964100753946</v>
      </c>
      <c r="K146" s="74"/>
    </row>
    <row r="147" spans="2:11" ht="20.25" customHeight="1">
      <c r="B147" s="87" t="s">
        <v>122</v>
      </c>
      <c r="C147" s="66">
        <v>2407</v>
      </c>
      <c r="D147" s="88">
        <v>2.0339011660677819E-2</v>
      </c>
      <c r="E147" s="88">
        <v>0.3597433507589905</v>
      </c>
      <c r="F147" s="88">
        <v>0.18582531804164804</v>
      </c>
      <c r="G147" s="89">
        <v>15.16942857142857</v>
      </c>
      <c r="H147" s="90">
        <v>0.48613389598623169</v>
      </c>
      <c r="I147" s="90">
        <v>17.511001070079967</v>
      </c>
      <c r="J147" s="91">
        <v>1.8439644704814275</v>
      </c>
      <c r="K147" s="74"/>
    </row>
    <row r="148" spans="2:11" ht="20.25" customHeight="1">
      <c r="B148" s="87" t="s">
        <v>122</v>
      </c>
      <c r="C148" s="66">
        <v>2408</v>
      </c>
      <c r="D148" s="88">
        <v>2.7765743848458053E-2</v>
      </c>
      <c r="E148" s="88">
        <v>0.35431339273330192</v>
      </c>
      <c r="F148" s="88">
        <v>0.1761421542853934</v>
      </c>
      <c r="G148" s="89">
        <v>16.326000000000004</v>
      </c>
      <c r="H148" s="90">
        <v>0.58024096287424909</v>
      </c>
      <c r="I148" s="90">
        <v>20.620610125069074</v>
      </c>
      <c r="J148" s="91">
        <v>1.7810666196719873</v>
      </c>
      <c r="K148" s="74"/>
    </row>
    <row r="149" spans="2:11" ht="20.25" customHeight="1">
      <c r="B149" s="87" t="s">
        <v>122</v>
      </c>
      <c r="C149" s="66">
        <v>2409</v>
      </c>
      <c r="D149" s="88">
        <v>2.2616449194351986E-2</v>
      </c>
      <c r="E149" s="88">
        <v>0.35961988253312721</v>
      </c>
      <c r="F149" s="88">
        <v>0.17501130538474841</v>
      </c>
      <c r="G149" s="89">
        <v>16.402000000000001</v>
      </c>
      <c r="H149" s="90">
        <v>0.56773766203797082</v>
      </c>
      <c r="I149" s="90">
        <v>21.485873135387305</v>
      </c>
      <c r="J149" s="91">
        <v>1.7840976550811942</v>
      </c>
      <c r="K149" s="74"/>
    </row>
    <row r="150" spans="2:11" ht="20.25" customHeight="1">
      <c r="B150" s="87" t="s">
        <v>122</v>
      </c>
      <c r="C150" s="66">
        <v>2410</v>
      </c>
      <c r="D150" s="88">
        <v>2.4184715474300098E-2</v>
      </c>
      <c r="E150" s="88">
        <v>0.36671918237679396</v>
      </c>
      <c r="F150" s="88">
        <v>0.19074145663554368</v>
      </c>
      <c r="G150" s="89">
        <v>15.786444444444442</v>
      </c>
      <c r="H150" s="90">
        <v>1.8031521989091268</v>
      </c>
      <c r="I150" s="90">
        <v>28.945219152951765</v>
      </c>
      <c r="J150" s="91">
        <v>1.8270910501905155</v>
      </c>
      <c r="K150" s="74"/>
    </row>
    <row r="151" spans="2:11" ht="20.25" customHeight="1">
      <c r="B151" s="87" t="s">
        <v>122</v>
      </c>
      <c r="C151" s="66">
        <v>2411</v>
      </c>
      <c r="D151" s="88">
        <v>2.5192703727024274E-2</v>
      </c>
      <c r="E151" s="88">
        <v>0.37307275692179853</v>
      </c>
      <c r="F151" s="88">
        <v>0.1947546730030254</v>
      </c>
      <c r="G151" s="89">
        <v>15.944500000000001</v>
      </c>
      <c r="H151" s="90">
        <v>1.973846979146745</v>
      </c>
      <c r="I151" s="90">
        <v>33.403972968763355</v>
      </c>
      <c r="J151" s="91">
        <v>1.8076854256549348</v>
      </c>
      <c r="K151" s="74"/>
    </row>
    <row r="152" spans="2:11" ht="20.25" customHeight="1">
      <c r="B152" s="87" t="s">
        <v>122</v>
      </c>
      <c r="C152" s="66">
        <v>2412</v>
      </c>
      <c r="D152" s="88">
        <v>3.4111885398257387E-2</v>
      </c>
      <c r="E152" s="88">
        <v>0.37472582605091392</v>
      </c>
      <c r="F152" s="88">
        <v>0.18862826067436653</v>
      </c>
      <c r="G152" s="89">
        <v>15.778500000000001</v>
      </c>
      <c r="H152" s="90">
        <v>2.4201665158987349</v>
      </c>
      <c r="I152" s="90">
        <v>34.945676809717199</v>
      </c>
      <c r="J152" s="91">
        <v>1.8302973054161542</v>
      </c>
      <c r="K152" s="74"/>
    </row>
    <row r="153" spans="2:11" ht="20.25" customHeight="1">
      <c r="B153" s="87" t="s">
        <v>122</v>
      </c>
      <c r="C153" s="66">
        <v>2501</v>
      </c>
      <c r="D153" s="88">
        <v>3.7532150934417363E-2</v>
      </c>
      <c r="E153" s="88">
        <v>0.36907342650179842</v>
      </c>
      <c r="F153" s="88">
        <v>0.19342027128032366</v>
      </c>
      <c r="G153" s="89">
        <v>15.645999999999999</v>
      </c>
      <c r="H153" s="90">
        <v>2.3089844640973811</v>
      </c>
      <c r="I153" s="90">
        <v>29.251704269198083</v>
      </c>
      <c r="J153" s="91">
        <v>1.8962255718301033</v>
      </c>
      <c r="K153" s="74"/>
    </row>
    <row r="154" spans="2:11" ht="20.25" customHeight="1">
      <c r="B154" s="87" t="s">
        <v>122</v>
      </c>
      <c r="C154" s="66">
        <v>2502</v>
      </c>
      <c r="D154" s="88">
        <v>3.6753953920110487E-2</v>
      </c>
      <c r="E154" s="88">
        <v>0.36983120013983828</v>
      </c>
      <c r="F154" s="88">
        <v>0.19752728344049439</v>
      </c>
      <c r="G154" s="89">
        <v>15.104999999999999</v>
      </c>
      <c r="H154" s="90">
        <v>2.4774776901518796</v>
      </c>
      <c r="I154" s="90">
        <v>34.267219004207043</v>
      </c>
      <c r="J154" s="91">
        <v>1.9049974716827043</v>
      </c>
      <c r="K154" s="74" t="s">
        <v>67</v>
      </c>
    </row>
    <row r="155" spans="2:11" ht="20.25" customHeight="1">
      <c r="B155" s="87" t="s">
        <v>123</v>
      </c>
      <c r="C155" s="66">
        <v>2401</v>
      </c>
      <c r="D155" s="88">
        <v>5.1159500683115165E-2</v>
      </c>
      <c r="E155" s="88">
        <v>0.43134926420723441</v>
      </c>
      <c r="F155" s="88">
        <v>0.25417534309724493</v>
      </c>
      <c r="G155" s="89">
        <v>9.4480000000000004</v>
      </c>
      <c r="H155" s="90">
        <v>4.1678441352591724</v>
      </c>
      <c r="I155" s="90">
        <v>15.155796855487898</v>
      </c>
      <c r="J155" s="91">
        <v>2.4259467351148554</v>
      </c>
      <c r="K155" s="74"/>
    </row>
    <row r="156" spans="2:11" ht="20.25" customHeight="1">
      <c r="B156" s="87" t="s">
        <v>123</v>
      </c>
      <c r="C156" s="66">
        <v>2402</v>
      </c>
      <c r="D156" s="88">
        <v>4.5646122742200736E-2</v>
      </c>
      <c r="E156" s="88">
        <v>0.35546524145248465</v>
      </c>
      <c r="F156" s="88">
        <v>0.15349454388822187</v>
      </c>
      <c r="G156" s="89">
        <v>9.0005000000000006</v>
      </c>
      <c r="H156" s="90">
        <v>12.263320702180689</v>
      </c>
      <c r="I156" s="90">
        <v>8.4327249420072512</v>
      </c>
      <c r="J156" s="91">
        <v>2.4522889908995351</v>
      </c>
      <c r="K156" s="74"/>
    </row>
    <row r="157" spans="2:11" ht="20.25" customHeight="1">
      <c r="B157" s="87" t="s">
        <v>123</v>
      </c>
      <c r="C157" s="66">
        <v>2403</v>
      </c>
      <c r="D157" s="88">
        <v>1.2470537822752523E-2</v>
      </c>
      <c r="E157" s="88">
        <v>0.36371188226271056</v>
      </c>
      <c r="F157" s="88">
        <v>0.15216571604390713</v>
      </c>
      <c r="G157" s="89">
        <v>8.6800000000000015</v>
      </c>
      <c r="H157" s="90">
        <v>7.7734720839799293E-2</v>
      </c>
      <c r="I157" s="90">
        <v>4.110223364404388</v>
      </c>
      <c r="J157" s="91">
        <v>2.5066680647523114</v>
      </c>
      <c r="K157" s="74"/>
    </row>
    <row r="158" spans="2:11" ht="20.25" customHeight="1">
      <c r="B158" s="87" t="s">
        <v>123</v>
      </c>
      <c r="C158" s="66">
        <v>2404</v>
      </c>
      <c r="D158" s="88">
        <v>1.3592456335883728E-2</v>
      </c>
      <c r="E158" s="88">
        <v>0.37020724937012472</v>
      </c>
      <c r="F158" s="88">
        <v>0.16773986241192029</v>
      </c>
      <c r="G158" s="89">
        <v>9.5751666666666662</v>
      </c>
      <c r="H158" s="90">
        <v>9.6805094725287338E-2</v>
      </c>
      <c r="I158" s="90">
        <v>3.1611870587878315</v>
      </c>
      <c r="J158" s="91">
        <v>2.3683979755353066</v>
      </c>
      <c r="K158" s="74"/>
    </row>
    <row r="159" spans="2:11" ht="20.25" customHeight="1">
      <c r="B159" s="87" t="s">
        <v>123</v>
      </c>
      <c r="C159" s="66">
        <v>2405</v>
      </c>
      <c r="D159" s="88">
        <v>1.6258849961311113E-2</v>
      </c>
      <c r="E159" s="88">
        <v>0.37461896118092358</v>
      </c>
      <c r="F159" s="88">
        <v>0.16740862981755633</v>
      </c>
      <c r="G159" s="89">
        <v>10.810666666666668</v>
      </c>
      <c r="H159" s="90">
        <v>8.1945892629438147E-2</v>
      </c>
      <c r="I159" s="90">
        <v>4.4558079117256986</v>
      </c>
      <c r="J159" s="91">
        <v>2.2246252086562812</v>
      </c>
      <c r="K159" s="74"/>
    </row>
    <row r="160" spans="2:11" ht="20.25" customHeight="1">
      <c r="B160" s="87" t="s">
        <v>123</v>
      </c>
      <c r="C160" s="66">
        <v>2406</v>
      </c>
      <c r="D160" s="88">
        <v>2.3904606676362385E-2</v>
      </c>
      <c r="E160" s="88">
        <v>0.3801261601235717</v>
      </c>
      <c r="F160" s="88">
        <v>0.17495363084894272</v>
      </c>
      <c r="G160" s="89">
        <v>12.887</v>
      </c>
      <c r="H160" s="90">
        <v>3.6793613217443268E-2</v>
      </c>
      <c r="I160" s="90">
        <v>5.6662164354862634</v>
      </c>
      <c r="J160" s="91">
        <v>1.98629010710429</v>
      </c>
      <c r="K160" s="74"/>
    </row>
    <row r="161" spans="2:11" ht="20.25" customHeight="1">
      <c r="B161" s="87" t="s">
        <v>123</v>
      </c>
      <c r="C161" s="66">
        <v>2407</v>
      </c>
      <c r="D161" s="88">
        <v>2.3774161790173692E-2</v>
      </c>
      <c r="E161" s="88">
        <v>0.37939689997128095</v>
      </c>
      <c r="F161" s="88">
        <v>0.15033247526237456</v>
      </c>
      <c r="G161" s="89">
        <v>13.068249999999999</v>
      </c>
      <c r="H161" s="90">
        <v>4.4905153579866283E-2</v>
      </c>
      <c r="I161" s="90">
        <v>6.4912894230451146</v>
      </c>
      <c r="J161" s="91">
        <v>1.9443281060948836</v>
      </c>
      <c r="K161" s="74"/>
    </row>
    <row r="162" spans="2:11" ht="20.25" customHeight="1">
      <c r="B162" s="87" t="s">
        <v>123</v>
      </c>
      <c r="C162" s="66">
        <v>2408</v>
      </c>
      <c r="D162" s="88">
        <v>2.9018905711183391E-2</v>
      </c>
      <c r="E162" s="88">
        <v>0.38009756585268795</v>
      </c>
      <c r="F162" s="88">
        <v>0.13002415320232086</v>
      </c>
      <c r="G162" s="89">
        <v>13.692</v>
      </c>
      <c r="H162" s="90">
        <v>6.4455416188622328E-2</v>
      </c>
      <c r="I162" s="90">
        <v>6.75023994993572</v>
      </c>
      <c r="J162" s="91">
        <v>1.8744828055854252</v>
      </c>
      <c r="K162" s="74"/>
    </row>
    <row r="163" spans="2:11" ht="20.25" customHeight="1">
      <c r="B163" s="87" t="s">
        <v>123</v>
      </c>
      <c r="C163" s="66">
        <v>2409</v>
      </c>
      <c r="D163" s="88">
        <v>3.0446857373499361E-2</v>
      </c>
      <c r="E163" s="88">
        <v>0.38175697962868094</v>
      </c>
      <c r="F163" s="88">
        <v>0.14869118397896972</v>
      </c>
      <c r="G163" s="89">
        <v>13.830833333333333</v>
      </c>
      <c r="H163" s="90">
        <v>4.0849226367848823E-2</v>
      </c>
      <c r="I163" s="90">
        <v>5.6644260563417035</v>
      </c>
      <c r="J163" s="91">
        <v>1.8798514838010911</v>
      </c>
      <c r="K163" s="74"/>
    </row>
    <row r="164" spans="2:11" ht="20.25" customHeight="1">
      <c r="B164" s="87" t="s">
        <v>123</v>
      </c>
      <c r="C164" s="66">
        <v>2410</v>
      </c>
      <c r="D164" s="88">
        <v>2.4067138228505838E-2</v>
      </c>
      <c r="E164" s="88">
        <v>0.39524251028232082</v>
      </c>
      <c r="F164" s="88">
        <v>0.19021188931729663</v>
      </c>
      <c r="G164" s="89">
        <v>12.58</v>
      </c>
      <c r="H164" s="90">
        <v>0.1157402635130917</v>
      </c>
      <c r="I164" s="90">
        <v>8.9734873054993916</v>
      </c>
      <c r="J164" s="91">
        <v>2.0274257181939737</v>
      </c>
      <c r="K164" s="74"/>
    </row>
    <row r="165" spans="2:11" ht="20.25" customHeight="1">
      <c r="B165" s="87" t="s">
        <v>123</v>
      </c>
      <c r="C165" s="66">
        <v>2411</v>
      </c>
      <c r="D165" s="88">
        <v>2.5504785150570482E-2</v>
      </c>
      <c r="E165" s="88">
        <v>0.39227111302888179</v>
      </c>
      <c r="F165" s="88">
        <v>0.1959681966283171</v>
      </c>
      <c r="G165" s="89">
        <v>12.025666666666666</v>
      </c>
      <c r="H165" s="90">
        <v>0.2432876432381342</v>
      </c>
      <c r="I165" s="90">
        <v>10.16942348735401</v>
      </c>
      <c r="J165" s="91">
        <v>2.099733614363029</v>
      </c>
      <c r="K165" s="74"/>
    </row>
    <row r="166" spans="2:11" ht="20.25" customHeight="1">
      <c r="B166" s="87" t="s">
        <v>123</v>
      </c>
      <c r="C166" s="66">
        <v>2412</v>
      </c>
      <c r="D166" s="88">
        <v>3.2629038090866522E-2</v>
      </c>
      <c r="E166" s="88">
        <v>0.39388168840113236</v>
      </c>
      <c r="F166" s="88">
        <v>0.18717868936868004</v>
      </c>
      <c r="G166" s="89">
        <v>11.295</v>
      </c>
      <c r="H166" s="90">
        <v>0.67507068296900996</v>
      </c>
      <c r="I166" s="90">
        <v>15.58799577037532</v>
      </c>
      <c r="J166" s="91">
        <v>2.2120123642316951</v>
      </c>
      <c r="K166" s="74"/>
    </row>
    <row r="167" spans="2:11" ht="20.25" customHeight="1">
      <c r="B167" s="87" t="s">
        <v>123</v>
      </c>
      <c r="C167" s="66">
        <v>2501</v>
      </c>
      <c r="D167" s="88">
        <v>3.6715516505033387E-2</v>
      </c>
      <c r="E167" s="88">
        <v>0.34381474063329215</v>
      </c>
      <c r="F167" s="88">
        <v>0.21887629925989269</v>
      </c>
      <c r="G167" s="89">
        <v>13.84</v>
      </c>
      <c r="H167" s="90">
        <v>2.8844163468357951</v>
      </c>
      <c r="I167" s="90">
        <v>65.662889777967806</v>
      </c>
      <c r="J167" s="91">
        <v>2.1533419558497928</v>
      </c>
      <c r="K167" s="74"/>
    </row>
    <row r="168" spans="2:11" ht="20.25" customHeight="1">
      <c r="B168" s="87" t="s">
        <v>123</v>
      </c>
      <c r="C168" s="66">
        <v>2502</v>
      </c>
      <c r="D168" s="88">
        <v>3.9896257248300614E-2</v>
      </c>
      <c r="E168" s="88">
        <v>0.34923992710160462</v>
      </c>
      <c r="F168" s="88">
        <v>0.26375102881245588</v>
      </c>
      <c r="G168" s="89">
        <v>13.829000000000001</v>
      </c>
      <c r="H168" s="90">
        <v>5.2179492562587875</v>
      </c>
      <c r="I168" s="90">
        <v>82.345761700333995</v>
      </c>
      <c r="J168" s="91">
        <v>2.202524974096614</v>
      </c>
      <c r="K168" s="74" t="s">
        <v>70</v>
      </c>
    </row>
    <row r="169" spans="2:11" ht="20.25" customHeight="1">
      <c r="B169" s="85" t="s">
        <v>127</v>
      </c>
      <c r="C169" s="84"/>
      <c r="D169" s="85"/>
      <c r="E169" s="85"/>
      <c r="F169" s="85"/>
      <c r="G169" s="85"/>
      <c r="H169" s="85"/>
      <c r="I169" s="85"/>
      <c r="J169" s="85"/>
      <c r="K169" s="84"/>
    </row>
    <row r="170" spans="2:11" ht="20.25" customHeight="1">
      <c r="B170" s="231" t="str">
        <f>C74</f>
        <v>55</v>
      </c>
      <c r="C170" s="54"/>
      <c r="D170" s="86">
        <f>(SUMIFS(D$85:D$168,$B$85:$B$168,$B170,$C$85:$C$168,MAX($C$85:$C$168))/SUMIFS(D$85:D$168,$B$85:$B$168,$B170,$C$85:$C$168,MAX($C$85:$C$168)-1))-1</f>
        <v>2.5739083536673757E-2</v>
      </c>
      <c r="E170" s="86">
        <f t="shared" ref="E170:J175" si="0">(SUMIFS(E$85:E$168,$B$85:$B$168,$B170,$C$85:$C$168,MAX($C$85:$C$168))/SUMIFS(E$85:E$168,$B$85:$B$168,$B170,$C$85:$C$168,MAX($C$85:$C$168)-1))-1</f>
        <v>4.9020021298911143E-3</v>
      </c>
      <c r="F170" s="86">
        <f t="shared" si="0"/>
        <v>5.8977248214400202E-3</v>
      </c>
      <c r="G170" s="86">
        <f t="shared" si="0"/>
        <v>2.2992661147464011E-2</v>
      </c>
      <c r="H170" s="86">
        <f t="shared" si="0"/>
        <v>0.15176654346498353</v>
      </c>
      <c r="I170" s="86">
        <f t="shared" si="0"/>
        <v>7.7591908414649469E-2</v>
      </c>
      <c r="J170" s="86">
        <f t="shared" si="0"/>
        <v>-1.3969085521400748E-2</v>
      </c>
      <c r="K170" s="55"/>
    </row>
    <row r="171" spans="2:11" ht="20.25" customHeight="1">
      <c r="B171" s="42" t="str">
        <f>D74</f>
        <v>523</v>
      </c>
      <c r="C171" s="54"/>
      <c r="D171" s="86">
        <f t="shared" ref="D171:D175" si="1">(SUMIFS(D$85:D$168,$B$85:$B$168,$B171,$C$85:$C$168,MAX($C$85:$C$168))/SUMIFS(D$85:D$168,$B$85:$B$168,$B171,$C$85:$C$168,MAX($C$85:$C$168)-1))-1</f>
        <v>1.4994134847313711E-2</v>
      </c>
      <c r="E171" s="86">
        <f t="shared" si="0"/>
        <v>1.3831080670851703E-2</v>
      </c>
      <c r="F171" s="86">
        <f t="shared" si="0"/>
        <v>2.2497483500019788E-2</v>
      </c>
      <c r="G171" s="86">
        <f t="shared" si="0"/>
        <v>2.2933534743202477E-2</v>
      </c>
      <c r="H171" s="86">
        <f t="shared" si="0"/>
        <v>0.11377674768899815</v>
      </c>
      <c r="I171" s="86">
        <f t="shared" si="0"/>
        <v>4.1100263408775373E-3</v>
      </c>
      <c r="J171" s="86">
        <f t="shared" si="0"/>
        <v>1.5375681359657278E-3</v>
      </c>
      <c r="K171" s="55"/>
    </row>
    <row r="172" spans="2:11" ht="20.25" customHeight="1">
      <c r="B172" s="42" t="str">
        <f>E74</f>
        <v>35</v>
      </c>
      <c r="C172" s="54"/>
      <c r="D172" s="86">
        <f t="shared" si="1"/>
        <v>-6.812106540912588E-2</v>
      </c>
      <c r="E172" s="86">
        <f t="shared" si="0"/>
        <v>2.3626624845536348E-2</v>
      </c>
      <c r="F172" s="86">
        <f t="shared" si="0"/>
        <v>2.2485430008193807E-2</v>
      </c>
      <c r="G172" s="86">
        <f t="shared" si="0"/>
        <v>2.2074497359091172E-2</v>
      </c>
      <c r="H172" s="86">
        <f t="shared" si="0"/>
        <v>0.11749303844527836</v>
      </c>
      <c r="I172" s="86">
        <f t="shared" si="0"/>
        <v>4.0154302006261577E-2</v>
      </c>
      <c r="J172" s="86">
        <f t="shared" si="0"/>
        <v>-1.8966062242096404E-2</v>
      </c>
      <c r="K172" s="55"/>
    </row>
    <row r="173" spans="2:11" ht="20.25" customHeight="1">
      <c r="B173" s="42" t="str">
        <f>F74</f>
        <v>65</v>
      </c>
      <c r="C173" s="54"/>
      <c r="D173" s="86">
        <f t="shared" si="1"/>
        <v>4.4326729799966769E-2</v>
      </c>
      <c r="E173" s="86">
        <f t="shared" si="0"/>
        <v>7.8934021676979604E-4</v>
      </c>
      <c r="F173" s="86">
        <f t="shared" si="0"/>
        <v>-4.3209656691007181E-2</v>
      </c>
      <c r="G173" s="86">
        <f t="shared" si="0"/>
        <v>8.488363271602406E-3</v>
      </c>
      <c r="H173" s="86">
        <f t="shared" si="0"/>
        <v>3.1507107584711536E-2</v>
      </c>
      <c r="I173" s="86">
        <f>(SUMIFS(I$85:I$168,$B$85:$B$168,$B173,$C$85:$C$168,MAX($C$85:$C$168))/SUMIFS(I$85:I$168,$B$85:$B$168,$B173,$C$85:$C$168,MAX($C$85:$C$168)-1))-1</f>
        <v>-3.8873917315532025E-2</v>
      </c>
      <c r="J173" s="86">
        <f t="shared" si="0"/>
        <v>-8.5706806002157077E-3</v>
      </c>
      <c r="K173" s="55"/>
    </row>
    <row r="174" spans="2:11" ht="20.25" customHeight="1">
      <c r="B174" s="42" t="str">
        <f>G74</f>
        <v>65-1</v>
      </c>
      <c r="C174" s="54"/>
      <c r="D174" s="86">
        <f t="shared" si="1"/>
        <v>-2.0734143792256354E-2</v>
      </c>
      <c r="E174" s="86">
        <f t="shared" si="0"/>
        <v>2.0531785374586775E-3</v>
      </c>
      <c r="F174" s="86">
        <f t="shared" si="0"/>
        <v>2.1233618032819646E-2</v>
      </c>
      <c r="G174" s="86">
        <f t="shared" si="0"/>
        <v>-3.4577527802633234E-2</v>
      </c>
      <c r="H174" s="86">
        <f t="shared" si="0"/>
        <v>7.2972871266314465E-2</v>
      </c>
      <c r="I174" s="86">
        <f t="shared" si="0"/>
        <v>0.17146059897406651</v>
      </c>
      <c r="J174" s="86">
        <f t="shared" si="0"/>
        <v>4.6259790938980583E-3</v>
      </c>
      <c r="K174" s="55"/>
    </row>
    <row r="175" spans="2:11" ht="20.25" customHeight="1">
      <c r="B175" s="42" t="str">
        <f>H74</f>
        <v>순환46</v>
      </c>
      <c r="C175" s="54"/>
      <c r="D175" s="86">
        <f t="shared" si="1"/>
        <v>8.6632057670526619E-2</v>
      </c>
      <c r="E175" s="86">
        <f t="shared" si="0"/>
        <v>1.5779388802002803E-2</v>
      </c>
      <c r="F175" s="86">
        <f t="shared" si="0"/>
        <v>0.20502324694040608</v>
      </c>
      <c r="G175" s="86">
        <f t="shared" si="0"/>
        <v>-7.9479768786117067E-4</v>
      </c>
      <c r="H175" s="86">
        <f t="shared" si="0"/>
        <v>0.80901389703427462</v>
      </c>
      <c r="I175" s="86">
        <f t="shared" si="0"/>
        <v>0.25406850016466809</v>
      </c>
      <c r="J175" s="86">
        <f t="shared" si="0"/>
        <v>2.2840319491853167E-2</v>
      </c>
      <c r="K175" s="55"/>
    </row>
    <row r="176" spans="2:11" ht="20.25" customHeight="1" thickBot="1"/>
    <row r="177" spans="2:9" ht="17.25" thickTop="1">
      <c r="B177" s="25" t="s">
        <v>51</v>
      </c>
      <c r="C177" s="25"/>
      <c r="D177" s="25"/>
      <c r="E177" s="25"/>
      <c r="F177" s="170" t="s">
        <v>77</v>
      </c>
      <c r="G177" s="43"/>
      <c r="H177" s="25"/>
      <c r="I177" s="25"/>
    </row>
    <row r="178" spans="2:9">
      <c r="B178" s="26" t="s">
        <v>33</v>
      </c>
      <c r="C178" s="26" t="s">
        <v>52</v>
      </c>
      <c r="D178" s="26"/>
      <c r="E178" s="26"/>
      <c r="F178" s="92" t="s">
        <v>78</v>
      </c>
      <c r="G178" s="44"/>
      <c r="H178" s="46" t="s">
        <v>81</v>
      </c>
      <c r="I178" s="46"/>
    </row>
    <row r="179" spans="2:9">
      <c r="B179" s="26" t="s">
        <v>34</v>
      </c>
      <c r="C179" s="26" t="s">
        <v>53</v>
      </c>
      <c r="D179" s="26"/>
      <c r="E179" s="26"/>
      <c r="F179" s="92" t="s">
        <v>79</v>
      </c>
      <c r="G179" s="44"/>
      <c r="H179" s="46" t="s">
        <v>82</v>
      </c>
      <c r="I179" s="46"/>
    </row>
    <row r="180" spans="2:9">
      <c r="B180" s="26" t="s">
        <v>4</v>
      </c>
      <c r="C180" s="26" t="s">
        <v>54</v>
      </c>
      <c r="D180" s="26"/>
      <c r="E180" s="26"/>
      <c r="F180" s="92" t="s">
        <v>80</v>
      </c>
      <c r="G180" s="44"/>
      <c r="H180" s="46" t="s">
        <v>83</v>
      </c>
      <c r="I180" s="46"/>
    </row>
    <row r="181" spans="2:9">
      <c r="B181" s="26" t="s">
        <v>5</v>
      </c>
      <c r="C181" s="26" t="s">
        <v>55</v>
      </c>
      <c r="D181" s="26"/>
      <c r="E181" s="26"/>
      <c r="F181" s="92" t="s">
        <v>87</v>
      </c>
      <c r="G181" s="44"/>
      <c r="H181" s="46" t="s">
        <v>84</v>
      </c>
      <c r="I181" s="46"/>
    </row>
    <row r="182" spans="2:9">
      <c r="B182" s="26" t="s">
        <v>56</v>
      </c>
      <c r="C182" s="26" t="s">
        <v>57</v>
      </c>
      <c r="D182" s="26"/>
      <c r="E182" s="26"/>
      <c r="F182" s="92" t="s">
        <v>88</v>
      </c>
      <c r="G182" s="44"/>
      <c r="H182" s="46" t="s">
        <v>85</v>
      </c>
      <c r="I182" s="46"/>
    </row>
    <row r="183" spans="2:9" ht="17.25" thickBot="1">
      <c r="B183" s="27" t="s">
        <v>58</v>
      </c>
      <c r="C183" s="27" t="s">
        <v>59</v>
      </c>
      <c r="D183" s="27"/>
      <c r="E183" s="27"/>
      <c r="F183" s="93" t="s">
        <v>89</v>
      </c>
      <c r="G183" s="45"/>
      <c r="H183" s="47" t="s">
        <v>86</v>
      </c>
      <c r="I183" s="47"/>
    </row>
    <row r="184" spans="2:9" ht="17.25" thickTop="1"/>
    <row r="185" spans="2:9" ht="6.75" customHeight="1"/>
  </sheetData>
  <mergeCells count="3">
    <mergeCell ref="O9:P9"/>
    <mergeCell ref="C4:D4"/>
    <mergeCell ref="C5:D5"/>
  </mergeCells>
  <phoneticPr fontId="2" type="noConversion"/>
  <conditionalFormatting sqref="B85:K168">
    <cfRule type="expression" dxfId="42" priority="6">
      <formula>$B85&lt;&gt;$B86</formula>
    </cfRule>
  </conditionalFormatting>
  <conditionalFormatting sqref="C75:K75">
    <cfRule type="containsText" dxfId="41" priority="7" operator="containsText" text="F">
      <formula>NOT(ISERROR(SEARCH("F",C75)))</formula>
    </cfRule>
    <cfRule type="containsText" dxfId="40" priority="8" operator="containsText" text="D">
      <formula>NOT(ISERROR(SEARCH("D",C75)))</formula>
    </cfRule>
    <cfRule type="containsText" dxfId="39" priority="9" operator="containsText" text="S">
      <formula>NOT(ISERROR(SEARCH("S",C75)))</formula>
    </cfRule>
    <cfRule type="containsText" dxfId="38" priority="10" operator="containsText" text="A">
      <formula>NOT(ISERROR(SEARCH("A",C75)))</formula>
    </cfRule>
  </conditionalFormatting>
  <conditionalFormatting sqref="D62:K62 D64:K65 D66:D71 D72:K73 D82:K82 D169:K169 K170:K175">
    <cfRule type="containsText" dxfId="37" priority="65" operator="containsText" text="악화">
      <formula>NOT(ISERROR(SEARCH("악화",D62)))</formula>
    </cfRule>
  </conditionalFormatting>
  <conditionalFormatting sqref="D62:K62 D64:K65 D72:K73 D82:K82 D169:K169 K170:K175 D66:D71">
    <cfRule type="containsText" dxfId="36" priority="64" operator="containsText" text="개선">
      <formula>NOT(ISERROR(SEARCH("개선",D62)))</formula>
    </cfRule>
  </conditionalFormatting>
  <conditionalFormatting sqref="G4:G5">
    <cfRule type="containsText" dxfId="35" priority="15" operator="containsText" text="S">
      <formula>NOT(ISERROR(SEARCH("S",G4)))</formula>
    </cfRule>
    <cfRule type="containsText" dxfId="34" priority="16" operator="containsText" text="A">
      <formula>NOT(ISERROR(SEARCH("A",G4)))</formula>
    </cfRule>
  </conditionalFormatting>
  <conditionalFormatting sqref="G5">
    <cfRule type="containsText" dxfId="33" priority="11" operator="containsText" text="F">
      <formula>NOT(ISERROR(SEARCH("F",G5)))</formula>
    </cfRule>
    <cfRule type="containsText" dxfId="32" priority="12" operator="containsText" text="D">
      <formula>NOT(ISERROR(SEARCH("D",G5)))</formula>
    </cfRule>
  </conditionalFormatting>
  <conditionalFormatting sqref="J26 K28:K32 K34:K74 K76:K1048576">
    <cfRule type="containsText" dxfId="31" priority="17" operator="containsText" text="D">
      <formula>NOT(ISERROR(SEARCH("D",J26)))</formula>
    </cfRule>
    <cfRule type="containsText" dxfId="30" priority="18" operator="containsText" text="F">
      <formula>NOT(ISERROR(SEARCH("F",J26)))</formula>
    </cfRule>
    <cfRule type="containsText" dxfId="29" priority="19" operator="containsText" text="S">
      <formula>NOT(ISERROR(SEARCH("S",J26)))</formula>
    </cfRule>
    <cfRule type="containsText" dxfId="28" priority="20" operator="containsText" text="A">
      <formula>NOT(ISERROR(SEARCH("A",J26)))</formula>
    </cfRule>
  </conditionalFormatting>
  <conditionalFormatting sqref="K1:K25">
    <cfRule type="containsText" dxfId="27" priority="2" operator="containsText" text="D">
      <formula>NOT(ISERROR(SEARCH("D",K1)))</formula>
    </cfRule>
    <cfRule type="containsText" dxfId="26" priority="3" operator="containsText" text="F">
      <formula>NOT(ISERROR(SEARCH("F",K1)))</formula>
    </cfRule>
    <cfRule type="containsText" dxfId="25" priority="4" operator="containsText" text="S">
      <formula>NOT(ISERROR(SEARCH("S",K1)))</formula>
    </cfRule>
    <cfRule type="containsText" dxfId="24" priority="5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D170:J175</xm:sqref>
        </x14:conditionalFormatting>
        <x14:conditionalFormatting xmlns:xm="http://schemas.microsoft.com/office/excel/2006/main">
          <x14:cfRule type="iconSet" priority="24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4" t="s">
        <v>45</v>
      </c>
      <c r="G4" s="147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D</v>
      </c>
      <c r="F5" s="149">
        <f>G5/H5</f>
        <v>0.80791666666666673</v>
      </c>
      <c r="G5" s="150">
        <f>AE5</f>
        <v>1.9390000000000001</v>
      </c>
      <c r="H5" s="151">
        <f>AF5</f>
        <v>2.4</v>
      </c>
      <c r="I5" s="152">
        <f>AC5</f>
        <v>4156.3620000000001</v>
      </c>
      <c r="J5" s="153">
        <f>AI5/AH5</f>
        <v>2.7032923245087041E-2</v>
      </c>
      <c r="K5" s="153">
        <f>AJ5/AH5</f>
        <v>0.38103602502315431</v>
      </c>
      <c r="L5" s="153">
        <f>AK5/AC5</f>
        <v>0.15229664788581937</v>
      </c>
      <c r="M5" s="154">
        <f>AG5</f>
        <v>14.881</v>
      </c>
      <c r="N5" s="155">
        <f>IF(AW5=0,AT5,"속도계이상")</f>
        <v>0.52900000000000003</v>
      </c>
      <c r="O5" s="155">
        <f>IF(AW5=0,AU5,"속도계이상")</f>
        <v>4.3789999999999996</v>
      </c>
      <c r="P5" s="156">
        <f>AQ5/60</f>
        <v>0</v>
      </c>
      <c r="Q5" s="157">
        <f>AN5</f>
        <v>82</v>
      </c>
      <c r="R5" s="158">
        <f>AC5/(AH5-AI5-AJ5)</f>
        <v>28.869686832299038</v>
      </c>
      <c r="S5" s="143">
        <f>IF(AW5=0,AL5,"속도계이상")</f>
        <v>22</v>
      </c>
      <c r="T5" s="143">
        <f>IF(AW5=0,AM5,"속도계이상")</f>
        <v>182</v>
      </c>
      <c r="U5" t="s">
        <v>117</v>
      </c>
      <c r="V5" s="5" t="s">
        <v>118</v>
      </c>
      <c r="W5" t="s">
        <v>117</v>
      </c>
      <c r="X5" s="5" t="s">
        <v>118</v>
      </c>
      <c r="Y5" t="s">
        <v>173</v>
      </c>
      <c r="Z5" t="s">
        <v>141</v>
      </c>
      <c r="AA5" t="s">
        <v>48</v>
      </c>
      <c r="AB5">
        <v>506</v>
      </c>
      <c r="AC5" s="1">
        <v>4156.3620000000001</v>
      </c>
      <c r="AD5" s="1">
        <v>2143.1550000000002</v>
      </c>
      <c r="AE5" s="28">
        <v>1.9390000000000001</v>
      </c>
      <c r="AF5">
        <v>2.4</v>
      </c>
      <c r="AG5">
        <v>14.881</v>
      </c>
      <c r="AH5">
        <v>243.220496</v>
      </c>
      <c r="AI5">
        <v>6.5749610000000001</v>
      </c>
      <c r="AJ5">
        <v>92.675770999999997</v>
      </c>
      <c r="AK5">
        <v>633</v>
      </c>
      <c r="AL5">
        <v>22</v>
      </c>
      <c r="AM5">
        <v>182</v>
      </c>
      <c r="AN5">
        <v>82</v>
      </c>
      <c r="AO5">
        <v>17.088864000000001</v>
      </c>
      <c r="AP5">
        <v>11763</v>
      </c>
      <c r="AQ5">
        <v>0</v>
      </c>
      <c r="AR5">
        <v>2787</v>
      </c>
      <c r="AS5">
        <v>0</v>
      </c>
      <c r="AT5">
        <v>0.52900000000000003</v>
      </c>
      <c r="AU5">
        <v>4.3789999999999996</v>
      </c>
      <c r="AV5">
        <v>30107</v>
      </c>
      <c r="AW5">
        <v>0</v>
      </c>
      <c r="AX5" s="29">
        <v>0.49</v>
      </c>
      <c r="AY5">
        <v>0.80791666666666673</v>
      </c>
      <c r="AZ5" t="s">
        <v>67</v>
      </c>
      <c r="BA5" t="s">
        <v>174</v>
      </c>
      <c r="BB5">
        <v>6</v>
      </c>
      <c r="BC5" t="s">
        <v>438</v>
      </c>
      <c r="BD5">
        <v>9</v>
      </c>
      <c r="BE5">
        <v>66607.747999999992</v>
      </c>
      <c r="BF5">
        <v>6.2400578383163478E-2</v>
      </c>
      <c r="BG5">
        <v>5.0414467285397495E-2</v>
      </c>
      <c r="BH5">
        <v>238020.484</v>
      </c>
      <c r="BI5">
        <v>1.7462202958968859E-2</v>
      </c>
      <c r="BJ5">
        <v>1.4108004807266926E-2</v>
      </c>
      <c r="BK5">
        <v>1</v>
      </c>
      <c r="BL5" t="s">
        <v>67</v>
      </c>
      <c r="BM5">
        <v>0</v>
      </c>
      <c r="BN5" t="s">
        <v>308</v>
      </c>
    </row>
    <row r="6" spans="1:66">
      <c r="A6" s="138" t="str">
        <f t="shared" ref="A6:A7" si="0">W6</f>
        <v>도영운수</v>
      </c>
      <c r="B6" s="138" t="str">
        <f t="shared" ref="B6:B52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D</v>
      </c>
      <c r="F6" s="159">
        <f>G6/H6</f>
        <v>0.82615384615384613</v>
      </c>
      <c r="G6" s="160">
        <f>AE6</f>
        <v>2.1480000000000001</v>
      </c>
      <c r="H6" s="161">
        <f>AF6</f>
        <v>2.6</v>
      </c>
      <c r="I6" s="162">
        <f t="shared" ref="I6:I7" si="4">AC6</f>
        <v>5199.5789999999997</v>
      </c>
      <c r="J6" s="163">
        <f t="shared" ref="J6:J7" si="5">AI6/AH6</f>
        <v>3.1597074421597919E-2</v>
      </c>
      <c r="K6" s="163">
        <f t="shared" ref="K6:K7" si="6">AJ6/AH6</f>
        <v>0.37903177710509478</v>
      </c>
      <c r="L6" s="163">
        <f t="shared" ref="L6:L7" si="7">AK6/AC6</f>
        <v>0.14289618447955113</v>
      </c>
      <c r="M6" s="164">
        <f t="shared" ref="M6:M7" si="8">AG6</f>
        <v>14.117000000000001</v>
      </c>
      <c r="N6" s="165">
        <f t="shared" ref="N6:N7" si="9">IF(AW6=0,AT6,"속도계이상")</f>
        <v>1.7310000000000001</v>
      </c>
      <c r="O6" s="165">
        <f t="shared" ref="O6:O7" si="10">IF(AW6=0,AU6,"속도계이상")</f>
        <v>29.31</v>
      </c>
      <c r="P6" s="166">
        <f t="shared" ref="P6:P7" si="11">AQ6/60</f>
        <v>0</v>
      </c>
      <c r="Q6" s="167">
        <f t="shared" ref="Q6:Q7" si="12">AN6</f>
        <v>82</v>
      </c>
      <c r="R6" s="168">
        <f t="shared" ref="R6:R7" si="13">AC6/(AH6-AI6-AJ6)</f>
        <v>27.99413809124335</v>
      </c>
      <c r="S6" s="140">
        <f t="shared" ref="S6:S7" si="14">IF(AW6=0,AL6,"속도계이상")</f>
        <v>90</v>
      </c>
      <c r="T6" s="140">
        <f t="shared" ref="T6:T7" si="15">IF(AW6=0,AM6,"속도계이상")</f>
        <v>1524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141</v>
      </c>
      <c r="AA6" t="s">
        <v>48</v>
      </c>
      <c r="AB6">
        <v>506</v>
      </c>
      <c r="AC6" s="1">
        <v>5199.5789999999997</v>
      </c>
      <c r="AD6" s="1">
        <v>2420.8409999999999</v>
      </c>
      <c r="AE6" s="28">
        <v>2.1480000000000001</v>
      </c>
      <c r="AF6">
        <v>2.6</v>
      </c>
      <c r="AG6">
        <v>14.117000000000001</v>
      </c>
      <c r="AH6">
        <v>315.146297</v>
      </c>
      <c r="AI6">
        <v>9.9577010000000001</v>
      </c>
      <c r="AJ6">
        <v>119.450461</v>
      </c>
      <c r="AK6">
        <v>743</v>
      </c>
      <c r="AL6">
        <v>90</v>
      </c>
      <c r="AM6">
        <v>1524</v>
      </c>
      <c r="AN6">
        <v>82</v>
      </c>
      <c r="AO6">
        <v>16.498937000000002</v>
      </c>
      <c r="AP6">
        <v>5109.3999999999996</v>
      </c>
      <c r="AQ6">
        <v>0</v>
      </c>
      <c r="AR6">
        <v>67</v>
      </c>
      <c r="AS6">
        <v>22445</v>
      </c>
      <c r="AT6">
        <v>1.7310000000000001</v>
      </c>
      <c r="AU6">
        <v>29.31</v>
      </c>
      <c r="AV6">
        <v>26228</v>
      </c>
      <c r="AW6">
        <v>0</v>
      </c>
      <c r="AX6" s="29">
        <v>0.54</v>
      </c>
      <c r="AY6">
        <v>0.82615384615384613</v>
      </c>
      <c r="AZ6" t="s">
        <v>67</v>
      </c>
      <c r="BA6" t="s">
        <v>174</v>
      </c>
      <c r="BB6">
        <v>4</v>
      </c>
      <c r="BC6" t="s">
        <v>309</v>
      </c>
      <c r="BD6">
        <v>7</v>
      </c>
      <c r="BE6">
        <v>66607.747999999992</v>
      </c>
      <c r="BF6">
        <v>7.8062675231115763E-2</v>
      </c>
      <c r="BG6">
        <v>6.4491779383244865E-2</v>
      </c>
      <c r="BH6">
        <v>238020.484</v>
      </c>
      <c r="BI6">
        <v>2.1845090441879784E-2</v>
      </c>
      <c r="BJ6">
        <v>1.8047405488137606E-2</v>
      </c>
      <c r="BK6">
        <v>1</v>
      </c>
      <c r="BL6" t="s">
        <v>67</v>
      </c>
      <c r="BM6">
        <v>0</v>
      </c>
      <c r="BN6" t="s">
        <v>308</v>
      </c>
    </row>
    <row r="7" spans="1:66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C</v>
      </c>
      <c r="F7" s="149">
        <f t="shared" ref="F7:F45" si="17">G7/H7</f>
        <v>0.85269230769230775</v>
      </c>
      <c r="G7" s="150">
        <f t="shared" ref="G7:G45" si="18">AE7</f>
        <v>2.2170000000000001</v>
      </c>
      <c r="H7" s="151">
        <f t="shared" ref="H7:H45" si="19">AF7</f>
        <v>2.6</v>
      </c>
      <c r="I7" s="152">
        <f t="shared" si="4"/>
        <v>5048.4340000000002</v>
      </c>
      <c r="J7" s="153">
        <f t="shared" si="5"/>
        <v>1.5144340125099499E-2</v>
      </c>
      <c r="K7" s="153">
        <f t="shared" si="6"/>
        <v>0.38191862572539731</v>
      </c>
      <c r="L7" s="153">
        <f t="shared" si="7"/>
        <v>0.20144860762763264</v>
      </c>
      <c r="M7" s="154">
        <f t="shared" si="8"/>
        <v>12.271000000000001</v>
      </c>
      <c r="N7" s="155">
        <f t="shared" si="9"/>
        <v>0.77300000000000002</v>
      </c>
      <c r="O7" s="155">
        <f t="shared" si="10"/>
        <v>25.751000000000001</v>
      </c>
      <c r="P7" s="156">
        <f t="shared" si="11"/>
        <v>0</v>
      </c>
      <c r="Q7" s="157">
        <f t="shared" si="12"/>
        <v>81</v>
      </c>
      <c r="R7" s="158">
        <f t="shared" si="13"/>
        <v>27.387890880724335</v>
      </c>
      <c r="S7" s="143">
        <f t="shared" si="14"/>
        <v>39</v>
      </c>
      <c r="T7" s="143">
        <f t="shared" si="15"/>
        <v>1300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141</v>
      </c>
      <c r="AA7" s="4" t="s">
        <v>48</v>
      </c>
      <c r="AB7" s="4">
        <v>506</v>
      </c>
      <c r="AC7" s="4">
        <v>5048.4340000000002</v>
      </c>
      <c r="AD7" s="4">
        <v>2277.011</v>
      </c>
      <c r="AE7" s="4">
        <v>2.2170000000000001</v>
      </c>
      <c r="AF7" s="4">
        <v>2.6</v>
      </c>
      <c r="AG7" s="4">
        <v>12.271000000000001</v>
      </c>
      <c r="AH7" s="4">
        <v>305.72160700000001</v>
      </c>
      <c r="AI7" s="4">
        <v>4.6299520000000003</v>
      </c>
      <c r="AJ7" s="4">
        <v>116.76077600000001</v>
      </c>
      <c r="AK7" s="4">
        <v>1017</v>
      </c>
      <c r="AL7" s="4">
        <v>39</v>
      </c>
      <c r="AM7" s="4">
        <v>1300</v>
      </c>
      <c r="AN7" s="4">
        <v>81</v>
      </c>
      <c r="AO7" s="4">
        <v>16.513172999999998</v>
      </c>
      <c r="AP7" s="4">
        <v>4463.8999999999996</v>
      </c>
      <c r="AQ7" s="4">
        <v>0</v>
      </c>
      <c r="AR7" s="4">
        <v>67</v>
      </c>
      <c r="AS7" s="4">
        <v>23259</v>
      </c>
      <c r="AT7" s="4">
        <v>0.77300000000000002</v>
      </c>
      <c r="AU7" s="4">
        <v>25.751000000000001</v>
      </c>
      <c r="AV7" s="4">
        <v>37549</v>
      </c>
      <c r="AW7" s="4">
        <v>0</v>
      </c>
      <c r="AX7" s="30">
        <v>0.52</v>
      </c>
      <c r="AY7">
        <v>0.85269230769230775</v>
      </c>
      <c r="AZ7" t="s">
        <v>69</v>
      </c>
      <c r="BA7" t="s">
        <v>174</v>
      </c>
      <c r="BB7">
        <v>2</v>
      </c>
      <c r="BC7" t="s">
        <v>270</v>
      </c>
      <c r="BD7">
        <v>9</v>
      </c>
      <c r="BE7">
        <v>66607.747999999992</v>
      </c>
      <c r="BF7">
        <v>7.5793494774812092E-2</v>
      </c>
      <c r="BG7">
        <v>6.4628529967599394E-2</v>
      </c>
      <c r="BH7">
        <v>238020.484</v>
      </c>
      <c r="BI7">
        <v>2.1210082070079316E-2</v>
      </c>
      <c r="BJ7">
        <v>1.8085673826679173E-2</v>
      </c>
      <c r="BK7">
        <v>1</v>
      </c>
      <c r="BL7" t="s">
        <v>69</v>
      </c>
      <c r="BM7">
        <v>0</v>
      </c>
      <c r="BN7" t="s">
        <v>308</v>
      </c>
    </row>
    <row r="8" spans="1:66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C</v>
      </c>
      <c r="F8" s="159">
        <f t="shared" si="17"/>
        <v>0.87479999999999991</v>
      </c>
      <c r="G8" s="160">
        <f t="shared" si="18"/>
        <v>2.1869999999999998</v>
      </c>
      <c r="H8" s="161">
        <f t="shared" si="19"/>
        <v>2.5</v>
      </c>
      <c r="I8" s="162">
        <f t="shared" ref="I8:I45" si="23">AC8</f>
        <v>4667.0529999999999</v>
      </c>
      <c r="J8" s="163">
        <f t="shared" ref="J8:J45" si="24">AI8/AH8</f>
        <v>2.4437807632366689E-2</v>
      </c>
      <c r="K8" s="163">
        <f t="shared" ref="K8:K45" si="25">AJ8/AH8</f>
        <v>0.39207487369843802</v>
      </c>
      <c r="L8" s="163">
        <f t="shared" ref="L8:L45" si="26">AK8/AC8</f>
        <v>0.18448472730007567</v>
      </c>
      <c r="M8" s="164">
        <f t="shared" ref="M8:M45" si="27">AG8</f>
        <v>13.244</v>
      </c>
      <c r="N8" s="165">
        <f t="shared" ref="N8:N45" si="28">IF(AW8=0,AT8,"속도계이상")</f>
        <v>1.2430000000000001</v>
      </c>
      <c r="O8" s="165">
        <f t="shared" ref="O8:O45" si="29">IF(AW8=0,AU8,"속도계이상")</f>
        <v>35.097000000000001</v>
      </c>
      <c r="P8" s="166">
        <f t="shared" ref="P8:P45" si="30">AQ8/60</f>
        <v>0</v>
      </c>
      <c r="Q8" s="167">
        <f t="shared" ref="Q8:Q45" si="31">AN8</f>
        <v>79</v>
      </c>
      <c r="R8" s="168">
        <f t="shared" ref="R8:R45" si="32">AC8/(AH8-AI8-AJ8)</f>
        <v>28.377889894539006</v>
      </c>
      <c r="S8" s="140">
        <f t="shared" ref="S8:S45" si="33">IF(AW8=0,AL8,"속도계이상")</f>
        <v>58</v>
      </c>
      <c r="T8" s="140">
        <f t="shared" ref="T8:T45" si="34">IF(AW8=0,AM8,"속도계이상")</f>
        <v>1638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141</v>
      </c>
      <c r="AA8" t="s">
        <v>48</v>
      </c>
      <c r="AB8">
        <v>506</v>
      </c>
      <c r="AC8" s="1">
        <v>4667.0529999999999</v>
      </c>
      <c r="AD8" s="1">
        <v>2134.431</v>
      </c>
      <c r="AE8" s="28">
        <v>2.1869999999999998</v>
      </c>
      <c r="AF8">
        <v>2.5</v>
      </c>
      <c r="AG8">
        <v>13.244</v>
      </c>
      <c r="AH8">
        <v>281.85854899999998</v>
      </c>
      <c r="AI8">
        <v>6.8880049999999997</v>
      </c>
      <c r="AJ8">
        <v>110.509655</v>
      </c>
      <c r="AK8">
        <v>861</v>
      </c>
      <c r="AL8">
        <v>58</v>
      </c>
      <c r="AM8">
        <v>1638</v>
      </c>
      <c r="AN8">
        <v>79</v>
      </c>
      <c r="AO8">
        <v>16.558138</v>
      </c>
      <c r="AP8">
        <v>5817.8</v>
      </c>
      <c r="AQ8">
        <v>0</v>
      </c>
      <c r="AR8">
        <v>59</v>
      </c>
      <c r="AS8">
        <v>19052</v>
      </c>
      <c r="AT8">
        <v>1.2430000000000001</v>
      </c>
      <c r="AU8">
        <v>35.097000000000001</v>
      </c>
      <c r="AV8">
        <v>23651</v>
      </c>
      <c r="AW8">
        <v>0</v>
      </c>
      <c r="AX8" s="29">
        <v>0.52</v>
      </c>
      <c r="AY8">
        <v>0.87479999999999991</v>
      </c>
      <c r="AZ8" t="s">
        <v>69</v>
      </c>
      <c r="BA8" t="s">
        <v>174</v>
      </c>
      <c r="BB8">
        <v>1</v>
      </c>
      <c r="BC8" t="s">
        <v>184</v>
      </c>
      <c r="BD8">
        <v>7</v>
      </c>
      <c r="BE8">
        <v>66607.747999999992</v>
      </c>
      <c r="BF8">
        <v>7.0067719449094734E-2</v>
      </c>
      <c r="BG8">
        <v>6.129524097406807E-2</v>
      </c>
      <c r="BH8">
        <v>238020.484</v>
      </c>
      <c r="BI8">
        <v>1.9607778799407869E-2</v>
      </c>
      <c r="BJ8">
        <v>1.7152884893722003E-2</v>
      </c>
      <c r="BK8">
        <v>1</v>
      </c>
      <c r="BL8" t="s">
        <v>69</v>
      </c>
      <c r="BM8">
        <v>0</v>
      </c>
      <c r="BN8" t="s">
        <v>308</v>
      </c>
    </row>
    <row r="9" spans="1:66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D</v>
      </c>
      <c r="F9" s="149">
        <f t="shared" si="17"/>
        <v>0.83346153846153836</v>
      </c>
      <c r="G9" s="150">
        <f t="shared" si="18"/>
        <v>2.1669999999999998</v>
      </c>
      <c r="H9" s="151">
        <f t="shared" si="19"/>
        <v>2.6</v>
      </c>
      <c r="I9" s="152">
        <f t="shared" si="23"/>
        <v>2126.94</v>
      </c>
      <c r="J9" s="153">
        <f t="shared" si="24"/>
        <v>5.2793432592775941E-2</v>
      </c>
      <c r="K9" s="153">
        <f t="shared" si="25"/>
        <v>0.35209804950461376</v>
      </c>
      <c r="L9" s="153">
        <f t="shared" si="26"/>
        <v>0.18195153600947839</v>
      </c>
      <c r="M9" s="154">
        <f t="shared" si="27"/>
        <v>13.965999999999999</v>
      </c>
      <c r="N9" s="155">
        <f t="shared" si="28"/>
        <v>3.1970000000000001</v>
      </c>
      <c r="O9" s="155">
        <f t="shared" si="29"/>
        <v>20.452000000000002</v>
      </c>
      <c r="P9" s="156">
        <f t="shared" si="30"/>
        <v>0</v>
      </c>
      <c r="Q9" s="157">
        <f t="shared" si="31"/>
        <v>82</v>
      </c>
      <c r="R9" s="158">
        <f t="shared" si="32"/>
        <v>27.533193903826163</v>
      </c>
      <c r="S9" s="143">
        <f t="shared" si="33"/>
        <v>68</v>
      </c>
      <c r="T9" s="143">
        <f t="shared" si="34"/>
        <v>435</v>
      </c>
      <c r="U9" t="s">
        <v>117</v>
      </c>
      <c r="V9" s="5" t="s">
        <v>118</v>
      </c>
      <c r="W9" t="s">
        <v>117</v>
      </c>
      <c r="X9" s="5" t="s">
        <v>118</v>
      </c>
      <c r="Y9" t="s">
        <v>178</v>
      </c>
      <c r="Z9" t="s">
        <v>141</v>
      </c>
      <c r="AA9" t="s">
        <v>48</v>
      </c>
      <c r="AB9">
        <v>506</v>
      </c>
      <c r="AC9" s="1">
        <v>2126.94</v>
      </c>
      <c r="AD9" s="1">
        <v>981.50599999999997</v>
      </c>
      <c r="AE9" s="28">
        <v>2.1669999999999998</v>
      </c>
      <c r="AF9">
        <v>2.6</v>
      </c>
      <c r="AG9">
        <v>13.965999999999999</v>
      </c>
      <c r="AH9">
        <v>129.80830499999999</v>
      </c>
      <c r="AI9">
        <v>6.8530259999999998</v>
      </c>
      <c r="AJ9">
        <v>45.705250999999997</v>
      </c>
      <c r="AK9">
        <v>387</v>
      </c>
      <c r="AL9">
        <v>68</v>
      </c>
      <c r="AM9">
        <v>435</v>
      </c>
      <c r="AN9">
        <v>82</v>
      </c>
      <c r="AO9">
        <v>16.385238000000001</v>
      </c>
      <c r="AP9">
        <v>2899.2</v>
      </c>
      <c r="AQ9">
        <v>0</v>
      </c>
      <c r="AR9">
        <v>29</v>
      </c>
      <c r="AS9">
        <v>11753</v>
      </c>
      <c r="AT9">
        <v>3.1970000000000001</v>
      </c>
      <c r="AU9">
        <v>20.452000000000002</v>
      </c>
      <c r="AV9">
        <v>0</v>
      </c>
      <c r="AW9">
        <v>0</v>
      </c>
      <c r="AX9" s="29">
        <v>0.55000000000000004</v>
      </c>
      <c r="AY9">
        <v>0.83346153846153836</v>
      </c>
      <c r="AZ9" t="s">
        <v>67</v>
      </c>
      <c r="BA9" t="s">
        <v>174</v>
      </c>
      <c r="BB9">
        <v>3</v>
      </c>
      <c r="BC9" t="s">
        <v>279</v>
      </c>
      <c r="BD9">
        <v>1</v>
      </c>
      <c r="BE9">
        <v>66607.747999999992</v>
      </c>
      <c r="BF9">
        <v>3.1932321146783106E-2</v>
      </c>
      <c r="BG9">
        <v>2.6614361509645763E-2</v>
      </c>
      <c r="BH9">
        <v>238020.484</v>
      </c>
      <c r="BI9">
        <v>8.9359535963299697E-3</v>
      </c>
      <c r="BJ9">
        <v>7.4477736320180928E-3</v>
      </c>
      <c r="BK9">
        <v>1</v>
      </c>
      <c r="BL9" t="s">
        <v>67</v>
      </c>
      <c r="BM9">
        <v>0</v>
      </c>
      <c r="BN9" t="s">
        <v>308</v>
      </c>
    </row>
    <row r="10" spans="1:66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A</v>
      </c>
      <c r="F10" s="159">
        <f t="shared" si="17"/>
        <v>0.98</v>
      </c>
      <c r="G10" s="160">
        <f t="shared" si="18"/>
        <v>2.548</v>
      </c>
      <c r="H10" s="161">
        <f t="shared" si="19"/>
        <v>2.6</v>
      </c>
      <c r="I10" s="162">
        <f t="shared" si="23"/>
        <v>5129</v>
      </c>
      <c r="J10" s="163">
        <f t="shared" si="24"/>
        <v>1.7498949381902829E-2</v>
      </c>
      <c r="K10" s="163">
        <f t="shared" si="25"/>
        <v>0.34781145352278614</v>
      </c>
      <c r="L10" s="163">
        <f t="shared" si="26"/>
        <v>0.17098849678299863</v>
      </c>
      <c r="M10" s="164">
        <f t="shared" si="27"/>
        <v>9.6639999999999997</v>
      </c>
      <c r="N10" s="165">
        <f t="shared" si="28"/>
        <v>0.54600000000000004</v>
      </c>
      <c r="O10" s="165">
        <f t="shared" si="29"/>
        <v>13.082000000000001</v>
      </c>
      <c r="P10" s="166">
        <f t="shared" si="30"/>
        <v>0</v>
      </c>
      <c r="Q10" s="167">
        <f t="shared" si="31"/>
        <v>84</v>
      </c>
      <c r="R10" s="168">
        <f t="shared" si="32"/>
        <v>27.219487000182106</v>
      </c>
      <c r="S10" s="140">
        <f t="shared" si="33"/>
        <v>28</v>
      </c>
      <c r="T10" s="140">
        <f t="shared" si="34"/>
        <v>671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179</v>
      </c>
      <c r="Z10" s="4" t="s">
        <v>141</v>
      </c>
      <c r="AA10" s="4" t="s">
        <v>48</v>
      </c>
      <c r="AB10" s="4">
        <v>506</v>
      </c>
      <c r="AC10" s="4">
        <v>5129</v>
      </c>
      <c r="AD10" s="4">
        <v>2012.7339999999999</v>
      </c>
      <c r="AE10" s="4">
        <v>2.548</v>
      </c>
      <c r="AF10" s="4">
        <v>2.6</v>
      </c>
      <c r="AG10" s="4">
        <v>9.6639999999999997</v>
      </c>
      <c r="AH10" s="4">
        <v>296.88713799999999</v>
      </c>
      <c r="AI10" s="4">
        <v>5.1952129999999999</v>
      </c>
      <c r="AJ10" s="4">
        <v>103.26074699999999</v>
      </c>
      <c r="AK10" s="4">
        <v>877</v>
      </c>
      <c r="AL10" s="4">
        <v>28</v>
      </c>
      <c r="AM10" s="4">
        <v>671</v>
      </c>
      <c r="AN10" s="4">
        <v>84</v>
      </c>
      <c r="AO10" s="4">
        <v>17.275925000000001</v>
      </c>
      <c r="AP10" s="4">
        <v>2070.3000000000002</v>
      </c>
      <c r="AQ10" s="4">
        <v>0</v>
      </c>
      <c r="AR10" s="4">
        <v>16</v>
      </c>
      <c r="AS10" s="4">
        <v>4003</v>
      </c>
      <c r="AT10" s="4">
        <v>0.54600000000000004</v>
      </c>
      <c r="AU10" s="4">
        <v>13.082000000000001</v>
      </c>
      <c r="AV10" s="4">
        <v>39152</v>
      </c>
      <c r="AW10" s="4">
        <v>0</v>
      </c>
      <c r="AX10" s="30">
        <v>0.52</v>
      </c>
      <c r="AY10">
        <v>0.98</v>
      </c>
      <c r="AZ10" t="s">
        <v>66</v>
      </c>
      <c r="BA10" t="s">
        <v>174</v>
      </c>
      <c r="BB10">
        <v>1</v>
      </c>
      <c r="BC10" t="s">
        <v>331</v>
      </c>
      <c r="BD10">
        <v>4</v>
      </c>
      <c r="BE10">
        <v>66607.747999999992</v>
      </c>
      <c r="BF10">
        <v>7.7003053758851012E-2</v>
      </c>
      <c r="BG10">
        <v>7.5462992683673985E-2</v>
      </c>
      <c r="BH10">
        <v>238020.484</v>
      </c>
      <c r="BI10">
        <v>2.1548565542787487E-2</v>
      </c>
      <c r="BJ10">
        <v>2.1117594231931738E-2</v>
      </c>
      <c r="BK10">
        <v>1</v>
      </c>
      <c r="BL10" t="s">
        <v>66</v>
      </c>
      <c r="BM10">
        <v>0</v>
      </c>
      <c r="BN10" t="s">
        <v>308</v>
      </c>
    </row>
    <row r="11" spans="1:66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F</v>
      </c>
      <c r="F11" s="149">
        <f t="shared" si="17"/>
        <v>0.7961538461538461</v>
      </c>
      <c r="G11" s="150">
        <f t="shared" si="18"/>
        <v>2.0699999999999998</v>
      </c>
      <c r="H11" s="151">
        <f t="shared" si="19"/>
        <v>2.6</v>
      </c>
      <c r="I11" s="152">
        <f t="shared" si="23"/>
        <v>5297.3059999999996</v>
      </c>
      <c r="J11" s="153">
        <f t="shared" si="24"/>
        <v>3.3925231750990215E-2</v>
      </c>
      <c r="K11" s="153">
        <f t="shared" si="25"/>
        <v>0.37504640171152381</v>
      </c>
      <c r="L11" s="153">
        <f t="shared" si="26"/>
        <v>0.18311194407119394</v>
      </c>
      <c r="M11" s="154">
        <f t="shared" si="27"/>
        <v>13.566000000000001</v>
      </c>
      <c r="N11" s="155">
        <f t="shared" si="28"/>
        <v>2.0579999999999998</v>
      </c>
      <c r="O11" s="155">
        <f t="shared" si="29"/>
        <v>31.469000000000001</v>
      </c>
      <c r="P11" s="156">
        <f t="shared" si="30"/>
        <v>0</v>
      </c>
      <c r="Q11" s="157">
        <f t="shared" si="31"/>
        <v>82</v>
      </c>
      <c r="R11" s="158">
        <f t="shared" si="32"/>
        <v>27.287721376366317</v>
      </c>
      <c r="S11" s="143">
        <f t="shared" si="33"/>
        <v>109</v>
      </c>
      <c r="T11" s="143">
        <f t="shared" si="34"/>
        <v>1667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180</v>
      </c>
      <c r="Z11" t="s">
        <v>141</v>
      </c>
      <c r="AA11" t="s">
        <v>48</v>
      </c>
      <c r="AB11">
        <v>506</v>
      </c>
      <c r="AC11" s="1">
        <v>5297.3059999999996</v>
      </c>
      <c r="AD11" s="1">
        <v>2559.3609999999999</v>
      </c>
      <c r="AE11" s="28">
        <v>2.0699999999999998</v>
      </c>
      <c r="AF11">
        <v>2.6</v>
      </c>
      <c r="AG11">
        <v>13.566000000000001</v>
      </c>
      <c r="AH11">
        <v>328.45771200000001</v>
      </c>
      <c r="AI11">
        <v>11.143003999999999</v>
      </c>
      <c r="AJ11">
        <v>123.18688299999999</v>
      </c>
      <c r="AK11">
        <v>970</v>
      </c>
      <c r="AL11">
        <v>109</v>
      </c>
      <c r="AM11">
        <v>1667</v>
      </c>
      <c r="AN11">
        <v>82</v>
      </c>
      <c r="AO11">
        <v>16.127817</v>
      </c>
      <c r="AP11">
        <v>5154.7</v>
      </c>
      <c r="AQ11">
        <v>0</v>
      </c>
      <c r="AR11">
        <v>60</v>
      </c>
      <c r="AS11">
        <v>13764</v>
      </c>
      <c r="AT11">
        <v>2.0579999999999998</v>
      </c>
      <c r="AU11">
        <v>31.469000000000001</v>
      </c>
      <c r="AV11">
        <v>0</v>
      </c>
      <c r="AW11">
        <v>0</v>
      </c>
      <c r="AX11" s="29">
        <v>0.52</v>
      </c>
      <c r="AY11">
        <v>0.7961538461538461</v>
      </c>
      <c r="AZ11" t="s">
        <v>70</v>
      </c>
      <c r="BA11" t="s">
        <v>174</v>
      </c>
      <c r="BB11">
        <v>1</v>
      </c>
      <c r="BC11" t="s">
        <v>307</v>
      </c>
      <c r="BD11">
        <v>1</v>
      </c>
      <c r="BE11">
        <v>66607.747999999992</v>
      </c>
      <c r="BF11">
        <v>7.9529876914619602E-2</v>
      </c>
      <c r="BG11">
        <v>6.3318017389716374E-2</v>
      </c>
      <c r="BH11">
        <v>238020.484</v>
      </c>
      <c r="BI11">
        <v>2.2255672751257827E-2</v>
      </c>
      <c r="BJ11">
        <v>1.7718939459655268E-2</v>
      </c>
      <c r="BK11">
        <v>1</v>
      </c>
      <c r="BL11" t="s">
        <v>67</v>
      </c>
      <c r="BM11">
        <v>-1</v>
      </c>
      <c r="BN11" t="s">
        <v>330</v>
      </c>
    </row>
    <row r="12" spans="1:66" s="2" customFormat="1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0.71807692307692306</v>
      </c>
      <c r="G12" s="160">
        <f t="shared" si="18"/>
        <v>1.867</v>
      </c>
      <c r="H12" s="161">
        <f t="shared" si="19"/>
        <v>2.6</v>
      </c>
      <c r="I12" s="162">
        <f t="shared" si="23"/>
        <v>5396.0609999999997</v>
      </c>
      <c r="J12" s="163">
        <f t="shared" si="24"/>
        <v>5.1172151643085625E-2</v>
      </c>
      <c r="K12" s="163">
        <f t="shared" si="25"/>
        <v>0.39719028170233378</v>
      </c>
      <c r="L12" s="163">
        <f t="shared" si="26"/>
        <v>0.18884145305251368</v>
      </c>
      <c r="M12" s="164">
        <f t="shared" si="27"/>
        <v>16.216999999999999</v>
      </c>
      <c r="N12" s="165">
        <f t="shared" si="28"/>
        <v>3.762</v>
      </c>
      <c r="O12" s="165">
        <f t="shared" si="29"/>
        <v>56.337000000000003</v>
      </c>
      <c r="P12" s="166">
        <f t="shared" si="30"/>
        <v>0</v>
      </c>
      <c r="Q12" s="167">
        <f t="shared" si="31"/>
        <v>82</v>
      </c>
      <c r="R12" s="168">
        <f t="shared" si="32"/>
        <v>28.330150252577027</v>
      </c>
      <c r="S12" s="140">
        <f t="shared" si="33"/>
        <v>203</v>
      </c>
      <c r="T12" s="140">
        <f t="shared" si="34"/>
        <v>3040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181</v>
      </c>
      <c r="Z12" t="s">
        <v>141</v>
      </c>
      <c r="AA12" t="s">
        <v>48</v>
      </c>
      <c r="AB12">
        <v>506</v>
      </c>
      <c r="AC12" s="1">
        <v>5396.0609999999997</v>
      </c>
      <c r="AD12" s="1">
        <v>2890.451</v>
      </c>
      <c r="AE12" s="28">
        <v>1.867</v>
      </c>
      <c r="AF12">
        <v>2.6</v>
      </c>
      <c r="AG12">
        <v>16.216999999999999</v>
      </c>
      <c r="AH12">
        <v>345.28215899999998</v>
      </c>
      <c r="AI12">
        <v>17.668831000000001</v>
      </c>
      <c r="AJ12">
        <v>137.142718</v>
      </c>
      <c r="AK12">
        <v>1019</v>
      </c>
      <c r="AL12">
        <v>203</v>
      </c>
      <c r="AM12">
        <v>3040</v>
      </c>
      <c r="AN12">
        <v>82</v>
      </c>
      <c r="AO12">
        <v>15.627974999999999</v>
      </c>
      <c r="AP12">
        <v>9075.5</v>
      </c>
      <c r="AQ12">
        <v>0</v>
      </c>
      <c r="AR12">
        <v>84</v>
      </c>
      <c r="AS12">
        <v>47912</v>
      </c>
      <c r="AT12">
        <v>3.762</v>
      </c>
      <c r="AU12">
        <v>56.337000000000003</v>
      </c>
      <c r="AV12">
        <v>0</v>
      </c>
      <c r="AW12">
        <v>0</v>
      </c>
      <c r="AX12" s="29">
        <v>0.51</v>
      </c>
      <c r="AY12" s="2">
        <v>0.71807692307692306</v>
      </c>
      <c r="AZ12" s="2" t="s">
        <v>70</v>
      </c>
      <c r="BA12" s="2" t="s">
        <v>174</v>
      </c>
      <c r="BB12" s="2">
        <v>5</v>
      </c>
      <c r="BC12" s="2" t="s">
        <v>378</v>
      </c>
      <c r="BD12" s="2">
        <v>1</v>
      </c>
      <c r="BE12" s="2">
        <v>66607.747999999992</v>
      </c>
      <c r="BF12" s="2">
        <v>8.1012512238065756E-2</v>
      </c>
      <c r="BG12" s="2">
        <v>5.8173215518641831E-2</v>
      </c>
      <c r="BH12" s="2">
        <v>238020.484</v>
      </c>
      <c r="BI12" s="2">
        <v>2.2670574016646398E-2</v>
      </c>
      <c r="BJ12" s="2">
        <v>1.6279216034261086E-2</v>
      </c>
      <c r="BK12" s="2">
        <v>1</v>
      </c>
      <c r="BL12" s="2" t="s">
        <v>70</v>
      </c>
      <c r="BM12" s="2">
        <v>0</v>
      </c>
      <c r="BN12" s="2" t="s">
        <v>308</v>
      </c>
    </row>
    <row r="13" spans="1:66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71바5866</v>
      </c>
      <c r="D13" s="130" t="str">
        <f t="shared" si="22"/>
        <v>대형</v>
      </c>
      <c r="E13" s="127" t="str">
        <f t="shared" si="16"/>
        <v>F</v>
      </c>
      <c r="F13" s="149">
        <f t="shared" si="17"/>
        <v>0.75076923076923074</v>
      </c>
      <c r="G13" s="150">
        <f t="shared" si="18"/>
        <v>1.952</v>
      </c>
      <c r="H13" s="151">
        <f t="shared" si="19"/>
        <v>2.6</v>
      </c>
      <c r="I13" s="152">
        <f t="shared" si="23"/>
        <v>4916.942</v>
      </c>
      <c r="J13" s="153">
        <f t="shared" si="24"/>
        <v>8.3316544143597196E-2</v>
      </c>
      <c r="K13" s="153">
        <f t="shared" si="25"/>
        <v>0.37277094059734139</v>
      </c>
      <c r="L13" s="153">
        <f t="shared" si="26"/>
        <v>0.17653248706208047</v>
      </c>
      <c r="M13" s="154">
        <f t="shared" si="27"/>
        <v>15.506</v>
      </c>
      <c r="N13" s="155">
        <f t="shared" si="28"/>
        <v>0.224</v>
      </c>
      <c r="O13" s="155">
        <f t="shared" si="29"/>
        <v>49.706000000000003</v>
      </c>
      <c r="P13" s="156">
        <f t="shared" si="30"/>
        <v>0</v>
      </c>
      <c r="Q13" s="157">
        <f t="shared" si="31"/>
        <v>80</v>
      </c>
      <c r="R13" s="158">
        <f t="shared" si="32"/>
        <v>28.168789446115724</v>
      </c>
      <c r="S13" s="143">
        <f t="shared" si="33"/>
        <v>11</v>
      </c>
      <c r="T13" s="143">
        <f t="shared" si="34"/>
        <v>2444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310</v>
      </c>
      <c r="Z13" s="4" t="s">
        <v>141</v>
      </c>
      <c r="AA13" s="4" t="s">
        <v>48</v>
      </c>
      <c r="AB13" s="4">
        <v>506</v>
      </c>
      <c r="AC13" s="4">
        <v>4916.942</v>
      </c>
      <c r="AD13" s="4">
        <v>2518.6419999999998</v>
      </c>
      <c r="AE13" s="4">
        <v>1.952</v>
      </c>
      <c r="AF13" s="4">
        <v>2.6</v>
      </c>
      <c r="AG13" s="4">
        <v>15.506</v>
      </c>
      <c r="AH13" s="4">
        <v>320.92078800000002</v>
      </c>
      <c r="AI13" s="4">
        <v>26.738011</v>
      </c>
      <c r="AJ13" s="4">
        <v>119.62994399999999</v>
      </c>
      <c r="AK13" s="4">
        <v>868</v>
      </c>
      <c r="AL13" s="4">
        <v>11</v>
      </c>
      <c r="AM13" s="4">
        <v>2444</v>
      </c>
      <c r="AN13" s="4">
        <v>80</v>
      </c>
      <c r="AO13" s="4">
        <v>15.321357000000001</v>
      </c>
      <c r="AP13" s="4">
        <v>7771.8</v>
      </c>
      <c r="AQ13" s="4">
        <v>0</v>
      </c>
      <c r="AR13" s="4">
        <v>89</v>
      </c>
      <c r="AS13" s="4">
        <v>31434</v>
      </c>
      <c r="AT13" s="4">
        <v>0.224</v>
      </c>
      <c r="AU13" s="4">
        <v>49.706000000000003</v>
      </c>
      <c r="AV13" s="4">
        <v>0</v>
      </c>
      <c r="AW13" s="4">
        <v>0</v>
      </c>
      <c r="AX13" s="30">
        <v>0.52</v>
      </c>
      <c r="AY13">
        <v>0.75076923076923074</v>
      </c>
      <c r="AZ13" t="s">
        <v>70</v>
      </c>
      <c r="BA13" t="s">
        <v>174</v>
      </c>
      <c r="BB13">
        <v>3</v>
      </c>
      <c r="BC13" t="s">
        <v>312</v>
      </c>
      <c r="BD13">
        <v>1</v>
      </c>
      <c r="BE13">
        <v>66607.747999999992</v>
      </c>
      <c r="BF13">
        <v>7.3819370082891869E-2</v>
      </c>
      <c r="BG13">
        <v>5.5421311693001893E-2</v>
      </c>
      <c r="BH13">
        <v>238020.484</v>
      </c>
      <c r="BI13">
        <v>2.0657642222087071E-2</v>
      </c>
      <c r="BJ13">
        <v>1.5509122160582292E-2</v>
      </c>
      <c r="BK13">
        <v>1</v>
      </c>
      <c r="BL13" t="s">
        <v>70</v>
      </c>
      <c r="BM13">
        <v>0</v>
      </c>
      <c r="BN13" t="s">
        <v>308</v>
      </c>
    </row>
    <row r="14" spans="1:66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71바5875</v>
      </c>
      <c r="D14" s="114" t="str">
        <f t="shared" si="22"/>
        <v>대형</v>
      </c>
      <c r="E14" s="111" t="str">
        <f t="shared" si="16"/>
        <v>D</v>
      </c>
      <c r="F14" s="159">
        <f t="shared" si="17"/>
        <v>0.8403846153846154</v>
      </c>
      <c r="G14" s="160">
        <f t="shared" si="18"/>
        <v>2.1850000000000001</v>
      </c>
      <c r="H14" s="161">
        <f t="shared" si="19"/>
        <v>2.6</v>
      </c>
      <c r="I14" s="162">
        <f t="shared" si="23"/>
        <v>5768.8159999999998</v>
      </c>
      <c r="J14" s="163">
        <f t="shared" si="24"/>
        <v>5.4700459194038376E-2</v>
      </c>
      <c r="K14" s="163">
        <f t="shared" si="25"/>
        <v>0.36009464998627494</v>
      </c>
      <c r="L14" s="163">
        <f t="shared" si="26"/>
        <v>0.17005222562134067</v>
      </c>
      <c r="M14" s="164">
        <f t="shared" si="27"/>
        <v>14.122999999999999</v>
      </c>
      <c r="N14" s="165">
        <f t="shared" si="28"/>
        <v>1.196</v>
      </c>
      <c r="O14" s="165">
        <f t="shared" si="29"/>
        <v>37.252000000000002</v>
      </c>
      <c r="P14" s="166">
        <f t="shared" si="30"/>
        <v>0</v>
      </c>
      <c r="Q14" s="167">
        <f t="shared" si="31"/>
        <v>82</v>
      </c>
      <c r="R14" s="168">
        <f t="shared" si="32"/>
        <v>28.484454223140688</v>
      </c>
      <c r="S14" s="140">
        <f t="shared" si="33"/>
        <v>69</v>
      </c>
      <c r="T14" s="140">
        <f t="shared" si="34"/>
        <v>2149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311</v>
      </c>
      <c r="Z14" t="s">
        <v>141</v>
      </c>
      <c r="AA14" t="s">
        <v>48</v>
      </c>
      <c r="AB14">
        <v>506</v>
      </c>
      <c r="AC14" s="1">
        <v>5768.8159999999998</v>
      </c>
      <c r="AD14" s="1">
        <v>2640.2860000000001</v>
      </c>
      <c r="AE14" s="28">
        <v>2.1850000000000001</v>
      </c>
      <c r="AF14">
        <v>2.6</v>
      </c>
      <c r="AG14">
        <v>14.122999999999999</v>
      </c>
      <c r="AH14">
        <v>346.07548600000001</v>
      </c>
      <c r="AI14">
        <v>18.930488</v>
      </c>
      <c r="AJ14">
        <v>124.61993099999999</v>
      </c>
      <c r="AK14">
        <v>981</v>
      </c>
      <c r="AL14">
        <v>69</v>
      </c>
      <c r="AM14">
        <v>2149</v>
      </c>
      <c r="AN14">
        <v>82</v>
      </c>
      <c r="AO14">
        <v>16.669241</v>
      </c>
      <c r="AP14">
        <v>6447.9</v>
      </c>
      <c r="AQ14">
        <v>0</v>
      </c>
      <c r="AR14">
        <v>73</v>
      </c>
      <c r="AS14">
        <v>21907</v>
      </c>
      <c r="AT14">
        <v>1.196</v>
      </c>
      <c r="AU14">
        <v>37.252000000000002</v>
      </c>
      <c r="AV14">
        <v>0</v>
      </c>
      <c r="AW14">
        <v>0</v>
      </c>
      <c r="AX14" s="29">
        <v>0.54</v>
      </c>
      <c r="AY14">
        <v>0.8403846153846154</v>
      </c>
      <c r="AZ14" t="s">
        <v>67</v>
      </c>
      <c r="BA14" t="s">
        <v>174</v>
      </c>
      <c r="BB14">
        <v>1</v>
      </c>
      <c r="BC14" t="s">
        <v>271</v>
      </c>
      <c r="BD14">
        <v>1</v>
      </c>
      <c r="BE14">
        <v>66607.747999999992</v>
      </c>
      <c r="BF14">
        <v>8.6608783110337262E-2</v>
      </c>
      <c r="BG14">
        <v>7.2784688883110349E-2</v>
      </c>
      <c r="BH14">
        <v>238020.484</v>
      </c>
      <c r="BI14">
        <v>2.4236636708964931E-2</v>
      </c>
      <c r="BJ14">
        <v>2.0368096618880144E-2</v>
      </c>
      <c r="BK14">
        <v>1</v>
      </c>
      <c r="BL14" t="s">
        <v>69</v>
      </c>
      <c r="BM14">
        <v>-1</v>
      </c>
      <c r="BN14" t="s">
        <v>330</v>
      </c>
    </row>
    <row r="15" spans="1:66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71바5876</v>
      </c>
      <c r="D15" s="130" t="str">
        <f t="shared" si="22"/>
        <v>대형</v>
      </c>
      <c r="E15" s="127" t="str">
        <f t="shared" si="16"/>
        <v>D</v>
      </c>
      <c r="F15" s="149">
        <f t="shared" si="17"/>
        <v>0.81384615384615389</v>
      </c>
      <c r="G15" s="150">
        <f t="shared" si="18"/>
        <v>2.1160000000000001</v>
      </c>
      <c r="H15" s="151">
        <f t="shared" si="19"/>
        <v>2.6</v>
      </c>
      <c r="I15" s="152">
        <f t="shared" si="23"/>
        <v>5609.8019999999997</v>
      </c>
      <c r="J15" s="153">
        <f t="shared" si="24"/>
        <v>5.5913140494011207E-2</v>
      </c>
      <c r="K15" s="153">
        <f t="shared" si="25"/>
        <v>0.40675370878226336</v>
      </c>
      <c r="L15" s="153">
        <f t="shared" si="26"/>
        <v>0.1894897538273187</v>
      </c>
      <c r="M15" s="154">
        <f t="shared" si="27"/>
        <v>18.210999999999999</v>
      </c>
      <c r="N15" s="155">
        <f t="shared" si="28"/>
        <v>3.7610000000000001</v>
      </c>
      <c r="O15" s="155">
        <f t="shared" si="29"/>
        <v>68.933000000000007</v>
      </c>
      <c r="P15" s="156">
        <f t="shared" si="30"/>
        <v>0</v>
      </c>
      <c r="Q15" s="157">
        <f t="shared" si="31"/>
        <v>80</v>
      </c>
      <c r="R15" s="158">
        <f t="shared" si="32"/>
        <v>29.631010698265776</v>
      </c>
      <c r="S15" s="143">
        <f t="shared" si="33"/>
        <v>211</v>
      </c>
      <c r="T15" s="143">
        <f t="shared" si="34"/>
        <v>3867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182</v>
      </c>
      <c r="Z15" t="s">
        <v>141</v>
      </c>
      <c r="AA15" t="s">
        <v>48</v>
      </c>
      <c r="AB15">
        <v>506</v>
      </c>
      <c r="AC15" s="1">
        <v>5609.8019999999997</v>
      </c>
      <c r="AD15" s="1">
        <v>2651.25</v>
      </c>
      <c r="AE15" s="28">
        <v>2.1160000000000001</v>
      </c>
      <c r="AF15">
        <v>2.6</v>
      </c>
      <c r="AG15">
        <v>18.210999999999999</v>
      </c>
      <c r="AH15">
        <v>352.33633500000002</v>
      </c>
      <c r="AI15">
        <v>19.700230999999999</v>
      </c>
      <c r="AJ15">
        <v>143.314111</v>
      </c>
      <c r="AK15">
        <v>1063</v>
      </c>
      <c r="AL15">
        <v>211</v>
      </c>
      <c r="AM15">
        <v>3867</v>
      </c>
      <c r="AN15">
        <v>80</v>
      </c>
      <c r="AO15">
        <v>15.921723999999999</v>
      </c>
      <c r="AP15">
        <v>13179.1</v>
      </c>
      <c r="AQ15">
        <v>0</v>
      </c>
      <c r="AR15">
        <v>142</v>
      </c>
      <c r="AS15">
        <v>73922</v>
      </c>
      <c r="AT15">
        <v>3.7610000000000001</v>
      </c>
      <c r="AU15">
        <v>68.933000000000007</v>
      </c>
      <c r="AV15">
        <v>0</v>
      </c>
      <c r="AW15">
        <v>0</v>
      </c>
      <c r="AX15" s="29">
        <v>0.6</v>
      </c>
      <c r="AY15">
        <v>0.81384615384615389</v>
      </c>
      <c r="AZ15" t="s">
        <v>67</v>
      </c>
      <c r="BA15" t="s">
        <v>174</v>
      </c>
      <c r="BB15">
        <v>5</v>
      </c>
      <c r="BC15" t="s">
        <v>386</v>
      </c>
      <c r="BD15">
        <v>1</v>
      </c>
      <c r="BE15">
        <v>66607.747999999992</v>
      </c>
      <c r="BF15">
        <v>8.4221463244786479E-2</v>
      </c>
      <c r="BG15">
        <v>6.854331393306469E-2</v>
      </c>
      <c r="BH15">
        <v>238020.484</v>
      </c>
      <c r="BI15">
        <v>2.3568568157352372E-2</v>
      </c>
      <c r="BJ15">
        <v>1.9181188546522163E-2</v>
      </c>
      <c r="BK15">
        <v>1</v>
      </c>
      <c r="BL15" t="s">
        <v>67</v>
      </c>
      <c r="BM15">
        <v>0</v>
      </c>
      <c r="BN15" t="s">
        <v>308</v>
      </c>
    </row>
    <row r="16" spans="1:66">
      <c r="A16" s="138" t="str">
        <f t="shared" si="20"/>
        <v>도영운수</v>
      </c>
      <c r="B16" s="138" t="str">
        <f t="shared" si="1"/>
        <v>35</v>
      </c>
      <c r="C16" s="139" t="str">
        <f t="shared" si="21"/>
        <v>71바5886</v>
      </c>
      <c r="D16" s="114" t="str">
        <f t="shared" si="22"/>
        <v>대형</v>
      </c>
      <c r="E16" s="111" t="str">
        <f t="shared" si="16"/>
        <v>F</v>
      </c>
      <c r="F16" s="159">
        <f t="shared" si="17"/>
        <v>0.78125</v>
      </c>
      <c r="G16" s="160">
        <f t="shared" si="18"/>
        <v>1.875</v>
      </c>
      <c r="H16" s="161">
        <f t="shared" si="19"/>
        <v>2.4</v>
      </c>
      <c r="I16" s="162">
        <f t="shared" si="23"/>
        <v>5566.0280000000002</v>
      </c>
      <c r="J16" s="163">
        <f t="shared" si="24"/>
        <v>3.2155809944140336E-2</v>
      </c>
      <c r="K16" s="163">
        <f t="shared" si="25"/>
        <v>0.39044194576147195</v>
      </c>
      <c r="L16" s="163">
        <f t="shared" si="26"/>
        <v>8.9830665602113391E-2</v>
      </c>
      <c r="M16" s="164">
        <f t="shared" si="27"/>
        <v>16.312999999999999</v>
      </c>
      <c r="N16" s="165">
        <f t="shared" si="28"/>
        <v>1.5269999999999999</v>
      </c>
      <c r="O16" s="165">
        <f t="shared" si="29"/>
        <v>79.069000000000003</v>
      </c>
      <c r="P16" s="166">
        <f t="shared" si="30"/>
        <v>0</v>
      </c>
      <c r="Q16" s="167">
        <f t="shared" si="31"/>
        <v>82</v>
      </c>
      <c r="R16" s="168">
        <f t="shared" si="32"/>
        <v>29.731548172416108</v>
      </c>
      <c r="S16" s="140">
        <f t="shared" si="33"/>
        <v>85</v>
      </c>
      <c r="T16" s="140">
        <f t="shared" si="34"/>
        <v>4401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183</v>
      </c>
      <c r="Z16" s="4" t="s">
        <v>141</v>
      </c>
      <c r="AA16" s="4" t="s">
        <v>48</v>
      </c>
      <c r="AB16" s="4">
        <v>506</v>
      </c>
      <c r="AC16" s="4">
        <v>5566.0280000000002</v>
      </c>
      <c r="AD16" s="4">
        <v>2969.002</v>
      </c>
      <c r="AE16" s="4">
        <v>1.875</v>
      </c>
      <c r="AF16" s="4">
        <v>2.4</v>
      </c>
      <c r="AG16" s="4">
        <v>16.312999999999999</v>
      </c>
      <c r="AH16" s="4">
        <v>324.22716200000002</v>
      </c>
      <c r="AI16" s="4">
        <v>10.425787</v>
      </c>
      <c r="AJ16" s="4">
        <v>126.59188399999999</v>
      </c>
      <c r="AK16" s="4">
        <v>500</v>
      </c>
      <c r="AL16" s="4">
        <v>85</v>
      </c>
      <c r="AM16" s="4">
        <v>4401</v>
      </c>
      <c r="AN16" s="4">
        <v>82</v>
      </c>
      <c r="AO16" s="4">
        <v>17.167062000000001</v>
      </c>
      <c r="AP16" s="4">
        <v>18784.900000000001</v>
      </c>
      <c r="AQ16" s="4">
        <v>0</v>
      </c>
      <c r="AR16" s="4">
        <v>95</v>
      </c>
      <c r="AS16" s="4">
        <v>31785</v>
      </c>
      <c r="AT16" s="4">
        <v>1.5269999999999999</v>
      </c>
      <c r="AU16" s="4">
        <v>79.069000000000003</v>
      </c>
      <c r="AV16" s="4">
        <v>37438</v>
      </c>
      <c r="AW16" s="4">
        <v>0</v>
      </c>
      <c r="AX16" s="30">
        <v>0.49</v>
      </c>
      <c r="AY16">
        <v>0.78125</v>
      </c>
      <c r="AZ16" t="s">
        <v>70</v>
      </c>
      <c r="BA16" t="s">
        <v>174</v>
      </c>
      <c r="BB16">
        <v>2</v>
      </c>
      <c r="BC16" t="s">
        <v>284</v>
      </c>
      <c r="BD16">
        <v>7</v>
      </c>
      <c r="BE16">
        <v>66607.747999999992</v>
      </c>
      <c r="BF16">
        <v>8.3564272432690573E-2</v>
      </c>
      <c r="BG16">
        <v>6.5284587838039504E-2</v>
      </c>
      <c r="BH16">
        <v>238020.484</v>
      </c>
      <c r="BI16">
        <v>2.3384659616102622E-2</v>
      </c>
      <c r="BJ16">
        <v>1.8269265325080174E-2</v>
      </c>
      <c r="BK16">
        <v>1</v>
      </c>
      <c r="BL16" t="s">
        <v>70</v>
      </c>
      <c r="BM16">
        <v>0</v>
      </c>
      <c r="BN16" t="s">
        <v>308</v>
      </c>
    </row>
    <row r="17" spans="1:66">
      <c r="A17" s="141" t="str">
        <f t="shared" si="20"/>
        <v>도영운수</v>
      </c>
      <c r="B17" s="141" t="str">
        <f t="shared" si="1"/>
        <v>35</v>
      </c>
      <c r="C17" s="142" t="str">
        <f t="shared" si="21"/>
        <v>71바5892</v>
      </c>
      <c r="D17" s="130" t="str">
        <f t="shared" si="22"/>
        <v>대형</v>
      </c>
      <c r="E17" s="127" t="str">
        <f t="shared" si="16"/>
        <v>F</v>
      </c>
      <c r="F17" s="149">
        <f t="shared" si="17"/>
        <v>0.7208</v>
      </c>
      <c r="G17" s="150">
        <f t="shared" si="18"/>
        <v>1.802</v>
      </c>
      <c r="H17" s="151">
        <f t="shared" si="19"/>
        <v>2.5</v>
      </c>
      <c r="I17" s="152">
        <f t="shared" si="23"/>
        <v>2942.8539999999998</v>
      </c>
      <c r="J17" s="153">
        <f t="shared" si="24"/>
        <v>4.6365533093602786E-2</v>
      </c>
      <c r="K17" s="153">
        <f t="shared" si="25"/>
        <v>0.39773694761213207</v>
      </c>
      <c r="L17" s="153">
        <f t="shared" si="26"/>
        <v>0.24975754828476032</v>
      </c>
      <c r="M17" s="154">
        <f t="shared" si="27"/>
        <v>17.556000000000001</v>
      </c>
      <c r="N17" s="155">
        <f t="shared" si="28"/>
        <v>3.4660000000000002</v>
      </c>
      <c r="O17" s="155">
        <f t="shared" si="29"/>
        <v>64.596999999999994</v>
      </c>
      <c r="P17" s="156">
        <f t="shared" si="30"/>
        <v>0</v>
      </c>
      <c r="Q17" s="157">
        <f t="shared" si="31"/>
        <v>80</v>
      </c>
      <c r="R17" s="158">
        <f t="shared" si="32"/>
        <v>30.099669624650563</v>
      </c>
      <c r="S17" s="143">
        <f t="shared" si="33"/>
        <v>102</v>
      </c>
      <c r="T17" s="143">
        <f t="shared" si="34"/>
        <v>1901</v>
      </c>
      <c r="U17" t="s">
        <v>117</v>
      </c>
      <c r="V17" s="5" t="s">
        <v>118</v>
      </c>
      <c r="W17" t="s">
        <v>117</v>
      </c>
      <c r="X17" s="5" t="s">
        <v>118</v>
      </c>
      <c r="Y17" t="s">
        <v>439</v>
      </c>
      <c r="Z17" t="s">
        <v>141</v>
      </c>
      <c r="AA17" t="s">
        <v>48</v>
      </c>
      <c r="AB17">
        <v>506</v>
      </c>
      <c r="AC17" s="1">
        <v>2942.8539999999998</v>
      </c>
      <c r="AD17" s="1">
        <v>1633.1220000000001</v>
      </c>
      <c r="AE17" s="28">
        <v>1.802</v>
      </c>
      <c r="AF17">
        <v>2.5</v>
      </c>
      <c r="AG17">
        <v>17.556000000000001</v>
      </c>
      <c r="AH17">
        <v>175.878297</v>
      </c>
      <c r="AI17">
        <v>8.1546909999999997</v>
      </c>
      <c r="AJ17">
        <v>69.953297000000006</v>
      </c>
      <c r="AK17">
        <v>735</v>
      </c>
      <c r="AL17">
        <v>102</v>
      </c>
      <c r="AM17">
        <v>1901</v>
      </c>
      <c r="AN17">
        <v>80</v>
      </c>
      <c r="AO17">
        <v>16.732330999999999</v>
      </c>
      <c r="AP17">
        <v>5615.1</v>
      </c>
      <c r="AQ17">
        <v>0</v>
      </c>
      <c r="AR17">
        <v>68</v>
      </c>
      <c r="AS17">
        <v>19383</v>
      </c>
      <c r="AT17">
        <v>3.4660000000000002</v>
      </c>
      <c r="AU17">
        <v>64.596999999999994</v>
      </c>
      <c r="AV17">
        <v>4777</v>
      </c>
      <c r="AW17">
        <v>0</v>
      </c>
      <c r="AX17" s="29">
        <v>0.49</v>
      </c>
      <c r="AY17">
        <v>0.7208</v>
      </c>
      <c r="AZ17" t="s">
        <v>70</v>
      </c>
      <c r="BA17" t="s">
        <v>174</v>
      </c>
      <c r="BB17">
        <v>4</v>
      </c>
      <c r="BC17" t="s">
        <v>389</v>
      </c>
      <c r="BD17">
        <v>3</v>
      </c>
      <c r="BE17">
        <v>66607.747999999992</v>
      </c>
      <c r="BF17">
        <v>4.4181857041616243E-2</v>
      </c>
      <c r="BG17">
        <v>3.1846282555596989E-2</v>
      </c>
      <c r="BH17">
        <v>238020.484</v>
      </c>
      <c r="BI17">
        <v>1.2363868649220964E-2</v>
      </c>
      <c r="BJ17">
        <v>8.9118765223584698E-3</v>
      </c>
      <c r="BK17">
        <v>1</v>
      </c>
      <c r="BL17" t="s">
        <v>337</v>
      </c>
      <c r="BM17" t="s">
        <v>338</v>
      </c>
      <c r="BN17" t="s">
        <v>337</v>
      </c>
    </row>
    <row r="18" spans="1:66">
      <c r="A18" s="138" t="str">
        <f t="shared" si="20"/>
        <v>도영운수</v>
      </c>
      <c r="B18" s="138" t="str">
        <f t="shared" si="1"/>
        <v>35</v>
      </c>
      <c r="C18" s="139" t="str">
        <f t="shared" si="21"/>
        <v>75아1051</v>
      </c>
      <c r="D18" s="114" t="str">
        <f t="shared" si="22"/>
        <v>대형</v>
      </c>
      <c r="E18" s="111" t="str">
        <f t="shared" si="16"/>
        <v>D</v>
      </c>
      <c r="F18" s="159">
        <f t="shared" si="17"/>
        <v>0.84000000000000008</v>
      </c>
      <c r="G18" s="160">
        <f t="shared" si="18"/>
        <v>2.1</v>
      </c>
      <c r="H18" s="161">
        <f t="shared" si="19"/>
        <v>2.5</v>
      </c>
      <c r="I18" s="162">
        <f t="shared" si="23"/>
        <v>4782.5709999999999</v>
      </c>
      <c r="J18" s="163">
        <f t="shared" si="24"/>
        <v>3.9708701672551763E-2</v>
      </c>
      <c r="K18" s="163">
        <f t="shared" si="25"/>
        <v>0.38289966456333779</v>
      </c>
      <c r="L18" s="163">
        <f t="shared" si="26"/>
        <v>0.1490829932268648</v>
      </c>
      <c r="M18" s="164">
        <f t="shared" si="27"/>
        <v>13.221</v>
      </c>
      <c r="N18" s="165">
        <f t="shared" si="28"/>
        <v>1.234</v>
      </c>
      <c r="O18" s="165">
        <f t="shared" si="29"/>
        <v>46.668999999999997</v>
      </c>
      <c r="P18" s="166">
        <f t="shared" si="30"/>
        <v>0</v>
      </c>
      <c r="Q18" s="167">
        <f t="shared" si="31"/>
        <v>83</v>
      </c>
      <c r="R18" s="168">
        <f t="shared" si="32"/>
        <v>28.308301875675799</v>
      </c>
      <c r="S18" s="140">
        <f t="shared" si="33"/>
        <v>59</v>
      </c>
      <c r="T18" s="140">
        <f t="shared" si="34"/>
        <v>2232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185</v>
      </c>
      <c r="Z18" t="s">
        <v>141</v>
      </c>
      <c r="AA18" t="s">
        <v>48</v>
      </c>
      <c r="AB18">
        <v>506</v>
      </c>
      <c r="AC18" s="1">
        <v>4782.5709999999999</v>
      </c>
      <c r="AD18" s="1">
        <v>2277.3440000000001</v>
      </c>
      <c r="AE18" s="28">
        <v>2.1</v>
      </c>
      <c r="AF18">
        <v>2.5</v>
      </c>
      <c r="AG18">
        <v>13.221</v>
      </c>
      <c r="AH18">
        <v>292.60188599999998</v>
      </c>
      <c r="AI18">
        <v>11.618841</v>
      </c>
      <c r="AJ18">
        <v>112.037164</v>
      </c>
      <c r="AK18">
        <v>713</v>
      </c>
      <c r="AL18">
        <v>59</v>
      </c>
      <c r="AM18">
        <v>2232</v>
      </c>
      <c r="AN18">
        <v>83</v>
      </c>
      <c r="AO18">
        <v>16.344975999999999</v>
      </c>
      <c r="AP18">
        <v>5716.6</v>
      </c>
      <c r="AQ18">
        <v>0</v>
      </c>
      <c r="AR18">
        <v>70</v>
      </c>
      <c r="AS18">
        <v>23414</v>
      </c>
      <c r="AT18">
        <v>1.234</v>
      </c>
      <c r="AU18">
        <v>46.668999999999997</v>
      </c>
      <c r="AV18">
        <v>218</v>
      </c>
      <c r="AW18">
        <v>0</v>
      </c>
      <c r="AX18" s="29">
        <v>0.5</v>
      </c>
      <c r="AY18">
        <v>0.84000000000000008</v>
      </c>
      <c r="AZ18" t="s">
        <v>67</v>
      </c>
      <c r="BA18" t="s">
        <v>174</v>
      </c>
      <c r="BB18">
        <v>2</v>
      </c>
      <c r="BC18" t="s">
        <v>313</v>
      </c>
      <c r="BD18">
        <v>3</v>
      </c>
      <c r="BE18">
        <v>66607.747999999992</v>
      </c>
      <c r="BF18">
        <v>7.1802022191172127E-2</v>
      </c>
      <c r="BG18">
        <v>6.0313698640584591E-2</v>
      </c>
      <c r="BH18">
        <v>238020.484</v>
      </c>
      <c r="BI18">
        <v>2.0093106776473909E-2</v>
      </c>
      <c r="BJ18">
        <v>1.6878209692238084E-2</v>
      </c>
      <c r="BK18">
        <v>1</v>
      </c>
      <c r="BL18" t="s">
        <v>69</v>
      </c>
      <c r="BM18">
        <v>-1</v>
      </c>
      <c r="BN18" t="s">
        <v>330</v>
      </c>
    </row>
    <row r="19" spans="1:66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70바3901</v>
      </c>
      <c r="D19" s="130" t="str">
        <f t="shared" si="22"/>
        <v>중형</v>
      </c>
      <c r="E19" s="127" t="str">
        <f t="shared" si="16"/>
        <v>D</v>
      </c>
      <c r="F19" s="149">
        <f t="shared" si="17"/>
        <v>0.82384615384615378</v>
      </c>
      <c r="G19" s="150">
        <f t="shared" si="18"/>
        <v>2.1419999999999999</v>
      </c>
      <c r="H19" s="151">
        <f t="shared" si="19"/>
        <v>2.6</v>
      </c>
      <c r="I19" s="152">
        <f t="shared" si="23"/>
        <v>6095.3689999999997</v>
      </c>
      <c r="J19" s="153">
        <f t="shared" si="24"/>
        <v>2.8201468132058378E-2</v>
      </c>
      <c r="K19" s="153">
        <f t="shared" si="25"/>
        <v>0.35627588148206429</v>
      </c>
      <c r="L19" s="153">
        <f t="shared" si="26"/>
        <v>0.29300933216676467</v>
      </c>
      <c r="M19" s="154">
        <f t="shared" si="27"/>
        <v>15.896000000000001</v>
      </c>
      <c r="N19" s="155">
        <f t="shared" si="28"/>
        <v>3.6259999999999999</v>
      </c>
      <c r="O19" s="155">
        <f t="shared" si="29"/>
        <v>75.745999999999995</v>
      </c>
      <c r="P19" s="156">
        <f t="shared" si="30"/>
        <v>0</v>
      </c>
      <c r="Q19" s="157">
        <f t="shared" si="31"/>
        <v>83</v>
      </c>
      <c r="R19" s="158">
        <f t="shared" si="32"/>
        <v>26.801067002186034</v>
      </c>
      <c r="S19" s="143">
        <f t="shared" si="33"/>
        <v>221</v>
      </c>
      <c r="T19" s="143">
        <f t="shared" si="34"/>
        <v>4617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186</v>
      </c>
      <c r="Z19" s="4" t="s">
        <v>187</v>
      </c>
      <c r="AA19" s="4" t="s">
        <v>48</v>
      </c>
      <c r="AB19" s="4">
        <v>506</v>
      </c>
      <c r="AC19" s="4">
        <v>6095.3689999999997</v>
      </c>
      <c r="AD19" s="4">
        <v>2845.35</v>
      </c>
      <c r="AE19" s="4">
        <v>2.1419999999999999</v>
      </c>
      <c r="AF19" s="4">
        <v>2.6</v>
      </c>
      <c r="AG19" s="4">
        <v>15.896000000000001</v>
      </c>
      <c r="AH19" s="4">
        <v>369.49101200000001</v>
      </c>
      <c r="AI19" s="4">
        <v>10.420189000000001</v>
      </c>
      <c r="AJ19" s="4">
        <v>131.640736</v>
      </c>
      <c r="AK19" s="4">
        <v>1786</v>
      </c>
      <c r="AL19" s="4">
        <v>221</v>
      </c>
      <c r="AM19" s="4">
        <v>4617</v>
      </c>
      <c r="AN19" s="4">
        <v>83</v>
      </c>
      <c r="AO19" s="4">
        <v>16.496663000000002</v>
      </c>
      <c r="AP19" s="4">
        <v>3705.8</v>
      </c>
      <c r="AQ19" s="4">
        <v>0</v>
      </c>
      <c r="AR19" s="4">
        <v>15</v>
      </c>
      <c r="AS19" s="4">
        <v>8297</v>
      </c>
      <c r="AT19" s="4">
        <v>3.6259999999999999</v>
      </c>
      <c r="AU19" s="4">
        <v>75.745999999999995</v>
      </c>
      <c r="AV19" s="4">
        <v>28582</v>
      </c>
      <c r="AW19" s="4">
        <v>0</v>
      </c>
      <c r="AX19" s="30">
        <v>0.61</v>
      </c>
      <c r="AY19">
        <v>0.82384615384615378</v>
      </c>
      <c r="AZ19" t="s">
        <v>67</v>
      </c>
      <c r="BA19" t="s">
        <v>188</v>
      </c>
      <c r="BB19">
        <v>1</v>
      </c>
      <c r="BC19" t="s">
        <v>314</v>
      </c>
      <c r="BD19">
        <v>6</v>
      </c>
      <c r="BE19">
        <v>54073.584000000003</v>
      </c>
      <c r="BF19">
        <v>0.11272359901278227</v>
      </c>
      <c r="BG19">
        <v>9.2866903494376776E-2</v>
      </c>
      <c r="BH19">
        <v>238020.484</v>
      </c>
      <c r="BI19">
        <v>2.5608590057316243E-2</v>
      </c>
      <c r="BJ19">
        <v>2.1097538424142841E-2</v>
      </c>
      <c r="BK19">
        <v>1</v>
      </c>
      <c r="BL19" t="s">
        <v>67</v>
      </c>
      <c r="BM19">
        <v>0</v>
      </c>
      <c r="BN19" t="s">
        <v>308</v>
      </c>
    </row>
    <row r="20" spans="1:66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70바3907</v>
      </c>
      <c r="D20" s="114" t="str">
        <f t="shared" si="22"/>
        <v>대형</v>
      </c>
      <c r="E20" s="111" t="str">
        <f t="shared" si="16"/>
        <v>C</v>
      </c>
      <c r="F20" s="159">
        <f t="shared" si="17"/>
        <v>0.85090909090909084</v>
      </c>
      <c r="G20" s="160">
        <f t="shared" si="18"/>
        <v>1.8720000000000001</v>
      </c>
      <c r="H20" s="161">
        <f t="shared" si="19"/>
        <v>2.2000000000000002</v>
      </c>
      <c r="I20" s="162">
        <f t="shared" si="23"/>
        <v>5322.9470000000001</v>
      </c>
      <c r="J20" s="163">
        <f t="shared" si="24"/>
        <v>3.1884232457640903E-2</v>
      </c>
      <c r="K20" s="163">
        <f t="shared" si="25"/>
        <v>0.33154952376036245</v>
      </c>
      <c r="L20" s="163">
        <f t="shared" si="26"/>
        <v>0.28724689537581344</v>
      </c>
      <c r="M20" s="164">
        <f t="shared" si="27"/>
        <v>13.337999999999999</v>
      </c>
      <c r="N20" s="165">
        <f t="shared" si="28"/>
        <v>4.5090000000000003</v>
      </c>
      <c r="O20" s="165">
        <f t="shared" si="29"/>
        <v>18.524000000000001</v>
      </c>
      <c r="P20" s="166">
        <f t="shared" si="30"/>
        <v>0</v>
      </c>
      <c r="Q20" s="167">
        <f t="shared" si="31"/>
        <v>73</v>
      </c>
      <c r="R20" s="168">
        <f t="shared" si="32"/>
        <v>24.88126335365412</v>
      </c>
      <c r="S20" s="140">
        <f t="shared" si="33"/>
        <v>240</v>
      </c>
      <c r="T20" s="140">
        <f t="shared" si="34"/>
        <v>986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190</v>
      </c>
      <c r="Z20" t="s">
        <v>141</v>
      </c>
      <c r="AA20" t="s">
        <v>48</v>
      </c>
      <c r="AB20">
        <v>506</v>
      </c>
      <c r="AC20" s="1">
        <v>5322.9470000000001</v>
      </c>
      <c r="AD20" s="1">
        <v>2843.6680000000001</v>
      </c>
      <c r="AE20" s="28">
        <v>1.8720000000000001</v>
      </c>
      <c r="AF20">
        <v>2.2000000000000002</v>
      </c>
      <c r="AG20">
        <v>13.337999999999999</v>
      </c>
      <c r="AH20">
        <v>336.07492400000001</v>
      </c>
      <c r="AI20">
        <v>10.715491</v>
      </c>
      <c r="AJ20">
        <v>111.425481</v>
      </c>
      <c r="AK20">
        <v>1529</v>
      </c>
      <c r="AL20">
        <v>240</v>
      </c>
      <c r="AM20">
        <v>986</v>
      </c>
      <c r="AN20">
        <v>73</v>
      </c>
      <c r="AO20">
        <v>15.838571999999999</v>
      </c>
      <c r="AP20">
        <v>1052.3</v>
      </c>
      <c r="AQ20">
        <v>0</v>
      </c>
      <c r="AR20">
        <v>22</v>
      </c>
      <c r="AS20">
        <v>19536</v>
      </c>
      <c r="AT20">
        <v>4.5090000000000003</v>
      </c>
      <c r="AU20">
        <v>18.524000000000001</v>
      </c>
      <c r="AV20">
        <v>0</v>
      </c>
      <c r="AW20">
        <v>0</v>
      </c>
      <c r="AX20" s="29">
        <v>0.51</v>
      </c>
      <c r="AY20">
        <v>0.85090909090909084</v>
      </c>
      <c r="AZ20" t="s">
        <v>69</v>
      </c>
      <c r="BA20" t="s">
        <v>188</v>
      </c>
      <c r="BB20">
        <v>3</v>
      </c>
      <c r="BC20" t="s">
        <v>332</v>
      </c>
      <c r="BD20">
        <v>3</v>
      </c>
      <c r="BE20">
        <v>54073.584000000003</v>
      </c>
      <c r="BF20">
        <v>9.8438953112484642E-2</v>
      </c>
      <c r="BG20">
        <v>8.3762600102986931E-2</v>
      </c>
      <c r="BH20">
        <v>238020.484</v>
      </c>
      <c r="BI20">
        <v>2.2363398773695461E-2</v>
      </c>
      <c r="BJ20">
        <v>1.9029219320162681E-2</v>
      </c>
      <c r="BK20">
        <v>1</v>
      </c>
      <c r="BL20" t="s">
        <v>67</v>
      </c>
      <c r="BM20">
        <v>1</v>
      </c>
      <c r="BN20" t="s">
        <v>306</v>
      </c>
    </row>
    <row r="21" spans="1:66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70바3908</v>
      </c>
      <c r="D21" s="130" t="str">
        <f t="shared" si="22"/>
        <v>저상</v>
      </c>
      <c r="E21" s="127" t="str">
        <f t="shared" si="16"/>
        <v>D</v>
      </c>
      <c r="F21" s="149">
        <f t="shared" si="17"/>
        <v>0.81347826086956532</v>
      </c>
      <c r="G21" s="150">
        <f t="shared" si="18"/>
        <v>1.871</v>
      </c>
      <c r="H21" s="151">
        <f t="shared" si="19"/>
        <v>2.2999999999999998</v>
      </c>
      <c r="I21" s="152">
        <f t="shared" si="23"/>
        <v>4594.1059999999998</v>
      </c>
      <c r="J21" s="153">
        <f t="shared" si="24"/>
        <v>1.4577896955591889E-2</v>
      </c>
      <c r="K21" s="153">
        <f t="shared" si="25"/>
        <v>0.34638206795034321</v>
      </c>
      <c r="L21" s="153">
        <f t="shared" si="26"/>
        <v>0.12864309182243511</v>
      </c>
      <c r="M21" s="154">
        <f t="shared" si="27"/>
        <v>13.39</v>
      </c>
      <c r="N21" s="155">
        <f t="shared" si="28"/>
        <v>1.393</v>
      </c>
      <c r="O21" s="155">
        <f t="shared" si="29"/>
        <v>30.103999999999999</v>
      </c>
      <c r="P21" s="156">
        <f t="shared" si="30"/>
        <v>0</v>
      </c>
      <c r="Q21" s="157">
        <f t="shared" si="31"/>
        <v>73</v>
      </c>
      <c r="R21" s="158">
        <f t="shared" si="32"/>
        <v>25.946758367345634</v>
      </c>
      <c r="S21" s="143">
        <f t="shared" si="33"/>
        <v>64</v>
      </c>
      <c r="T21" s="143">
        <f t="shared" si="34"/>
        <v>1383</v>
      </c>
      <c r="U21" t="s">
        <v>117</v>
      </c>
      <c r="V21" s="5" t="s">
        <v>119</v>
      </c>
      <c r="W21" t="s">
        <v>117</v>
      </c>
      <c r="X21" s="5" t="s">
        <v>119</v>
      </c>
      <c r="Y21" t="s">
        <v>300</v>
      </c>
      <c r="Z21" t="s">
        <v>440</v>
      </c>
      <c r="AA21" t="s">
        <v>441</v>
      </c>
      <c r="AB21">
        <v>506</v>
      </c>
      <c r="AC21" s="1">
        <v>4594.1059999999998</v>
      </c>
      <c r="AD21" s="1">
        <v>2455.9090000000001</v>
      </c>
      <c r="AE21" s="28">
        <v>1.871</v>
      </c>
      <c r="AF21">
        <v>2.2999999999999998</v>
      </c>
      <c r="AG21">
        <v>13.39</v>
      </c>
      <c r="AH21">
        <v>277.07021200000003</v>
      </c>
      <c r="AI21">
        <v>4.0391009999999996</v>
      </c>
      <c r="AJ21">
        <v>95.972153000000006</v>
      </c>
      <c r="AK21">
        <v>591</v>
      </c>
      <c r="AL21">
        <v>64</v>
      </c>
      <c r="AM21">
        <v>1383</v>
      </c>
      <c r="AN21">
        <v>73</v>
      </c>
      <c r="AO21">
        <v>16.581016999999999</v>
      </c>
      <c r="AP21">
        <v>720.2</v>
      </c>
      <c r="AQ21">
        <v>0</v>
      </c>
      <c r="AR21">
        <v>8</v>
      </c>
      <c r="AS21">
        <v>3839</v>
      </c>
      <c r="AT21">
        <v>1.393</v>
      </c>
      <c r="AU21">
        <v>30.103999999999999</v>
      </c>
      <c r="AV21">
        <v>33360</v>
      </c>
      <c r="AW21">
        <v>0</v>
      </c>
      <c r="AX21" s="29">
        <v>0.49</v>
      </c>
      <c r="AY21">
        <v>0.81347826086956532</v>
      </c>
      <c r="AZ21" t="s">
        <v>67</v>
      </c>
      <c r="BA21" t="s">
        <v>188</v>
      </c>
      <c r="BB21">
        <v>2</v>
      </c>
      <c r="BC21" t="s">
        <v>189</v>
      </c>
      <c r="BD21">
        <v>9</v>
      </c>
      <c r="BE21">
        <v>54073.584000000003</v>
      </c>
      <c r="BF21">
        <v>8.4960264516589085E-2</v>
      </c>
      <c r="BG21">
        <v>6.9113328221973136E-2</v>
      </c>
      <c r="BH21">
        <v>238020.484</v>
      </c>
      <c r="BI21">
        <v>1.9301305176742688E-2</v>
      </c>
      <c r="BJ21">
        <v>1.5701192167689379E-2</v>
      </c>
      <c r="BK21">
        <v>1</v>
      </c>
      <c r="BL21" t="s">
        <v>70</v>
      </c>
      <c r="BM21">
        <v>1</v>
      </c>
      <c r="BN21" t="s">
        <v>306</v>
      </c>
    </row>
    <row r="22" spans="1:66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70바3909</v>
      </c>
      <c r="D22" s="114" t="str">
        <f t="shared" si="22"/>
        <v>대형</v>
      </c>
      <c r="E22" s="111" t="str">
        <f t="shared" si="16"/>
        <v>C</v>
      </c>
      <c r="F22" s="159">
        <f t="shared" si="17"/>
        <v>0.85181818181818181</v>
      </c>
      <c r="G22" s="160">
        <f t="shared" si="18"/>
        <v>1.8740000000000001</v>
      </c>
      <c r="H22" s="161">
        <f t="shared" si="19"/>
        <v>2.2000000000000002</v>
      </c>
      <c r="I22" s="162">
        <f t="shared" si="23"/>
        <v>5434.2740000000003</v>
      </c>
      <c r="J22" s="163">
        <f t="shared" si="24"/>
        <v>1.8474970595453354E-2</v>
      </c>
      <c r="K22" s="163">
        <f t="shared" si="25"/>
        <v>0.35397555825533833</v>
      </c>
      <c r="L22" s="163">
        <f t="shared" si="26"/>
        <v>0.19524227155274099</v>
      </c>
      <c r="M22" s="164">
        <f t="shared" si="27"/>
        <v>14.773999999999999</v>
      </c>
      <c r="N22" s="165">
        <f t="shared" si="28"/>
        <v>3.22</v>
      </c>
      <c r="O22" s="165">
        <f t="shared" si="29"/>
        <v>43.759</v>
      </c>
      <c r="P22" s="166">
        <f t="shared" si="30"/>
        <v>0</v>
      </c>
      <c r="Q22" s="167">
        <f t="shared" si="31"/>
        <v>77</v>
      </c>
      <c r="R22" s="168">
        <f t="shared" si="32"/>
        <v>26.661896485181028</v>
      </c>
      <c r="S22" s="140">
        <f t="shared" si="33"/>
        <v>175</v>
      </c>
      <c r="T22" s="140">
        <f t="shared" si="34"/>
        <v>2378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315</v>
      </c>
      <c r="Z22" s="4" t="s">
        <v>141</v>
      </c>
      <c r="AA22" s="4" t="s">
        <v>48</v>
      </c>
      <c r="AB22" s="4">
        <v>506</v>
      </c>
      <c r="AC22" s="4">
        <v>5434.2740000000003</v>
      </c>
      <c r="AD22" s="4">
        <v>2900.424</v>
      </c>
      <c r="AE22" s="4">
        <v>1.8740000000000001</v>
      </c>
      <c r="AF22" s="4">
        <v>2.2000000000000002</v>
      </c>
      <c r="AG22" s="4">
        <v>14.773999999999999</v>
      </c>
      <c r="AH22" s="4">
        <v>324.78990800000003</v>
      </c>
      <c r="AI22" s="4">
        <v>6.0004840000000002</v>
      </c>
      <c r="AJ22" s="4">
        <v>114.96768899999999</v>
      </c>
      <c r="AK22" s="4">
        <v>1061</v>
      </c>
      <c r="AL22" s="4">
        <v>175</v>
      </c>
      <c r="AM22" s="4">
        <v>2378</v>
      </c>
      <c r="AN22" s="4">
        <v>77</v>
      </c>
      <c r="AO22" s="4">
        <v>16.731659000000001</v>
      </c>
      <c r="AP22" s="4">
        <v>1554.1</v>
      </c>
      <c r="AQ22" s="4">
        <v>0</v>
      </c>
      <c r="AR22" s="4">
        <v>16</v>
      </c>
      <c r="AS22" s="4">
        <v>4806</v>
      </c>
      <c r="AT22" s="4">
        <v>3.22</v>
      </c>
      <c r="AU22" s="4">
        <v>43.759</v>
      </c>
      <c r="AV22" s="4">
        <v>41619</v>
      </c>
      <c r="AW22" s="4">
        <v>0</v>
      </c>
      <c r="AX22" s="30">
        <v>0.51</v>
      </c>
      <c r="AY22">
        <v>0.85181818181818181</v>
      </c>
      <c r="AZ22" t="s">
        <v>69</v>
      </c>
      <c r="BA22" t="s">
        <v>188</v>
      </c>
      <c r="BB22">
        <v>2</v>
      </c>
      <c r="BC22" t="s">
        <v>316</v>
      </c>
      <c r="BD22">
        <v>9</v>
      </c>
      <c r="BE22">
        <v>54073.584000000003</v>
      </c>
      <c r="BF22">
        <v>0.10049775875776978</v>
      </c>
      <c r="BG22">
        <v>8.5605818141845716E-2</v>
      </c>
      <c r="BH22">
        <v>238020.484</v>
      </c>
      <c r="BI22">
        <v>2.2831119022512367E-2</v>
      </c>
      <c r="BJ22">
        <v>1.9447962294630989E-2</v>
      </c>
      <c r="BK22">
        <v>1</v>
      </c>
      <c r="BL22" t="s">
        <v>69</v>
      </c>
      <c r="BM22">
        <v>0</v>
      </c>
      <c r="BN22" t="s">
        <v>308</v>
      </c>
    </row>
    <row r="23" spans="1:66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70바3911</v>
      </c>
      <c r="D23" s="130" t="str">
        <f t="shared" si="22"/>
        <v>대형</v>
      </c>
      <c r="E23" s="127" t="str">
        <f t="shared" si="16"/>
        <v>D</v>
      </c>
      <c r="F23" s="149">
        <f t="shared" si="17"/>
        <v>0.80565217391304356</v>
      </c>
      <c r="G23" s="150">
        <f t="shared" si="18"/>
        <v>1.853</v>
      </c>
      <c r="H23" s="151">
        <f t="shared" si="19"/>
        <v>2.2999999999999998</v>
      </c>
      <c r="I23" s="152">
        <f t="shared" si="23"/>
        <v>3912.0529999999999</v>
      </c>
      <c r="J23" s="153">
        <f t="shared" si="24"/>
        <v>3.7069249178634203E-2</v>
      </c>
      <c r="K23" s="153">
        <f t="shared" si="25"/>
        <v>0.34210275558401504</v>
      </c>
      <c r="L23" s="153">
        <f t="shared" si="26"/>
        <v>0.23568187854305656</v>
      </c>
      <c r="M23" s="154">
        <f t="shared" si="27"/>
        <v>14.029</v>
      </c>
      <c r="N23" s="155">
        <f t="shared" si="28"/>
        <v>3.4510000000000001</v>
      </c>
      <c r="O23" s="155">
        <f t="shared" si="29"/>
        <v>63.597999999999999</v>
      </c>
      <c r="P23" s="156">
        <f t="shared" si="30"/>
        <v>0</v>
      </c>
      <c r="Q23" s="157">
        <f t="shared" si="31"/>
        <v>76</v>
      </c>
      <c r="R23" s="158">
        <f t="shared" si="32"/>
        <v>26.501372511333319</v>
      </c>
      <c r="S23" s="143">
        <f t="shared" si="33"/>
        <v>135</v>
      </c>
      <c r="T23" s="143">
        <f t="shared" si="34"/>
        <v>2488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191</v>
      </c>
      <c r="Z23" t="s">
        <v>141</v>
      </c>
      <c r="AA23" t="s">
        <v>48</v>
      </c>
      <c r="AB23">
        <v>506</v>
      </c>
      <c r="AC23" s="1">
        <v>3912.0529999999999</v>
      </c>
      <c r="AD23" s="1">
        <v>2111.6039999999998</v>
      </c>
      <c r="AE23" s="28">
        <v>1.853</v>
      </c>
      <c r="AF23">
        <v>2.2999999999999998</v>
      </c>
      <c r="AG23">
        <v>14.029</v>
      </c>
      <c r="AH23">
        <v>237.77438699999999</v>
      </c>
      <c r="AI23">
        <v>8.8141180000000006</v>
      </c>
      <c r="AJ23">
        <v>81.343272999999996</v>
      </c>
      <c r="AK23">
        <v>922</v>
      </c>
      <c r="AL23">
        <v>135</v>
      </c>
      <c r="AM23">
        <v>2488</v>
      </c>
      <c r="AN23">
        <v>76</v>
      </c>
      <c r="AO23">
        <v>16.452793</v>
      </c>
      <c r="AP23">
        <v>2053.9</v>
      </c>
      <c r="AQ23">
        <v>0</v>
      </c>
      <c r="AR23">
        <v>18</v>
      </c>
      <c r="AS23">
        <v>8909</v>
      </c>
      <c r="AT23">
        <v>3.4510000000000001</v>
      </c>
      <c r="AU23">
        <v>63.597999999999999</v>
      </c>
      <c r="AV23">
        <v>22585</v>
      </c>
      <c r="AW23">
        <v>0</v>
      </c>
      <c r="AX23" s="29">
        <v>0.49</v>
      </c>
      <c r="AY23">
        <v>0.80565217391304356</v>
      </c>
      <c r="AZ23" t="s">
        <v>67</v>
      </c>
      <c r="BA23" t="s">
        <v>188</v>
      </c>
      <c r="BB23">
        <v>3</v>
      </c>
      <c r="BC23" t="s">
        <v>375</v>
      </c>
      <c r="BD23">
        <v>8</v>
      </c>
      <c r="BE23">
        <v>54073.584000000003</v>
      </c>
      <c r="BF23">
        <v>7.234684129685208E-2</v>
      </c>
      <c r="BG23">
        <v>5.8286389966550833E-2</v>
      </c>
      <c r="BH23">
        <v>238020.484</v>
      </c>
      <c r="BI23">
        <v>1.6435782896735897E-2</v>
      </c>
      <c r="BJ23">
        <v>1.3241524220718096E-2</v>
      </c>
      <c r="BK23">
        <v>1</v>
      </c>
      <c r="BL23" t="s">
        <v>69</v>
      </c>
      <c r="BM23">
        <v>-1</v>
      </c>
      <c r="BN23" t="s">
        <v>330</v>
      </c>
    </row>
    <row r="24" spans="1:66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71바5859</v>
      </c>
      <c r="D24" s="114" t="str">
        <f t="shared" si="22"/>
        <v>중형</v>
      </c>
      <c r="E24" s="111" t="str">
        <f t="shared" si="16"/>
        <v>B</v>
      </c>
      <c r="F24" s="159">
        <f t="shared" si="17"/>
        <v>0.93038461538461537</v>
      </c>
      <c r="G24" s="160">
        <f t="shared" si="18"/>
        <v>2.419</v>
      </c>
      <c r="H24" s="161">
        <f t="shared" si="19"/>
        <v>2.6</v>
      </c>
      <c r="I24" s="162">
        <f t="shared" si="23"/>
        <v>4794.1379999999999</v>
      </c>
      <c r="J24" s="163">
        <f t="shared" si="24"/>
        <v>4.8732291611168224E-2</v>
      </c>
      <c r="K24" s="163">
        <f t="shared" si="25"/>
        <v>0.33692306982557957</v>
      </c>
      <c r="L24" s="163">
        <f t="shared" si="26"/>
        <v>0.21568006594720471</v>
      </c>
      <c r="M24" s="164">
        <f t="shared" si="27"/>
        <v>16.667999999999999</v>
      </c>
      <c r="N24" s="165">
        <f t="shared" si="28"/>
        <v>6.4249999999999998</v>
      </c>
      <c r="O24" s="165">
        <f t="shared" si="29"/>
        <v>91.82</v>
      </c>
      <c r="P24" s="166">
        <f t="shared" si="30"/>
        <v>0</v>
      </c>
      <c r="Q24" s="167">
        <f t="shared" si="31"/>
        <v>76</v>
      </c>
      <c r="R24" s="168">
        <f t="shared" si="32"/>
        <v>25.788829978594872</v>
      </c>
      <c r="S24" s="140">
        <f t="shared" si="33"/>
        <v>308</v>
      </c>
      <c r="T24" s="140">
        <f t="shared" si="34"/>
        <v>4402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192</v>
      </c>
      <c r="Z24" t="s">
        <v>187</v>
      </c>
      <c r="AA24" t="s">
        <v>48</v>
      </c>
      <c r="AB24">
        <v>506</v>
      </c>
      <c r="AC24" s="1">
        <v>4794.1379999999999</v>
      </c>
      <c r="AD24" s="1">
        <v>1981.7260000000001</v>
      </c>
      <c r="AE24" s="28">
        <v>2.419</v>
      </c>
      <c r="AF24">
        <v>2.6</v>
      </c>
      <c r="AG24">
        <v>16.667999999999999</v>
      </c>
      <c r="AH24">
        <v>302.59853399999997</v>
      </c>
      <c r="AI24">
        <v>14.746320000000001</v>
      </c>
      <c r="AJ24">
        <v>101.952427</v>
      </c>
      <c r="AK24">
        <v>1034</v>
      </c>
      <c r="AL24">
        <v>308</v>
      </c>
      <c r="AM24">
        <v>4402</v>
      </c>
      <c r="AN24">
        <v>76</v>
      </c>
      <c r="AO24">
        <v>15.843228999999999</v>
      </c>
      <c r="AP24">
        <v>2723.6</v>
      </c>
      <c r="AQ24">
        <v>0</v>
      </c>
      <c r="AR24">
        <v>32</v>
      </c>
      <c r="AS24">
        <v>10479</v>
      </c>
      <c r="AT24">
        <v>6.4249999999999998</v>
      </c>
      <c r="AU24">
        <v>91.82</v>
      </c>
      <c r="AV24">
        <v>2010</v>
      </c>
      <c r="AW24">
        <v>0</v>
      </c>
      <c r="AX24" s="29">
        <v>0.74</v>
      </c>
      <c r="AY24">
        <v>0.93038461538461537</v>
      </c>
      <c r="AZ24" t="s">
        <v>68</v>
      </c>
      <c r="BA24" t="s">
        <v>188</v>
      </c>
      <c r="BB24">
        <v>2</v>
      </c>
      <c r="BC24" t="s">
        <v>318</v>
      </c>
      <c r="BD24">
        <v>3</v>
      </c>
      <c r="BE24">
        <v>54073.584000000003</v>
      </c>
      <c r="BF24">
        <v>8.8659519960800071E-2</v>
      </c>
      <c r="BG24">
        <v>8.2487453378913597E-2</v>
      </c>
      <c r="BH24">
        <v>238020.484</v>
      </c>
      <c r="BI24">
        <v>2.0141703434230475E-2</v>
      </c>
      <c r="BJ24">
        <v>1.8739531002847507E-2</v>
      </c>
      <c r="BK24">
        <v>1</v>
      </c>
      <c r="BL24" t="s">
        <v>66</v>
      </c>
      <c r="BM24">
        <v>-1</v>
      </c>
      <c r="BN24" t="s">
        <v>330</v>
      </c>
    </row>
    <row r="25" spans="1:66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71바5862</v>
      </c>
      <c r="D25" s="130" t="str">
        <f t="shared" si="22"/>
        <v>중형</v>
      </c>
      <c r="E25" s="127" t="str">
        <f t="shared" si="16"/>
        <v>B</v>
      </c>
      <c r="F25" s="149">
        <f t="shared" si="17"/>
        <v>0.93461538461538463</v>
      </c>
      <c r="G25" s="150">
        <f t="shared" si="18"/>
        <v>2.4300000000000002</v>
      </c>
      <c r="H25" s="151">
        <f t="shared" si="19"/>
        <v>2.6</v>
      </c>
      <c r="I25" s="152">
        <f t="shared" si="23"/>
        <v>6150.0110000000004</v>
      </c>
      <c r="J25" s="153">
        <f t="shared" si="24"/>
        <v>2.0327222140185387E-2</v>
      </c>
      <c r="K25" s="153">
        <f t="shared" si="25"/>
        <v>0.35044756168279489</v>
      </c>
      <c r="L25" s="153">
        <f t="shared" si="26"/>
        <v>0.2269914639177068</v>
      </c>
      <c r="M25" s="154">
        <f t="shared" si="27"/>
        <v>17.193000000000001</v>
      </c>
      <c r="N25" s="155">
        <f t="shared" si="28"/>
        <v>3.1059999999999999</v>
      </c>
      <c r="O25" s="155">
        <f t="shared" si="29"/>
        <v>84.52</v>
      </c>
      <c r="P25" s="156">
        <f t="shared" si="30"/>
        <v>0</v>
      </c>
      <c r="Q25" s="157">
        <f t="shared" si="31"/>
        <v>78</v>
      </c>
      <c r="R25" s="158">
        <f t="shared" si="32"/>
        <v>26.476892978760294</v>
      </c>
      <c r="S25" s="143">
        <f t="shared" si="33"/>
        <v>191</v>
      </c>
      <c r="T25" s="143">
        <f t="shared" si="34"/>
        <v>5198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194</v>
      </c>
      <c r="Z25" s="4" t="s">
        <v>187</v>
      </c>
      <c r="AA25" s="4" t="s">
        <v>48</v>
      </c>
      <c r="AB25" s="4">
        <v>506</v>
      </c>
      <c r="AC25" s="4">
        <v>6150.0110000000004</v>
      </c>
      <c r="AD25" s="4">
        <v>2531.2849999999999</v>
      </c>
      <c r="AE25" s="4">
        <v>2.4300000000000002</v>
      </c>
      <c r="AF25" s="4">
        <v>2.6</v>
      </c>
      <c r="AG25" s="4">
        <v>17.193000000000001</v>
      </c>
      <c r="AH25" s="4">
        <v>369.149899</v>
      </c>
      <c r="AI25" s="4">
        <v>7.5037919999999998</v>
      </c>
      <c r="AJ25" s="4">
        <v>129.367682</v>
      </c>
      <c r="AK25" s="4">
        <v>1396</v>
      </c>
      <c r="AL25" s="4">
        <v>191</v>
      </c>
      <c r="AM25" s="4">
        <v>5198</v>
      </c>
      <c r="AN25" s="4">
        <v>78</v>
      </c>
      <c r="AO25" s="4">
        <v>16.659928000000001</v>
      </c>
      <c r="AP25" s="4">
        <v>3612.6</v>
      </c>
      <c r="AQ25" s="4">
        <v>0</v>
      </c>
      <c r="AR25" s="4">
        <v>14</v>
      </c>
      <c r="AS25" s="4">
        <v>3083</v>
      </c>
      <c r="AT25" s="4">
        <v>3.1059999999999999</v>
      </c>
      <c r="AU25" s="4">
        <v>84.52</v>
      </c>
      <c r="AV25" s="4">
        <v>46004</v>
      </c>
      <c r="AW25" s="4">
        <v>0</v>
      </c>
      <c r="AX25" s="30">
        <v>0.74</v>
      </c>
      <c r="AY25">
        <v>0.93461538461538463</v>
      </c>
      <c r="AZ25" t="s">
        <v>68</v>
      </c>
      <c r="BA25" t="s">
        <v>188</v>
      </c>
      <c r="BB25">
        <v>1</v>
      </c>
      <c r="BC25" t="s">
        <v>317</v>
      </c>
      <c r="BD25">
        <v>14</v>
      </c>
      <c r="BE25">
        <v>54073.584000000003</v>
      </c>
      <c r="BF25">
        <v>0.11373411091079148</v>
      </c>
      <c r="BG25">
        <v>0.1062976498127782</v>
      </c>
      <c r="BH25">
        <v>238020.484</v>
      </c>
      <c r="BI25">
        <v>2.5838158534288169E-2</v>
      </c>
      <c r="BJ25">
        <v>2.414874047627702E-2</v>
      </c>
      <c r="BK25">
        <v>1</v>
      </c>
      <c r="BL25" t="s">
        <v>66</v>
      </c>
      <c r="BM25">
        <v>-1</v>
      </c>
      <c r="BN25" t="s">
        <v>330</v>
      </c>
    </row>
    <row r="26" spans="1:66">
      <c r="A26" s="138" t="str">
        <f t="shared" si="20"/>
        <v>도영운수</v>
      </c>
      <c r="B26" s="138" t="str">
        <f t="shared" si="1"/>
        <v>523</v>
      </c>
      <c r="C26" s="139" t="str">
        <f t="shared" si="21"/>
        <v>71바5863</v>
      </c>
      <c r="D26" s="114" t="str">
        <f t="shared" si="22"/>
        <v>중형</v>
      </c>
      <c r="E26" s="111" t="str">
        <f t="shared" si="16"/>
        <v>B</v>
      </c>
      <c r="F26" s="159">
        <f t="shared" si="17"/>
        <v>0.91730769230769216</v>
      </c>
      <c r="G26" s="160">
        <f t="shared" si="18"/>
        <v>2.3849999999999998</v>
      </c>
      <c r="H26" s="161">
        <f t="shared" si="19"/>
        <v>2.6</v>
      </c>
      <c r="I26" s="162">
        <f t="shared" si="23"/>
        <v>5785.0079999999998</v>
      </c>
      <c r="J26" s="163">
        <f t="shared" si="24"/>
        <v>3.401375934749485E-2</v>
      </c>
      <c r="K26" s="163">
        <f t="shared" si="25"/>
        <v>0.35392722899057244</v>
      </c>
      <c r="L26" s="163">
        <f t="shared" si="26"/>
        <v>0.1936038809280817</v>
      </c>
      <c r="M26" s="164">
        <f t="shared" si="27"/>
        <v>18.170000000000002</v>
      </c>
      <c r="N26" s="165">
        <f t="shared" si="28"/>
        <v>6.1020000000000003</v>
      </c>
      <c r="O26" s="165">
        <f t="shared" si="29"/>
        <v>87.882000000000005</v>
      </c>
      <c r="P26" s="166">
        <f t="shared" si="30"/>
        <v>0</v>
      </c>
      <c r="Q26" s="167">
        <f t="shared" si="31"/>
        <v>78</v>
      </c>
      <c r="R26" s="168">
        <f t="shared" si="32"/>
        <v>26.331288894781743</v>
      </c>
      <c r="S26" s="140">
        <f t="shared" si="33"/>
        <v>353</v>
      </c>
      <c r="T26" s="140">
        <f t="shared" si="34"/>
        <v>5084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195</v>
      </c>
      <c r="Z26" t="s">
        <v>187</v>
      </c>
      <c r="AA26" t="s">
        <v>48</v>
      </c>
      <c r="AB26">
        <v>506</v>
      </c>
      <c r="AC26" s="1">
        <v>5785.0079999999998</v>
      </c>
      <c r="AD26" s="1">
        <v>2425.3310000000001</v>
      </c>
      <c r="AE26" s="28">
        <v>2.3849999999999998</v>
      </c>
      <c r="AF26">
        <v>2.6</v>
      </c>
      <c r="AG26">
        <v>18.170000000000002</v>
      </c>
      <c r="AH26">
        <v>358.95379500000001</v>
      </c>
      <c r="AI26">
        <v>12.209368</v>
      </c>
      <c r="AJ26">
        <v>127.043522</v>
      </c>
      <c r="AK26">
        <v>1120</v>
      </c>
      <c r="AL26">
        <v>353</v>
      </c>
      <c r="AM26">
        <v>5084</v>
      </c>
      <c r="AN26">
        <v>78</v>
      </c>
      <c r="AO26">
        <v>16.116302000000001</v>
      </c>
      <c r="AP26">
        <v>2693.1</v>
      </c>
      <c r="AQ26">
        <v>0</v>
      </c>
      <c r="AR26">
        <v>35</v>
      </c>
      <c r="AS26">
        <v>13553</v>
      </c>
      <c r="AT26">
        <v>6.1020000000000003</v>
      </c>
      <c r="AU26">
        <v>87.882000000000005</v>
      </c>
      <c r="AV26">
        <v>8957</v>
      </c>
      <c r="AW26">
        <v>0</v>
      </c>
      <c r="AX26" s="29">
        <v>0.76</v>
      </c>
      <c r="AY26">
        <v>0.91730769230769216</v>
      </c>
      <c r="AZ26" t="s">
        <v>68</v>
      </c>
      <c r="BA26" t="s">
        <v>188</v>
      </c>
      <c r="BB26">
        <v>3</v>
      </c>
      <c r="BC26" t="s">
        <v>367</v>
      </c>
      <c r="BD26">
        <v>4</v>
      </c>
      <c r="BE26">
        <v>54073.584000000003</v>
      </c>
      <c r="BF26">
        <v>0.10698399425493971</v>
      </c>
      <c r="BG26">
        <v>9.813724088385814E-2</v>
      </c>
      <c r="BH26">
        <v>238020.484</v>
      </c>
      <c r="BI26">
        <v>2.4304664467449784E-2</v>
      </c>
      <c r="BJ26">
        <v>2.2294855674949127E-2</v>
      </c>
      <c r="BK26">
        <v>1</v>
      </c>
      <c r="BL26" t="s">
        <v>66</v>
      </c>
      <c r="BM26">
        <v>-1</v>
      </c>
      <c r="BN26" t="s">
        <v>330</v>
      </c>
    </row>
    <row r="27" spans="1:66">
      <c r="A27" s="141" t="str">
        <f t="shared" si="20"/>
        <v>도영운수</v>
      </c>
      <c r="B27" s="141" t="str">
        <f t="shared" si="1"/>
        <v>523</v>
      </c>
      <c r="C27" s="142" t="str">
        <f t="shared" si="21"/>
        <v>71바5884</v>
      </c>
      <c r="D27" s="130" t="str">
        <f t="shared" si="22"/>
        <v>중형</v>
      </c>
      <c r="E27" s="127" t="str">
        <f t="shared" si="16"/>
        <v>F</v>
      </c>
      <c r="F27" s="149">
        <f t="shared" si="17"/>
        <v>0.76999999999999991</v>
      </c>
      <c r="G27" s="150">
        <f t="shared" si="18"/>
        <v>2.0019999999999998</v>
      </c>
      <c r="H27" s="151">
        <f t="shared" si="19"/>
        <v>2.6</v>
      </c>
      <c r="I27" s="152">
        <f t="shared" si="23"/>
        <v>6389.5060000000003</v>
      </c>
      <c r="J27" s="153">
        <f t="shared" si="24"/>
        <v>3.1758802805110925E-2</v>
      </c>
      <c r="K27" s="153">
        <f t="shared" si="25"/>
        <v>0.35740207157221082</v>
      </c>
      <c r="L27" s="153">
        <f t="shared" si="26"/>
        <v>0.26637427056176172</v>
      </c>
      <c r="M27" s="154">
        <f t="shared" si="27"/>
        <v>16.437000000000001</v>
      </c>
      <c r="N27" s="155">
        <f t="shared" si="28"/>
        <v>6.26</v>
      </c>
      <c r="O27" s="155">
        <f t="shared" si="29"/>
        <v>73.308000000000007</v>
      </c>
      <c r="P27" s="156">
        <f t="shared" si="30"/>
        <v>0</v>
      </c>
      <c r="Q27" s="157">
        <f t="shared" si="31"/>
        <v>75</v>
      </c>
      <c r="R27" s="158">
        <f t="shared" si="32"/>
        <v>26.070709295302638</v>
      </c>
      <c r="S27" s="143">
        <f t="shared" si="33"/>
        <v>400</v>
      </c>
      <c r="T27" s="143">
        <f t="shared" si="34"/>
        <v>4684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196</v>
      </c>
      <c r="Z27" s="4" t="s">
        <v>187</v>
      </c>
      <c r="AA27" s="4" t="s">
        <v>48</v>
      </c>
      <c r="AB27" s="4">
        <v>506</v>
      </c>
      <c r="AC27" s="4">
        <v>6389.5060000000003</v>
      </c>
      <c r="AD27" s="4">
        <v>3191.25</v>
      </c>
      <c r="AE27" s="4">
        <v>2.0019999999999998</v>
      </c>
      <c r="AF27" s="4">
        <v>2.6</v>
      </c>
      <c r="AG27" s="4">
        <v>16.437000000000001</v>
      </c>
      <c r="AH27" s="4">
        <v>401.22463299999998</v>
      </c>
      <c r="AI27" s="4">
        <v>12.742414</v>
      </c>
      <c r="AJ27" s="4">
        <v>143.398515</v>
      </c>
      <c r="AK27" s="4">
        <v>1702</v>
      </c>
      <c r="AL27" s="4">
        <v>400</v>
      </c>
      <c r="AM27" s="4">
        <v>4684</v>
      </c>
      <c r="AN27" s="4">
        <v>75</v>
      </c>
      <c r="AO27" s="4">
        <v>15.925008999999999</v>
      </c>
      <c r="AP27" s="4">
        <v>4907.8999999999996</v>
      </c>
      <c r="AQ27" s="4">
        <v>0</v>
      </c>
      <c r="AR27" s="4">
        <v>69</v>
      </c>
      <c r="AS27" s="4">
        <v>33303</v>
      </c>
      <c r="AT27" s="4">
        <v>6.26</v>
      </c>
      <c r="AU27" s="4">
        <v>73.308000000000007</v>
      </c>
      <c r="AV27" s="4">
        <v>1776</v>
      </c>
      <c r="AW27" s="4">
        <v>0</v>
      </c>
      <c r="AX27" s="30">
        <v>0.6</v>
      </c>
      <c r="AY27">
        <v>0.76999999999999991</v>
      </c>
      <c r="AZ27" t="s">
        <v>70</v>
      </c>
      <c r="BA27" t="s">
        <v>188</v>
      </c>
      <c r="BB27">
        <v>1</v>
      </c>
      <c r="BC27" t="s">
        <v>286</v>
      </c>
      <c r="BD27">
        <v>3</v>
      </c>
      <c r="BE27">
        <v>54073.584000000003</v>
      </c>
      <c r="BF27">
        <v>0.11816316817468582</v>
      </c>
      <c r="BG27">
        <v>9.0985639494508067E-2</v>
      </c>
      <c r="BH27">
        <v>238020.484</v>
      </c>
      <c r="BI27">
        <v>2.6844353446487404E-2</v>
      </c>
      <c r="BJ27">
        <v>2.06701521537953E-2</v>
      </c>
      <c r="BK27">
        <v>1</v>
      </c>
      <c r="BL27" t="s">
        <v>70</v>
      </c>
      <c r="BM27">
        <v>0</v>
      </c>
      <c r="BN27" t="s">
        <v>308</v>
      </c>
    </row>
    <row r="28" spans="1:66">
      <c r="A28" s="138" t="str">
        <f t="shared" si="20"/>
        <v>도영운수</v>
      </c>
      <c r="B28" s="138" t="str">
        <f t="shared" si="1"/>
        <v>523</v>
      </c>
      <c r="C28" s="139" t="str">
        <f t="shared" si="21"/>
        <v>71바5894</v>
      </c>
      <c r="D28" s="114" t="str">
        <f t="shared" si="22"/>
        <v>중형</v>
      </c>
      <c r="E28" s="111" t="str">
        <f t="shared" si="16"/>
        <v>C</v>
      </c>
      <c r="F28" s="159">
        <f t="shared" si="17"/>
        <v>0.85961538461538456</v>
      </c>
      <c r="G28" s="160">
        <f t="shared" si="18"/>
        <v>2.2349999999999999</v>
      </c>
      <c r="H28" s="161">
        <f t="shared" si="19"/>
        <v>2.6</v>
      </c>
      <c r="I28" s="162">
        <f t="shared" si="23"/>
        <v>5596.1719999999996</v>
      </c>
      <c r="J28" s="163">
        <f t="shared" si="24"/>
        <v>1.7504670398027018E-2</v>
      </c>
      <c r="K28" s="163">
        <f t="shared" si="25"/>
        <v>0.3493517929337891</v>
      </c>
      <c r="L28" s="163">
        <f t="shared" si="26"/>
        <v>0.24659713818660328</v>
      </c>
      <c r="M28" s="164">
        <f t="shared" si="27"/>
        <v>14.01</v>
      </c>
      <c r="N28" s="165">
        <f t="shared" si="28"/>
        <v>1.2869999999999999</v>
      </c>
      <c r="O28" s="165">
        <f t="shared" si="29"/>
        <v>72.316999999999993</v>
      </c>
      <c r="P28" s="166">
        <f t="shared" si="30"/>
        <v>0</v>
      </c>
      <c r="Q28" s="167">
        <f t="shared" si="31"/>
        <v>75</v>
      </c>
      <c r="R28" s="168">
        <f t="shared" si="32"/>
        <v>26.085081083373904</v>
      </c>
      <c r="S28" s="140">
        <f t="shared" si="33"/>
        <v>72</v>
      </c>
      <c r="T28" s="140">
        <f t="shared" si="34"/>
        <v>4047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197</v>
      </c>
      <c r="Z28" s="4" t="s">
        <v>187</v>
      </c>
      <c r="AA28" s="4" t="s">
        <v>48</v>
      </c>
      <c r="AB28" s="4">
        <v>506</v>
      </c>
      <c r="AC28" s="4">
        <v>5596.1719999999996</v>
      </c>
      <c r="AD28" s="4">
        <v>2504.1660000000002</v>
      </c>
      <c r="AE28" s="4">
        <v>2.2349999999999999</v>
      </c>
      <c r="AF28" s="4">
        <v>2.6</v>
      </c>
      <c r="AG28" s="4">
        <v>14.01</v>
      </c>
      <c r="AH28" s="4">
        <v>338.84156999999999</v>
      </c>
      <c r="AI28" s="4">
        <v>5.9313099999999999</v>
      </c>
      <c r="AJ28" s="4">
        <v>118.37491</v>
      </c>
      <c r="AK28" s="4">
        <v>1380</v>
      </c>
      <c r="AL28" s="4">
        <v>72</v>
      </c>
      <c r="AM28" s="4">
        <v>4047</v>
      </c>
      <c r="AN28" s="4">
        <v>75</v>
      </c>
      <c r="AO28" s="4">
        <v>16.515599999999999</v>
      </c>
      <c r="AP28" s="4">
        <v>3203</v>
      </c>
      <c r="AQ28" s="4">
        <v>0</v>
      </c>
      <c r="AR28" s="4">
        <v>6</v>
      </c>
      <c r="AS28" s="4">
        <v>1678</v>
      </c>
      <c r="AT28" s="4">
        <v>1.2869999999999999</v>
      </c>
      <c r="AU28" s="4">
        <v>72.316999999999993</v>
      </c>
      <c r="AV28" s="4">
        <v>44930</v>
      </c>
      <c r="AW28" s="4">
        <v>0</v>
      </c>
      <c r="AX28" s="30">
        <v>0.6</v>
      </c>
      <c r="AY28">
        <v>0.85961538461538456</v>
      </c>
      <c r="AZ28" t="s">
        <v>69</v>
      </c>
      <c r="BA28" t="s">
        <v>188</v>
      </c>
      <c r="BB28">
        <v>1</v>
      </c>
      <c r="BC28" t="s">
        <v>193</v>
      </c>
      <c r="BD28">
        <v>10</v>
      </c>
      <c r="BE28">
        <v>54073.584000000003</v>
      </c>
      <c r="BF28">
        <v>0.10349179000230499</v>
      </c>
      <c r="BG28">
        <v>8.8963134867366012E-2</v>
      </c>
      <c r="BH28">
        <v>238020.484</v>
      </c>
      <c r="BI28">
        <v>2.351130417834122E-2</v>
      </c>
      <c r="BJ28">
        <v>2.0210678784074086E-2</v>
      </c>
      <c r="BK28">
        <v>1</v>
      </c>
      <c r="BL28" t="s">
        <v>69</v>
      </c>
      <c r="BM28">
        <v>0</v>
      </c>
      <c r="BN28" t="s">
        <v>308</v>
      </c>
    </row>
    <row r="29" spans="1:66">
      <c r="A29" s="141" t="str">
        <f t="shared" si="20"/>
        <v>도영운수</v>
      </c>
      <c r="B29" s="141" t="str">
        <f t="shared" si="1"/>
        <v>55</v>
      </c>
      <c r="C29" s="142" t="str">
        <f t="shared" si="21"/>
        <v>70바3906</v>
      </c>
      <c r="D29" s="130" t="str">
        <f t="shared" si="22"/>
        <v>대형</v>
      </c>
      <c r="E29" s="127" t="str">
        <f t="shared" si="16"/>
        <v>B</v>
      </c>
      <c r="F29" s="149">
        <f t="shared" si="17"/>
        <v>0.92227272727272713</v>
      </c>
      <c r="G29" s="150">
        <f t="shared" si="18"/>
        <v>2.0289999999999999</v>
      </c>
      <c r="H29" s="151">
        <f t="shared" si="19"/>
        <v>2.2000000000000002</v>
      </c>
      <c r="I29" s="152">
        <f t="shared" si="23"/>
        <v>5530.4229999999998</v>
      </c>
      <c r="J29" s="153">
        <f t="shared" si="24"/>
        <v>9.6165631395551138E-3</v>
      </c>
      <c r="K29" s="153">
        <f t="shared" si="25"/>
        <v>0.34742905897231297</v>
      </c>
      <c r="L29" s="153">
        <f t="shared" si="26"/>
        <v>0.18823153310334489</v>
      </c>
      <c r="M29" s="154">
        <f t="shared" si="27"/>
        <v>13.03</v>
      </c>
      <c r="N29" s="155">
        <f t="shared" si="28"/>
        <v>0.47</v>
      </c>
      <c r="O29" s="155">
        <f t="shared" si="29"/>
        <v>12.278</v>
      </c>
      <c r="P29" s="156">
        <f t="shared" si="30"/>
        <v>0</v>
      </c>
      <c r="Q29" s="157">
        <f t="shared" si="31"/>
        <v>75</v>
      </c>
      <c r="R29" s="158">
        <f t="shared" si="32"/>
        <v>25.563530818491543</v>
      </c>
      <c r="S29" s="143">
        <f t="shared" si="33"/>
        <v>26</v>
      </c>
      <c r="T29" s="143">
        <f t="shared" si="34"/>
        <v>679</v>
      </c>
      <c r="U29" t="s">
        <v>117</v>
      </c>
      <c r="V29" s="5" t="s">
        <v>120</v>
      </c>
      <c r="W29" t="s">
        <v>117</v>
      </c>
      <c r="X29" s="5" t="s">
        <v>120</v>
      </c>
      <c r="Y29" t="s">
        <v>198</v>
      </c>
      <c r="Z29" t="s">
        <v>141</v>
      </c>
      <c r="AA29" t="s">
        <v>48</v>
      </c>
      <c r="AB29">
        <v>506</v>
      </c>
      <c r="AC29" s="1">
        <v>5530.4229999999998</v>
      </c>
      <c r="AD29" s="1">
        <v>2725.174</v>
      </c>
      <c r="AE29" s="28">
        <v>2.0289999999999999</v>
      </c>
      <c r="AF29">
        <v>2.2000000000000002</v>
      </c>
      <c r="AG29">
        <v>13.03</v>
      </c>
      <c r="AH29">
        <v>336.47852699999999</v>
      </c>
      <c r="AI29">
        <v>3.2357670000000001</v>
      </c>
      <c r="AJ29">
        <v>116.902418</v>
      </c>
      <c r="AK29">
        <v>1041</v>
      </c>
      <c r="AL29">
        <v>26</v>
      </c>
      <c r="AM29">
        <v>679</v>
      </c>
      <c r="AN29">
        <v>75</v>
      </c>
      <c r="AO29">
        <v>16.436184000000001</v>
      </c>
      <c r="AP29">
        <v>638</v>
      </c>
      <c r="AQ29">
        <v>0</v>
      </c>
      <c r="AR29">
        <v>2</v>
      </c>
      <c r="AS29">
        <v>689</v>
      </c>
      <c r="AT29">
        <v>0.47</v>
      </c>
      <c r="AU29">
        <v>12.278</v>
      </c>
      <c r="AV29">
        <v>36438</v>
      </c>
      <c r="AW29">
        <v>0</v>
      </c>
      <c r="AX29" s="29">
        <v>0.53</v>
      </c>
      <c r="AY29">
        <v>0.92227272727272713</v>
      </c>
      <c r="AZ29" t="s">
        <v>68</v>
      </c>
      <c r="BA29" t="s">
        <v>199</v>
      </c>
      <c r="BB29">
        <v>1</v>
      </c>
      <c r="BC29" t="s">
        <v>202</v>
      </c>
      <c r="BD29">
        <v>8</v>
      </c>
      <c r="BE29">
        <v>33479.843999999997</v>
      </c>
      <c r="BF29">
        <v>0.16518664184934673</v>
      </c>
      <c r="BG29">
        <v>0.1523471346874202</v>
      </c>
      <c r="BH29">
        <v>238020.484</v>
      </c>
      <c r="BI29">
        <v>2.3235071650387872E-2</v>
      </c>
      <c r="BJ29">
        <v>2.1429072899380449E-2</v>
      </c>
      <c r="BK29">
        <v>1</v>
      </c>
      <c r="BL29" t="s">
        <v>69</v>
      </c>
      <c r="BM29">
        <v>1</v>
      </c>
      <c r="BN29" t="s">
        <v>306</v>
      </c>
    </row>
    <row r="30" spans="1:66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71바5858</v>
      </c>
      <c r="D30" s="114" t="str">
        <f t="shared" si="22"/>
        <v>대형</v>
      </c>
      <c r="E30" s="111" t="str">
        <f t="shared" si="16"/>
        <v>F</v>
      </c>
      <c r="F30" s="159">
        <f t="shared" si="17"/>
        <v>0.76727272727272722</v>
      </c>
      <c r="G30" s="160">
        <f t="shared" si="18"/>
        <v>1.6879999999999999</v>
      </c>
      <c r="H30" s="161">
        <f t="shared" si="19"/>
        <v>2.2000000000000002</v>
      </c>
      <c r="I30" s="162">
        <f t="shared" si="23"/>
        <v>2230.4209999999998</v>
      </c>
      <c r="J30" s="163">
        <f t="shared" si="24"/>
        <v>6.3756848527388693E-2</v>
      </c>
      <c r="K30" s="163">
        <f t="shared" si="25"/>
        <v>0.38018292326203762</v>
      </c>
      <c r="L30" s="163">
        <f t="shared" si="26"/>
        <v>0.21341262479146314</v>
      </c>
      <c r="M30" s="164">
        <f t="shared" si="27"/>
        <v>20.741</v>
      </c>
      <c r="N30" s="165">
        <f t="shared" si="28"/>
        <v>4.4829999999999997</v>
      </c>
      <c r="O30" s="165">
        <f t="shared" si="29"/>
        <v>106.617</v>
      </c>
      <c r="P30" s="166">
        <f t="shared" si="30"/>
        <v>0</v>
      </c>
      <c r="Q30" s="167">
        <f t="shared" si="31"/>
        <v>76</v>
      </c>
      <c r="R30" s="168">
        <f t="shared" si="32"/>
        <v>29.442977611680316</v>
      </c>
      <c r="S30" s="140">
        <f t="shared" si="33"/>
        <v>100</v>
      </c>
      <c r="T30" s="140">
        <f t="shared" si="34"/>
        <v>2378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277</v>
      </c>
      <c r="Z30" s="4" t="s">
        <v>141</v>
      </c>
      <c r="AA30" s="4" t="s">
        <v>48</v>
      </c>
      <c r="AB30" s="4">
        <v>506</v>
      </c>
      <c r="AC30" s="4">
        <v>2230.4209999999998</v>
      </c>
      <c r="AD30" s="4">
        <v>1321.5450000000001</v>
      </c>
      <c r="AE30" s="4">
        <v>1.6879999999999999</v>
      </c>
      <c r="AF30" s="4">
        <v>2.2000000000000002</v>
      </c>
      <c r="AG30" s="4">
        <v>20.741</v>
      </c>
      <c r="AH30" s="4">
        <v>136.23330200000001</v>
      </c>
      <c r="AI30" s="4">
        <v>8.6858059999999995</v>
      </c>
      <c r="AJ30" s="4">
        <v>51.793574999999997</v>
      </c>
      <c r="AK30" s="4">
        <v>476</v>
      </c>
      <c r="AL30" s="4">
        <v>100</v>
      </c>
      <c r="AM30" s="4">
        <v>2378</v>
      </c>
      <c r="AN30" s="4">
        <v>76</v>
      </c>
      <c r="AO30" s="4">
        <v>16.372067999999999</v>
      </c>
      <c r="AP30" s="4">
        <v>3277.2</v>
      </c>
      <c r="AQ30" s="4">
        <v>0</v>
      </c>
      <c r="AR30" s="4">
        <v>17</v>
      </c>
      <c r="AS30" s="4">
        <v>11074</v>
      </c>
      <c r="AT30" s="4">
        <v>4.4829999999999997</v>
      </c>
      <c r="AU30" s="4">
        <v>106.617</v>
      </c>
      <c r="AV30" s="4">
        <v>2367</v>
      </c>
      <c r="AW30" s="4">
        <v>0</v>
      </c>
      <c r="AX30" s="30">
        <v>0.53</v>
      </c>
      <c r="AY30">
        <v>0.76727272727272722</v>
      </c>
      <c r="AZ30" t="s">
        <v>70</v>
      </c>
      <c r="BA30" t="s">
        <v>199</v>
      </c>
      <c r="BB30">
        <v>1</v>
      </c>
      <c r="BC30" t="s">
        <v>287</v>
      </c>
      <c r="BD30">
        <v>2</v>
      </c>
      <c r="BE30">
        <v>33479.843999999997</v>
      </c>
      <c r="BF30">
        <v>6.6619814596507676E-2</v>
      </c>
      <c r="BG30">
        <v>5.1115566835865885E-2</v>
      </c>
      <c r="BH30">
        <v>238020.484</v>
      </c>
      <c r="BI30">
        <v>9.3707102956735438E-3</v>
      </c>
      <c r="BJ30">
        <v>7.1898904450440641E-3</v>
      </c>
      <c r="BK30">
        <v>1</v>
      </c>
      <c r="BL30" t="s">
        <v>70</v>
      </c>
      <c r="BM30">
        <v>0</v>
      </c>
      <c r="BN30" t="s">
        <v>308</v>
      </c>
    </row>
    <row r="31" spans="1:66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71바5880</v>
      </c>
      <c r="D31" s="130" t="str">
        <f t="shared" si="22"/>
        <v>대형</v>
      </c>
      <c r="E31" s="127" t="str">
        <f t="shared" si="16"/>
        <v>D</v>
      </c>
      <c r="F31" s="149">
        <f t="shared" si="17"/>
        <v>0.84363636363636363</v>
      </c>
      <c r="G31" s="150">
        <f t="shared" si="18"/>
        <v>1.8560000000000001</v>
      </c>
      <c r="H31" s="151">
        <f t="shared" si="19"/>
        <v>2.2000000000000002</v>
      </c>
      <c r="I31" s="152">
        <f t="shared" si="23"/>
        <v>5676.4560000000001</v>
      </c>
      <c r="J31" s="153">
        <f t="shared" si="24"/>
        <v>4.7607465806603542E-2</v>
      </c>
      <c r="K31" s="153">
        <f t="shared" si="25"/>
        <v>0.35601337096279778</v>
      </c>
      <c r="L31" s="153">
        <f t="shared" si="26"/>
        <v>0.28063284556420415</v>
      </c>
      <c r="M31" s="154">
        <f t="shared" si="27"/>
        <v>17.888999999999999</v>
      </c>
      <c r="N31" s="155">
        <f t="shared" si="28"/>
        <v>9.8650000000000002</v>
      </c>
      <c r="O31" s="155">
        <f t="shared" si="29"/>
        <v>72.58</v>
      </c>
      <c r="P31" s="156">
        <f t="shared" si="30"/>
        <v>0</v>
      </c>
      <c r="Q31" s="157">
        <f t="shared" si="31"/>
        <v>77</v>
      </c>
      <c r="R31" s="158">
        <f t="shared" si="32"/>
        <v>27.011867607198649</v>
      </c>
      <c r="S31" s="143">
        <f t="shared" si="33"/>
        <v>560</v>
      </c>
      <c r="T31" s="143">
        <f t="shared" si="34"/>
        <v>4120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200</v>
      </c>
      <c r="Z31" s="4" t="s">
        <v>141</v>
      </c>
      <c r="AA31" s="4" t="s">
        <v>48</v>
      </c>
      <c r="AB31" s="4">
        <v>506</v>
      </c>
      <c r="AC31" s="4">
        <v>5676.4560000000001</v>
      </c>
      <c r="AD31" s="4">
        <v>3058.8029999999999</v>
      </c>
      <c r="AE31" s="4">
        <v>1.8560000000000001</v>
      </c>
      <c r="AF31" s="4">
        <v>2.2000000000000002</v>
      </c>
      <c r="AG31" s="4">
        <v>17.888999999999999</v>
      </c>
      <c r="AH31" s="4">
        <v>352.37103500000001</v>
      </c>
      <c r="AI31" s="4">
        <v>16.775492</v>
      </c>
      <c r="AJ31" s="4">
        <v>125.44880000000001</v>
      </c>
      <c r="AK31" s="4">
        <v>1593</v>
      </c>
      <c r="AL31" s="4">
        <v>560</v>
      </c>
      <c r="AM31" s="4">
        <v>4120</v>
      </c>
      <c r="AN31" s="4">
        <v>77</v>
      </c>
      <c r="AO31" s="4">
        <v>16.109314999999999</v>
      </c>
      <c r="AP31" s="4">
        <v>7549.3</v>
      </c>
      <c r="AQ31" s="4">
        <v>0</v>
      </c>
      <c r="AR31" s="4">
        <v>15</v>
      </c>
      <c r="AS31" s="4">
        <v>5187</v>
      </c>
      <c r="AT31" s="4">
        <v>9.8650000000000002</v>
      </c>
      <c r="AU31" s="4">
        <v>72.58</v>
      </c>
      <c r="AV31" s="4">
        <v>702</v>
      </c>
      <c r="AW31" s="4">
        <v>0</v>
      </c>
      <c r="AX31" s="4">
        <v>0.56999999999999995</v>
      </c>
      <c r="AY31">
        <v>0.84363636363636363</v>
      </c>
      <c r="AZ31" t="s">
        <v>67</v>
      </c>
      <c r="BA31" t="s">
        <v>199</v>
      </c>
      <c r="BB31">
        <v>1</v>
      </c>
      <c r="BC31" t="s">
        <v>388</v>
      </c>
      <c r="BD31">
        <v>2</v>
      </c>
      <c r="BE31">
        <v>33479.843999999997</v>
      </c>
      <c r="BF31">
        <v>0.1695484602616428</v>
      </c>
      <c r="BG31">
        <v>0.14303724647527682</v>
      </c>
      <c r="BH31">
        <v>238020.484</v>
      </c>
      <c r="BI31">
        <v>2.3848602879069855E-2</v>
      </c>
      <c r="BJ31">
        <v>2.0119548610706205E-2</v>
      </c>
      <c r="BK31">
        <v>1</v>
      </c>
      <c r="BL31" t="s">
        <v>69</v>
      </c>
      <c r="BM31">
        <v>-1</v>
      </c>
      <c r="BN31" t="s">
        <v>330</v>
      </c>
    </row>
    <row r="32" spans="1:66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71바5890</v>
      </c>
      <c r="D32" s="114" t="str">
        <f t="shared" si="22"/>
        <v>대형</v>
      </c>
      <c r="E32" s="111" t="str">
        <f t="shared" si="16"/>
        <v>D</v>
      </c>
      <c r="F32" s="159">
        <f t="shared" si="17"/>
        <v>0.82954545454545447</v>
      </c>
      <c r="G32" s="160">
        <f t="shared" si="18"/>
        <v>1.825</v>
      </c>
      <c r="H32" s="161">
        <f t="shared" si="19"/>
        <v>2.2000000000000002</v>
      </c>
      <c r="I32" s="162">
        <f t="shared" si="23"/>
        <v>4813.4369999999999</v>
      </c>
      <c r="J32" s="163">
        <f t="shared" si="24"/>
        <v>4.910792738800062E-2</v>
      </c>
      <c r="K32" s="163">
        <f t="shared" si="25"/>
        <v>0.40061400631421662</v>
      </c>
      <c r="L32" s="163">
        <f t="shared" si="26"/>
        <v>0.22146337429990254</v>
      </c>
      <c r="M32" s="164">
        <f t="shared" si="27"/>
        <v>16.116</v>
      </c>
      <c r="N32" s="165">
        <f t="shared" si="28"/>
        <v>4.8819999999999997</v>
      </c>
      <c r="O32" s="165">
        <f t="shared" si="29"/>
        <v>75.995999999999995</v>
      </c>
      <c r="P32" s="166">
        <f t="shared" si="30"/>
        <v>0</v>
      </c>
      <c r="Q32" s="167">
        <f t="shared" si="31"/>
        <v>77</v>
      </c>
      <c r="R32" s="168">
        <f t="shared" si="32"/>
        <v>28.116818448556678</v>
      </c>
      <c r="S32" s="140">
        <f t="shared" si="33"/>
        <v>235</v>
      </c>
      <c r="T32" s="140">
        <f t="shared" si="34"/>
        <v>3658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278</v>
      </c>
      <c r="Z32" t="s">
        <v>141</v>
      </c>
      <c r="AA32" t="s">
        <v>48</v>
      </c>
      <c r="AB32">
        <v>506</v>
      </c>
      <c r="AC32" s="1">
        <v>4813.4369999999999</v>
      </c>
      <c r="AD32" s="1">
        <v>2638.04</v>
      </c>
      <c r="AE32" s="28">
        <v>1.825</v>
      </c>
      <c r="AF32">
        <v>2.2000000000000002</v>
      </c>
      <c r="AG32">
        <v>16.116</v>
      </c>
      <c r="AH32">
        <v>311.10494399999999</v>
      </c>
      <c r="AI32">
        <v>15.277718999999999</v>
      </c>
      <c r="AJ32">
        <v>124.632998</v>
      </c>
      <c r="AK32">
        <v>1066</v>
      </c>
      <c r="AL32">
        <v>235</v>
      </c>
      <c r="AM32">
        <v>3658</v>
      </c>
      <c r="AN32">
        <v>77</v>
      </c>
      <c r="AO32">
        <v>15.472068</v>
      </c>
      <c r="AP32">
        <v>7569</v>
      </c>
      <c r="AQ32">
        <v>0</v>
      </c>
      <c r="AR32">
        <v>44</v>
      </c>
      <c r="AS32">
        <v>30299</v>
      </c>
      <c r="AT32">
        <v>4.8819999999999997</v>
      </c>
      <c r="AU32">
        <v>75.995999999999995</v>
      </c>
      <c r="AV32">
        <v>4354</v>
      </c>
      <c r="AW32">
        <v>0</v>
      </c>
      <c r="AX32">
        <v>0.5</v>
      </c>
      <c r="AY32">
        <v>0.82954545454545447</v>
      </c>
      <c r="AZ32" t="s">
        <v>67</v>
      </c>
      <c r="BA32" t="s">
        <v>199</v>
      </c>
      <c r="BB32">
        <v>2</v>
      </c>
      <c r="BC32" t="s">
        <v>414</v>
      </c>
      <c r="BD32">
        <v>3</v>
      </c>
      <c r="BE32">
        <v>33479.843999999997</v>
      </c>
      <c r="BF32">
        <v>0.14377118961486202</v>
      </c>
      <c r="BG32">
        <v>0.11926473683960144</v>
      </c>
      <c r="BH32">
        <v>238020.484</v>
      </c>
      <c r="BI32">
        <v>2.0222784691085662E-2</v>
      </c>
      <c r="BJ32">
        <v>1.6775719118741515E-2</v>
      </c>
      <c r="BK32">
        <v>1</v>
      </c>
      <c r="BL32" t="s">
        <v>67</v>
      </c>
      <c r="BM32">
        <v>0</v>
      </c>
      <c r="BN32" t="s">
        <v>308</v>
      </c>
    </row>
    <row r="33" spans="1:66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71바5897</v>
      </c>
      <c r="D33" s="130" t="str">
        <f t="shared" si="22"/>
        <v>대형</v>
      </c>
      <c r="E33" s="127" t="str">
        <f t="shared" si="16"/>
        <v>C</v>
      </c>
      <c r="F33" s="149">
        <f t="shared" si="17"/>
        <v>0.85727272727272719</v>
      </c>
      <c r="G33" s="150">
        <f t="shared" si="18"/>
        <v>1.8859999999999999</v>
      </c>
      <c r="H33" s="151">
        <f t="shared" si="19"/>
        <v>2.2000000000000002</v>
      </c>
      <c r="I33" s="152">
        <f t="shared" si="23"/>
        <v>4089.4650000000001</v>
      </c>
      <c r="J33" s="153">
        <f t="shared" si="24"/>
        <v>2.6824278823887718E-2</v>
      </c>
      <c r="K33" s="153">
        <f t="shared" si="25"/>
        <v>0.37218288200652538</v>
      </c>
      <c r="L33" s="153">
        <f t="shared" si="26"/>
        <v>0.23499406401570866</v>
      </c>
      <c r="M33" s="154">
        <f t="shared" si="27"/>
        <v>16.266999999999999</v>
      </c>
      <c r="N33" s="155">
        <f t="shared" si="28"/>
        <v>4.45</v>
      </c>
      <c r="O33" s="155">
        <f t="shared" si="29"/>
        <v>53.478999999999999</v>
      </c>
      <c r="P33" s="156">
        <f t="shared" si="30"/>
        <v>0</v>
      </c>
      <c r="Q33" s="157">
        <f t="shared" si="31"/>
        <v>76</v>
      </c>
      <c r="R33" s="158">
        <f t="shared" si="32"/>
        <v>27.58951504719527</v>
      </c>
      <c r="S33" s="143">
        <f t="shared" si="33"/>
        <v>182</v>
      </c>
      <c r="T33" s="143">
        <f t="shared" si="34"/>
        <v>2187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201</v>
      </c>
      <c r="Z33" s="4" t="s">
        <v>141</v>
      </c>
      <c r="AA33" s="4" t="s">
        <v>48</v>
      </c>
      <c r="AB33" s="4">
        <v>506</v>
      </c>
      <c r="AC33" s="4">
        <v>4089.4650000000001</v>
      </c>
      <c r="AD33" s="4">
        <v>2168.8119999999999</v>
      </c>
      <c r="AE33" s="4">
        <v>1.8859999999999999</v>
      </c>
      <c r="AF33" s="4">
        <v>2.2000000000000002</v>
      </c>
      <c r="AG33" s="4">
        <v>16.266999999999999</v>
      </c>
      <c r="AH33" s="4">
        <v>246.63410500000001</v>
      </c>
      <c r="AI33" s="4">
        <v>6.6157820000000003</v>
      </c>
      <c r="AJ33" s="4">
        <v>91.792991999999998</v>
      </c>
      <c r="AK33" s="4">
        <v>961</v>
      </c>
      <c r="AL33" s="4">
        <v>182</v>
      </c>
      <c r="AM33" s="4">
        <v>2187</v>
      </c>
      <c r="AN33" s="4">
        <v>76</v>
      </c>
      <c r="AO33" s="4">
        <v>16.581099999999999</v>
      </c>
      <c r="AP33" s="4">
        <v>3985.2</v>
      </c>
      <c r="AQ33" s="4">
        <v>0</v>
      </c>
      <c r="AR33" s="4">
        <v>10</v>
      </c>
      <c r="AS33" s="4">
        <v>4637</v>
      </c>
      <c r="AT33" s="4">
        <v>4.45</v>
      </c>
      <c r="AU33" s="4">
        <v>53.478999999999999</v>
      </c>
      <c r="AV33" s="4">
        <v>10274</v>
      </c>
      <c r="AW33" s="4">
        <v>0</v>
      </c>
      <c r="AX33" s="4">
        <v>0.53</v>
      </c>
      <c r="AY33">
        <v>0.85727272727272719</v>
      </c>
      <c r="AZ33" t="s">
        <v>69</v>
      </c>
      <c r="BA33" t="s">
        <v>199</v>
      </c>
      <c r="BB33">
        <v>1</v>
      </c>
      <c r="BC33" t="s">
        <v>272</v>
      </c>
      <c r="BD33">
        <v>5</v>
      </c>
      <c r="BE33">
        <v>33479.843999999997</v>
      </c>
      <c r="BF33">
        <v>0.12214707452041892</v>
      </c>
      <c r="BG33">
        <v>0.10471335570250458</v>
      </c>
      <c r="BH33">
        <v>238020.484</v>
      </c>
      <c r="BI33">
        <v>1.7181147316715818E-2</v>
      </c>
      <c r="BJ33">
        <v>1.4728929017875467E-2</v>
      </c>
      <c r="BK33">
        <v>1</v>
      </c>
      <c r="BL33" t="s">
        <v>69</v>
      </c>
      <c r="BM33">
        <v>0</v>
      </c>
      <c r="BN33" t="s">
        <v>308</v>
      </c>
    </row>
    <row r="34" spans="1:66">
      <c r="A34" s="138" t="str">
        <f t="shared" si="20"/>
        <v>도영운수</v>
      </c>
      <c r="B34" s="138" t="str">
        <f t="shared" si="1"/>
        <v>55</v>
      </c>
      <c r="C34" s="139" t="str">
        <f t="shared" si="21"/>
        <v>71바5898</v>
      </c>
      <c r="D34" s="114" t="str">
        <f t="shared" si="22"/>
        <v>대형</v>
      </c>
      <c r="E34" s="111" t="str">
        <f t="shared" si="16"/>
        <v>A</v>
      </c>
      <c r="F34" s="159">
        <f t="shared" si="17"/>
        <v>0.95318181818181813</v>
      </c>
      <c r="G34" s="160">
        <f t="shared" si="18"/>
        <v>2.097</v>
      </c>
      <c r="H34" s="161">
        <f t="shared" si="19"/>
        <v>2.2000000000000002</v>
      </c>
      <c r="I34" s="162">
        <f t="shared" si="23"/>
        <v>5592.7820000000002</v>
      </c>
      <c r="J34" s="163">
        <f t="shared" si="24"/>
        <v>1.0209050181146923E-2</v>
      </c>
      <c r="K34" s="163">
        <f t="shared" si="25"/>
        <v>0.37230364249032327</v>
      </c>
      <c r="L34" s="163">
        <f t="shared" si="26"/>
        <v>0.19936410895329015</v>
      </c>
      <c r="M34" s="164">
        <f t="shared" si="27"/>
        <v>13.282999999999999</v>
      </c>
      <c r="N34" s="165">
        <f t="shared" si="28"/>
        <v>4.4880000000000004</v>
      </c>
      <c r="O34" s="165">
        <f t="shared" si="29"/>
        <v>41.875</v>
      </c>
      <c r="P34" s="166">
        <f t="shared" si="30"/>
        <v>0</v>
      </c>
      <c r="Q34" s="167">
        <f t="shared" si="31"/>
        <v>76</v>
      </c>
      <c r="R34" s="168">
        <f t="shared" si="32"/>
        <v>26.744357918395878</v>
      </c>
      <c r="S34" s="140">
        <f t="shared" si="33"/>
        <v>251</v>
      </c>
      <c r="T34" s="140">
        <f t="shared" si="34"/>
        <v>2342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203</v>
      </c>
      <c r="Z34" s="4" t="s">
        <v>141</v>
      </c>
      <c r="AA34" s="4" t="s">
        <v>48</v>
      </c>
      <c r="AB34" s="4">
        <v>506</v>
      </c>
      <c r="AC34" s="4">
        <v>5592.7820000000002</v>
      </c>
      <c r="AD34" s="4">
        <v>2667.3939999999998</v>
      </c>
      <c r="AE34" s="4">
        <v>2.097</v>
      </c>
      <c r="AF34" s="4">
        <v>2.2000000000000002</v>
      </c>
      <c r="AG34" s="4">
        <v>13.282999999999999</v>
      </c>
      <c r="AH34" s="4">
        <v>338.66294499999998</v>
      </c>
      <c r="AI34" s="4">
        <v>3.457427</v>
      </c>
      <c r="AJ34" s="4">
        <v>126.085448</v>
      </c>
      <c r="AK34" s="4">
        <v>1115</v>
      </c>
      <c r="AL34" s="4">
        <v>251</v>
      </c>
      <c r="AM34" s="4">
        <v>2342</v>
      </c>
      <c r="AN34" s="4">
        <v>76</v>
      </c>
      <c r="AO34" s="4">
        <v>16.514301</v>
      </c>
      <c r="AP34" s="4">
        <v>2497.1</v>
      </c>
      <c r="AQ34" s="4">
        <v>0</v>
      </c>
      <c r="AR34" s="4">
        <v>7</v>
      </c>
      <c r="AS34" s="4">
        <v>4246</v>
      </c>
      <c r="AT34" s="4">
        <v>4.4880000000000004</v>
      </c>
      <c r="AU34" s="4">
        <v>41.875</v>
      </c>
      <c r="AV34" s="4">
        <v>24296</v>
      </c>
      <c r="AW34" s="4">
        <v>0</v>
      </c>
      <c r="AX34" s="4">
        <v>0.53</v>
      </c>
      <c r="AY34">
        <v>0.95318181818181813</v>
      </c>
      <c r="AZ34" t="s">
        <v>66</v>
      </c>
      <c r="BA34" t="s">
        <v>199</v>
      </c>
      <c r="BB34">
        <v>1</v>
      </c>
      <c r="BC34" t="s">
        <v>336</v>
      </c>
      <c r="BD34">
        <v>5</v>
      </c>
      <c r="BE34">
        <v>33479.843999999997</v>
      </c>
      <c r="BF34">
        <v>0.16704922519949617</v>
      </c>
      <c r="BG34">
        <v>0.15922828420151974</v>
      </c>
      <c r="BH34">
        <v>238020.484</v>
      </c>
      <c r="BI34">
        <v>2.3497061706672272E-2</v>
      </c>
      <c r="BJ34">
        <v>2.2396971999496251E-2</v>
      </c>
      <c r="BK34">
        <v>1</v>
      </c>
      <c r="BL34" t="s">
        <v>66</v>
      </c>
      <c r="BM34">
        <v>0</v>
      </c>
      <c r="BN34" t="s">
        <v>308</v>
      </c>
    </row>
    <row r="35" spans="1:66">
      <c r="A35" s="141" t="str">
        <f t="shared" si="20"/>
        <v>도영운수</v>
      </c>
      <c r="B35" s="141" t="str">
        <f t="shared" si="1"/>
        <v>55</v>
      </c>
      <c r="C35" s="142" t="str">
        <f t="shared" si="21"/>
        <v>71바5900</v>
      </c>
      <c r="D35" s="130" t="str">
        <f t="shared" si="22"/>
        <v>대형</v>
      </c>
      <c r="E35" s="127" t="str">
        <f t="shared" si="16"/>
        <v>C</v>
      </c>
      <c r="F35" s="149">
        <f t="shared" si="17"/>
        <v>0.85181818181818181</v>
      </c>
      <c r="G35" s="150">
        <f t="shared" si="18"/>
        <v>1.8740000000000001</v>
      </c>
      <c r="H35" s="151">
        <f t="shared" si="19"/>
        <v>2.2000000000000002</v>
      </c>
      <c r="I35" s="152">
        <f t="shared" si="23"/>
        <v>5546.86</v>
      </c>
      <c r="J35" s="153">
        <f t="shared" si="24"/>
        <v>3.0705450083647924E-2</v>
      </c>
      <c r="K35" s="153">
        <f t="shared" si="25"/>
        <v>0.37384083123005329</v>
      </c>
      <c r="L35" s="153">
        <f t="shared" si="26"/>
        <v>0.23526824185214698</v>
      </c>
      <c r="M35" s="154">
        <f t="shared" si="27"/>
        <v>15.862</v>
      </c>
      <c r="N35" s="155">
        <f t="shared" si="28"/>
        <v>1.0640000000000001</v>
      </c>
      <c r="O35" s="155">
        <f t="shared" si="29"/>
        <v>65.099999999999994</v>
      </c>
      <c r="P35" s="156">
        <f t="shared" si="30"/>
        <v>0</v>
      </c>
      <c r="Q35" s="157">
        <f t="shared" si="31"/>
        <v>76</v>
      </c>
      <c r="R35" s="158">
        <f t="shared" si="32"/>
        <v>27.464378304835478</v>
      </c>
      <c r="S35" s="143">
        <f t="shared" si="33"/>
        <v>59</v>
      </c>
      <c r="T35" s="143">
        <f t="shared" si="34"/>
        <v>3611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204</v>
      </c>
      <c r="Z35" s="4" t="s">
        <v>141</v>
      </c>
      <c r="AA35" s="4" t="s">
        <v>48</v>
      </c>
      <c r="AB35" s="4">
        <v>506</v>
      </c>
      <c r="AC35" s="4">
        <v>5546.86</v>
      </c>
      <c r="AD35" s="4">
        <v>2959.5740000000001</v>
      </c>
      <c r="AE35" s="4">
        <v>1.8740000000000001</v>
      </c>
      <c r="AF35" s="4">
        <v>2.2000000000000002</v>
      </c>
      <c r="AG35" s="4">
        <v>15.862</v>
      </c>
      <c r="AH35" s="4">
        <v>339.17936300000002</v>
      </c>
      <c r="AI35" s="4">
        <v>10.414655</v>
      </c>
      <c r="AJ35" s="4">
        <v>126.79909499999999</v>
      </c>
      <c r="AK35" s="4">
        <v>1305</v>
      </c>
      <c r="AL35" s="4">
        <v>59</v>
      </c>
      <c r="AM35" s="4">
        <v>3611</v>
      </c>
      <c r="AN35" s="4">
        <v>76</v>
      </c>
      <c r="AO35" s="4">
        <v>16.353766</v>
      </c>
      <c r="AP35" s="4">
        <v>5169.8999999999996</v>
      </c>
      <c r="AQ35" s="4">
        <v>0</v>
      </c>
      <c r="AR35" s="4">
        <v>4</v>
      </c>
      <c r="AS35" s="4">
        <v>1341</v>
      </c>
      <c r="AT35" s="4">
        <v>1.0640000000000001</v>
      </c>
      <c r="AU35" s="4">
        <v>65.099999999999994</v>
      </c>
      <c r="AV35" s="4">
        <v>43390</v>
      </c>
      <c r="AW35" s="4">
        <v>0</v>
      </c>
      <c r="AX35" s="4">
        <v>0.52</v>
      </c>
      <c r="AY35">
        <v>0.85181818181818181</v>
      </c>
      <c r="AZ35" t="s">
        <v>69</v>
      </c>
      <c r="BA35" t="s">
        <v>199</v>
      </c>
      <c r="BB35">
        <v>2</v>
      </c>
      <c r="BC35" t="s">
        <v>334</v>
      </c>
      <c r="BD35">
        <v>5</v>
      </c>
      <c r="BE35">
        <v>33479.843999999997</v>
      </c>
      <c r="BF35">
        <v>0.16567759395772574</v>
      </c>
      <c r="BG35">
        <v>0.14112718685308093</v>
      </c>
      <c r="BH35">
        <v>238020.484</v>
      </c>
      <c r="BI35">
        <v>2.3304128732046438E-2</v>
      </c>
      <c r="BJ35">
        <v>1.9850880565388647E-2</v>
      </c>
      <c r="BK35">
        <v>1</v>
      </c>
      <c r="BL35" t="s">
        <v>69</v>
      </c>
      <c r="BM35">
        <v>0</v>
      </c>
      <c r="BN35" t="s">
        <v>308</v>
      </c>
    </row>
    <row r="36" spans="1:66">
      <c r="A36" s="138" t="str">
        <f t="shared" si="20"/>
        <v>도영운수</v>
      </c>
      <c r="B36" s="138" t="str">
        <f t="shared" si="1"/>
        <v>65</v>
      </c>
      <c r="C36" s="139" t="str">
        <f t="shared" si="21"/>
        <v>71바5877</v>
      </c>
      <c r="D36" s="114" t="str">
        <f t="shared" si="22"/>
        <v>대형</v>
      </c>
      <c r="E36" s="111" t="str">
        <f t="shared" si="16"/>
        <v>F</v>
      </c>
      <c r="F36" s="159">
        <f t="shared" si="17"/>
        <v>0.78559999999999997</v>
      </c>
      <c r="G36" s="160">
        <f t="shared" si="18"/>
        <v>1.964</v>
      </c>
      <c r="H36" s="161">
        <f t="shared" si="19"/>
        <v>2.5</v>
      </c>
      <c r="I36" s="162">
        <f t="shared" si="23"/>
        <v>5796.433</v>
      </c>
      <c r="J36" s="163">
        <f t="shared" si="24"/>
        <v>6.3031390007437169E-2</v>
      </c>
      <c r="K36" s="163">
        <f t="shared" si="25"/>
        <v>0.34808208424264037</v>
      </c>
      <c r="L36" s="163">
        <f t="shared" si="26"/>
        <v>0.18287108640779598</v>
      </c>
      <c r="M36" s="164">
        <f t="shared" si="27"/>
        <v>15.984999999999999</v>
      </c>
      <c r="N36" s="165">
        <f t="shared" si="28"/>
        <v>2.3639999999999999</v>
      </c>
      <c r="O36" s="165">
        <f t="shared" si="29"/>
        <v>26.827000000000002</v>
      </c>
      <c r="P36" s="166">
        <f t="shared" si="30"/>
        <v>0</v>
      </c>
      <c r="Q36" s="167">
        <f t="shared" si="31"/>
        <v>76</v>
      </c>
      <c r="R36" s="168">
        <f t="shared" si="32"/>
        <v>28.396437922195222</v>
      </c>
      <c r="S36" s="140">
        <f t="shared" si="33"/>
        <v>137</v>
      </c>
      <c r="T36" s="140">
        <f t="shared" si="34"/>
        <v>1555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205</v>
      </c>
      <c r="Z36" t="s">
        <v>141</v>
      </c>
      <c r="AA36" t="s">
        <v>48</v>
      </c>
      <c r="AB36">
        <v>506</v>
      </c>
      <c r="AC36" s="1">
        <v>5796.433</v>
      </c>
      <c r="AD36" s="1">
        <v>2950.6619999999998</v>
      </c>
      <c r="AE36" s="28">
        <v>1.964</v>
      </c>
      <c r="AF36">
        <v>2.5</v>
      </c>
      <c r="AG36">
        <v>15.984999999999999</v>
      </c>
      <c r="AH36">
        <v>346.62935399999998</v>
      </c>
      <c r="AI36">
        <v>21.84853</v>
      </c>
      <c r="AJ36">
        <v>120.655468</v>
      </c>
      <c r="AK36">
        <v>1060</v>
      </c>
      <c r="AL36">
        <v>137</v>
      </c>
      <c r="AM36">
        <v>1555</v>
      </c>
      <c r="AN36">
        <v>76</v>
      </c>
      <c r="AO36">
        <v>16.722279</v>
      </c>
      <c r="AP36">
        <v>6167.2</v>
      </c>
      <c r="AQ36">
        <v>0</v>
      </c>
      <c r="AR36">
        <v>35</v>
      </c>
      <c r="AS36">
        <v>10550</v>
      </c>
      <c r="AT36">
        <v>2.3639999999999999</v>
      </c>
      <c r="AU36">
        <v>26.827000000000002</v>
      </c>
      <c r="AV36">
        <v>0</v>
      </c>
      <c r="AW36">
        <v>0</v>
      </c>
      <c r="AX36">
        <v>0.53</v>
      </c>
      <c r="AY36">
        <v>0.78559999999999997</v>
      </c>
      <c r="AZ36" t="s">
        <v>70</v>
      </c>
      <c r="BA36" t="s">
        <v>206</v>
      </c>
      <c r="BB36">
        <v>1</v>
      </c>
      <c r="BC36" t="s">
        <v>273</v>
      </c>
      <c r="BD36">
        <v>1</v>
      </c>
      <c r="BE36">
        <v>37335.292999999998</v>
      </c>
      <c r="BF36">
        <v>0.15525344879441552</v>
      </c>
      <c r="BG36">
        <v>0.12196710937289283</v>
      </c>
      <c r="BH36">
        <v>238020.484</v>
      </c>
      <c r="BI36">
        <v>2.4352664537897504E-2</v>
      </c>
      <c r="BJ36">
        <v>1.9131453260972278E-2</v>
      </c>
      <c r="BK36">
        <v>1</v>
      </c>
      <c r="BL36" t="s">
        <v>70</v>
      </c>
      <c r="BM36">
        <v>0</v>
      </c>
      <c r="BN36" t="s">
        <v>308</v>
      </c>
    </row>
    <row r="37" spans="1:66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71바5878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0.75439999999999996</v>
      </c>
      <c r="G37" s="150">
        <f t="shared" si="18"/>
        <v>1.8859999999999999</v>
      </c>
      <c r="H37" s="151">
        <f t="shared" si="19"/>
        <v>2.5</v>
      </c>
      <c r="I37" s="152">
        <f t="shared" si="23"/>
        <v>5648.9849999999997</v>
      </c>
      <c r="J37" s="153">
        <f t="shared" si="24"/>
        <v>3.8622705338225143E-2</v>
      </c>
      <c r="K37" s="153">
        <f t="shared" si="25"/>
        <v>0.38677927886283392</v>
      </c>
      <c r="L37" s="153">
        <f t="shared" si="26"/>
        <v>0.18605112245828234</v>
      </c>
      <c r="M37" s="154">
        <f t="shared" si="27"/>
        <v>16.366</v>
      </c>
      <c r="N37" s="155">
        <f t="shared" si="28"/>
        <v>4.4960000000000004</v>
      </c>
      <c r="O37" s="155">
        <f t="shared" si="29"/>
        <v>89.980999999999995</v>
      </c>
      <c r="P37" s="156">
        <f t="shared" si="30"/>
        <v>0</v>
      </c>
      <c r="Q37" s="157">
        <f t="shared" si="31"/>
        <v>77</v>
      </c>
      <c r="R37" s="158">
        <f t="shared" si="32"/>
        <v>28.248717390309647</v>
      </c>
      <c r="S37" s="143">
        <f t="shared" si="33"/>
        <v>254</v>
      </c>
      <c r="T37" s="143">
        <f t="shared" si="34"/>
        <v>5083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207</v>
      </c>
      <c r="Z37" s="4" t="s">
        <v>141</v>
      </c>
      <c r="AA37" s="4" t="s">
        <v>48</v>
      </c>
      <c r="AB37" s="4">
        <v>506</v>
      </c>
      <c r="AC37" s="4">
        <v>5648.9849999999997</v>
      </c>
      <c r="AD37" s="4">
        <v>2995.355</v>
      </c>
      <c r="AE37" s="4">
        <v>1.8859999999999999</v>
      </c>
      <c r="AF37" s="4">
        <v>2.5</v>
      </c>
      <c r="AG37" s="4">
        <v>16.366</v>
      </c>
      <c r="AH37" s="4">
        <v>348.022695</v>
      </c>
      <c r="AI37" s="4">
        <v>13.441578</v>
      </c>
      <c r="AJ37" s="4">
        <v>134.607967</v>
      </c>
      <c r="AK37" s="4">
        <v>1051</v>
      </c>
      <c r="AL37" s="4">
        <v>254</v>
      </c>
      <c r="AM37" s="4">
        <v>5083</v>
      </c>
      <c r="AN37" s="4">
        <v>77</v>
      </c>
      <c r="AO37" s="4">
        <v>16.231656000000001</v>
      </c>
      <c r="AP37" s="4">
        <v>8086.9</v>
      </c>
      <c r="AQ37" s="4">
        <v>0</v>
      </c>
      <c r="AR37" s="4">
        <v>52</v>
      </c>
      <c r="AS37" s="4">
        <v>15864</v>
      </c>
      <c r="AT37" s="4">
        <v>4.4960000000000004</v>
      </c>
      <c r="AU37" s="4">
        <v>89.980999999999995</v>
      </c>
      <c r="AV37" s="4">
        <v>0</v>
      </c>
      <c r="AW37" s="4">
        <v>0</v>
      </c>
      <c r="AX37" s="4">
        <v>0.52</v>
      </c>
      <c r="AY37">
        <v>0.75439999999999996</v>
      </c>
      <c r="AZ37" t="s">
        <v>70</v>
      </c>
      <c r="BA37" t="s">
        <v>206</v>
      </c>
      <c r="BB37">
        <v>3</v>
      </c>
      <c r="BC37" t="s">
        <v>290</v>
      </c>
      <c r="BD37">
        <v>1</v>
      </c>
      <c r="BE37">
        <v>37335.292999999998</v>
      </c>
      <c r="BF37">
        <v>0.15130415609702058</v>
      </c>
      <c r="BG37">
        <v>0.11414385535959232</v>
      </c>
      <c r="BH37">
        <v>238020.484</v>
      </c>
      <c r="BI37">
        <v>2.3733188442722434E-2</v>
      </c>
      <c r="BJ37">
        <v>1.7904317361189803E-2</v>
      </c>
      <c r="BK37">
        <v>1</v>
      </c>
      <c r="BL37" t="s">
        <v>70</v>
      </c>
      <c r="BM37">
        <v>0</v>
      </c>
      <c r="BN37" t="s">
        <v>308</v>
      </c>
    </row>
    <row r="38" spans="1:66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71바5879</v>
      </c>
      <c r="D38" s="114" t="str">
        <f t="shared" si="22"/>
        <v>대형</v>
      </c>
      <c r="E38" s="111" t="str">
        <f t="shared" si="16"/>
        <v>C</v>
      </c>
      <c r="F38" s="159">
        <f t="shared" si="17"/>
        <v>0.87360000000000004</v>
      </c>
      <c r="G38" s="160">
        <f t="shared" si="18"/>
        <v>2.1840000000000002</v>
      </c>
      <c r="H38" s="161">
        <f t="shared" si="19"/>
        <v>2.5</v>
      </c>
      <c r="I38" s="162">
        <f t="shared" si="23"/>
        <v>4817.9920000000002</v>
      </c>
      <c r="J38" s="163">
        <f t="shared" si="24"/>
        <v>3.931811845529843E-2</v>
      </c>
      <c r="K38" s="163">
        <f t="shared" si="25"/>
        <v>0.36864291268192961</v>
      </c>
      <c r="L38" s="163">
        <f t="shared" si="26"/>
        <v>0.21398956245672471</v>
      </c>
      <c r="M38" s="164">
        <f t="shared" si="27"/>
        <v>13.94</v>
      </c>
      <c r="N38" s="165">
        <f t="shared" si="28"/>
        <v>2.0339999999999998</v>
      </c>
      <c r="O38" s="165">
        <f t="shared" si="29"/>
        <v>36.883000000000003</v>
      </c>
      <c r="P38" s="166">
        <f t="shared" si="30"/>
        <v>0</v>
      </c>
      <c r="Q38" s="167">
        <f t="shared" si="31"/>
        <v>74</v>
      </c>
      <c r="R38" s="168">
        <f t="shared" si="32"/>
        <v>28.234823639888546</v>
      </c>
      <c r="S38" s="140">
        <f t="shared" si="33"/>
        <v>98</v>
      </c>
      <c r="T38" s="140">
        <f t="shared" si="34"/>
        <v>1777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208</v>
      </c>
      <c r="Z38" s="4" t="s">
        <v>141</v>
      </c>
      <c r="AA38" s="4" t="s">
        <v>48</v>
      </c>
      <c r="AB38" s="4">
        <v>506</v>
      </c>
      <c r="AC38" s="4">
        <v>4817.9920000000002</v>
      </c>
      <c r="AD38" s="4">
        <v>2205.5770000000002</v>
      </c>
      <c r="AE38" s="4">
        <v>2.1840000000000002</v>
      </c>
      <c r="AF38" s="4">
        <v>2.5</v>
      </c>
      <c r="AG38" s="4">
        <v>13.94</v>
      </c>
      <c r="AH38" s="4">
        <v>288.22437200000002</v>
      </c>
      <c r="AI38" s="4">
        <v>11.33244</v>
      </c>
      <c r="AJ38" s="4">
        <v>106.25187200000001</v>
      </c>
      <c r="AK38" s="4">
        <v>1031</v>
      </c>
      <c r="AL38" s="4">
        <v>98</v>
      </c>
      <c r="AM38" s="4">
        <v>1777</v>
      </c>
      <c r="AN38" s="4">
        <v>74</v>
      </c>
      <c r="AO38" s="4">
        <v>16.716114999999999</v>
      </c>
      <c r="AP38" s="4">
        <v>4068.7</v>
      </c>
      <c r="AQ38" s="4">
        <v>0</v>
      </c>
      <c r="AR38" s="4">
        <v>18</v>
      </c>
      <c r="AS38" s="4">
        <v>13893</v>
      </c>
      <c r="AT38" s="4">
        <v>2.0339999999999998</v>
      </c>
      <c r="AU38" s="4">
        <v>36.883000000000003</v>
      </c>
      <c r="AV38" s="4">
        <v>25210</v>
      </c>
      <c r="AW38" s="4">
        <v>0</v>
      </c>
      <c r="AX38" s="4">
        <v>0.54</v>
      </c>
      <c r="AY38">
        <v>0.87360000000000004</v>
      </c>
      <c r="AZ38" t="s">
        <v>69</v>
      </c>
      <c r="BA38" t="s">
        <v>206</v>
      </c>
      <c r="BB38">
        <v>1</v>
      </c>
      <c r="BC38" t="s">
        <v>212</v>
      </c>
      <c r="BD38">
        <v>4</v>
      </c>
      <c r="BE38">
        <v>37335.292999999998</v>
      </c>
      <c r="BF38">
        <v>0.12904658334943295</v>
      </c>
      <c r="BG38">
        <v>0.11273509521406463</v>
      </c>
      <c r="BH38">
        <v>238020.484</v>
      </c>
      <c r="BI38">
        <v>2.0241921699478607E-2</v>
      </c>
      <c r="BJ38">
        <v>1.768334279666451E-2</v>
      </c>
      <c r="BK38">
        <v>1</v>
      </c>
      <c r="BL38" t="s">
        <v>69</v>
      </c>
      <c r="BM38">
        <v>0</v>
      </c>
      <c r="BN38" t="s">
        <v>308</v>
      </c>
    </row>
    <row r="39" spans="1:66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71바5885</v>
      </c>
      <c r="D39" s="130" t="str">
        <f t="shared" si="22"/>
        <v>대형</v>
      </c>
      <c r="E39" s="127" t="str">
        <f t="shared" si="16"/>
        <v>F</v>
      </c>
      <c r="F39" s="149">
        <f t="shared" si="17"/>
        <v>0.75</v>
      </c>
      <c r="G39" s="150">
        <f t="shared" si="18"/>
        <v>1.875</v>
      </c>
      <c r="H39" s="151">
        <f t="shared" si="19"/>
        <v>2.5</v>
      </c>
      <c r="I39" s="152">
        <f t="shared" si="23"/>
        <v>5573.3519999999999</v>
      </c>
      <c r="J39" s="153">
        <f t="shared" si="24"/>
        <v>6.4283326658942472E-2</v>
      </c>
      <c r="K39" s="153">
        <f t="shared" si="25"/>
        <v>0.39059719684981281</v>
      </c>
      <c r="L39" s="153">
        <f t="shared" si="26"/>
        <v>0.19682948430316263</v>
      </c>
      <c r="M39" s="154">
        <f t="shared" si="27"/>
        <v>19.423999999999999</v>
      </c>
      <c r="N39" s="155">
        <f t="shared" si="28"/>
        <v>6.7460000000000004</v>
      </c>
      <c r="O39" s="155">
        <f t="shared" si="29"/>
        <v>116.57299999999999</v>
      </c>
      <c r="P39" s="156">
        <f t="shared" si="30"/>
        <v>0</v>
      </c>
      <c r="Q39" s="157">
        <f t="shared" si="31"/>
        <v>81</v>
      </c>
      <c r="R39" s="158">
        <f t="shared" si="32"/>
        <v>30.026220398935184</v>
      </c>
      <c r="S39" s="143">
        <f t="shared" si="33"/>
        <v>376</v>
      </c>
      <c r="T39" s="143">
        <f t="shared" si="34"/>
        <v>6497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209</v>
      </c>
      <c r="Z39" t="s">
        <v>141</v>
      </c>
      <c r="AA39" t="s">
        <v>48</v>
      </c>
      <c r="AB39">
        <v>506</v>
      </c>
      <c r="AC39" s="1">
        <v>5573.3519999999999</v>
      </c>
      <c r="AD39" s="1">
        <v>2972.011</v>
      </c>
      <c r="AE39" s="28">
        <v>1.875</v>
      </c>
      <c r="AF39">
        <v>2.5</v>
      </c>
      <c r="AG39">
        <v>19.423999999999999</v>
      </c>
      <c r="AH39">
        <v>340.50547999999998</v>
      </c>
      <c r="AI39">
        <v>21.888825000000001</v>
      </c>
      <c r="AJ39">
        <v>133.000486</v>
      </c>
      <c r="AK39">
        <v>1097</v>
      </c>
      <c r="AL39">
        <v>376</v>
      </c>
      <c r="AM39">
        <v>6497</v>
      </c>
      <c r="AN39">
        <v>81</v>
      </c>
      <c r="AO39">
        <v>16.367877</v>
      </c>
      <c r="AP39">
        <v>11979.5</v>
      </c>
      <c r="AQ39">
        <v>0</v>
      </c>
      <c r="AR39">
        <v>60</v>
      </c>
      <c r="AS39">
        <v>47855</v>
      </c>
      <c r="AT39">
        <v>6.7460000000000004</v>
      </c>
      <c r="AU39">
        <v>116.57299999999999</v>
      </c>
      <c r="AV39">
        <v>1808</v>
      </c>
      <c r="AW39">
        <v>0</v>
      </c>
      <c r="AX39">
        <v>0.55000000000000004</v>
      </c>
      <c r="AY39">
        <v>0.75</v>
      </c>
      <c r="AZ39" t="s">
        <v>70</v>
      </c>
      <c r="BA39" t="s">
        <v>206</v>
      </c>
      <c r="BB39">
        <v>5</v>
      </c>
      <c r="BC39" t="s">
        <v>319</v>
      </c>
      <c r="BD39">
        <v>3</v>
      </c>
      <c r="BE39">
        <v>37335.292999999998</v>
      </c>
      <c r="BF39">
        <v>0.1492783785036855</v>
      </c>
      <c r="BG39">
        <v>0.11195878387776412</v>
      </c>
      <c r="BH39">
        <v>238020.484</v>
      </c>
      <c r="BI39">
        <v>2.3415430077018077E-2</v>
      </c>
      <c r="BJ39">
        <v>1.7561572557763559E-2</v>
      </c>
      <c r="BK39">
        <v>1</v>
      </c>
      <c r="BL39" t="s">
        <v>70</v>
      </c>
      <c r="BM39">
        <v>0</v>
      </c>
      <c r="BN39" t="s">
        <v>308</v>
      </c>
    </row>
    <row r="40" spans="1:66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71바5887</v>
      </c>
      <c r="D40" s="114" t="str">
        <f t="shared" si="22"/>
        <v>대형</v>
      </c>
      <c r="E40" s="111" t="str">
        <f t="shared" si="16"/>
        <v>F</v>
      </c>
      <c r="F40" s="159">
        <f t="shared" si="17"/>
        <v>0.75319999999999998</v>
      </c>
      <c r="G40" s="160">
        <f t="shared" si="18"/>
        <v>1.883</v>
      </c>
      <c r="H40" s="161">
        <f t="shared" si="19"/>
        <v>2.5</v>
      </c>
      <c r="I40" s="162">
        <f t="shared" si="23"/>
        <v>5033.3059999999996</v>
      </c>
      <c r="J40" s="163">
        <f t="shared" si="24"/>
        <v>4.512051906949574E-2</v>
      </c>
      <c r="K40" s="163">
        <f t="shared" si="25"/>
        <v>0.38884804724773542</v>
      </c>
      <c r="L40" s="163">
        <f t="shared" si="26"/>
        <v>0.21655746739816734</v>
      </c>
      <c r="M40" s="164">
        <f t="shared" si="27"/>
        <v>19.600999999999999</v>
      </c>
      <c r="N40" s="165">
        <f t="shared" si="28"/>
        <v>2.5230000000000001</v>
      </c>
      <c r="O40" s="165">
        <f t="shared" si="29"/>
        <v>46.012999999999998</v>
      </c>
      <c r="P40" s="166">
        <f t="shared" si="30"/>
        <v>0</v>
      </c>
      <c r="Q40" s="167">
        <f t="shared" si="31"/>
        <v>75</v>
      </c>
      <c r="R40" s="168">
        <f t="shared" si="32"/>
        <v>28.297392245465705</v>
      </c>
      <c r="S40" s="140">
        <f t="shared" si="33"/>
        <v>127</v>
      </c>
      <c r="T40" s="140">
        <f t="shared" si="34"/>
        <v>2316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210</v>
      </c>
      <c r="Z40" s="4" t="s">
        <v>141</v>
      </c>
      <c r="AA40" s="4" t="s">
        <v>48</v>
      </c>
      <c r="AB40" s="4">
        <v>506</v>
      </c>
      <c r="AC40" s="4">
        <v>5033.3059999999996</v>
      </c>
      <c r="AD40" s="4">
        <v>2673.47</v>
      </c>
      <c r="AE40" s="4">
        <v>1.883</v>
      </c>
      <c r="AF40" s="4">
        <v>2.5</v>
      </c>
      <c r="AG40" s="4">
        <v>19.600999999999999</v>
      </c>
      <c r="AH40" s="4">
        <v>314.24354799999998</v>
      </c>
      <c r="AI40" s="4">
        <v>14.178832</v>
      </c>
      <c r="AJ40" s="4">
        <v>122.19298999999999</v>
      </c>
      <c r="AK40" s="4">
        <v>1090</v>
      </c>
      <c r="AL40" s="4">
        <v>127</v>
      </c>
      <c r="AM40" s="4">
        <v>2316</v>
      </c>
      <c r="AN40" s="4">
        <v>75</v>
      </c>
      <c r="AO40" s="4">
        <v>16.017213000000002</v>
      </c>
      <c r="AP40" s="4">
        <v>5868.5</v>
      </c>
      <c r="AQ40" s="4">
        <v>0</v>
      </c>
      <c r="AR40" s="4">
        <v>49</v>
      </c>
      <c r="AS40" s="4">
        <v>54644</v>
      </c>
      <c r="AT40" s="4">
        <v>2.5230000000000001</v>
      </c>
      <c r="AU40" s="4">
        <v>46.012999999999998</v>
      </c>
      <c r="AV40" s="4">
        <v>1059</v>
      </c>
      <c r="AW40" s="4">
        <v>0</v>
      </c>
      <c r="AX40" s="4">
        <v>0.59</v>
      </c>
      <c r="AY40">
        <v>0.75319999999999998</v>
      </c>
      <c r="AZ40" t="s">
        <v>70</v>
      </c>
      <c r="BA40" t="s">
        <v>206</v>
      </c>
      <c r="BB40">
        <v>4</v>
      </c>
      <c r="BC40" t="s">
        <v>289</v>
      </c>
      <c r="BD40">
        <v>2</v>
      </c>
      <c r="BE40">
        <v>37335.292999999998</v>
      </c>
      <c r="BF40">
        <v>0.1348136199172188</v>
      </c>
      <c r="BG40">
        <v>0.1015416185216492</v>
      </c>
      <c r="BH40">
        <v>238020.484</v>
      </c>
      <c r="BI40">
        <v>2.1146524515091733E-2</v>
      </c>
      <c r="BJ40">
        <v>1.5927562264767093E-2</v>
      </c>
      <c r="BK40">
        <v>1</v>
      </c>
      <c r="BL40" t="s">
        <v>70</v>
      </c>
      <c r="BM40">
        <v>0</v>
      </c>
      <c r="BN40" t="s">
        <v>308</v>
      </c>
    </row>
    <row r="41" spans="1:66">
      <c r="A41" s="141" t="str">
        <f t="shared" si="20"/>
        <v>도영운수</v>
      </c>
      <c r="B41" s="141" t="str">
        <f t="shared" si="1"/>
        <v>65</v>
      </c>
      <c r="C41" s="142" t="str">
        <f t="shared" si="21"/>
        <v>71바5888</v>
      </c>
      <c r="D41" s="130" t="str">
        <f t="shared" si="22"/>
        <v>대형</v>
      </c>
      <c r="E41" s="127" t="str">
        <f t="shared" si="16"/>
        <v>F</v>
      </c>
      <c r="F41" s="149">
        <f t="shared" si="17"/>
        <v>0.78360000000000007</v>
      </c>
      <c r="G41" s="150">
        <f t="shared" si="18"/>
        <v>1.9590000000000001</v>
      </c>
      <c r="H41" s="151">
        <f t="shared" si="19"/>
        <v>2.5</v>
      </c>
      <c r="I41" s="152">
        <f t="shared" si="23"/>
        <v>4388.4309999999996</v>
      </c>
      <c r="J41" s="153">
        <f t="shared" si="24"/>
        <v>4.4638658823505858E-2</v>
      </c>
      <c r="K41" s="153">
        <f t="shared" si="25"/>
        <v>0.38521685755565271</v>
      </c>
      <c r="L41" s="153">
        <f t="shared" si="26"/>
        <v>0.13626738121210064</v>
      </c>
      <c r="M41" s="154">
        <f t="shared" si="27"/>
        <v>16.678999999999998</v>
      </c>
      <c r="N41" s="155">
        <f t="shared" si="28"/>
        <v>1.0249999999999999</v>
      </c>
      <c r="O41" s="155">
        <f t="shared" si="29"/>
        <v>49.402999999999999</v>
      </c>
      <c r="P41" s="156">
        <f t="shared" si="30"/>
        <v>0</v>
      </c>
      <c r="Q41" s="157">
        <f t="shared" si="31"/>
        <v>75</v>
      </c>
      <c r="R41" s="158">
        <f t="shared" si="32"/>
        <v>28.638922379077282</v>
      </c>
      <c r="S41" s="143">
        <f t="shared" si="33"/>
        <v>45</v>
      </c>
      <c r="T41" s="143">
        <f t="shared" si="34"/>
        <v>2168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211</v>
      </c>
      <c r="Z41" s="4" t="s">
        <v>141</v>
      </c>
      <c r="AA41" s="4" t="s">
        <v>48</v>
      </c>
      <c r="AB41" s="4">
        <v>506</v>
      </c>
      <c r="AC41" s="4">
        <v>4388.4309999999996</v>
      </c>
      <c r="AD41" s="4">
        <v>2239.9479999999999</v>
      </c>
      <c r="AE41" s="4">
        <v>1.9590000000000001</v>
      </c>
      <c r="AF41" s="4">
        <v>2.5</v>
      </c>
      <c r="AG41" s="4">
        <v>16.678999999999998</v>
      </c>
      <c r="AH41" s="4">
        <v>268.76188300000001</v>
      </c>
      <c r="AI41" s="4">
        <v>11.997170000000001</v>
      </c>
      <c r="AJ41" s="4">
        <v>103.53160800000001</v>
      </c>
      <c r="AK41" s="4">
        <v>598</v>
      </c>
      <c r="AL41" s="4">
        <v>45</v>
      </c>
      <c r="AM41" s="4">
        <v>2168</v>
      </c>
      <c r="AN41" s="4">
        <v>75</v>
      </c>
      <c r="AO41" s="4">
        <v>16.328323000000001</v>
      </c>
      <c r="AP41" s="4">
        <v>6358.6</v>
      </c>
      <c r="AQ41" s="4">
        <v>0</v>
      </c>
      <c r="AR41" s="4">
        <v>31</v>
      </c>
      <c r="AS41" s="4">
        <v>22706</v>
      </c>
      <c r="AT41" s="4">
        <v>1.0249999999999999</v>
      </c>
      <c r="AU41" s="4">
        <v>49.402999999999999</v>
      </c>
      <c r="AV41" s="4">
        <v>31642</v>
      </c>
      <c r="AW41" s="4">
        <v>0</v>
      </c>
      <c r="AX41" s="4">
        <v>0.54</v>
      </c>
      <c r="AY41">
        <v>0.78360000000000007</v>
      </c>
      <c r="AZ41" t="s">
        <v>70</v>
      </c>
      <c r="BA41" t="s">
        <v>206</v>
      </c>
      <c r="BB41">
        <v>2</v>
      </c>
      <c r="BC41" t="s">
        <v>288</v>
      </c>
      <c r="BD41">
        <v>4</v>
      </c>
      <c r="BE41">
        <v>37335.292999999998</v>
      </c>
      <c r="BF41">
        <v>0.11754108907086921</v>
      </c>
      <c r="BG41">
        <v>9.2105197395933119E-2</v>
      </c>
      <c r="BH41">
        <v>238020.484</v>
      </c>
      <c r="BI41">
        <v>1.8437198875706846E-2</v>
      </c>
      <c r="BJ41">
        <v>1.4447389039003885E-2</v>
      </c>
      <c r="BK41">
        <v>1</v>
      </c>
      <c r="BL41" t="s">
        <v>70</v>
      </c>
      <c r="BM41">
        <v>0</v>
      </c>
      <c r="BN41" t="s">
        <v>308</v>
      </c>
    </row>
    <row r="42" spans="1:66">
      <c r="A42" s="138" t="str">
        <f t="shared" si="20"/>
        <v>도영운수</v>
      </c>
      <c r="B42" s="138" t="str">
        <f t="shared" si="1"/>
        <v>65</v>
      </c>
      <c r="C42" s="139" t="str">
        <f t="shared" si="21"/>
        <v>75아1109</v>
      </c>
      <c r="D42" s="114" t="str">
        <f t="shared" si="22"/>
        <v>대형</v>
      </c>
      <c r="E42" s="111" t="str">
        <f t="shared" si="16"/>
        <v>B</v>
      </c>
      <c r="F42" s="159">
        <f t="shared" si="17"/>
        <v>0.9375</v>
      </c>
      <c r="G42" s="160">
        <f t="shared" si="18"/>
        <v>2.25</v>
      </c>
      <c r="H42" s="161">
        <f t="shared" si="19"/>
        <v>2.4</v>
      </c>
      <c r="I42" s="162">
        <f t="shared" si="23"/>
        <v>6076.7939999999999</v>
      </c>
      <c r="J42" s="163">
        <f t="shared" si="24"/>
        <v>5.4509663050353492E-2</v>
      </c>
      <c r="K42" s="163">
        <f t="shared" si="25"/>
        <v>0.35587709130452844</v>
      </c>
      <c r="L42" s="163">
        <f t="shared" si="26"/>
        <v>0.20142199982424944</v>
      </c>
      <c r="M42" s="164">
        <f t="shared" si="27"/>
        <v>17.645</v>
      </c>
      <c r="N42" s="165">
        <f t="shared" si="28"/>
        <v>4.7889999999999997</v>
      </c>
      <c r="O42" s="165">
        <f t="shared" si="29"/>
        <v>42.16</v>
      </c>
      <c r="P42" s="166">
        <f t="shared" si="30"/>
        <v>0</v>
      </c>
      <c r="Q42" s="167">
        <f t="shared" si="31"/>
        <v>75</v>
      </c>
      <c r="R42" s="168">
        <f t="shared" si="32"/>
        <v>28.881898696982496</v>
      </c>
      <c r="S42" s="140">
        <f t="shared" si="33"/>
        <v>291</v>
      </c>
      <c r="T42" s="140">
        <f t="shared" si="34"/>
        <v>2562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213</v>
      </c>
      <c r="Z42" s="4" t="s">
        <v>141</v>
      </c>
      <c r="AA42" s="4" t="s">
        <v>48</v>
      </c>
      <c r="AB42" s="4">
        <v>506</v>
      </c>
      <c r="AC42" s="4">
        <v>6076.7939999999999</v>
      </c>
      <c r="AD42" s="4">
        <v>2700.473</v>
      </c>
      <c r="AE42" s="4">
        <v>2.25</v>
      </c>
      <c r="AF42" s="4">
        <v>2.4</v>
      </c>
      <c r="AG42" s="4">
        <v>17.645</v>
      </c>
      <c r="AH42" s="4">
        <v>356.84658300000001</v>
      </c>
      <c r="AI42" s="4">
        <v>19.451587</v>
      </c>
      <c r="AJ42" s="4">
        <v>126.99352399999999</v>
      </c>
      <c r="AK42" s="4">
        <v>1224</v>
      </c>
      <c r="AL42" s="4">
        <v>291</v>
      </c>
      <c r="AM42" s="4">
        <v>2562</v>
      </c>
      <c r="AN42" s="4">
        <v>75</v>
      </c>
      <c r="AO42" s="4">
        <v>17.029150000000001</v>
      </c>
      <c r="AP42" s="4">
        <v>6219.3</v>
      </c>
      <c r="AQ42" s="4">
        <v>0</v>
      </c>
      <c r="AR42" s="4">
        <v>37</v>
      </c>
      <c r="AS42" s="4">
        <v>18841</v>
      </c>
      <c r="AT42" s="4">
        <v>4.7889999999999997</v>
      </c>
      <c r="AU42" s="4">
        <v>42.16</v>
      </c>
      <c r="AV42" s="4">
        <v>2448</v>
      </c>
      <c r="AW42" s="4">
        <v>0</v>
      </c>
      <c r="AX42" s="4">
        <v>0.64</v>
      </c>
      <c r="AY42">
        <v>0.9375</v>
      </c>
      <c r="AZ42" t="s">
        <v>68</v>
      </c>
      <c r="BA42" t="s">
        <v>206</v>
      </c>
      <c r="BB42">
        <v>1</v>
      </c>
      <c r="BC42" t="s">
        <v>408</v>
      </c>
      <c r="BD42">
        <v>4</v>
      </c>
      <c r="BE42">
        <v>37335.292999999998</v>
      </c>
      <c r="BF42">
        <v>0.16276272426735744</v>
      </c>
      <c r="BG42">
        <v>0.1525900540006476</v>
      </c>
      <c r="BH42">
        <v>238020.484</v>
      </c>
      <c r="BI42">
        <v>2.5530550555472362E-2</v>
      </c>
      <c r="BJ42">
        <v>2.3934891145755338E-2</v>
      </c>
      <c r="BK42">
        <v>1</v>
      </c>
      <c r="BL42" t="s">
        <v>68</v>
      </c>
      <c r="BM42">
        <v>0</v>
      </c>
      <c r="BN42" t="s">
        <v>308</v>
      </c>
    </row>
    <row r="43" spans="1:66">
      <c r="A43" s="141" t="str">
        <f t="shared" si="20"/>
        <v>도영운수</v>
      </c>
      <c r="B43" s="141" t="str">
        <f t="shared" si="1"/>
        <v>65-1</v>
      </c>
      <c r="C43" s="142" t="str">
        <f t="shared" si="21"/>
        <v>71바5860</v>
      </c>
      <c r="D43" s="130" t="str">
        <f t="shared" si="22"/>
        <v>대형</v>
      </c>
      <c r="E43" s="127" t="str">
        <f t="shared" si="16"/>
        <v>D</v>
      </c>
      <c r="F43" s="149">
        <f t="shared" si="17"/>
        <v>0.80458333333333343</v>
      </c>
      <c r="G43" s="150">
        <f t="shared" si="18"/>
        <v>1.931</v>
      </c>
      <c r="H43" s="151">
        <f t="shared" si="19"/>
        <v>2.4</v>
      </c>
      <c r="I43" s="152">
        <f t="shared" si="23"/>
        <v>5449.8310000000001</v>
      </c>
      <c r="J43" s="153">
        <f t="shared" si="24"/>
        <v>2.1747623601788835E-2</v>
      </c>
      <c r="K43" s="153">
        <f t="shared" si="25"/>
        <v>0.37365090967058023</v>
      </c>
      <c r="L43" s="153">
        <f t="shared" si="26"/>
        <v>0.14569259120145192</v>
      </c>
      <c r="M43" s="154">
        <f t="shared" si="27"/>
        <v>13.922000000000001</v>
      </c>
      <c r="N43" s="155">
        <f t="shared" si="28"/>
        <v>1.395</v>
      </c>
      <c r="O43" s="155">
        <f t="shared" si="29"/>
        <v>32.643000000000001</v>
      </c>
      <c r="P43" s="156">
        <f t="shared" si="30"/>
        <v>0</v>
      </c>
      <c r="Q43" s="157">
        <f t="shared" si="31"/>
        <v>71</v>
      </c>
      <c r="R43" s="158">
        <f t="shared" si="32"/>
        <v>25.414863884726913</v>
      </c>
      <c r="S43" s="143">
        <f t="shared" si="33"/>
        <v>76</v>
      </c>
      <c r="T43" s="143">
        <f t="shared" si="34"/>
        <v>1779</v>
      </c>
      <c r="U43" t="s">
        <v>117</v>
      </c>
      <c r="V43" s="251" t="s">
        <v>122</v>
      </c>
      <c r="W43" s="4" t="s">
        <v>117</v>
      </c>
      <c r="X43" s="251" t="s">
        <v>122</v>
      </c>
      <c r="Y43" s="4" t="s">
        <v>214</v>
      </c>
      <c r="Z43" s="4" t="s">
        <v>141</v>
      </c>
      <c r="AA43" s="4" t="s">
        <v>48</v>
      </c>
      <c r="AB43" s="4">
        <v>506</v>
      </c>
      <c r="AC43" s="4">
        <v>5449.8310000000001</v>
      </c>
      <c r="AD43" s="4">
        <v>2822.0830000000001</v>
      </c>
      <c r="AE43" s="4">
        <v>1.931</v>
      </c>
      <c r="AF43" s="4">
        <v>2.4</v>
      </c>
      <c r="AG43" s="4">
        <v>13.922000000000001</v>
      </c>
      <c r="AH43" s="4">
        <v>354.67130300000002</v>
      </c>
      <c r="AI43" s="4">
        <v>7.7132579999999997</v>
      </c>
      <c r="AJ43" s="4">
        <v>132.52325500000001</v>
      </c>
      <c r="AK43" s="4">
        <v>794</v>
      </c>
      <c r="AL43" s="4">
        <v>76</v>
      </c>
      <c r="AM43" s="4">
        <v>1779</v>
      </c>
      <c r="AN43" s="4">
        <v>71</v>
      </c>
      <c r="AO43" s="4">
        <v>15.365862999999999</v>
      </c>
      <c r="AP43" s="4">
        <v>3987.3</v>
      </c>
      <c r="AQ43" s="4">
        <v>0</v>
      </c>
      <c r="AR43" s="4">
        <v>32</v>
      </c>
      <c r="AS43" s="4">
        <v>16955</v>
      </c>
      <c r="AT43" s="4">
        <v>1.395</v>
      </c>
      <c r="AU43" s="4">
        <v>32.643000000000001</v>
      </c>
      <c r="AV43" s="4">
        <v>30639</v>
      </c>
      <c r="AW43" s="4">
        <v>0</v>
      </c>
      <c r="AX43" s="4">
        <v>0.53</v>
      </c>
      <c r="AY43">
        <v>0.80458333333333343</v>
      </c>
      <c r="AZ43" t="s">
        <v>67</v>
      </c>
      <c r="BA43" t="s">
        <v>291</v>
      </c>
      <c r="BB43">
        <v>5</v>
      </c>
      <c r="BC43" t="s">
        <v>442</v>
      </c>
      <c r="BD43">
        <v>10</v>
      </c>
      <c r="BE43">
        <v>40242.542000000001</v>
      </c>
      <c r="BF43">
        <v>0.13542462103909839</v>
      </c>
      <c r="BG43">
        <v>0.10896039301104125</v>
      </c>
      <c r="BH43">
        <v>238020.484</v>
      </c>
      <c r="BI43">
        <v>2.2896478943383713E-2</v>
      </c>
      <c r="BJ43">
        <v>1.8422125349864149E-2</v>
      </c>
      <c r="BK43">
        <v>1</v>
      </c>
      <c r="BL43" t="s">
        <v>67</v>
      </c>
      <c r="BM43">
        <v>0</v>
      </c>
      <c r="BN43" t="s">
        <v>308</v>
      </c>
    </row>
    <row r="44" spans="1:66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71바5881</v>
      </c>
      <c r="D44" s="114" t="str">
        <f t="shared" si="22"/>
        <v>대형</v>
      </c>
      <c r="E44" s="111" t="str">
        <f t="shared" si="16"/>
        <v>D</v>
      </c>
      <c r="F44" s="159">
        <f t="shared" si="17"/>
        <v>0.81875000000000009</v>
      </c>
      <c r="G44" s="160">
        <f t="shared" si="18"/>
        <v>1.9650000000000001</v>
      </c>
      <c r="H44" s="161">
        <f t="shared" si="19"/>
        <v>2.4</v>
      </c>
      <c r="I44" s="162">
        <f t="shared" si="23"/>
        <v>4312.4319999999998</v>
      </c>
      <c r="J44" s="163">
        <f t="shared" si="24"/>
        <v>4.3788198733721834E-2</v>
      </c>
      <c r="K44" s="163">
        <f t="shared" si="25"/>
        <v>0.37654288596625407</v>
      </c>
      <c r="L44" s="163">
        <f t="shared" si="26"/>
        <v>0.22261220582724553</v>
      </c>
      <c r="M44" s="164">
        <f t="shared" si="27"/>
        <v>16.97</v>
      </c>
      <c r="N44" s="165">
        <f t="shared" si="28"/>
        <v>3.6640000000000001</v>
      </c>
      <c r="O44" s="165">
        <f t="shared" si="29"/>
        <v>43.292999999999999</v>
      </c>
      <c r="P44" s="166">
        <f t="shared" si="30"/>
        <v>0</v>
      </c>
      <c r="Q44" s="167">
        <f t="shared" si="31"/>
        <v>76</v>
      </c>
      <c r="R44" s="168">
        <f t="shared" si="32"/>
        <v>24.917023558702237</v>
      </c>
      <c r="S44" s="140">
        <f t="shared" si="33"/>
        <v>158</v>
      </c>
      <c r="T44" s="140">
        <f t="shared" si="34"/>
        <v>1867</v>
      </c>
      <c r="U44" t="s">
        <v>117</v>
      </c>
      <c r="V44" s="251" t="s">
        <v>122</v>
      </c>
      <c r="W44" t="s">
        <v>117</v>
      </c>
      <c r="X44" s="251" t="s">
        <v>122</v>
      </c>
      <c r="Y44" s="4" t="s">
        <v>409</v>
      </c>
      <c r="Z44" s="4" t="s">
        <v>141</v>
      </c>
      <c r="AA44" s="4" t="s">
        <v>48</v>
      </c>
      <c r="AB44" s="4">
        <v>506</v>
      </c>
      <c r="AC44" s="4">
        <v>4312.4319999999998</v>
      </c>
      <c r="AD44" s="4">
        <v>2195.0619999999999</v>
      </c>
      <c r="AE44" s="4">
        <v>1.9650000000000001</v>
      </c>
      <c r="AF44" s="4">
        <v>2.4</v>
      </c>
      <c r="AG44" s="4">
        <v>16.97</v>
      </c>
      <c r="AH44" s="4">
        <v>298.56994300000002</v>
      </c>
      <c r="AI44" s="4">
        <v>13.073840000000001</v>
      </c>
      <c r="AJ44" s="4">
        <v>112.42438799999999</v>
      </c>
      <c r="AK44" s="4">
        <v>960</v>
      </c>
      <c r="AL44" s="4">
        <v>158</v>
      </c>
      <c r="AM44" s="4">
        <v>1867</v>
      </c>
      <c r="AN44" s="4">
        <v>76</v>
      </c>
      <c r="AO44" s="4">
        <v>14.443624</v>
      </c>
      <c r="AP44" s="4">
        <v>4084</v>
      </c>
      <c r="AQ44" s="4">
        <v>0</v>
      </c>
      <c r="AR44" s="4">
        <v>43</v>
      </c>
      <c r="AS44" s="4">
        <v>23119</v>
      </c>
      <c r="AT44" s="4">
        <v>3.6640000000000001</v>
      </c>
      <c r="AU44" s="4">
        <v>43.292999999999999</v>
      </c>
      <c r="AV44" s="4">
        <v>3286</v>
      </c>
      <c r="AW44" s="4">
        <v>0</v>
      </c>
      <c r="AX44" s="4">
        <v>0.63</v>
      </c>
      <c r="AY44">
        <v>0.81875000000000009</v>
      </c>
      <c r="AZ44" t="s">
        <v>67</v>
      </c>
      <c r="BA44" t="s">
        <v>291</v>
      </c>
      <c r="BB44">
        <v>2</v>
      </c>
      <c r="BC44" t="s">
        <v>292</v>
      </c>
      <c r="BD44">
        <v>3</v>
      </c>
      <c r="BE44">
        <v>40242.542000000001</v>
      </c>
      <c r="BF44">
        <v>0.10716102377429337</v>
      </c>
      <c r="BG44">
        <v>8.7738088215202709E-2</v>
      </c>
      <c r="BH44">
        <v>238020.484</v>
      </c>
      <c r="BI44">
        <v>1.8117902827220533E-2</v>
      </c>
      <c r="BJ44">
        <v>1.4834032939786813E-2</v>
      </c>
      <c r="BK44">
        <v>1</v>
      </c>
      <c r="BL44" t="s">
        <v>70</v>
      </c>
      <c r="BM44">
        <v>1</v>
      </c>
      <c r="BN44" t="s">
        <v>306</v>
      </c>
    </row>
    <row r="45" spans="1:66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71바5882</v>
      </c>
      <c r="D45" s="130" t="str">
        <f t="shared" si="22"/>
        <v>대형</v>
      </c>
      <c r="E45" s="127" t="str">
        <f t="shared" si="16"/>
        <v>F</v>
      </c>
      <c r="F45" s="149">
        <f t="shared" si="17"/>
        <v>0.76391304347826083</v>
      </c>
      <c r="G45" s="150">
        <f t="shared" si="18"/>
        <v>1.7569999999999999</v>
      </c>
      <c r="H45" s="151">
        <f t="shared" si="19"/>
        <v>2.2999999999999998</v>
      </c>
      <c r="I45" s="152">
        <f t="shared" si="23"/>
        <v>4798.7730000000001</v>
      </c>
      <c r="J45" s="153">
        <f t="shared" si="24"/>
        <v>5.5023738129672775E-2</v>
      </c>
      <c r="K45" s="153">
        <f t="shared" si="25"/>
        <v>0.36179447688544436</v>
      </c>
      <c r="L45" s="153">
        <f t="shared" si="26"/>
        <v>0.14753771432822516</v>
      </c>
      <c r="M45" s="154">
        <f t="shared" si="27"/>
        <v>17.238</v>
      </c>
      <c r="N45" s="155">
        <f t="shared" si="28"/>
        <v>3.4180000000000001</v>
      </c>
      <c r="O45" s="155">
        <f t="shared" si="29"/>
        <v>43.261000000000003</v>
      </c>
      <c r="P45" s="156">
        <f t="shared" si="30"/>
        <v>0</v>
      </c>
      <c r="Q45" s="157">
        <f t="shared" si="31"/>
        <v>75</v>
      </c>
      <c r="R45" s="158">
        <f t="shared" si="32"/>
        <v>25.807862491183286</v>
      </c>
      <c r="S45" s="143">
        <f t="shared" si="33"/>
        <v>164</v>
      </c>
      <c r="T45" s="143">
        <f t="shared" si="34"/>
        <v>2076</v>
      </c>
      <c r="U45" t="s">
        <v>117</v>
      </c>
      <c r="V45" s="251" t="s">
        <v>122</v>
      </c>
      <c r="W45" t="s">
        <v>117</v>
      </c>
      <c r="X45" s="251" t="s">
        <v>122</v>
      </c>
      <c r="Y45" s="4" t="s">
        <v>215</v>
      </c>
      <c r="Z45" s="4" t="s">
        <v>141</v>
      </c>
      <c r="AA45" s="4" t="s">
        <v>48</v>
      </c>
      <c r="AB45" s="4">
        <v>506</v>
      </c>
      <c r="AC45" s="4">
        <v>4798.7730000000001</v>
      </c>
      <c r="AD45" s="4">
        <v>2731.0740000000001</v>
      </c>
      <c r="AE45" s="4">
        <v>1.7569999999999999</v>
      </c>
      <c r="AF45" s="4">
        <v>2.2999999999999998</v>
      </c>
      <c r="AG45" s="4">
        <v>17.238</v>
      </c>
      <c r="AH45" s="4">
        <v>318.84104200000002</v>
      </c>
      <c r="AI45" s="4">
        <v>17.543825999999999</v>
      </c>
      <c r="AJ45" s="4">
        <v>115.354928</v>
      </c>
      <c r="AK45" s="4">
        <v>708</v>
      </c>
      <c r="AL45" s="4">
        <v>164</v>
      </c>
      <c r="AM45" s="4">
        <v>2076</v>
      </c>
      <c r="AN45" s="4">
        <v>75</v>
      </c>
      <c r="AO45" s="4">
        <v>15.050675</v>
      </c>
      <c r="AP45" s="4">
        <v>4002.8</v>
      </c>
      <c r="AQ45" s="4">
        <v>0</v>
      </c>
      <c r="AR45" s="4">
        <v>32</v>
      </c>
      <c r="AS45" s="4">
        <v>22020</v>
      </c>
      <c r="AT45" s="4">
        <v>3.4180000000000001</v>
      </c>
      <c r="AU45" s="4">
        <v>43.261000000000003</v>
      </c>
      <c r="AV45" s="4">
        <v>3741</v>
      </c>
      <c r="AW45" s="4">
        <v>0</v>
      </c>
      <c r="AX45" s="4">
        <v>0.55000000000000004</v>
      </c>
      <c r="AY45">
        <v>0.76391304347826083</v>
      </c>
      <c r="AZ45" t="s">
        <v>70</v>
      </c>
      <c r="BA45" t="s">
        <v>291</v>
      </c>
      <c r="BB45">
        <v>2</v>
      </c>
      <c r="BC45" t="s">
        <v>293</v>
      </c>
      <c r="BD45">
        <v>6</v>
      </c>
      <c r="BE45">
        <v>40242.542000000001</v>
      </c>
      <c r="BF45">
        <v>0.11924626928388371</v>
      </c>
      <c r="BG45">
        <v>9.1093780492079862E-2</v>
      </c>
      <c r="BH45">
        <v>238020.484</v>
      </c>
      <c r="BI45">
        <v>2.0161176548149529E-2</v>
      </c>
      <c r="BJ45">
        <v>1.5401385736999444E-2</v>
      </c>
      <c r="BK45">
        <v>1</v>
      </c>
      <c r="BL45" t="s">
        <v>70</v>
      </c>
      <c r="BM45">
        <v>0</v>
      </c>
      <c r="BN45" t="s">
        <v>308</v>
      </c>
    </row>
    <row r="46" spans="1:66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71바5883</v>
      </c>
      <c r="D46" s="114" t="str">
        <f t="shared" ref="D46:D52" si="37">Z46</f>
        <v>대형</v>
      </c>
      <c r="E46" s="111" t="str">
        <f t="shared" ref="E46:E52" si="38">AZ46</f>
        <v>D</v>
      </c>
      <c r="F46" s="159">
        <f t="shared" ref="F46:F52" si="39">G46/H46</f>
        <v>0.80125000000000002</v>
      </c>
      <c r="G46" s="160">
        <f t="shared" ref="G46:G52" si="40">AE46</f>
        <v>1.923</v>
      </c>
      <c r="H46" s="161">
        <f t="shared" ref="H46:H52" si="41">AF46</f>
        <v>2.4</v>
      </c>
      <c r="I46" s="162">
        <f t="shared" ref="I46:I52" si="42">AC46</f>
        <v>5644.9650000000001</v>
      </c>
      <c r="J46" s="163">
        <f t="shared" ref="J46:J52" si="43">AI46/AH46</f>
        <v>3.1503374719154098E-2</v>
      </c>
      <c r="K46" s="163">
        <f t="shared" ref="K46:K52" si="44">AJ46/AH46</f>
        <v>0.37322344277178421</v>
      </c>
      <c r="L46" s="163">
        <f t="shared" ref="L46:L52" si="45">AK46/AC46</f>
        <v>0.25438598822136188</v>
      </c>
      <c r="M46" s="164">
        <f t="shared" ref="M46:M52" si="46">AG46</f>
        <v>13.731999999999999</v>
      </c>
      <c r="N46" s="165">
        <f t="shared" ref="N46:N52" si="47">IF(AW46=0,AT46,"속도계이상")</f>
        <v>1.577</v>
      </c>
      <c r="O46" s="165">
        <f t="shared" ref="O46:O52" si="48">IF(AW46=0,AU46,"속도계이상")</f>
        <v>26.856000000000002</v>
      </c>
      <c r="P46" s="166">
        <f t="shared" ref="P46:P52" si="49">AQ46/60</f>
        <v>0</v>
      </c>
      <c r="Q46" s="167">
        <f t="shared" ref="Q46:Q52" si="50">AN46</f>
        <v>73</v>
      </c>
      <c r="R46" s="168">
        <f t="shared" ref="R46:R52" si="51">AC46/(AH46-AI46-AJ46)</f>
        <v>25.070310443559784</v>
      </c>
      <c r="S46" s="140">
        <f t="shared" ref="S46:S52" si="52">IF(AW46=0,AL46,"속도계이상")</f>
        <v>89</v>
      </c>
      <c r="T46" s="140">
        <f t="shared" ref="T46:T52" si="53">IF(AW46=0,AM46,"속도계이상")</f>
        <v>1516</v>
      </c>
      <c r="U46" t="s">
        <v>117</v>
      </c>
      <c r="V46" s="251" t="s">
        <v>122</v>
      </c>
      <c r="W46" t="s">
        <v>117</v>
      </c>
      <c r="X46" s="251" t="s">
        <v>122</v>
      </c>
      <c r="Y46" s="4" t="s">
        <v>216</v>
      </c>
      <c r="Z46" s="4" t="s">
        <v>141</v>
      </c>
      <c r="AA46" s="4" t="s">
        <v>48</v>
      </c>
      <c r="AB46" s="4">
        <v>506</v>
      </c>
      <c r="AC46" s="4">
        <v>5644.9650000000001</v>
      </c>
      <c r="AD46" s="4">
        <v>2935.9540000000002</v>
      </c>
      <c r="AE46" s="4">
        <v>1.923</v>
      </c>
      <c r="AF46" s="4">
        <v>2.4</v>
      </c>
      <c r="AG46" s="4">
        <v>13.731999999999999</v>
      </c>
      <c r="AH46" s="4">
        <v>378.25547599999999</v>
      </c>
      <c r="AI46" s="4">
        <v>11.916323999999999</v>
      </c>
      <c r="AJ46" s="4">
        <v>141.173811</v>
      </c>
      <c r="AK46" s="4">
        <v>1436</v>
      </c>
      <c r="AL46" s="4">
        <v>89</v>
      </c>
      <c r="AM46" s="4">
        <v>1516</v>
      </c>
      <c r="AN46" s="4">
        <v>73</v>
      </c>
      <c r="AO46" s="4">
        <v>14.923683</v>
      </c>
      <c r="AP46" s="4">
        <v>3238.5</v>
      </c>
      <c r="AQ46" s="4">
        <v>0</v>
      </c>
      <c r="AR46" s="4">
        <v>37</v>
      </c>
      <c r="AS46" s="4">
        <v>24122</v>
      </c>
      <c r="AT46" s="4">
        <v>1.577</v>
      </c>
      <c r="AU46" s="4">
        <v>26.856000000000002</v>
      </c>
      <c r="AV46" s="4">
        <v>20895</v>
      </c>
      <c r="AW46" s="4">
        <v>0</v>
      </c>
      <c r="AX46" s="4">
        <v>0.53</v>
      </c>
      <c r="AY46">
        <v>0.80125000000000002</v>
      </c>
      <c r="AZ46" t="s">
        <v>67</v>
      </c>
      <c r="BA46" t="s">
        <v>291</v>
      </c>
      <c r="BB46">
        <v>6</v>
      </c>
      <c r="BC46" t="s">
        <v>443</v>
      </c>
      <c r="BD46">
        <v>6</v>
      </c>
      <c r="BE46">
        <v>40242.542000000001</v>
      </c>
      <c r="BF46">
        <v>0.1402735691994805</v>
      </c>
      <c r="BG46">
        <v>0.11239419732108376</v>
      </c>
      <c r="BH46">
        <v>238020.484</v>
      </c>
      <c r="BI46">
        <v>2.3716299140035361E-2</v>
      </c>
      <c r="BJ46">
        <v>1.9002684685953335E-2</v>
      </c>
      <c r="BK46">
        <v>1</v>
      </c>
      <c r="BL46" t="s">
        <v>67</v>
      </c>
      <c r="BM46">
        <v>0</v>
      </c>
      <c r="BN46" t="s">
        <v>308</v>
      </c>
    </row>
    <row r="47" spans="1:66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71바5889</v>
      </c>
      <c r="D47" s="130" t="str">
        <f t="shared" si="37"/>
        <v>대형</v>
      </c>
      <c r="E47" s="127" t="str">
        <f t="shared" si="38"/>
        <v>D</v>
      </c>
      <c r="F47" s="149">
        <f t="shared" si="39"/>
        <v>0.80541666666666667</v>
      </c>
      <c r="G47" s="150">
        <f t="shared" si="40"/>
        <v>1.9330000000000001</v>
      </c>
      <c r="H47" s="151">
        <f t="shared" si="41"/>
        <v>2.4</v>
      </c>
      <c r="I47" s="152">
        <f t="shared" si="42"/>
        <v>4579.6779999999999</v>
      </c>
      <c r="J47" s="153">
        <f t="shared" si="43"/>
        <v>4.9742396000128142E-2</v>
      </c>
      <c r="K47" s="153">
        <f t="shared" si="44"/>
        <v>0.38193273740841122</v>
      </c>
      <c r="L47" s="153">
        <f t="shared" si="45"/>
        <v>0.16878915941251765</v>
      </c>
      <c r="M47" s="154">
        <f t="shared" si="46"/>
        <v>14.521000000000001</v>
      </c>
      <c r="N47" s="155">
        <f t="shared" si="47"/>
        <v>1.7689999999999999</v>
      </c>
      <c r="O47" s="155">
        <f t="shared" si="48"/>
        <v>18.821999999999999</v>
      </c>
      <c r="P47" s="156">
        <f t="shared" si="49"/>
        <v>0</v>
      </c>
      <c r="Q47" s="157">
        <f t="shared" si="50"/>
        <v>72</v>
      </c>
      <c r="R47" s="158">
        <f t="shared" si="51"/>
        <v>25.215975007251618</v>
      </c>
      <c r="S47" s="143">
        <f t="shared" si="52"/>
        <v>81</v>
      </c>
      <c r="T47" s="143">
        <f t="shared" si="53"/>
        <v>862</v>
      </c>
      <c r="U47" t="s">
        <v>117</v>
      </c>
      <c r="V47" s="251" t="s">
        <v>122</v>
      </c>
      <c r="W47" t="s">
        <v>117</v>
      </c>
      <c r="X47" s="251" t="s">
        <v>122</v>
      </c>
      <c r="Y47" s="4" t="s">
        <v>217</v>
      </c>
      <c r="Z47" s="4" t="s">
        <v>141</v>
      </c>
      <c r="AA47" s="4" t="s">
        <v>48</v>
      </c>
      <c r="AB47" s="4">
        <v>506</v>
      </c>
      <c r="AC47" s="4">
        <v>4579.6779999999999</v>
      </c>
      <c r="AD47" s="4">
        <v>2368.7089999999998</v>
      </c>
      <c r="AE47" s="4">
        <v>1.9330000000000001</v>
      </c>
      <c r="AF47" s="4">
        <v>2.4</v>
      </c>
      <c r="AG47" s="4">
        <v>14.521000000000001</v>
      </c>
      <c r="AH47" s="4">
        <v>319.56743699999998</v>
      </c>
      <c r="AI47" s="4">
        <v>15.896050000000001</v>
      </c>
      <c r="AJ47" s="4">
        <v>122.05326599999999</v>
      </c>
      <c r="AK47" s="4">
        <v>773</v>
      </c>
      <c r="AL47" s="4">
        <v>81</v>
      </c>
      <c r="AM47" s="4">
        <v>862</v>
      </c>
      <c r="AN47" s="4">
        <v>72</v>
      </c>
      <c r="AO47" s="4">
        <v>14.330864999999999</v>
      </c>
      <c r="AP47" s="4">
        <v>3259.7</v>
      </c>
      <c r="AQ47" s="4">
        <v>0</v>
      </c>
      <c r="AR47" s="4">
        <v>56</v>
      </c>
      <c r="AS47" s="4">
        <v>26668</v>
      </c>
      <c r="AT47" s="4">
        <v>1.7689999999999999</v>
      </c>
      <c r="AU47" s="4">
        <v>18.821999999999999</v>
      </c>
      <c r="AV47" s="4">
        <v>18932</v>
      </c>
      <c r="AW47" s="4">
        <v>0</v>
      </c>
      <c r="AX47" s="4">
        <v>0.55000000000000004</v>
      </c>
      <c r="AY47">
        <v>0.80541666666666667</v>
      </c>
      <c r="AZ47" t="s">
        <v>67</v>
      </c>
      <c r="BA47" t="s">
        <v>291</v>
      </c>
      <c r="BB47">
        <v>4</v>
      </c>
      <c r="BC47" t="s">
        <v>444</v>
      </c>
      <c r="BD47">
        <v>6</v>
      </c>
      <c r="BE47">
        <v>40242.542000000001</v>
      </c>
      <c r="BF47">
        <v>0.11380190645014422</v>
      </c>
      <c r="BG47">
        <v>9.1657952153386998E-2</v>
      </c>
      <c r="BH47">
        <v>238020.484</v>
      </c>
      <c r="BI47">
        <v>1.9240688545108579E-2</v>
      </c>
      <c r="BJ47">
        <v>1.5496771232372867E-2</v>
      </c>
      <c r="BK47">
        <v>1</v>
      </c>
      <c r="BL47" t="s">
        <v>70</v>
      </c>
      <c r="BM47">
        <v>1</v>
      </c>
      <c r="BN47" t="s">
        <v>306</v>
      </c>
    </row>
    <row r="48" spans="1:66">
      <c r="A48" s="138" t="str">
        <f t="shared" si="35"/>
        <v>도영운수</v>
      </c>
      <c r="B48" s="138" t="str">
        <f t="shared" si="1"/>
        <v>65-1</v>
      </c>
      <c r="C48" s="139" t="str">
        <f t="shared" si="36"/>
        <v>71바5891</v>
      </c>
      <c r="D48" s="114" t="str">
        <f t="shared" si="37"/>
        <v>대형</v>
      </c>
      <c r="E48" s="111" t="str">
        <f t="shared" si="38"/>
        <v>D</v>
      </c>
      <c r="F48" s="159">
        <f t="shared" si="39"/>
        <v>0.81541666666666668</v>
      </c>
      <c r="G48" s="160">
        <f t="shared" si="40"/>
        <v>1.9570000000000001</v>
      </c>
      <c r="H48" s="161">
        <f t="shared" si="41"/>
        <v>2.4</v>
      </c>
      <c r="I48" s="162">
        <f t="shared" si="42"/>
        <v>5065.9660000000003</v>
      </c>
      <c r="J48" s="163">
        <f t="shared" si="43"/>
        <v>2.9493982485526603E-2</v>
      </c>
      <c r="K48" s="163">
        <f t="shared" si="44"/>
        <v>0.3469026126505258</v>
      </c>
      <c r="L48" s="163">
        <f t="shared" si="45"/>
        <v>0.20884467049324845</v>
      </c>
      <c r="M48" s="164">
        <f t="shared" si="46"/>
        <v>13.987</v>
      </c>
      <c r="N48" s="165">
        <f t="shared" si="47"/>
        <v>1.421</v>
      </c>
      <c r="O48" s="165">
        <f t="shared" si="48"/>
        <v>23.431000000000001</v>
      </c>
      <c r="P48" s="166">
        <f t="shared" si="49"/>
        <v>0</v>
      </c>
      <c r="Q48" s="167">
        <f t="shared" si="50"/>
        <v>75</v>
      </c>
      <c r="R48" s="168">
        <f t="shared" si="51"/>
        <v>24.896586693880305</v>
      </c>
      <c r="S48" s="140">
        <f t="shared" si="52"/>
        <v>72</v>
      </c>
      <c r="T48" s="140">
        <f t="shared" si="53"/>
        <v>1187</v>
      </c>
      <c r="U48" t="s">
        <v>117</v>
      </c>
      <c r="V48" s="251" t="s">
        <v>122</v>
      </c>
      <c r="W48" t="s">
        <v>117</v>
      </c>
      <c r="X48" s="251" t="s">
        <v>122</v>
      </c>
      <c r="Y48" s="4" t="s">
        <v>320</v>
      </c>
      <c r="Z48" s="4" t="s">
        <v>141</v>
      </c>
      <c r="AA48" s="4" t="s">
        <v>48</v>
      </c>
      <c r="AB48" s="4">
        <v>506</v>
      </c>
      <c r="AC48" s="4">
        <v>5065.9660000000003</v>
      </c>
      <c r="AD48" s="4">
        <v>2587.991</v>
      </c>
      <c r="AE48" s="4">
        <v>1.9570000000000001</v>
      </c>
      <c r="AF48" s="4">
        <v>2.4</v>
      </c>
      <c r="AG48" s="4">
        <v>13.987</v>
      </c>
      <c r="AH48" s="4">
        <v>326.29767800000002</v>
      </c>
      <c r="AI48" s="4">
        <v>9.623818</v>
      </c>
      <c r="AJ48" s="4">
        <v>113.193517</v>
      </c>
      <c r="AK48" s="4">
        <v>1058</v>
      </c>
      <c r="AL48" s="4">
        <v>72</v>
      </c>
      <c r="AM48" s="4">
        <v>1187</v>
      </c>
      <c r="AN48" s="4">
        <v>75</v>
      </c>
      <c r="AO48" s="4">
        <v>15.525596</v>
      </c>
      <c r="AP48" s="4">
        <v>1703.9</v>
      </c>
      <c r="AQ48" s="4">
        <v>0</v>
      </c>
      <c r="AR48" s="4">
        <v>12</v>
      </c>
      <c r="AS48" s="4">
        <v>5352</v>
      </c>
      <c r="AT48" s="4">
        <v>1.421</v>
      </c>
      <c r="AU48" s="4">
        <v>23.431000000000001</v>
      </c>
      <c r="AV48" s="4">
        <v>38495</v>
      </c>
      <c r="AW48" s="4">
        <v>0</v>
      </c>
      <c r="AX48" s="4">
        <v>0.55000000000000004</v>
      </c>
      <c r="AY48">
        <v>0.81541666666666668</v>
      </c>
      <c r="AZ48" t="s">
        <v>67</v>
      </c>
      <c r="BA48" t="s">
        <v>291</v>
      </c>
      <c r="BB48">
        <v>3</v>
      </c>
      <c r="BC48" t="s">
        <v>391</v>
      </c>
      <c r="BD48">
        <v>6</v>
      </c>
      <c r="BE48">
        <v>40242.542000000001</v>
      </c>
      <c r="BF48">
        <v>0.12588583494551611</v>
      </c>
      <c r="BG48">
        <v>0.10264940791182293</v>
      </c>
      <c r="BH48">
        <v>238020.484</v>
      </c>
      <c r="BI48">
        <v>2.1283739596126526E-2</v>
      </c>
      <c r="BJ48">
        <v>1.7355115995674839E-2</v>
      </c>
      <c r="BK48">
        <v>1</v>
      </c>
      <c r="BL48" t="s">
        <v>67</v>
      </c>
      <c r="BM48">
        <v>0</v>
      </c>
      <c r="BN48" t="s">
        <v>308</v>
      </c>
    </row>
    <row r="49" spans="1:66">
      <c r="A49" s="141" t="str">
        <f t="shared" si="35"/>
        <v>도영운수</v>
      </c>
      <c r="B49" s="141" t="str">
        <f t="shared" si="1"/>
        <v>65-1</v>
      </c>
      <c r="C49" s="142" t="str">
        <f t="shared" si="36"/>
        <v>71바5893</v>
      </c>
      <c r="D49" s="130" t="str">
        <f t="shared" si="37"/>
        <v>대형</v>
      </c>
      <c r="E49" s="127" t="str">
        <f t="shared" si="38"/>
        <v>D</v>
      </c>
      <c r="F49" s="149">
        <f t="shared" si="39"/>
        <v>0.83260869565217399</v>
      </c>
      <c r="G49" s="150">
        <f t="shared" si="40"/>
        <v>1.915</v>
      </c>
      <c r="H49" s="151">
        <f t="shared" si="41"/>
        <v>2.2999999999999998</v>
      </c>
      <c r="I49" s="152">
        <f t="shared" si="42"/>
        <v>4885.7629999999999</v>
      </c>
      <c r="J49" s="153">
        <f t="shared" si="43"/>
        <v>1.4352289655043605E-2</v>
      </c>
      <c r="K49" s="153">
        <f t="shared" si="44"/>
        <v>0.36984543151804217</v>
      </c>
      <c r="L49" s="153">
        <f t="shared" si="45"/>
        <v>0.24131338339579714</v>
      </c>
      <c r="M49" s="154">
        <f t="shared" si="46"/>
        <v>15.301</v>
      </c>
      <c r="N49" s="155">
        <f t="shared" si="47"/>
        <v>3.9710000000000001</v>
      </c>
      <c r="O49" s="155">
        <f t="shared" si="48"/>
        <v>41.938000000000002</v>
      </c>
      <c r="P49" s="156">
        <f t="shared" si="49"/>
        <v>0</v>
      </c>
      <c r="Q49" s="157">
        <f t="shared" si="50"/>
        <v>79</v>
      </c>
      <c r="R49" s="158">
        <f t="shared" si="51"/>
        <v>25.870321197470822</v>
      </c>
      <c r="S49" s="143">
        <f t="shared" si="52"/>
        <v>194</v>
      </c>
      <c r="T49" s="143">
        <f t="shared" si="53"/>
        <v>2049</v>
      </c>
      <c r="U49" t="s">
        <v>117</v>
      </c>
      <c r="V49" s="251" t="s">
        <v>122</v>
      </c>
      <c r="W49" t="s">
        <v>117</v>
      </c>
      <c r="X49" s="251" t="s">
        <v>122</v>
      </c>
      <c r="Y49" s="4" t="s">
        <v>218</v>
      </c>
      <c r="Z49" s="4" t="s">
        <v>141</v>
      </c>
      <c r="AA49" s="4" t="s">
        <v>48</v>
      </c>
      <c r="AB49" s="4">
        <v>506</v>
      </c>
      <c r="AC49" s="4">
        <v>4885.7629999999999</v>
      </c>
      <c r="AD49" s="4">
        <v>2551.9690000000001</v>
      </c>
      <c r="AE49" s="4">
        <v>1.915</v>
      </c>
      <c r="AF49" s="4">
        <v>2.2999999999999998</v>
      </c>
      <c r="AG49" s="4">
        <v>15.301</v>
      </c>
      <c r="AH49" s="4">
        <v>306.682704</v>
      </c>
      <c r="AI49" s="4">
        <v>4.401599</v>
      </c>
      <c r="AJ49" s="4">
        <v>113.425197</v>
      </c>
      <c r="AK49" s="4">
        <v>1179</v>
      </c>
      <c r="AL49" s="4">
        <v>194</v>
      </c>
      <c r="AM49" s="4">
        <v>2049</v>
      </c>
      <c r="AN49" s="4">
        <v>79</v>
      </c>
      <c r="AO49" s="4">
        <v>15.931001999999999</v>
      </c>
      <c r="AP49" s="4">
        <v>3389.3</v>
      </c>
      <c r="AQ49" s="4">
        <v>0</v>
      </c>
      <c r="AR49" s="4">
        <v>11</v>
      </c>
      <c r="AS49" s="4">
        <v>6593</v>
      </c>
      <c r="AT49" s="4">
        <v>3.9710000000000001</v>
      </c>
      <c r="AU49" s="4">
        <v>41.938000000000002</v>
      </c>
      <c r="AV49" s="4">
        <v>40589</v>
      </c>
      <c r="AW49" s="4">
        <v>0</v>
      </c>
      <c r="AX49" s="4">
        <v>0.55000000000000004</v>
      </c>
      <c r="AY49">
        <v>0.83260869565217399</v>
      </c>
      <c r="AZ49" t="s">
        <v>67</v>
      </c>
      <c r="BA49" t="s">
        <v>291</v>
      </c>
      <c r="BB49">
        <v>1</v>
      </c>
      <c r="BC49" t="s">
        <v>296</v>
      </c>
      <c r="BD49">
        <v>10</v>
      </c>
      <c r="BE49">
        <v>40242.542000000001</v>
      </c>
      <c r="BF49">
        <v>0.12140791205485975</v>
      </c>
      <c r="BG49">
        <v>0.10108528329785063</v>
      </c>
      <c r="BH49">
        <v>238020.484</v>
      </c>
      <c r="BI49">
        <v>2.0526649294604408E-2</v>
      </c>
      <c r="BJ49">
        <v>1.7090666695290194E-2</v>
      </c>
      <c r="BK49">
        <v>1</v>
      </c>
      <c r="BL49" t="s">
        <v>69</v>
      </c>
      <c r="BM49">
        <v>-1</v>
      </c>
      <c r="BN49" t="s">
        <v>330</v>
      </c>
    </row>
    <row r="50" spans="1:66">
      <c r="A50" s="138" t="str">
        <f t="shared" si="35"/>
        <v>도영운수</v>
      </c>
      <c r="B50" s="138" t="str">
        <f t="shared" si="1"/>
        <v>65-1</v>
      </c>
      <c r="C50" s="139" t="str">
        <f t="shared" si="36"/>
        <v>71바5895</v>
      </c>
      <c r="D50" s="114" t="str">
        <f t="shared" si="37"/>
        <v>대형</v>
      </c>
      <c r="E50" s="111" t="str">
        <f t="shared" si="38"/>
        <v>F</v>
      </c>
      <c r="F50" s="159">
        <f t="shared" si="39"/>
        <v>0.78249999999999997</v>
      </c>
      <c r="G50" s="160">
        <f t="shared" si="40"/>
        <v>1.8779999999999999</v>
      </c>
      <c r="H50" s="161">
        <f t="shared" si="41"/>
        <v>2.4</v>
      </c>
      <c r="I50" s="162">
        <f t="shared" si="42"/>
        <v>5505.134</v>
      </c>
      <c r="J50" s="163">
        <f t="shared" si="43"/>
        <v>4.8800462937453791E-2</v>
      </c>
      <c r="K50" s="163">
        <f t="shared" si="44"/>
        <v>0.37395473240620475</v>
      </c>
      <c r="L50" s="163">
        <f t="shared" si="45"/>
        <v>0.18909621455172571</v>
      </c>
      <c r="M50" s="164">
        <f t="shared" si="46"/>
        <v>15.169</v>
      </c>
      <c r="N50" s="165">
        <f t="shared" si="47"/>
        <v>2.9609999999999999</v>
      </c>
      <c r="O50" s="165">
        <f t="shared" si="48"/>
        <v>44.576999999999998</v>
      </c>
      <c r="P50" s="166">
        <f t="shared" si="49"/>
        <v>0</v>
      </c>
      <c r="Q50" s="167">
        <f t="shared" si="50"/>
        <v>77</v>
      </c>
      <c r="R50" s="168">
        <f t="shared" si="51"/>
        <v>25.693430370771676</v>
      </c>
      <c r="S50" s="140">
        <f t="shared" si="52"/>
        <v>163</v>
      </c>
      <c r="T50" s="140">
        <f t="shared" si="53"/>
        <v>2454</v>
      </c>
      <c r="U50" t="s">
        <v>117</v>
      </c>
      <c r="V50" s="251" t="s">
        <v>122</v>
      </c>
      <c r="W50" t="s">
        <v>117</v>
      </c>
      <c r="X50" s="251" t="s">
        <v>122</v>
      </c>
      <c r="Y50" s="4" t="s">
        <v>321</v>
      </c>
      <c r="Z50" s="4" t="s">
        <v>141</v>
      </c>
      <c r="AA50" s="4" t="s">
        <v>48</v>
      </c>
      <c r="AB50" s="4">
        <v>506</v>
      </c>
      <c r="AC50" s="4">
        <v>5505.134</v>
      </c>
      <c r="AD50" s="4">
        <v>2931.88</v>
      </c>
      <c r="AE50" s="4">
        <v>1.8779999999999999</v>
      </c>
      <c r="AF50" s="4">
        <v>2.4</v>
      </c>
      <c r="AG50" s="4">
        <v>15.169</v>
      </c>
      <c r="AH50" s="4">
        <v>371.18102800000003</v>
      </c>
      <c r="AI50" s="4">
        <v>18.113806</v>
      </c>
      <c r="AJ50" s="4">
        <v>138.804902</v>
      </c>
      <c r="AK50" s="4">
        <v>1041</v>
      </c>
      <c r="AL50" s="4">
        <v>163</v>
      </c>
      <c r="AM50" s="4">
        <v>2454</v>
      </c>
      <c r="AN50" s="4">
        <v>77</v>
      </c>
      <c r="AO50" s="4">
        <v>14.831398999999999</v>
      </c>
      <c r="AP50" s="4">
        <v>4193.7</v>
      </c>
      <c r="AQ50" s="4">
        <v>0</v>
      </c>
      <c r="AR50" s="4">
        <v>24</v>
      </c>
      <c r="AS50" s="4">
        <v>5942</v>
      </c>
      <c r="AT50" s="4">
        <v>2.9609999999999999</v>
      </c>
      <c r="AU50" s="4">
        <v>44.576999999999998</v>
      </c>
      <c r="AV50" s="4">
        <v>1020</v>
      </c>
      <c r="AW50" s="4">
        <v>0</v>
      </c>
      <c r="AX50" s="4">
        <v>0.54</v>
      </c>
      <c r="AY50">
        <v>0.78249999999999997</v>
      </c>
      <c r="AZ50" t="s">
        <v>70</v>
      </c>
      <c r="BA50" t="s">
        <v>291</v>
      </c>
      <c r="BB50">
        <v>1</v>
      </c>
      <c r="BC50" t="s">
        <v>295</v>
      </c>
      <c r="BD50">
        <v>3</v>
      </c>
      <c r="BE50">
        <v>40242.542000000001</v>
      </c>
      <c r="BF50">
        <v>0.13679886325272395</v>
      </c>
      <c r="BG50">
        <v>0.10704511049525649</v>
      </c>
      <c r="BH50">
        <v>238020.484</v>
      </c>
      <c r="BI50">
        <v>2.3128824492265127E-2</v>
      </c>
      <c r="BJ50">
        <v>1.8098305165197462E-2</v>
      </c>
      <c r="BK50">
        <v>1</v>
      </c>
      <c r="BL50" t="s">
        <v>70</v>
      </c>
      <c r="BM50">
        <v>0</v>
      </c>
      <c r="BN50" t="s">
        <v>308</v>
      </c>
    </row>
    <row r="51" spans="1:66">
      <c r="A51" s="141" t="str">
        <f t="shared" si="35"/>
        <v>도영운수</v>
      </c>
      <c r="B51" s="141" t="str">
        <f t="shared" si="1"/>
        <v>순환46</v>
      </c>
      <c r="C51" s="142" t="str">
        <f t="shared" si="36"/>
        <v>71바5856</v>
      </c>
      <c r="D51" s="130" t="str">
        <f t="shared" si="37"/>
        <v>중형</v>
      </c>
      <c r="E51" s="127" t="str">
        <f t="shared" si="38"/>
        <v>F</v>
      </c>
      <c r="F51" s="149">
        <f t="shared" si="39"/>
        <v>0.78678571428571431</v>
      </c>
      <c r="G51" s="150">
        <f t="shared" si="40"/>
        <v>2.2029999999999998</v>
      </c>
      <c r="H51" s="151">
        <f t="shared" si="41"/>
        <v>2.8</v>
      </c>
      <c r="I51" s="152">
        <f t="shared" si="42"/>
        <v>4906.1419999999998</v>
      </c>
      <c r="J51" s="153">
        <f t="shared" si="43"/>
        <v>3.9896257248300614E-2</v>
      </c>
      <c r="K51" s="153">
        <f t="shared" si="44"/>
        <v>0.34923992710160462</v>
      </c>
      <c r="L51" s="153">
        <f t="shared" si="45"/>
        <v>0.26375102881245588</v>
      </c>
      <c r="M51" s="154">
        <f t="shared" si="46"/>
        <v>13.829000000000001</v>
      </c>
      <c r="N51" s="155">
        <f t="shared" si="47"/>
        <v>5.218</v>
      </c>
      <c r="O51" s="155">
        <f t="shared" si="48"/>
        <v>82.346000000000004</v>
      </c>
      <c r="P51" s="156">
        <f t="shared" si="49"/>
        <v>0</v>
      </c>
      <c r="Q51" s="157">
        <f t="shared" si="50"/>
        <v>79</v>
      </c>
      <c r="R51" s="158">
        <f t="shared" si="51"/>
        <v>26.367845183329337</v>
      </c>
      <c r="S51" s="143">
        <f t="shared" si="52"/>
        <v>256</v>
      </c>
      <c r="T51" s="143">
        <f t="shared" si="53"/>
        <v>4040</v>
      </c>
      <c r="U51" t="s">
        <v>117</v>
      </c>
      <c r="V51" s="251" t="s">
        <v>123</v>
      </c>
      <c r="W51" t="s">
        <v>117</v>
      </c>
      <c r="X51" s="251" t="s">
        <v>123</v>
      </c>
      <c r="Y51" s="4" t="s">
        <v>220</v>
      </c>
      <c r="Z51" s="4" t="s">
        <v>187</v>
      </c>
      <c r="AA51" s="4" t="s">
        <v>48</v>
      </c>
      <c r="AB51" s="4">
        <v>506</v>
      </c>
      <c r="AC51" s="4">
        <v>4906.1419999999998</v>
      </c>
      <c r="AD51" s="4">
        <v>2227.5079999999998</v>
      </c>
      <c r="AE51" s="4">
        <v>2.2029999999999998</v>
      </c>
      <c r="AF51" s="4">
        <v>2.8</v>
      </c>
      <c r="AG51" s="4">
        <v>13.829000000000001</v>
      </c>
      <c r="AH51" s="4">
        <v>304.59381000000002</v>
      </c>
      <c r="AI51" s="4">
        <v>12.152153</v>
      </c>
      <c r="AJ51" s="4">
        <v>106.37632000000001</v>
      </c>
      <c r="AK51" s="4">
        <v>1294</v>
      </c>
      <c r="AL51" s="4">
        <v>256</v>
      </c>
      <c r="AM51" s="4">
        <v>4040</v>
      </c>
      <c r="AN51" s="4">
        <v>79</v>
      </c>
      <c r="AO51" s="4">
        <v>16.107161999999999</v>
      </c>
      <c r="AP51" s="4">
        <v>2636.3</v>
      </c>
      <c r="AQ51" s="4">
        <v>0</v>
      </c>
      <c r="AR51" s="4">
        <v>11</v>
      </c>
      <c r="AS51" s="4">
        <v>9020</v>
      </c>
      <c r="AT51" s="4">
        <v>5.218</v>
      </c>
      <c r="AU51" s="4">
        <v>82.346000000000004</v>
      </c>
      <c r="AV51" s="4">
        <v>0</v>
      </c>
      <c r="AW51" s="4">
        <v>0</v>
      </c>
      <c r="AX51" s="4">
        <v>0.57999999999999996</v>
      </c>
      <c r="AY51">
        <v>0.78678571428571431</v>
      </c>
      <c r="AZ51" t="s">
        <v>70</v>
      </c>
      <c r="BA51" t="s">
        <v>219</v>
      </c>
      <c r="BB51">
        <v>1</v>
      </c>
      <c r="BC51" t="s">
        <v>274</v>
      </c>
      <c r="BD51">
        <v>1</v>
      </c>
      <c r="BE51">
        <v>4906.1419999999998</v>
      </c>
      <c r="BF51">
        <v>1</v>
      </c>
      <c r="BG51">
        <v>0.78678571428571431</v>
      </c>
      <c r="BH51">
        <v>238020.484</v>
      </c>
      <c r="BI51">
        <v>2.0612267976062092E-2</v>
      </c>
      <c r="BJ51">
        <v>1.6217437982594569E-2</v>
      </c>
      <c r="BK51">
        <v>1</v>
      </c>
      <c r="BL51" t="s">
        <v>70</v>
      </c>
      <c r="BM51">
        <v>0</v>
      </c>
      <c r="BN51" t="s">
        <v>308</v>
      </c>
    </row>
    <row r="52" spans="1:66">
      <c r="A52" s="138" t="str">
        <f t="shared" si="35"/>
        <v>도영운수</v>
      </c>
      <c r="B52" s="138" t="str">
        <f t="shared" si="1"/>
        <v>예비</v>
      </c>
      <c r="C52" s="139" t="str">
        <f t="shared" si="36"/>
        <v>75아1054</v>
      </c>
      <c r="D52" s="114" t="str">
        <f t="shared" si="37"/>
        <v>대형</v>
      </c>
      <c r="E52" s="111" t="str">
        <f t="shared" si="38"/>
        <v>D</v>
      </c>
      <c r="F52" s="159">
        <f t="shared" si="39"/>
        <v>0.84807692307692306</v>
      </c>
      <c r="G52" s="160">
        <f t="shared" si="40"/>
        <v>2.2050000000000001</v>
      </c>
      <c r="H52" s="161">
        <f t="shared" si="41"/>
        <v>2.6</v>
      </c>
      <c r="I52" s="162">
        <f t="shared" si="42"/>
        <v>1375.3309999999999</v>
      </c>
      <c r="J52" s="163">
        <f t="shared" si="43"/>
        <v>3.9658528209022333E-2</v>
      </c>
      <c r="K52" s="163">
        <f t="shared" si="44"/>
        <v>0.38749556640288763</v>
      </c>
      <c r="L52" s="163">
        <f t="shared" si="45"/>
        <v>0.247213216309383</v>
      </c>
      <c r="M52" s="164">
        <f t="shared" si="46"/>
        <v>14.32</v>
      </c>
      <c r="N52" s="165">
        <f t="shared" si="47"/>
        <v>4.2169999999999996</v>
      </c>
      <c r="O52" s="165">
        <f t="shared" si="48"/>
        <v>32.429000000000002</v>
      </c>
      <c r="P52" s="166">
        <f t="shared" si="49"/>
        <v>0</v>
      </c>
      <c r="Q52" s="167">
        <f t="shared" si="50"/>
        <v>72</v>
      </c>
      <c r="R52" s="168">
        <f t="shared" si="51"/>
        <v>26.114285675225428</v>
      </c>
      <c r="S52" s="140">
        <f t="shared" si="52"/>
        <v>58</v>
      </c>
      <c r="T52" s="140">
        <f t="shared" si="53"/>
        <v>446</v>
      </c>
      <c r="U52" t="s">
        <v>117</v>
      </c>
      <c r="V52" t="s">
        <v>445</v>
      </c>
      <c r="W52" t="s">
        <v>117</v>
      </c>
      <c r="X52" s="4" t="s">
        <v>445</v>
      </c>
      <c r="Y52" s="4" t="s">
        <v>446</v>
      </c>
      <c r="Z52" s="4" t="s">
        <v>141</v>
      </c>
      <c r="AA52" s="4" t="s">
        <v>48</v>
      </c>
      <c r="AB52" s="4">
        <v>506</v>
      </c>
      <c r="AC52" s="4">
        <v>1375.3309999999999</v>
      </c>
      <c r="AD52" s="4">
        <v>623.721</v>
      </c>
      <c r="AE52" s="4">
        <v>2.2050000000000001</v>
      </c>
      <c r="AF52" s="4">
        <v>2.6</v>
      </c>
      <c r="AG52" s="4">
        <v>14.32</v>
      </c>
      <c r="AH52" s="4">
        <v>91.937199000000007</v>
      </c>
      <c r="AI52" s="4">
        <v>3.6460940000000002</v>
      </c>
      <c r="AJ52" s="4">
        <v>35.625256999999998</v>
      </c>
      <c r="AK52" s="4">
        <v>340</v>
      </c>
      <c r="AL52" s="4">
        <v>58</v>
      </c>
      <c r="AM52" s="4">
        <v>446</v>
      </c>
      <c r="AN52" s="4">
        <v>72</v>
      </c>
      <c r="AO52" s="4">
        <v>14.959460999999999</v>
      </c>
      <c r="AP52" s="4">
        <v>924.1</v>
      </c>
      <c r="AQ52" s="4">
        <v>0</v>
      </c>
      <c r="AR52" s="4">
        <v>9</v>
      </c>
      <c r="AS52" s="4">
        <v>4271</v>
      </c>
      <c r="AT52" s="4">
        <v>4.2169999999999996</v>
      </c>
      <c r="AU52" s="4">
        <v>32.429000000000002</v>
      </c>
      <c r="AV52" s="4">
        <v>3235</v>
      </c>
      <c r="AW52" s="4">
        <v>0</v>
      </c>
      <c r="AX52" s="4">
        <v>0.6</v>
      </c>
      <c r="AY52">
        <v>0.84807692307692306</v>
      </c>
      <c r="AZ52" t="s">
        <v>67</v>
      </c>
      <c r="BA52" t="s">
        <v>447</v>
      </c>
      <c r="BB52">
        <v>1</v>
      </c>
      <c r="BC52" t="s">
        <v>448</v>
      </c>
      <c r="BD52">
        <v>4</v>
      </c>
      <c r="BE52">
        <v>1375.3309999999999</v>
      </c>
      <c r="BF52">
        <v>1</v>
      </c>
      <c r="BG52">
        <v>0.84807692307692306</v>
      </c>
      <c r="BH52">
        <v>238020.484</v>
      </c>
      <c r="BI52">
        <v>5.7782043666460229E-3</v>
      </c>
      <c r="BJ52">
        <v>4.9003617801748004E-3</v>
      </c>
      <c r="BK52">
        <v>1</v>
      </c>
      <c r="BL52" t="s">
        <v>337</v>
      </c>
      <c r="BM52" t="s">
        <v>338</v>
      </c>
      <c r="BN52" t="s">
        <v>337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142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163</v>
      </c>
      <c r="Q4" s="225" t="s">
        <v>43</v>
      </c>
      <c r="R4" s="225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346</v>
      </c>
      <c r="AN4" s="13"/>
      <c r="AO4" t="s">
        <v>170</v>
      </c>
      <c r="AP4" t="s">
        <v>347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348</v>
      </c>
      <c r="AY4" t="s">
        <v>126</v>
      </c>
      <c r="AZ4" t="s">
        <v>349</v>
      </c>
      <c r="BA4" t="s">
        <v>350</v>
      </c>
      <c r="BB4" t="s">
        <v>351</v>
      </c>
      <c r="BC4" t="s">
        <v>352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5" t="str">
        <f>BI5</f>
        <v>도영운수</v>
      </c>
      <c r="B5" s="126" t="str">
        <f>IF(BJ5="NULL", E5, BJ5)</f>
        <v>김광진</v>
      </c>
      <c r="C5" s="127" t="str">
        <f>BK5</f>
        <v>C</v>
      </c>
      <c r="D5" s="128">
        <f>BL5</f>
        <v>0.85005348691914184</v>
      </c>
      <c r="E5" s="129">
        <f>U5</f>
        <v>546</v>
      </c>
      <c r="F5" s="297" t="str">
        <f t="shared" ref="F5:I6" si="0">BN5</f>
        <v>523</v>
      </c>
      <c r="G5" s="130" t="str">
        <f t="shared" si="0"/>
        <v>71바5863</v>
      </c>
      <c r="H5" s="131">
        <f t="shared" si="0"/>
        <v>6</v>
      </c>
      <c r="I5" s="132">
        <f t="shared" si="0"/>
        <v>2655.4119999999998</v>
      </c>
      <c r="J5" s="133">
        <f>AB5/AA5</f>
        <v>2.9957196676859348E-2</v>
      </c>
      <c r="K5" s="133">
        <f>AC5/AA5</f>
        <v>0.36222276678296339</v>
      </c>
      <c r="L5" s="133">
        <f>AD5/I5</f>
        <v>0.27302731176932243</v>
      </c>
      <c r="M5" s="134">
        <f>Z5</f>
        <v>17.407</v>
      </c>
      <c r="N5" s="135">
        <f>BV5</f>
        <v>2.6381150960762434</v>
      </c>
      <c r="O5" s="135">
        <f>BW5</f>
        <v>75.72367405404033</v>
      </c>
      <c r="P5" s="226">
        <f>AK5</f>
        <v>16</v>
      </c>
      <c r="Q5" s="227">
        <f>AE5</f>
        <v>82</v>
      </c>
      <c r="R5" s="227">
        <f>AF5</f>
        <v>2535</v>
      </c>
      <c r="T5">
        <v>506</v>
      </c>
      <c r="U5">
        <v>546</v>
      </c>
      <c r="V5" t="s">
        <v>339</v>
      </c>
      <c r="W5">
        <v>2655.4119999999998</v>
      </c>
      <c r="X5">
        <v>1239.162</v>
      </c>
      <c r="Y5">
        <v>2.1429999999999998</v>
      </c>
      <c r="Z5">
        <v>17.407</v>
      </c>
      <c r="AA5">
        <v>165.707461</v>
      </c>
      <c r="AB5">
        <v>4.9641310000000001</v>
      </c>
      <c r="AC5">
        <v>60.023015000000001</v>
      </c>
      <c r="AD5" s="1">
        <v>725</v>
      </c>
      <c r="AE5">
        <v>82</v>
      </c>
      <c r="AF5">
        <v>2535</v>
      </c>
      <c r="AG5">
        <v>76</v>
      </c>
      <c r="AH5">
        <v>16.024697</v>
      </c>
      <c r="AI5">
        <v>1790</v>
      </c>
      <c r="AJ5">
        <v>0</v>
      </c>
      <c r="AK5">
        <v>16</v>
      </c>
      <c r="AL5">
        <v>7107</v>
      </c>
      <c r="AM5">
        <v>0.85005348691914184</v>
      </c>
      <c r="AN5" t="s">
        <v>69</v>
      </c>
      <c r="AO5">
        <v>873.45899999999995</v>
      </c>
      <c r="AP5" t="s">
        <v>449</v>
      </c>
      <c r="AQ5" t="s">
        <v>117</v>
      </c>
      <c r="AR5" t="s">
        <v>119</v>
      </c>
      <c r="AS5" t="s">
        <v>117</v>
      </c>
      <c r="AT5" t="s">
        <v>119</v>
      </c>
      <c r="AU5" t="s">
        <v>195</v>
      </c>
      <c r="AV5" t="s">
        <v>339</v>
      </c>
      <c r="AW5" t="s">
        <v>69</v>
      </c>
      <c r="AX5">
        <v>546</v>
      </c>
      <c r="AY5" t="s">
        <v>353</v>
      </c>
      <c r="AZ5">
        <v>4</v>
      </c>
      <c r="BA5" t="s">
        <v>450</v>
      </c>
      <c r="BB5">
        <v>6</v>
      </c>
      <c r="BC5">
        <v>1</v>
      </c>
      <c r="BE5" t="s">
        <v>67</v>
      </c>
      <c r="BF5">
        <v>1</v>
      </c>
      <c r="BG5" t="s">
        <v>306</v>
      </c>
      <c r="BI5" t="s">
        <v>117</v>
      </c>
      <c r="BJ5" t="s">
        <v>339</v>
      </c>
      <c r="BK5" t="s">
        <v>69</v>
      </c>
      <c r="BL5">
        <v>0.85005348691914184</v>
      </c>
      <c r="BM5">
        <v>546</v>
      </c>
      <c r="BN5" t="s">
        <v>119</v>
      </c>
      <c r="BO5" t="s">
        <v>195</v>
      </c>
      <c r="BP5">
        <v>6</v>
      </c>
      <c r="BQ5">
        <v>2655.4119999999998</v>
      </c>
      <c r="BR5">
        <v>2.9957196676859348E-2</v>
      </c>
      <c r="BS5">
        <v>0.36222276678296339</v>
      </c>
      <c r="BT5">
        <v>0.27302731176932243</v>
      </c>
      <c r="BU5">
        <v>17.407</v>
      </c>
      <c r="BV5">
        <v>2.6381150960762434</v>
      </c>
      <c r="BW5">
        <v>75.72367405404033</v>
      </c>
      <c r="BX5">
        <v>16</v>
      </c>
      <c r="BY5">
        <v>82</v>
      </c>
      <c r="BZ5">
        <v>2535</v>
      </c>
    </row>
    <row r="6" spans="1:78" ht="16.5">
      <c r="A6" s="109" t="str">
        <f>BI6</f>
        <v>도영운수</v>
      </c>
      <c r="B6" s="110" t="str">
        <f>IF(BJ6="NULL", E6, BJ6)</f>
        <v>김봉환</v>
      </c>
      <c r="C6" s="111" t="str">
        <f>BK6</f>
        <v>D</v>
      </c>
      <c r="D6" s="112">
        <f>BL6</f>
        <v>0.80302585202804899</v>
      </c>
      <c r="E6" s="113">
        <f>U6</f>
        <v>5115</v>
      </c>
      <c r="F6" s="298" t="str">
        <f t="shared" si="0"/>
        <v>65</v>
      </c>
      <c r="G6" s="114" t="str">
        <f t="shared" si="0"/>
        <v>71바5878</v>
      </c>
      <c r="H6" s="115">
        <f t="shared" si="0"/>
        <v>3</v>
      </c>
      <c r="I6" s="116">
        <f t="shared" si="0"/>
        <v>9827.3759999999984</v>
      </c>
      <c r="J6" s="117">
        <f>AB6/AA6</f>
        <v>4.033479403556231E-2</v>
      </c>
      <c r="K6" s="117">
        <f>AC6/AA6</f>
        <v>0.37694926702551695</v>
      </c>
      <c r="L6" s="117">
        <f>AD6/I6</f>
        <v>0.18977598903308476</v>
      </c>
      <c r="M6" s="118">
        <f>Z6</f>
        <v>15.295</v>
      </c>
      <c r="N6" s="119">
        <f>BV6</f>
        <v>2.3454004184864461</v>
      </c>
      <c r="O6" s="119">
        <f>BW6</f>
        <v>35.611794109263592</v>
      </c>
      <c r="P6" s="228">
        <f>AK6</f>
        <v>66</v>
      </c>
      <c r="Q6" s="229">
        <f>AE6</f>
        <v>352</v>
      </c>
      <c r="R6" s="229">
        <f>AF6</f>
        <v>6571</v>
      </c>
      <c r="T6">
        <v>506</v>
      </c>
      <c r="U6">
        <v>5115</v>
      </c>
      <c r="V6" t="s">
        <v>221</v>
      </c>
      <c r="W6">
        <v>9827.3760000000002</v>
      </c>
      <c r="X6">
        <v>4919.5649999999996</v>
      </c>
      <c r="Y6">
        <v>1.998</v>
      </c>
      <c r="Z6">
        <v>15.295</v>
      </c>
      <c r="AA6">
        <v>599.62346600000001</v>
      </c>
      <c r="AB6">
        <v>24.185689</v>
      </c>
      <c r="AC6">
        <v>226.027626</v>
      </c>
      <c r="AD6" s="1">
        <v>1865</v>
      </c>
      <c r="AE6">
        <v>352</v>
      </c>
      <c r="AF6">
        <v>6571</v>
      </c>
      <c r="AG6">
        <v>77</v>
      </c>
      <c r="AH6">
        <v>16.389244999999999</v>
      </c>
      <c r="AI6">
        <v>11658.9</v>
      </c>
      <c r="AJ6">
        <v>0</v>
      </c>
      <c r="AK6">
        <v>66</v>
      </c>
      <c r="AL6">
        <v>20473</v>
      </c>
      <c r="AM6">
        <v>0.80302585202804899</v>
      </c>
      <c r="AN6" t="s">
        <v>67</v>
      </c>
      <c r="AO6">
        <v>5648.9849999999997</v>
      </c>
      <c r="AP6" t="s">
        <v>451</v>
      </c>
      <c r="AQ6" t="s">
        <v>117</v>
      </c>
      <c r="AR6" t="s">
        <v>121</v>
      </c>
      <c r="AS6" t="s">
        <v>117</v>
      </c>
      <c r="AT6" t="s">
        <v>121</v>
      </c>
      <c r="AU6" t="s">
        <v>207</v>
      </c>
      <c r="AV6" t="s">
        <v>221</v>
      </c>
      <c r="AW6" t="s">
        <v>67</v>
      </c>
      <c r="AX6">
        <v>5115</v>
      </c>
      <c r="AY6" t="s">
        <v>376</v>
      </c>
      <c r="AZ6">
        <v>3</v>
      </c>
      <c r="BA6" t="s">
        <v>452</v>
      </c>
      <c r="BB6">
        <v>3</v>
      </c>
      <c r="BC6">
        <v>1</v>
      </c>
      <c r="BE6" t="s">
        <v>69</v>
      </c>
      <c r="BF6">
        <v>-1</v>
      </c>
      <c r="BG6" t="s">
        <v>330</v>
      </c>
      <c r="BI6" t="s">
        <v>117</v>
      </c>
      <c r="BJ6" t="s">
        <v>221</v>
      </c>
      <c r="BK6" t="s">
        <v>67</v>
      </c>
      <c r="BL6">
        <v>0.80302585202804899</v>
      </c>
      <c r="BM6">
        <v>5115</v>
      </c>
      <c r="BN6" t="s">
        <v>121</v>
      </c>
      <c r="BO6" t="s">
        <v>207</v>
      </c>
      <c r="BP6">
        <v>3</v>
      </c>
      <c r="BQ6">
        <v>9827.3759999999984</v>
      </c>
      <c r="BR6">
        <v>4.033479403556231E-2</v>
      </c>
      <c r="BS6">
        <v>0.37694926702551695</v>
      </c>
      <c r="BT6">
        <v>0.18977598903308471</v>
      </c>
      <c r="BU6">
        <v>15.295</v>
      </c>
      <c r="BV6">
        <v>2.3454004184864461</v>
      </c>
      <c r="BW6">
        <v>35.611794109263592</v>
      </c>
      <c r="BX6">
        <v>66</v>
      </c>
      <c r="BY6">
        <v>352</v>
      </c>
      <c r="BZ6">
        <v>6571</v>
      </c>
    </row>
    <row r="7" spans="1:78" ht="16.5">
      <c r="A7" s="125" t="str">
        <f t="shared" ref="A7:A70" si="1">BI7</f>
        <v>도영운수</v>
      </c>
      <c r="B7" s="126" t="str">
        <f t="shared" ref="B7:B70" si="2">IF(BJ7="NULL", E7, BJ7)</f>
        <v>김상영</v>
      </c>
      <c r="C7" s="127" t="str">
        <f t="shared" ref="C7:C70" si="3">BK7</f>
        <v>S</v>
      </c>
      <c r="D7" s="128">
        <f t="shared" ref="D7:D70" si="4">BL7</f>
        <v>1.0573076923076923</v>
      </c>
      <c r="E7" s="129">
        <f t="shared" ref="E7:E70" si="5">U7</f>
        <v>4312</v>
      </c>
      <c r="F7" s="297" t="str">
        <f t="shared" ref="F7:F70" si="6">BN7</f>
        <v>523</v>
      </c>
      <c r="G7" s="130" t="str">
        <f t="shared" ref="G7:G70" si="7">BO7</f>
        <v>71바5862</v>
      </c>
      <c r="H7" s="131">
        <f t="shared" ref="H7:H70" si="8">BP7</f>
        <v>1</v>
      </c>
      <c r="I7" s="132">
        <f t="shared" ref="I7:I70" si="9">BQ7</f>
        <v>592</v>
      </c>
      <c r="J7" s="133">
        <f t="shared" ref="J7:J70" si="10">AB7/AA7</f>
        <v>1.0943257982086532E-2</v>
      </c>
      <c r="K7" s="133">
        <f t="shared" ref="K7:K70" si="11">AC7/AA7</f>
        <v>0.33331541495934214</v>
      </c>
      <c r="L7" s="133">
        <f t="shared" ref="L7:L70" si="12">AD7/I7</f>
        <v>0.16047297297297297</v>
      </c>
      <c r="M7" s="134">
        <f t="shared" ref="M7:M70" si="13">Z7</f>
        <v>13.018000000000001</v>
      </c>
      <c r="N7" s="135">
        <f t="shared" ref="N7:N70" si="14">BV7</f>
        <v>1.3513513513513513</v>
      </c>
      <c r="O7" s="135">
        <f t="shared" ref="O7:O70" si="15">BW7</f>
        <v>39.358108108108105</v>
      </c>
      <c r="P7" s="226">
        <f t="shared" ref="P7:P70" si="16">AK7</f>
        <v>5</v>
      </c>
      <c r="Q7" s="227">
        <f t="shared" ref="Q7:Q70" si="17">AE7</f>
        <v>8</v>
      </c>
      <c r="R7" s="227">
        <f t="shared" ref="R7:R70" si="18">AF7</f>
        <v>233</v>
      </c>
      <c r="T7">
        <v>506</v>
      </c>
      <c r="U7">
        <v>4312</v>
      </c>
      <c r="V7" t="s">
        <v>322</v>
      </c>
      <c r="W7">
        <v>592</v>
      </c>
      <c r="X7">
        <v>215.36699999999999</v>
      </c>
      <c r="Y7">
        <v>2.7490000000000001</v>
      </c>
      <c r="Z7">
        <v>13.018000000000001</v>
      </c>
      <c r="AA7">
        <v>36.424436</v>
      </c>
      <c r="AB7">
        <v>0.39860200000000001</v>
      </c>
      <c r="AC7">
        <v>12.140826000000001</v>
      </c>
      <c r="AD7" s="1">
        <v>95</v>
      </c>
      <c r="AE7">
        <v>8</v>
      </c>
      <c r="AF7">
        <v>233</v>
      </c>
      <c r="AG7">
        <v>70</v>
      </c>
      <c r="AH7">
        <v>16.252825000000001</v>
      </c>
      <c r="AI7">
        <v>101.4</v>
      </c>
      <c r="AJ7">
        <v>0</v>
      </c>
      <c r="AK7">
        <v>5</v>
      </c>
      <c r="AL7">
        <v>581</v>
      </c>
      <c r="AM7">
        <v>1.0573076923076923</v>
      </c>
      <c r="AN7" t="s">
        <v>71</v>
      </c>
      <c r="AO7">
        <v>592</v>
      </c>
      <c r="AP7" t="s">
        <v>453</v>
      </c>
      <c r="AQ7" t="s">
        <v>117</v>
      </c>
      <c r="AR7" t="s">
        <v>119</v>
      </c>
      <c r="AS7" t="s">
        <v>117</v>
      </c>
      <c r="AT7" t="s">
        <v>119</v>
      </c>
      <c r="AU7" t="s">
        <v>194</v>
      </c>
      <c r="AV7" t="s">
        <v>322</v>
      </c>
      <c r="AW7" t="s">
        <v>71</v>
      </c>
      <c r="AX7">
        <v>4312</v>
      </c>
      <c r="AY7" t="s">
        <v>356</v>
      </c>
      <c r="AZ7">
        <v>1</v>
      </c>
      <c r="BA7" t="s">
        <v>357</v>
      </c>
      <c r="BB7">
        <v>1</v>
      </c>
      <c r="BC7">
        <v>1</v>
      </c>
      <c r="BE7" t="s">
        <v>71</v>
      </c>
      <c r="BF7">
        <v>0</v>
      </c>
      <c r="BG7" t="s">
        <v>308</v>
      </c>
      <c r="BI7" t="s">
        <v>117</v>
      </c>
      <c r="BJ7" t="s">
        <v>322</v>
      </c>
      <c r="BK7" t="s">
        <v>71</v>
      </c>
      <c r="BL7">
        <v>1.0573076923076923</v>
      </c>
      <c r="BM7">
        <v>4312</v>
      </c>
      <c r="BN7" t="s">
        <v>119</v>
      </c>
      <c r="BO7" t="s">
        <v>194</v>
      </c>
      <c r="BP7">
        <v>1</v>
      </c>
      <c r="BQ7">
        <v>592</v>
      </c>
      <c r="BR7">
        <v>1.0943257982086532E-2</v>
      </c>
      <c r="BS7">
        <v>0.33331541495934214</v>
      </c>
      <c r="BT7">
        <v>0.16047297297297297</v>
      </c>
      <c r="BU7">
        <v>13.018000000000001</v>
      </c>
      <c r="BV7">
        <v>1.3513513513513513</v>
      </c>
      <c r="BW7">
        <v>39.358108108108105</v>
      </c>
      <c r="BX7">
        <v>5</v>
      </c>
      <c r="BY7">
        <v>8</v>
      </c>
      <c r="BZ7">
        <v>233</v>
      </c>
    </row>
    <row r="8" spans="1:78" ht="16.5">
      <c r="A8" s="109" t="str">
        <f t="shared" si="1"/>
        <v>도영운수</v>
      </c>
      <c r="B8" s="110" t="str">
        <f t="shared" si="2"/>
        <v>김연수</v>
      </c>
      <c r="C8" s="111" t="str">
        <f t="shared" si="3"/>
        <v>F</v>
      </c>
      <c r="D8" s="112">
        <f t="shared" si="4"/>
        <v>0.79205761869754354</v>
      </c>
      <c r="E8" s="113">
        <f t="shared" si="5"/>
        <v>7751</v>
      </c>
      <c r="F8" s="298" t="str">
        <f t="shared" si="6"/>
        <v>523</v>
      </c>
      <c r="G8" s="114" t="str">
        <f t="shared" si="7"/>
        <v>70바3909</v>
      </c>
      <c r="H8" s="115">
        <f t="shared" si="8"/>
        <v>4</v>
      </c>
      <c r="I8" s="116">
        <f t="shared" si="9"/>
        <v>1060.634</v>
      </c>
      <c r="J8" s="117">
        <f t="shared" si="10"/>
        <v>4.4156298885274385E-2</v>
      </c>
      <c r="K8" s="117">
        <f t="shared" si="11"/>
        <v>0.34314905172309978</v>
      </c>
      <c r="L8" s="117">
        <f t="shared" si="12"/>
        <v>0.22439408881857456</v>
      </c>
      <c r="M8" s="118">
        <f t="shared" si="13"/>
        <v>17.155999999999999</v>
      </c>
      <c r="N8" s="119" t="str">
        <f t="shared" si="14"/>
        <v>-</v>
      </c>
      <c r="O8" s="119" t="str">
        <f t="shared" si="15"/>
        <v>-</v>
      </c>
      <c r="P8" s="228">
        <f t="shared" si="16"/>
        <v>2</v>
      </c>
      <c r="Q8" s="229">
        <f t="shared" si="17"/>
        <v>19</v>
      </c>
      <c r="R8" s="229">
        <f t="shared" si="18"/>
        <v>1466</v>
      </c>
      <c r="T8">
        <v>506</v>
      </c>
      <c r="U8">
        <v>7751</v>
      </c>
      <c r="V8" t="s">
        <v>323</v>
      </c>
      <c r="W8">
        <v>1060.634</v>
      </c>
      <c r="X8">
        <v>562.904</v>
      </c>
      <c r="Y8">
        <v>1.8839999999999999</v>
      </c>
      <c r="Z8">
        <v>17.155999999999999</v>
      </c>
      <c r="AA8">
        <v>65.436372000000006</v>
      </c>
      <c r="AB8">
        <v>2.8894280000000001</v>
      </c>
      <c r="AC8">
        <v>22.454429000000001</v>
      </c>
      <c r="AD8" s="1">
        <v>238</v>
      </c>
      <c r="AE8">
        <v>19</v>
      </c>
      <c r="AF8">
        <v>1466</v>
      </c>
      <c r="AG8">
        <v>75</v>
      </c>
      <c r="AH8">
        <v>16.208629999999999</v>
      </c>
      <c r="AI8">
        <v>797.4</v>
      </c>
      <c r="AJ8">
        <v>0</v>
      </c>
      <c r="AK8">
        <v>2</v>
      </c>
      <c r="AL8">
        <v>1300</v>
      </c>
      <c r="AM8">
        <v>0.79205761869754354</v>
      </c>
      <c r="AN8" t="s">
        <v>70</v>
      </c>
      <c r="AO8">
        <v>444.39600000000002</v>
      </c>
      <c r="AP8" t="s">
        <v>454</v>
      </c>
      <c r="AQ8" t="s">
        <v>117</v>
      </c>
      <c r="AR8" t="s">
        <v>119</v>
      </c>
      <c r="AS8" t="s">
        <v>117</v>
      </c>
      <c r="AT8" t="s">
        <v>119</v>
      </c>
      <c r="AU8" t="s">
        <v>315</v>
      </c>
      <c r="AV8" t="s">
        <v>323</v>
      </c>
      <c r="AW8" t="s">
        <v>70</v>
      </c>
      <c r="AX8">
        <v>7751</v>
      </c>
      <c r="AY8" t="s">
        <v>354</v>
      </c>
      <c r="AZ8">
        <v>1</v>
      </c>
      <c r="BA8" t="s">
        <v>286</v>
      </c>
      <c r="BB8">
        <v>4</v>
      </c>
      <c r="BC8">
        <v>1</v>
      </c>
      <c r="BE8" t="s">
        <v>70</v>
      </c>
      <c r="BF8">
        <v>0</v>
      </c>
      <c r="BG8" t="s">
        <v>308</v>
      </c>
      <c r="BI8" t="s">
        <v>117</v>
      </c>
      <c r="BJ8" t="s">
        <v>323</v>
      </c>
      <c r="BK8" t="s">
        <v>70</v>
      </c>
      <c r="BL8">
        <v>0.79205761869754354</v>
      </c>
      <c r="BM8">
        <v>7751</v>
      </c>
      <c r="BN8" t="s">
        <v>119</v>
      </c>
      <c r="BO8" t="s">
        <v>315</v>
      </c>
      <c r="BP8">
        <v>4</v>
      </c>
      <c r="BQ8">
        <v>1060.634</v>
      </c>
      <c r="BR8">
        <v>4.4156298885274385E-2</v>
      </c>
      <c r="BS8">
        <v>0.34314905172309978</v>
      </c>
      <c r="BT8">
        <v>0.22439408881857456</v>
      </c>
      <c r="BU8">
        <v>17.155999999999999</v>
      </c>
      <c r="BV8" t="s">
        <v>360</v>
      </c>
      <c r="BW8" t="s">
        <v>360</v>
      </c>
      <c r="BX8">
        <v>2</v>
      </c>
      <c r="BY8">
        <v>19</v>
      </c>
      <c r="BZ8">
        <v>1466</v>
      </c>
    </row>
    <row r="9" spans="1:78" ht="16.5">
      <c r="A9" s="125" t="str">
        <f t="shared" si="1"/>
        <v>도영운수</v>
      </c>
      <c r="B9" s="126" t="str">
        <f t="shared" si="2"/>
        <v>김영복</v>
      </c>
      <c r="C9" s="127" t="str">
        <f t="shared" si="3"/>
        <v>F</v>
      </c>
      <c r="D9" s="128">
        <f t="shared" si="4"/>
        <v>0.7961538461538461</v>
      </c>
      <c r="E9" s="129">
        <f t="shared" si="5"/>
        <v>6269</v>
      </c>
      <c r="F9" s="297" t="str">
        <f t="shared" si="6"/>
        <v>35</v>
      </c>
      <c r="G9" s="130" t="str">
        <f t="shared" si="7"/>
        <v>71바5864</v>
      </c>
      <c r="H9" s="131">
        <f t="shared" si="8"/>
        <v>1</v>
      </c>
      <c r="I9" s="132">
        <f t="shared" si="9"/>
        <v>5297.3059999999996</v>
      </c>
      <c r="J9" s="133">
        <f t="shared" si="10"/>
        <v>3.3925231750990215E-2</v>
      </c>
      <c r="K9" s="133">
        <f t="shared" si="11"/>
        <v>0.37504640171152381</v>
      </c>
      <c r="L9" s="133">
        <f t="shared" si="12"/>
        <v>0.18311194407119394</v>
      </c>
      <c r="M9" s="134">
        <f t="shared" si="13"/>
        <v>13.566000000000001</v>
      </c>
      <c r="N9" s="135">
        <f t="shared" si="14"/>
        <v>2.0576496808000142</v>
      </c>
      <c r="O9" s="135">
        <f t="shared" si="15"/>
        <v>31.468825852235081</v>
      </c>
      <c r="P9" s="226">
        <f t="shared" si="16"/>
        <v>60</v>
      </c>
      <c r="Q9" s="227">
        <f t="shared" si="17"/>
        <v>109</v>
      </c>
      <c r="R9" s="227">
        <f t="shared" si="18"/>
        <v>1667</v>
      </c>
      <c r="T9">
        <v>506</v>
      </c>
      <c r="U9">
        <v>6269</v>
      </c>
      <c r="V9" t="s">
        <v>222</v>
      </c>
      <c r="W9">
        <v>5297.3059999999996</v>
      </c>
      <c r="X9">
        <v>2559.3609999999999</v>
      </c>
      <c r="Y9">
        <v>2.0699999999999998</v>
      </c>
      <c r="Z9">
        <v>13.566000000000001</v>
      </c>
      <c r="AA9">
        <v>328.45771200000001</v>
      </c>
      <c r="AB9">
        <v>11.143003999999999</v>
      </c>
      <c r="AC9">
        <v>123.18688299999999</v>
      </c>
      <c r="AD9" s="1">
        <v>970</v>
      </c>
      <c r="AE9">
        <v>109</v>
      </c>
      <c r="AF9">
        <v>1667</v>
      </c>
      <c r="AG9">
        <v>82</v>
      </c>
      <c r="AH9">
        <v>16.127817</v>
      </c>
      <c r="AI9">
        <v>5154.7</v>
      </c>
      <c r="AJ9">
        <v>0</v>
      </c>
      <c r="AK9">
        <v>60</v>
      </c>
      <c r="AL9">
        <v>13764</v>
      </c>
      <c r="AM9">
        <v>0.7961538461538461</v>
      </c>
      <c r="AN9" t="s">
        <v>70</v>
      </c>
      <c r="AO9">
        <v>5297.3059999999996</v>
      </c>
      <c r="AP9" t="s">
        <v>455</v>
      </c>
      <c r="AQ9" t="s">
        <v>117</v>
      </c>
      <c r="AR9" t="s">
        <v>118</v>
      </c>
      <c r="AS9" t="s">
        <v>117</v>
      </c>
      <c r="AT9" t="s">
        <v>118</v>
      </c>
      <c r="AU9" t="s">
        <v>180</v>
      </c>
      <c r="AV9" t="s">
        <v>222</v>
      </c>
      <c r="AW9" t="s">
        <v>70</v>
      </c>
      <c r="AX9">
        <v>6269</v>
      </c>
      <c r="AY9" t="s">
        <v>366</v>
      </c>
      <c r="AZ9">
        <v>1</v>
      </c>
      <c r="BA9" t="s">
        <v>307</v>
      </c>
      <c r="BB9">
        <v>1</v>
      </c>
      <c r="BC9">
        <v>1</v>
      </c>
      <c r="BE9" t="s">
        <v>67</v>
      </c>
      <c r="BF9">
        <v>-1</v>
      </c>
      <c r="BG9" t="s">
        <v>330</v>
      </c>
      <c r="BI9" t="s">
        <v>117</v>
      </c>
      <c r="BJ9" t="s">
        <v>222</v>
      </c>
      <c r="BK9" t="s">
        <v>70</v>
      </c>
      <c r="BL9">
        <v>0.7961538461538461</v>
      </c>
      <c r="BM9">
        <v>6269</v>
      </c>
      <c r="BN9" t="s">
        <v>118</v>
      </c>
      <c r="BO9" t="s">
        <v>180</v>
      </c>
      <c r="BP9">
        <v>1</v>
      </c>
      <c r="BQ9">
        <v>5297.3059999999996</v>
      </c>
      <c r="BR9">
        <v>3.3925231750990215E-2</v>
      </c>
      <c r="BS9">
        <v>0.37504640171152381</v>
      </c>
      <c r="BT9">
        <v>0.18311194407119394</v>
      </c>
      <c r="BU9">
        <v>13.566000000000001</v>
      </c>
      <c r="BV9">
        <v>2.0576496808000142</v>
      </c>
      <c r="BW9">
        <v>31.468825852235081</v>
      </c>
      <c r="BX9">
        <v>60</v>
      </c>
      <c r="BY9">
        <v>109</v>
      </c>
      <c r="BZ9">
        <v>1667</v>
      </c>
    </row>
    <row r="10" spans="1:78" ht="16.5">
      <c r="A10" s="109" t="str">
        <f t="shared" si="1"/>
        <v>도영운수</v>
      </c>
      <c r="B10" s="110" t="str">
        <f t="shared" si="2"/>
        <v>김영일</v>
      </c>
      <c r="C10" s="111" t="str">
        <f t="shared" si="3"/>
        <v>F</v>
      </c>
      <c r="D10" s="112">
        <f t="shared" si="4"/>
        <v>0.7725385798815827</v>
      </c>
      <c r="E10" s="113">
        <f t="shared" si="5"/>
        <v>6009</v>
      </c>
      <c r="F10" s="298" t="str">
        <f t="shared" si="6"/>
        <v>523</v>
      </c>
      <c r="G10" s="114" t="str">
        <f t="shared" si="7"/>
        <v>71바5894</v>
      </c>
      <c r="H10" s="115">
        <f t="shared" si="8"/>
        <v>5</v>
      </c>
      <c r="I10" s="116">
        <f t="shared" si="9"/>
        <v>1071.6399999999999</v>
      </c>
      <c r="J10" s="117">
        <f t="shared" si="10"/>
        <v>1.469139249612293E-2</v>
      </c>
      <c r="K10" s="117">
        <f t="shared" si="11"/>
        <v>0.36472544282174602</v>
      </c>
      <c r="L10" s="117">
        <f t="shared" si="12"/>
        <v>0.24541823746780639</v>
      </c>
      <c r="M10" s="118">
        <f t="shared" si="13"/>
        <v>17.091000000000001</v>
      </c>
      <c r="N10" s="119">
        <f t="shared" si="14"/>
        <v>2.7957111719724779</v>
      </c>
      <c r="O10" s="119">
        <f t="shared" si="15"/>
        <v>48.87317308040776</v>
      </c>
      <c r="P10" s="228">
        <f t="shared" si="16"/>
        <v>1</v>
      </c>
      <c r="Q10" s="229">
        <f t="shared" si="17"/>
        <v>31</v>
      </c>
      <c r="R10" s="229">
        <f t="shared" si="18"/>
        <v>584</v>
      </c>
      <c r="T10">
        <v>506</v>
      </c>
      <c r="U10">
        <v>6009</v>
      </c>
      <c r="V10" t="s">
        <v>456</v>
      </c>
      <c r="W10">
        <v>1071.6400000000001</v>
      </c>
      <c r="X10">
        <v>556.08299999999997</v>
      </c>
      <c r="Y10">
        <v>1.927</v>
      </c>
      <c r="Z10">
        <v>17.091000000000001</v>
      </c>
      <c r="AA10">
        <v>65.815816999999996</v>
      </c>
      <c r="AB10">
        <v>0.96692599999999995</v>
      </c>
      <c r="AC10">
        <v>24.004702999999999</v>
      </c>
      <c r="AD10" s="1">
        <v>263</v>
      </c>
      <c r="AE10">
        <v>31</v>
      </c>
      <c r="AF10">
        <v>584</v>
      </c>
      <c r="AG10">
        <v>72</v>
      </c>
      <c r="AH10">
        <v>16.282408</v>
      </c>
      <c r="AI10">
        <v>396.4</v>
      </c>
      <c r="AJ10">
        <v>0</v>
      </c>
      <c r="AK10">
        <v>1</v>
      </c>
      <c r="AL10">
        <v>834</v>
      </c>
      <c r="AM10">
        <v>0.7725385798815827</v>
      </c>
      <c r="AN10" t="s">
        <v>70</v>
      </c>
      <c r="AO10">
        <v>551.30399999999997</v>
      </c>
      <c r="AP10" t="s">
        <v>457</v>
      </c>
      <c r="AQ10" t="s">
        <v>117</v>
      </c>
      <c r="AR10" t="s">
        <v>119</v>
      </c>
      <c r="AS10" t="s">
        <v>117</v>
      </c>
      <c r="AT10" t="s">
        <v>119</v>
      </c>
      <c r="AU10" t="s">
        <v>197</v>
      </c>
      <c r="AV10" t="s">
        <v>456</v>
      </c>
      <c r="AW10" t="s">
        <v>70</v>
      </c>
      <c r="AX10">
        <v>6009</v>
      </c>
      <c r="AY10" t="s">
        <v>354</v>
      </c>
      <c r="AZ10">
        <v>5</v>
      </c>
      <c r="BA10" t="s">
        <v>384</v>
      </c>
      <c r="BB10">
        <v>5</v>
      </c>
      <c r="BC10">
        <v>1</v>
      </c>
      <c r="BE10" t="s">
        <v>67</v>
      </c>
      <c r="BF10">
        <v>-1</v>
      </c>
      <c r="BG10" s="5" t="s">
        <v>330</v>
      </c>
      <c r="BI10" t="s">
        <v>117</v>
      </c>
      <c r="BJ10" t="s">
        <v>456</v>
      </c>
      <c r="BK10" t="s">
        <v>70</v>
      </c>
      <c r="BL10">
        <v>0.7725385798815827</v>
      </c>
      <c r="BM10">
        <v>6009</v>
      </c>
      <c r="BN10" t="s">
        <v>119</v>
      </c>
      <c r="BO10" t="s">
        <v>197</v>
      </c>
      <c r="BP10">
        <v>5</v>
      </c>
      <c r="BQ10">
        <v>1071.6399999999999</v>
      </c>
      <c r="BR10">
        <v>1.469139249612293E-2</v>
      </c>
      <c r="BS10">
        <v>0.36472544282174602</v>
      </c>
      <c r="BT10">
        <v>0.24541823746780633</v>
      </c>
      <c r="BU10">
        <v>17.091000000000001</v>
      </c>
      <c r="BV10">
        <v>2.7957111719724779</v>
      </c>
      <c r="BW10">
        <v>48.87317308040776</v>
      </c>
      <c r="BX10">
        <v>1</v>
      </c>
      <c r="BY10">
        <v>31</v>
      </c>
      <c r="BZ10">
        <v>584</v>
      </c>
    </row>
    <row r="11" spans="1:78" ht="16.5">
      <c r="A11" s="125" t="str">
        <f t="shared" si="1"/>
        <v>도영운수</v>
      </c>
      <c r="B11" s="126" t="str">
        <f t="shared" si="2"/>
        <v>김인기</v>
      </c>
      <c r="C11" s="127" t="str">
        <f t="shared" si="3"/>
        <v>D</v>
      </c>
      <c r="D11" s="128">
        <f t="shared" si="4"/>
        <v>0.82846642384288638</v>
      </c>
      <c r="E11" s="129">
        <f t="shared" si="5"/>
        <v>5022</v>
      </c>
      <c r="F11" s="297" t="str">
        <f t="shared" si="6"/>
        <v>35</v>
      </c>
      <c r="G11" s="130" t="str">
        <f t="shared" si="7"/>
        <v>71바5852</v>
      </c>
      <c r="H11" s="131">
        <f t="shared" si="8"/>
        <v>6</v>
      </c>
      <c r="I11" s="132">
        <f t="shared" si="9"/>
        <v>2609.9859999999999</v>
      </c>
      <c r="J11" s="133">
        <f t="shared" si="10"/>
        <v>4.5956742625488982E-2</v>
      </c>
      <c r="K11" s="133">
        <f t="shared" si="11"/>
        <v>0.36846188858653123</v>
      </c>
      <c r="L11" s="133">
        <f t="shared" si="12"/>
        <v>0.12107344637097671</v>
      </c>
      <c r="M11" s="134">
        <f t="shared" si="13"/>
        <v>14.058999999999999</v>
      </c>
      <c r="N11" s="135">
        <f t="shared" si="14"/>
        <v>2.2222341422521041</v>
      </c>
      <c r="O11" s="135">
        <f t="shared" si="15"/>
        <v>38.505953671782152</v>
      </c>
      <c r="P11" s="226">
        <f t="shared" si="16"/>
        <v>99</v>
      </c>
      <c r="Q11" s="227">
        <f t="shared" si="17"/>
        <v>58</v>
      </c>
      <c r="R11" s="227">
        <f t="shared" si="18"/>
        <v>1005</v>
      </c>
      <c r="T11">
        <v>506</v>
      </c>
      <c r="U11">
        <v>5022</v>
      </c>
      <c r="V11" t="s">
        <v>458</v>
      </c>
      <c r="W11">
        <v>2609.9859999999999</v>
      </c>
      <c r="X11">
        <v>1234.4939999999999</v>
      </c>
      <c r="Y11">
        <v>2.1139999999999999</v>
      </c>
      <c r="Z11">
        <v>14.058999999999999</v>
      </c>
      <c r="AA11">
        <v>157.339415</v>
      </c>
      <c r="AB11">
        <v>7.2308070000000004</v>
      </c>
      <c r="AC11">
        <v>57.973578000000003</v>
      </c>
      <c r="AD11" s="1">
        <v>316</v>
      </c>
      <c r="AE11">
        <v>58</v>
      </c>
      <c r="AF11">
        <v>1005</v>
      </c>
      <c r="AG11">
        <v>84</v>
      </c>
      <c r="AH11">
        <v>16.588252000000001</v>
      </c>
      <c r="AI11">
        <v>3075.2</v>
      </c>
      <c r="AJ11">
        <v>0</v>
      </c>
      <c r="AK11">
        <v>99</v>
      </c>
      <c r="AL11">
        <v>7803</v>
      </c>
      <c r="AM11">
        <v>0.82846642384288638</v>
      </c>
      <c r="AN11" t="s">
        <v>67</v>
      </c>
      <c r="AO11">
        <v>1329.84</v>
      </c>
      <c r="AP11" t="s">
        <v>459</v>
      </c>
      <c r="AQ11" t="s">
        <v>117</v>
      </c>
      <c r="AR11" t="s">
        <v>118</v>
      </c>
      <c r="AS11" t="s">
        <v>117</v>
      </c>
      <c r="AT11" t="s">
        <v>118</v>
      </c>
      <c r="AU11" t="s">
        <v>175</v>
      </c>
      <c r="AV11" t="s">
        <v>458</v>
      </c>
      <c r="AW11" t="s">
        <v>67</v>
      </c>
      <c r="AX11">
        <v>5022</v>
      </c>
      <c r="AY11" t="s">
        <v>361</v>
      </c>
      <c r="AZ11">
        <v>4</v>
      </c>
      <c r="BA11" t="s">
        <v>309</v>
      </c>
      <c r="BB11">
        <v>6</v>
      </c>
      <c r="BC11">
        <v>1</v>
      </c>
      <c r="BE11" t="s">
        <v>337</v>
      </c>
      <c r="BF11" t="s">
        <v>338</v>
      </c>
      <c r="BG11" t="s">
        <v>337</v>
      </c>
      <c r="BI11" t="s">
        <v>117</v>
      </c>
      <c r="BJ11" t="s">
        <v>458</v>
      </c>
      <c r="BK11" t="s">
        <v>67</v>
      </c>
      <c r="BL11">
        <v>0.82846642384288638</v>
      </c>
      <c r="BM11">
        <v>5022</v>
      </c>
      <c r="BN11" t="s">
        <v>118</v>
      </c>
      <c r="BO11" t="s">
        <v>175</v>
      </c>
      <c r="BP11">
        <v>6</v>
      </c>
      <c r="BQ11">
        <v>2609.9859999999999</v>
      </c>
      <c r="BR11">
        <v>4.5956742625488982E-2</v>
      </c>
      <c r="BS11">
        <v>0.36846188858653123</v>
      </c>
      <c r="BT11">
        <v>0.12107344637097671</v>
      </c>
      <c r="BU11">
        <v>14.058999999999999</v>
      </c>
      <c r="BV11">
        <v>2.2222341422521041</v>
      </c>
      <c r="BW11">
        <v>38.505953671782152</v>
      </c>
      <c r="BX11">
        <v>99</v>
      </c>
      <c r="BY11">
        <v>58</v>
      </c>
      <c r="BZ11">
        <v>1005</v>
      </c>
    </row>
    <row r="12" spans="1:78" ht="16.5">
      <c r="A12" s="109" t="str">
        <f t="shared" si="1"/>
        <v>도영운수</v>
      </c>
      <c r="B12" s="110" t="str">
        <f t="shared" si="2"/>
        <v>김재형</v>
      </c>
      <c r="C12" s="111" t="str">
        <f t="shared" si="3"/>
        <v>S</v>
      </c>
      <c r="D12" s="112">
        <f t="shared" si="4"/>
        <v>1.0599999999999998</v>
      </c>
      <c r="E12" s="113">
        <f t="shared" si="5"/>
        <v>329</v>
      </c>
      <c r="F12" s="298" t="str">
        <f t="shared" si="6"/>
        <v>55</v>
      </c>
      <c r="G12" s="114" t="str">
        <f t="shared" si="7"/>
        <v>71바5898</v>
      </c>
      <c r="H12" s="115">
        <f t="shared" si="8"/>
        <v>1</v>
      </c>
      <c r="I12" s="116">
        <f t="shared" si="9"/>
        <v>2236.14</v>
      </c>
      <c r="J12" s="117">
        <f t="shared" si="10"/>
        <v>5.1302767953986857E-3</v>
      </c>
      <c r="K12" s="117">
        <f t="shared" si="11"/>
        <v>0.36525195388166859</v>
      </c>
      <c r="L12" s="117">
        <f t="shared" si="12"/>
        <v>0.17798527820261703</v>
      </c>
      <c r="M12" s="118">
        <f t="shared" si="13"/>
        <v>11.57</v>
      </c>
      <c r="N12" s="119">
        <f t="shared" si="14"/>
        <v>0.80495854463495131</v>
      </c>
      <c r="O12" s="119">
        <f t="shared" si="15"/>
        <v>18.156287173432791</v>
      </c>
      <c r="P12" s="228">
        <f t="shared" si="16"/>
        <v>1</v>
      </c>
      <c r="Q12" s="229">
        <f t="shared" si="17"/>
        <v>18</v>
      </c>
      <c r="R12" s="229">
        <f t="shared" si="18"/>
        <v>406</v>
      </c>
      <c r="T12">
        <v>506</v>
      </c>
      <c r="U12">
        <v>329</v>
      </c>
      <c r="V12" t="s">
        <v>223</v>
      </c>
      <c r="W12">
        <v>2236.14</v>
      </c>
      <c r="X12">
        <v>958.98599999999999</v>
      </c>
      <c r="Y12">
        <v>2.3319999999999999</v>
      </c>
      <c r="Z12">
        <v>11.57</v>
      </c>
      <c r="AA12">
        <v>130.42883</v>
      </c>
      <c r="AB12">
        <v>0.66913599999999995</v>
      </c>
      <c r="AC12">
        <v>47.639384999999997</v>
      </c>
      <c r="AD12" s="1">
        <v>398</v>
      </c>
      <c r="AE12">
        <v>18</v>
      </c>
      <c r="AF12">
        <v>406</v>
      </c>
      <c r="AG12">
        <v>70</v>
      </c>
      <c r="AH12">
        <v>17.144521999999998</v>
      </c>
      <c r="AI12">
        <v>348.6</v>
      </c>
      <c r="AJ12">
        <v>0</v>
      </c>
      <c r="AK12">
        <v>1</v>
      </c>
      <c r="AL12">
        <v>138</v>
      </c>
      <c r="AM12">
        <v>1.0599999999999998</v>
      </c>
      <c r="AN12" t="s">
        <v>71</v>
      </c>
      <c r="AO12">
        <v>2236.14</v>
      </c>
      <c r="AP12" t="s">
        <v>460</v>
      </c>
      <c r="AQ12" t="s">
        <v>117</v>
      </c>
      <c r="AR12" t="s">
        <v>120</v>
      </c>
      <c r="AS12" t="s">
        <v>117</v>
      </c>
      <c r="AT12" t="s">
        <v>120</v>
      </c>
      <c r="AU12" t="s">
        <v>203</v>
      </c>
      <c r="AV12" t="s">
        <v>223</v>
      </c>
      <c r="AW12" t="s">
        <v>71</v>
      </c>
      <c r="AX12">
        <v>329</v>
      </c>
      <c r="AY12" t="s">
        <v>363</v>
      </c>
      <c r="AZ12">
        <v>1</v>
      </c>
      <c r="BA12" t="s">
        <v>364</v>
      </c>
      <c r="BB12">
        <v>1</v>
      </c>
      <c r="BC12">
        <v>1</v>
      </c>
      <c r="BE12" t="s">
        <v>71</v>
      </c>
      <c r="BF12">
        <v>0</v>
      </c>
      <c r="BG12" s="5" t="s">
        <v>308</v>
      </c>
      <c r="BI12" t="s">
        <v>117</v>
      </c>
      <c r="BJ12" t="s">
        <v>223</v>
      </c>
      <c r="BK12" t="s">
        <v>71</v>
      </c>
      <c r="BL12">
        <v>1.0599999999999998</v>
      </c>
      <c r="BM12">
        <v>329</v>
      </c>
      <c r="BN12" t="s">
        <v>120</v>
      </c>
      <c r="BO12" t="s">
        <v>203</v>
      </c>
      <c r="BP12">
        <v>1</v>
      </c>
      <c r="BQ12">
        <v>2236.14</v>
      </c>
      <c r="BR12">
        <v>5.1302767953986857E-3</v>
      </c>
      <c r="BS12">
        <v>0.36525195388166859</v>
      </c>
      <c r="BT12">
        <v>0.17798527820261703</v>
      </c>
      <c r="BU12">
        <v>11.57</v>
      </c>
      <c r="BV12">
        <v>0.80495854463495131</v>
      </c>
      <c r="BW12">
        <v>18.156287173432791</v>
      </c>
      <c r="BX12">
        <v>1</v>
      </c>
      <c r="BY12">
        <v>18</v>
      </c>
      <c r="BZ12">
        <v>406</v>
      </c>
    </row>
    <row r="13" spans="1:78" ht="16.5">
      <c r="A13" s="125" t="str">
        <f t="shared" si="1"/>
        <v>도영운수</v>
      </c>
      <c r="B13" s="126" t="str">
        <f t="shared" si="2"/>
        <v>김정광</v>
      </c>
      <c r="C13" s="127" t="str">
        <f t="shared" si="3"/>
        <v>D</v>
      </c>
      <c r="D13" s="128">
        <f t="shared" si="4"/>
        <v>0.81</v>
      </c>
      <c r="E13" s="129">
        <f t="shared" si="5"/>
        <v>9926</v>
      </c>
      <c r="F13" s="297" t="str">
        <f t="shared" si="6"/>
        <v>523</v>
      </c>
      <c r="G13" s="130" t="str">
        <f t="shared" si="7"/>
        <v>70바3911</v>
      </c>
      <c r="H13" s="131">
        <f t="shared" si="8"/>
        <v>1</v>
      </c>
      <c r="I13" s="132">
        <f t="shared" si="9"/>
        <v>2596.857</v>
      </c>
      <c r="J13" s="133">
        <f t="shared" si="10"/>
        <v>4.5527280967128513E-2</v>
      </c>
      <c r="K13" s="133">
        <f t="shared" si="11"/>
        <v>0.34042929177045533</v>
      </c>
      <c r="L13" s="133">
        <f t="shared" si="12"/>
        <v>0.22450215780075683</v>
      </c>
      <c r="M13" s="134">
        <f t="shared" si="13"/>
        <v>13.659000000000001</v>
      </c>
      <c r="N13" s="135">
        <f t="shared" si="14"/>
        <v>3.6967765263932515</v>
      </c>
      <c r="O13" s="135">
        <f t="shared" si="15"/>
        <v>50.599628705007632</v>
      </c>
      <c r="P13" s="226">
        <f t="shared" si="16"/>
        <v>13</v>
      </c>
      <c r="Q13" s="227">
        <f t="shared" si="17"/>
        <v>96</v>
      </c>
      <c r="R13" s="227">
        <f t="shared" si="18"/>
        <v>1314</v>
      </c>
      <c r="T13">
        <v>506</v>
      </c>
      <c r="U13">
        <v>9926</v>
      </c>
      <c r="V13" t="s">
        <v>297</v>
      </c>
      <c r="W13">
        <v>2596.857</v>
      </c>
      <c r="X13">
        <v>1393.819</v>
      </c>
      <c r="Y13">
        <v>1.863</v>
      </c>
      <c r="Z13">
        <v>13.659000000000001</v>
      </c>
      <c r="AA13">
        <v>161.53857300000001</v>
      </c>
      <c r="AB13">
        <v>7.3544119999999999</v>
      </c>
      <c r="AC13">
        <v>54.992462000000003</v>
      </c>
      <c r="AD13" s="1">
        <v>583</v>
      </c>
      <c r="AE13">
        <v>96</v>
      </c>
      <c r="AF13">
        <v>1314</v>
      </c>
      <c r="AG13">
        <v>76</v>
      </c>
      <c r="AH13">
        <v>16.075769999999999</v>
      </c>
      <c r="AI13">
        <v>1106.8</v>
      </c>
      <c r="AJ13">
        <v>0</v>
      </c>
      <c r="AK13">
        <v>13</v>
      </c>
      <c r="AL13">
        <v>5444</v>
      </c>
      <c r="AM13">
        <v>0.81</v>
      </c>
      <c r="AN13" t="s">
        <v>67</v>
      </c>
      <c r="AO13">
        <v>2596.857</v>
      </c>
      <c r="AP13" t="s">
        <v>461</v>
      </c>
      <c r="AQ13" t="s">
        <v>117</v>
      </c>
      <c r="AR13" t="s">
        <v>119</v>
      </c>
      <c r="AS13" t="s">
        <v>117</v>
      </c>
      <c r="AT13" t="s">
        <v>119</v>
      </c>
      <c r="AU13" t="s">
        <v>191</v>
      </c>
      <c r="AV13" t="s">
        <v>297</v>
      </c>
      <c r="AW13" t="s">
        <v>67</v>
      </c>
      <c r="AX13">
        <v>9926</v>
      </c>
      <c r="AY13" t="s">
        <v>365</v>
      </c>
      <c r="AZ13">
        <v>2</v>
      </c>
      <c r="BA13" t="s">
        <v>189</v>
      </c>
      <c r="BB13">
        <v>1</v>
      </c>
      <c r="BC13">
        <v>1</v>
      </c>
      <c r="BE13" t="s">
        <v>69</v>
      </c>
      <c r="BF13">
        <v>-1</v>
      </c>
      <c r="BG13" t="s">
        <v>330</v>
      </c>
      <c r="BI13" t="s">
        <v>117</v>
      </c>
      <c r="BJ13" t="s">
        <v>297</v>
      </c>
      <c r="BK13" t="s">
        <v>67</v>
      </c>
      <c r="BL13">
        <v>0.81</v>
      </c>
      <c r="BM13">
        <v>9926</v>
      </c>
      <c r="BN13" t="s">
        <v>119</v>
      </c>
      <c r="BO13" t="s">
        <v>191</v>
      </c>
      <c r="BP13">
        <v>1</v>
      </c>
      <c r="BQ13">
        <v>2596.857</v>
      </c>
      <c r="BR13">
        <v>4.5527280967128513E-2</v>
      </c>
      <c r="BS13">
        <v>0.34042929177045533</v>
      </c>
      <c r="BT13">
        <v>0.22450215780075683</v>
      </c>
      <c r="BU13">
        <v>13.659000000000001</v>
      </c>
      <c r="BV13">
        <v>3.6967765263932515</v>
      </c>
      <c r="BW13">
        <v>50.599628705007632</v>
      </c>
      <c r="BX13">
        <v>13</v>
      </c>
      <c r="BY13">
        <v>96</v>
      </c>
      <c r="BZ13">
        <v>1314</v>
      </c>
    </row>
    <row r="14" spans="1:78" ht="16.5">
      <c r="A14" s="109" t="str">
        <f t="shared" si="1"/>
        <v>도영운수</v>
      </c>
      <c r="B14" s="110" t="str">
        <f t="shared" si="2"/>
        <v>김정식</v>
      </c>
      <c r="C14" s="111" t="str">
        <f t="shared" si="3"/>
        <v>D</v>
      </c>
      <c r="D14" s="112">
        <f t="shared" si="4"/>
        <v>0.8098086932794375</v>
      </c>
      <c r="E14" s="113">
        <f t="shared" si="5"/>
        <v>1711</v>
      </c>
      <c r="F14" s="298" t="str">
        <f t="shared" si="6"/>
        <v>35</v>
      </c>
      <c r="G14" s="114" t="str">
        <f t="shared" si="7"/>
        <v>71바5865</v>
      </c>
      <c r="H14" s="115">
        <f t="shared" si="8"/>
        <v>13</v>
      </c>
      <c r="I14" s="116">
        <f t="shared" si="9"/>
        <v>16830.281999999999</v>
      </c>
      <c r="J14" s="117">
        <f t="shared" si="10"/>
        <v>4.7745391084875778E-2</v>
      </c>
      <c r="K14" s="117">
        <f t="shared" si="11"/>
        <v>0.37820656466755986</v>
      </c>
      <c r="L14" s="117">
        <f t="shared" si="12"/>
        <v>0.21033515659452409</v>
      </c>
      <c r="M14" s="118">
        <f t="shared" si="13"/>
        <v>17.332999999999998</v>
      </c>
      <c r="N14" s="119">
        <f t="shared" si="14"/>
        <v>3.6896910033366774</v>
      </c>
      <c r="O14" s="119">
        <f t="shared" si="15"/>
        <v>49.443105961942337</v>
      </c>
      <c r="P14" s="228">
        <f t="shared" si="16"/>
        <v>163</v>
      </c>
      <c r="Q14" s="229">
        <f t="shared" si="17"/>
        <v>618</v>
      </c>
      <c r="R14" s="229">
        <f t="shared" si="18"/>
        <v>8881</v>
      </c>
      <c r="T14">
        <v>506</v>
      </c>
      <c r="U14">
        <v>1711</v>
      </c>
      <c r="V14" t="s">
        <v>224</v>
      </c>
      <c r="W14">
        <v>16830.281999999999</v>
      </c>
      <c r="X14">
        <v>8499.5139999999992</v>
      </c>
      <c r="Y14">
        <v>1.98</v>
      </c>
      <c r="Z14">
        <v>17.332999999999998</v>
      </c>
      <c r="AA14">
        <v>1042.0453339999999</v>
      </c>
      <c r="AB14">
        <v>49.752862</v>
      </c>
      <c r="AC14">
        <v>394.108386</v>
      </c>
      <c r="AD14" s="1">
        <v>3540</v>
      </c>
      <c r="AE14">
        <v>618</v>
      </c>
      <c r="AF14">
        <v>8881</v>
      </c>
      <c r="AG14">
        <v>82</v>
      </c>
      <c r="AH14">
        <v>16.151198999999998</v>
      </c>
      <c r="AI14">
        <v>19836.099999999999</v>
      </c>
      <c r="AJ14">
        <v>0</v>
      </c>
      <c r="AK14">
        <v>163</v>
      </c>
      <c r="AL14">
        <v>96592</v>
      </c>
      <c r="AM14">
        <v>0.8098086932794375</v>
      </c>
      <c r="AN14" t="s">
        <v>67</v>
      </c>
      <c r="AO14">
        <v>5396.0609999999997</v>
      </c>
      <c r="AP14" t="s">
        <v>462</v>
      </c>
      <c r="AQ14" t="s">
        <v>117</v>
      </c>
      <c r="AR14" t="s">
        <v>118</v>
      </c>
      <c r="AS14" t="s">
        <v>117</v>
      </c>
      <c r="AT14" t="s">
        <v>118</v>
      </c>
      <c r="AU14" t="s">
        <v>181</v>
      </c>
      <c r="AV14" t="s">
        <v>224</v>
      </c>
      <c r="AW14" t="s">
        <v>67</v>
      </c>
      <c r="AX14">
        <v>1711</v>
      </c>
      <c r="AY14" t="s">
        <v>361</v>
      </c>
      <c r="AZ14">
        <v>6</v>
      </c>
      <c r="BA14" t="s">
        <v>438</v>
      </c>
      <c r="BB14">
        <v>13</v>
      </c>
      <c r="BC14">
        <v>1</v>
      </c>
      <c r="BE14" t="s">
        <v>70</v>
      </c>
      <c r="BF14">
        <v>1</v>
      </c>
      <c r="BG14" t="s">
        <v>306</v>
      </c>
      <c r="BI14" t="s">
        <v>117</v>
      </c>
      <c r="BJ14" t="s">
        <v>224</v>
      </c>
      <c r="BK14" t="s">
        <v>67</v>
      </c>
      <c r="BL14">
        <v>0.8098086932794375</v>
      </c>
      <c r="BM14">
        <v>1711</v>
      </c>
      <c r="BN14" t="s">
        <v>118</v>
      </c>
      <c r="BO14" t="s">
        <v>181</v>
      </c>
      <c r="BP14">
        <v>13</v>
      </c>
      <c r="BQ14">
        <v>16830.281999999999</v>
      </c>
      <c r="BR14">
        <v>4.7745391084875778E-2</v>
      </c>
      <c r="BS14">
        <v>0.37820656466755986</v>
      </c>
      <c r="BT14">
        <v>0.21033515659452409</v>
      </c>
      <c r="BU14">
        <v>17.332999999999998</v>
      </c>
      <c r="BV14">
        <v>3.6896910033366774</v>
      </c>
      <c r="BW14">
        <v>49.443105961942337</v>
      </c>
      <c r="BX14">
        <v>163</v>
      </c>
      <c r="BY14">
        <v>618</v>
      </c>
      <c r="BZ14">
        <v>8881</v>
      </c>
    </row>
    <row r="15" spans="1:78" ht="16.5">
      <c r="A15" s="125" t="str">
        <f t="shared" si="1"/>
        <v>도영운수</v>
      </c>
      <c r="B15" s="126" t="str">
        <f t="shared" si="2"/>
        <v>김종광</v>
      </c>
      <c r="C15" s="127" t="str">
        <f t="shared" si="3"/>
        <v>C</v>
      </c>
      <c r="D15" s="128">
        <f t="shared" si="4"/>
        <v>0.87301259288749677</v>
      </c>
      <c r="E15" s="129">
        <f t="shared" si="5"/>
        <v>5689</v>
      </c>
      <c r="F15" s="297" t="str">
        <f t="shared" si="6"/>
        <v>65-1</v>
      </c>
      <c r="G15" s="130" t="str">
        <f t="shared" si="7"/>
        <v>71바5860</v>
      </c>
      <c r="H15" s="131">
        <f t="shared" si="8"/>
        <v>2</v>
      </c>
      <c r="I15" s="132">
        <f t="shared" si="9"/>
        <v>2802.4610000000002</v>
      </c>
      <c r="J15" s="133">
        <f t="shared" si="10"/>
        <v>1.4611934503695896E-2</v>
      </c>
      <c r="K15" s="133">
        <f t="shared" si="11"/>
        <v>0.35398330775806663</v>
      </c>
      <c r="L15" s="133">
        <f t="shared" si="12"/>
        <v>9.7057550488659786E-2</v>
      </c>
      <c r="M15" s="134">
        <f t="shared" si="13"/>
        <v>11.768000000000001</v>
      </c>
      <c r="N15" s="135">
        <f t="shared" si="14"/>
        <v>1.0348047662393873</v>
      </c>
      <c r="O15" s="135">
        <f t="shared" si="15"/>
        <v>17.020754258489234</v>
      </c>
      <c r="P15" s="226">
        <f t="shared" si="16"/>
        <v>11</v>
      </c>
      <c r="Q15" s="227">
        <f t="shared" si="17"/>
        <v>29</v>
      </c>
      <c r="R15" s="227">
        <f t="shared" si="18"/>
        <v>477</v>
      </c>
      <c r="T15">
        <v>506</v>
      </c>
      <c r="U15">
        <v>5689</v>
      </c>
      <c r="V15" t="s">
        <v>225</v>
      </c>
      <c r="W15">
        <v>2802.4609999999998</v>
      </c>
      <c r="X15">
        <v>1340.127</v>
      </c>
      <c r="Y15">
        <v>2.0910000000000002</v>
      </c>
      <c r="Z15">
        <v>11.768000000000001</v>
      </c>
      <c r="AA15">
        <v>180.06328999999999</v>
      </c>
      <c r="AB15">
        <v>2.6310730000000002</v>
      </c>
      <c r="AC15">
        <v>63.739398999999999</v>
      </c>
      <c r="AD15" s="1">
        <v>272</v>
      </c>
      <c r="AE15">
        <v>29</v>
      </c>
      <c r="AF15">
        <v>477</v>
      </c>
      <c r="AG15">
        <v>70</v>
      </c>
      <c r="AH15">
        <v>15.563755</v>
      </c>
      <c r="AI15">
        <v>1016.7</v>
      </c>
      <c r="AJ15">
        <v>0</v>
      </c>
      <c r="AK15">
        <v>11</v>
      </c>
      <c r="AL15">
        <v>5988</v>
      </c>
      <c r="AM15">
        <v>0.87301259288749677</v>
      </c>
      <c r="AN15" t="s">
        <v>69</v>
      </c>
      <c r="AO15">
        <v>2692.2930000000001</v>
      </c>
      <c r="AP15" t="s">
        <v>463</v>
      </c>
      <c r="AQ15" t="s">
        <v>117</v>
      </c>
      <c r="AR15" t="s">
        <v>122</v>
      </c>
      <c r="AS15" t="s">
        <v>117</v>
      </c>
      <c r="AT15" t="s">
        <v>122</v>
      </c>
      <c r="AU15" t="s">
        <v>214</v>
      </c>
      <c r="AV15" t="s">
        <v>225</v>
      </c>
      <c r="AW15" t="s">
        <v>69</v>
      </c>
      <c r="AX15">
        <v>5689</v>
      </c>
      <c r="AY15" t="s">
        <v>416</v>
      </c>
      <c r="AZ15">
        <v>1</v>
      </c>
      <c r="BA15" t="s">
        <v>410</v>
      </c>
      <c r="BB15">
        <v>2</v>
      </c>
      <c r="BC15">
        <v>1</v>
      </c>
      <c r="BE15" t="s">
        <v>66</v>
      </c>
      <c r="BF15">
        <v>-2</v>
      </c>
      <c r="BG15" t="s">
        <v>330</v>
      </c>
      <c r="BI15" t="s">
        <v>117</v>
      </c>
      <c r="BJ15" t="s">
        <v>225</v>
      </c>
      <c r="BK15" t="s">
        <v>69</v>
      </c>
      <c r="BL15">
        <v>0.87301259288749677</v>
      </c>
      <c r="BM15">
        <v>5689</v>
      </c>
      <c r="BN15" t="s">
        <v>122</v>
      </c>
      <c r="BO15" t="s">
        <v>214</v>
      </c>
      <c r="BP15">
        <v>2</v>
      </c>
      <c r="BQ15">
        <v>2802.4610000000002</v>
      </c>
      <c r="BR15">
        <v>1.4611934503695896E-2</v>
      </c>
      <c r="BS15">
        <v>0.35398330775806663</v>
      </c>
      <c r="BT15">
        <v>9.70575504886598E-2</v>
      </c>
      <c r="BU15">
        <v>11.768000000000001</v>
      </c>
      <c r="BV15">
        <v>1.0348047662393873</v>
      </c>
      <c r="BW15">
        <v>17.020754258489234</v>
      </c>
      <c r="BX15">
        <v>11</v>
      </c>
      <c r="BY15">
        <v>29</v>
      </c>
      <c r="BZ15">
        <v>477</v>
      </c>
    </row>
    <row r="16" spans="1:78" ht="16.5">
      <c r="A16" s="109" t="str">
        <f t="shared" si="1"/>
        <v>도영운수</v>
      </c>
      <c r="B16" s="110" t="str">
        <f t="shared" si="2"/>
        <v>김충호</v>
      </c>
      <c r="C16" s="111" t="str">
        <f t="shared" si="3"/>
        <v>F</v>
      </c>
      <c r="D16" s="112">
        <f t="shared" si="4"/>
        <v>0.71791666666666676</v>
      </c>
      <c r="E16" s="113">
        <f t="shared" si="5"/>
        <v>7475</v>
      </c>
      <c r="F16" s="298" t="str">
        <f t="shared" si="6"/>
        <v>35</v>
      </c>
      <c r="G16" s="114" t="str">
        <f t="shared" si="7"/>
        <v>70바3902</v>
      </c>
      <c r="H16" s="115">
        <f t="shared" si="8"/>
        <v>1</v>
      </c>
      <c r="I16" s="116">
        <f t="shared" si="9"/>
        <v>1500.8610000000001</v>
      </c>
      <c r="J16" s="117">
        <f t="shared" si="10"/>
        <v>3.4190563253198802E-2</v>
      </c>
      <c r="K16" s="117">
        <f t="shared" si="11"/>
        <v>0.42428615774544981</v>
      </c>
      <c r="L16" s="117">
        <f t="shared" si="12"/>
        <v>0.18989100256452796</v>
      </c>
      <c r="M16" s="118">
        <f t="shared" si="13"/>
        <v>18.791</v>
      </c>
      <c r="N16" s="119">
        <f t="shared" si="14"/>
        <v>0</v>
      </c>
      <c r="O16" s="119">
        <f t="shared" si="15"/>
        <v>5.0637600683874116</v>
      </c>
      <c r="P16" s="228">
        <f t="shared" si="16"/>
        <v>663</v>
      </c>
      <c r="Q16" s="229">
        <f t="shared" si="17"/>
        <v>0</v>
      </c>
      <c r="R16" s="229">
        <f t="shared" si="18"/>
        <v>76</v>
      </c>
      <c r="T16">
        <v>506</v>
      </c>
      <c r="U16">
        <v>7475</v>
      </c>
      <c r="V16" t="s">
        <v>301</v>
      </c>
      <c r="W16">
        <v>1500.8610000000001</v>
      </c>
      <c r="X16">
        <v>870.83299999999997</v>
      </c>
      <c r="Y16">
        <v>1.7230000000000001</v>
      </c>
      <c r="Z16">
        <v>18.791</v>
      </c>
      <c r="AA16">
        <v>91.659150999999994</v>
      </c>
      <c r="AB16">
        <v>3.1338780000000002</v>
      </c>
      <c r="AC16">
        <v>38.889709000000003</v>
      </c>
      <c r="AD16" s="1">
        <v>285</v>
      </c>
      <c r="AE16">
        <v>0</v>
      </c>
      <c r="AF16">
        <v>76</v>
      </c>
      <c r="AG16">
        <v>77</v>
      </c>
      <c r="AH16">
        <v>16.374371</v>
      </c>
      <c r="AI16">
        <v>8545.1</v>
      </c>
      <c r="AJ16">
        <v>0</v>
      </c>
      <c r="AK16">
        <v>663</v>
      </c>
      <c r="AL16">
        <v>0</v>
      </c>
      <c r="AM16">
        <v>0.71791666666666676</v>
      </c>
      <c r="AN16" t="s">
        <v>70</v>
      </c>
      <c r="AO16">
        <v>1500.8610000000001</v>
      </c>
      <c r="AP16" t="s">
        <v>464</v>
      </c>
      <c r="AQ16" t="s">
        <v>117</v>
      </c>
      <c r="AR16" t="s">
        <v>118</v>
      </c>
      <c r="AS16" t="s">
        <v>117</v>
      </c>
      <c r="AT16" t="s">
        <v>118</v>
      </c>
      <c r="AU16" t="s">
        <v>173</v>
      </c>
      <c r="AV16" t="s">
        <v>301</v>
      </c>
      <c r="AW16" t="s">
        <v>70</v>
      </c>
      <c r="AX16">
        <v>7475</v>
      </c>
      <c r="AY16" t="s">
        <v>366</v>
      </c>
      <c r="AZ16">
        <v>5</v>
      </c>
      <c r="BA16" t="s">
        <v>378</v>
      </c>
      <c r="BB16">
        <v>1</v>
      </c>
      <c r="BC16">
        <v>1</v>
      </c>
      <c r="BE16" t="s">
        <v>70</v>
      </c>
      <c r="BF16">
        <v>0</v>
      </c>
      <c r="BG16" t="s">
        <v>308</v>
      </c>
      <c r="BI16" t="s">
        <v>117</v>
      </c>
      <c r="BJ16" t="s">
        <v>301</v>
      </c>
      <c r="BK16" t="s">
        <v>70</v>
      </c>
      <c r="BL16">
        <v>0.71791666666666676</v>
      </c>
      <c r="BM16">
        <v>7475</v>
      </c>
      <c r="BN16" t="s">
        <v>118</v>
      </c>
      <c r="BO16" t="s">
        <v>173</v>
      </c>
      <c r="BP16">
        <v>1</v>
      </c>
      <c r="BQ16">
        <v>1500.8610000000001</v>
      </c>
      <c r="BR16">
        <v>3.4190563253198802E-2</v>
      </c>
      <c r="BS16">
        <v>0.42428615774544981</v>
      </c>
      <c r="BT16">
        <v>0.18989100256452796</v>
      </c>
      <c r="BU16">
        <v>18.791</v>
      </c>
      <c r="BV16">
        <v>0</v>
      </c>
      <c r="BW16">
        <v>5.0637600683874116</v>
      </c>
      <c r="BX16">
        <v>663</v>
      </c>
      <c r="BY16">
        <v>0</v>
      </c>
      <c r="BZ16">
        <v>76</v>
      </c>
    </row>
    <row r="17" spans="1:78" ht="16.5">
      <c r="A17" s="125" t="str">
        <f t="shared" si="1"/>
        <v>도영운수</v>
      </c>
      <c r="B17" s="126" t="str">
        <f t="shared" si="2"/>
        <v>나인웅</v>
      </c>
      <c r="C17" s="127" t="str">
        <f t="shared" si="3"/>
        <v>B</v>
      </c>
      <c r="D17" s="128">
        <f t="shared" si="4"/>
        <v>0.91230703176749828</v>
      </c>
      <c r="E17" s="129">
        <f t="shared" si="5"/>
        <v>3341</v>
      </c>
      <c r="F17" s="297" t="str">
        <f t="shared" si="6"/>
        <v>65-1</v>
      </c>
      <c r="G17" s="130" t="str">
        <f t="shared" si="7"/>
        <v>71바5891</v>
      </c>
      <c r="H17" s="131">
        <f t="shared" si="8"/>
        <v>5</v>
      </c>
      <c r="I17" s="132">
        <f t="shared" si="9"/>
        <v>724.64</v>
      </c>
      <c r="J17" s="133">
        <f t="shared" si="10"/>
        <v>4.3959473774845083E-2</v>
      </c>
      <c r="K17" s="133">
        <f t="shared" si="11"/>
        <v>0.3332822937768527</v>
      </c>
      <c r="L17" s="133">
        <f t="shared" si="12"/>
        <v>0.28841907705895342</v>
      </c>
      <c r="M17" s="134">
        <f t="shared" si="13"/>
        <v>11.833</v>
      </c>
      <c r="N17" s="135">
        <f t="shared" si="14"/>
        <v>0.13799955840141312</v>
      </c>
      <c r="O17" s="135">
        <f t="shared" si="15"/>
        <v>22.355928461028924</v>
      </c>
      <c r="P17" s="226">
        <f t="shared" si="16"/>
        <v>1</v>
      </c>
      <c r="Q17" s="227">
        <f t="shared" si="17"/>
        <v>1</v>
      </c>
      <c r="R17" s="227">
        <f t="shared" si="18"/>
        <v>162</v>
      </c>
      <c r="T17">
        <v>506</v>
      </c>
      <c r="U17">
        <v>3341</v>
      </c>
      <c r="V17" t="s">
        <v>226</v>
      </c>
      <c r="W17">
        <v>724.64</v>
      </c>
      <c r="X17">
        <v>343.505</v>
      </c>
      <c r="Y17">
        <v>2.11</v>
      </c>
      <c r="Z17">
        <v>11.833</v>
      </c>
      <c r="AA17">
        <v>47.309711</v>
      </c>
      <c r="AB17">
        <v>2.0797099999999999</v>
      </c>
      <c r="AC17">
        <v>15.767488999999999</v>
      </c>
      <c r="AD17" s="1">
        <v>209</v>
      </c>
      <c r="AE17">
        <v>1</v>
      </c>
      <c r="AF17">
        <v>162</v>
      </c>
      <c r="AG17">
        <v>71</v>
      </c>
      <c r="AH17">
        <v>15.316939</v>
      </c>
      <c r="AI17">
        <v>117.6</v>
      </c>
      <c r="AJ17">
        <v>0</v>
      </c>
      <c r="AK17">
        <v>1</v>
      </c>
      <c r="AL17">
        <v>308</v>
      </c>
      <c r="AM17">
        <v>0.91230703176749828</v>
      </c>
      <c r="AN17" t="s">
        <v>68</v>
      </c>
      <c r="AO17">
        <v>239.57900000000001</v>
      </c>
      <c r="AP17" t="s">
        <v>465</v>
      </c>
      <c r="AQ17" t="s">
        <v>117</v>
      </c>
      <c r="AR17" t="s">
        <v>122</v>
      </c>
      <c r="AS17" t="s">
        <v>117</v>
      </c>
      <c r="AT17" t="s">
        <v>122</v>
      </c>
      <c r="AU17" t="s">
        <v>320</v>
      </c>
      <c r="AV17" t="s">
        <v>226</v>
      </c>
      <c r="AW17" t="s">
        <v>68</v>
      </c>
      <c r="AX17">
        <v>3341</v>
      </c>
      <c r="AY17" t="s">
        <v>466</v>
      </c>
      <c r="AZ17">
        <v>1</v>
      </c>
      <c r="BA17" t="s">
        <v>467</v>
      </c>
      <c r="BB17">
        <v>5</v>
      </c>
      <c r="BC17">
        <v>1</v>
      </c>
      <c r="BE17" t="s">
        <v>68</v>
      </c>
      <c r="BF17">
        <v>0</v>
      </c>
      <c r="BG17" t="s">
        <v>308</v>
      </c>
      <c r="BI17" t="s">
        <v>117</v>
      </c>
      <c r="BJ17" t="s">
        <v>226</v>
      </c>
      <c r="BK17" t="s">
        <v>68</v>
      </c>
      <c r="BL17">
        <v>0.91230703176749828</v>
      </c>
      <c r="BM17">
        <v>3341</v>
      </c>
      <c r="BN17" t="s">
        <v>122</v>
      </c>
      <c r="BO17" t="s">
        <v>320</v>
      </c>
      <c r="BP17">
        <v>5</v>
      </c>
      <c r="BQ17">
        <v>724.64</v>
      </c>
      <c r="BR17">
        <v>4.3959473774845083E-2</v>
      </c>
      <c r="BS17">
        <v>0.3332822937768527</v>
      </c>
      <c r="BT17">
        <v>0.28841907705895342</v>
      </c>
      <c r="BU17">
        <v>11.833</v>
      </c>
      <c r="BV17">
        <v>0.13799955840141312</v>
      </c>
      <c r="BW17">
        <v>22.355928461028924</v>
      </c>
      <c r="BX17">
        <v>1</v>
      </c>
      <c r="BY17">
        <v>1</v>
      </c>
      <c r="BZ17">
        <v>162</v>
      </c>
    </row>
    <row r="18" spans="1:78" ht="16.5">
      <c r="A18" s="109" t="str">
        <f t="shared" si="1"/>
        <v>도영운수</v>
      </c>
      <c r="B18" s="110" t="str">
        <f t="shared" si="2"/>
        <v>박갑수</v>
      </c>
      <c r="C18" s="111" t="str">
        <f t="shared" si="3"/>
        <v>B</v>
      </c>
      <c r="D18" s="112">
        <f t="shared" si="4"/>
        <v>0.91251562288313015</v>
      </c>
      <c r="E18" s="113">
        <f t="shared" si="5"/>
        <v>651</v>
      </c>
      <c r="F18" s="298" t="str">
        <f t="shared" si="6"/>
        <v>523</v>
      </c>
      <c r="G18" s="114" t="str">
        <f t="shared" si="7"/>
        <v>71바5894</v>
      </c>
      <c r="H18" s="115">
        <f t="shared" si="8"/>
        <v>2</v>
      </c>
      <c r="I18" s="116">
        <f t="shared" si="9"/>
        <v>2327.3429999999998</v>
      </c>
      <c r="J18" s="117">
        <f t="shared" si="10"/>
        <v>1.6401231031750167E-2</v>
      </c>
      <c r="K18" s="117">
        <f t="shared" si="11"/>
        <v>0.3479300972942948</v>
      </c>
      <c r="L18" s="117">
        <f t="shared" si="12"/>
        <v>0.25092992309255663</v>
      </c>
      <c r="M18" s="118">
        <f t="shared" si="13"/>
        <v>13.332000000000001</v>
      </c>
      <c r="N18" s="119">
        <f t="shared" si="14"/>
        <v>0.21483726292170946</v>
      </c>
      <c r="O18" s="119">
        <f t="shared" si="15"/>
        <v>72.958734488212528</v>
      </c>
      <c r="P18" s="228">
        <f t="shared" si="16"/>
        <v>0</v>
      </c>
      <c r="Q18" s="229">
        <f t="shared" si="17"/>
        <v>5</v>
      </c>
      <c r="R18" s="229">
        <f t="shared" si="18"/>
        <v>1698</v>
      </c>
      <c r="T18">
        <v>506</v>
      </c>
      <c r="U18">
        <v>651</v>
      </c>
      <c r="V18" t="s">
        <v>227</v>
      </c>
      <c r="W18">
        <v>2327.3429999999998</v>
      </c>
      <c r="X18">
        <v>982.08699999999999</v>
      </c>
      <c r="Y18">
        <v>2.37</v>
      </c>
      <c r="Z18">
        <v>13.332000000000001</v>
      </c>
      <c r="AA18">
        <v>138.436072</v>
      </c>
      <c r="AB18">
        <v>2.2705220000000002</v>
      </c>
      <c r="AC18">
        <v>48.166075999999997</v>
      </c>
      <c r="AD18" s="1">
        <v>584</v>
      </c>
      <c r="AE18">
        <v>5</v>
      </c>
      <c r="AF18">
        <v>1698</v>
      </c>
      <c r="AG18">
        <v>72</v>
      </c>
      <c r="AH18">
        <v>16.811679999999999</v>
      </c>
      <c r="AI18">
        <v>1056.3</v>
      </c>
      <c r="AJ18">
        <v>0</v>
      </c>
      <c r="AK18">
        <v>0</v>
      </c>
      <c r="AL18">
        <v>0</v>
      </c>
      <c r="AM18">
        <v>0.91251562288313015</v>
      </c>
      <c r="AN18" t="s">
        <v>68</v>
      </c>
      <c r="AO18">
        <v>2187.58</v>
      </c>
      <c r="AP18" t="s">
        <v>468</v>
      </c>
      <c r="AQ18" t="s">
        <v>117</v>
      </c>
      <c r="AR18" t="s">
        <v>119</v>
      </c>
      <c r="AS18" t="s">
        <v>117</v>
      </c>
      <c r="AT18" t="s">
        <v>119</v>
      </c>
      <c r="AU18" t="s">
        <v>197</v>
      </c>
      <c r="AV18" t="s">
        <v>227</v>
      </c>
      <c r="AW18" t="s">
        <v>68</v>
      </c>
      <c r="AX18">
        <v>651</v>
      </c>
      <c r="AY18" t="s">
        <v>358</v>
      </c>
      <c r="AZ18">
        <v>2</v>
      </c>
      <c r="BA18" t="s">
        <v>318</v>
      </c>
      <c r="BB18">
        <v>2</v>
      </c>
      <c r="BC18">
        <v>1</v>
      </c>
      <c r="BE18" t="s">
        <v>71</v>
      </c>
      <c r="BF18">
        <v>-2</v>
      </c>
      <c r="BG18" t="s">
        <v>330</v>
      </c>
      <c r="BI18" t="s">
        <v>117</v>
      </c>
      <c r="BJ18" t="s">
        <v>227</v>
      </c>
      <c r="BK18" t="s">
        <v>68</v>
      </c>
      <c r="BL18">
        <v>0.91251562288313015</v>
      </c>
      <c r="BM18">
        <v>651</v>
      </c>
      <c r="BN18" t="s">
        <v>119</v>
      </c>
      <c r="BO18" t="s">
        <v>197</v>
      </c>
      <c r="BP18">
        <v>2</v>
      </c>
      <c r="BQ18">
        <v>2327.3429999999998</v>
      </c>
      <c r="BR18">
        <v>1.6401231031750167E-2</v>
      </c>
      <c r="BS18">
        <v>0.3479300972942948</v>
      </c>
      <c r="BT18">
        <v>0.25092992309255663</v>
      </c>
      <c r="BU18">
        <v>13.332000000000001</v>
      </c>
      <c r="BV18">
        <v>0.21483726292170946</v>
      </c>
      <c r="BW18">
        <v>72.958734488212528</v>
      </c>
      <c r="BX18">
        <v>0</v>
      </c>
      <c r="BY18">
        <v>5</v>
      </c>
      <c r="BZ18">
        <v>1698</v>
      </c>
    </row>
    <row r="19" spans="1:78" ht="16.5">
      <c r="A19" s="125" t="str">
        <f t="shared" si="1"/>
        <v>도영운수</v>
      </c>
      <c r="B19" s="126" t="str">
        <f t="shared" si="2"/>
        <v>박기철</v>
      </c>
      <c r="C19" s="127" t="str">
        <f t="shared" si="3"/>
        <v>D</v>
      </c>
      <c r="D19" s="128">
        <f t="shared" si="4"/>
        <v>0.81963987427754026</v>
      </c>
      <c r="E19" s="129">
        <f t="shared" si="5"/>
        <v>9247</v>
      </c>
      <c r="F19" s="297" t="str">
        <f t="shared" si="6"/>
        <v>55</v>
      </c>
      <c r="G19" s="130" t="str">
        <f t="shared" si="7"/>
        <v>71바5890</v>
      </c>
      <c r="H19" s="131">
        <f t="shared" si="8"/>
        <v>5</v>
      </c>
      <c r="I19" s="132">
        <f t="shared" si="9"/>
        <v>2795.2370000000001</v>
      </c>
      <c r="J19" s="133">
        <f t="shared" si="10"/>
        <v>3.8352093940054399E-2</v>
      </c>
      <c r="K19" s="133">
        <f t="shared" si="11"/>
        <v>0.40397127374159014</v>
      </c>
      <c r="L19" s="133">
        <f t="shared" si="12"/>
        <v>0.20034079400065183</v>
      </c>
      <c r="M19" s="134">
        <f t="shared" si="13"/>
        <v>15.79</v>
      </c>
      <c r="N19" s="135">
        <f t="shared" si="14"/>
        <v>4.491274566035746</v>
      </c>
      <c r="O19" s="135">
        <f t="shared" si="15"/>
        <v>65.72094433786252</v>
      </c>
      <c r="P19" s="226">
        <f t="shared" si="16"/>
        <v>24</v>
      </c>
      <c r="Q19" s="227">
        <f t="shared" si="17"/>
        <v>129</v>
      </c>
      <c r="R19" s="227">
        <f t="shared" si="18"/>
        <v>1929</v>
      </c>
      <c r="T19">
        <v>506</v>
      </c>
      <c r="U19">
        <v>9247</v>
      </c>
      <c r="V19" t="s">
        <v>228</v>
      </c>
      <c r="W19">
        <v>2795.2370000000001</v>
      </c>
      <c r="X19">
        <v>1525.8409999999999</v>
      </c>
      <c r="Y19">
        <v>1.8320000000000001</v>
      </c>
      <c r="Z19">
        <v>15.79</v>
      </c>
      <c r="AA19">
        <v>183.00385399999999</v>
      </c>
      <c r="AB19">
        <v>7.0185810000000002</v>
      </c>
      <c r="AC19">
        <v>73.928299999999993</v>
      </c>
      <c r="AD19" s="1">
        <v>560</v>
      </c>
      <c r="AE19">
        <v>129</v>
      </c>
      <c r="AF19">
        <v>1929</v>
      </c>
      <c r="AG19">
        <v>76</v>
      </c>
      <c r="AH19">
        <v>15.274196999999999</v>
      </c>
      <c r="AI19">
        <v>3227.4</v>
      </c>
      <c r="AJ19">
        <v>0</v>
      </c>
      <c r="AK19">
        <v>24</v>
      </c>
      <c r="AL19">
        <v>14859</v>
      </c>
      <c r="AM19">
        <v>0.81963987427754026</v>
      </c>
      <c r="AN19" t="s">
        <v>67</v>
      </c>
      <c r="AO19">
        <v>2183.569</v>
      </c>
      <c r="AP19" t="s">
        <v>469</v>
      </c>
      <c r="AQ19" t="s">
        <v>117</v>
      </c>
      <c r="AR19" t="s">
        <v>120</v>
      </c>
      <c r="AS19" t="s">
        <v>117</v>
      </c>
      <c r="AT19" t="s">
        <v>120</v>
      </c>
      <c r="AU19" t="s">
        <v>278</v>
      </c>
      <c r="AV19" t="s">
        <v>228</v>
      </c>
      <c r="AW19" t="s">
        <v>67</v>
      </c>
      <c r="AX19">
        <v>9247</v>
      </c>
      <c r="AY19" t="s">
        <v>380</v>
      </c>
      <c r="AZ19">
        <v>3</v>
      </c>
      <c r="BA19" t="s">
        <v>419</v>
      </c>
      <c r="BB19">
        <v>5</v>
      </c>
      <c r="BC19">
        <v>1</v>
      </c>
      <c r="BE19" t="s">
        <v>69</v>
      </c>
      <c r="BF19">
        <v>-1</v>
      </c>
      <c r="BG19" t="s">
        <v>330</v>
      </c>
      <c r="BI19" t="s">
        <v>117</v>
      </c>
      <c r="BJ19" t="s">
        <v>228</v>
      </c>
      <c r="BK19" t="s">
        <v>67</v>
      </c>
      <c r="BL19">
        <v>0.81963987427754026</v>
      </c>
      <c r="BM19">
        <v>9247</v>
      </c>
      <c r="BN19" t="s">
        <v>120</v>
      </c>
      <c r="BO19" t="s">
        <v>278</v>
      </c>
      <c r="BP19">
        <v>5</v>
      </c>
      <c r="BQ19">
        <v>2795.2370000000001</v>
      </c>
      <c r="BR19">
        <v>3.8352093940054399E-2</v>
      </c>
      <c r="BS19">
        <v>0.40397127374159014</v>
      </c>
      <c r="BT19">
        <v>0.20034079400065183</v>
      </c>
      <c r="BU19">
        <v>15.79</v>
      </c>
      <c r="BV19">
        <v>4.491274566035746</v>
      </c>
      <c r="BW19">
        <v>65.72094433786252</v>
      </c>
      <c r="BX19">
        <v>24</v>
      </c>
      <c r="BY19">
        <v>129</v>
      </c>
      <c r="BZ19">
        <v>1929</v>
      </c>
    </row>
    <row r="20" spans="1:78" ht="16.5">
      <c r="A20" s="109" t="str">
        <f t="shared" si="1"/>
        <v>도영운수</v>
      </c>
      <c r="B20" s="110" t="str">
        <f t="shared" si="2"/>
        <v>박상선</v>
      </c>
      <c r="C20" s="111" t="str">
        <f t="shared" si="3"/>
        <v>C</v>
      </c>
      <c r="D20" s="112">
        <f t="shared" si="4"/>
        <v>0.8915384615384615</v>
      </c>
      <c r="E20" s="113">
        <f t="shared" si="5"/>
        <v>8908</v>
      </c>
      <c r="F20" s="298" t="str">
        <f t="shared" si="6"/>
        <v>35</v>
      </c>
      <c r="G20" s="114" t="str">
        <f t="shared" si="7"/>
        <v>71바5853</v>
      </c>
      <c r="H20" s="115">
        <f t="shared" si="8"/>
        <v>1</v>
      </c>
      <c r="I20" s="116">
        <f t="shared" si="9"/>
        <v>2249.6570000000002</v>
      </c>
      <c r="J20" s="117">
        <f t="shared" si="10"/>
        <v>3.0862585871502353E-3</v>
      </c>
      <c r="K20" s="117">
        <f t="shared" si="11"/>
        <v>0.37773298416252926</v>
      </c>
      <c r="L20" s="117">
        <f t="shared" si="12"/>
        <v>0.21825549405976111</v>
      </c>
      <c r="M20" s="118">
        <f t="shared" si="13"/>
        <v>11.177</v>
      </c>
      <c r="N20" s="119">
        <f t="shared" si="14"/>
        <v>0.66676831179153084</v>
      </c>
      <c r="O20" s="119">
        <f t="shared" si="15"/>
        <v>15.469024833563516</v>
      </c>
      <c r="P20" s="228">
        <f t="shared" si="16"/>
        <v>27</v>
      </c>
      <c r="Q20" s="229">
        <f t="shared" si="17"/>
        <v>15</v>
      </c>
      <c r="R20" s="229">
        <f t="shared" si="18"/>
        <v>348</v>
      </c>
      <c r="T20">
        <v>506</v>
      </c>
      <c r="U20">
        <v>8908</v>
      </c>
      <c r="V20" t="s">
        <v>229</v>
      </c>
      <c r="W20">
        <v>2249.6570000000002</v>
      </c>
      <c r="X20">
        <v>970.61800000000005</v>
      </c>
      <c r="Y20">
        <v>2.3180000000000001</v>
      </c>
      <c r="Z20">
        <v>11.177</v>
      </c>
      <c r="AA20">
        <v>134.55191400000001</v>
      </c>
      <c r="AB20">
        <v>0.41526200000000002</v>
      </c>
      <c r="AC20">
        <v>50.824696000000003</v>
      </c>
      <c r="AD20" s="1">
        <v>491</v>
      </c>
      <c r="AE20">
        <v>15</v>
      </c>
      <c r="AF20">
        <v>348</v>
      </c>
      <c r="AG20">
        <v>74</v>
      </c>
      <c r="AH20">
        <v>16.719619999999999</v>
      </c>
      <c r="AI20">
        <v>333.9</v>
      </c>
      <c r="AJ20">
        <v>0</v>
      </c>
      <c r="AK20">
        <v>27</v>
      </c>
      <c r="AL20">
        <v>12196</v>
      </c>
      <c r="AM20">
        <v>0.8915384615384615</v>
      </c>
      <c r="AN20" t="s">
        <v>69</v>
      </c>
      <c r="AO20">
        <v>2249.6570000000002</v>
      </c>
      <c r="AP20" t="s">
        <v>470</v>
      </c>
      <c r="AQ20" t="s">
        <v>117</v>
      </c>
      <c r="AR20" t="s">
        <v>118</v>
      </c>
      <c r="AS20" t="s">
        <v>117</v>
      </c>
      <c r="AT20" t="s">
        <v>118</v>
      </c>
      <c r="AU20" t="s">
        <v>176</v>
      </c>
      <c r="AV20" t="s">
        <v>229</v>
      </c>
      <c r="AW20" t="s">
        <v>69</v>
      </c>
      <c r="AX20">
        <v>8908</v>
      </c>
      <c r="AY20" t="s">
        <v>362</v>
      </c>
      <c r="AZ20">
        <v>2</v>
      </c>
      <c r="BA20" t="s">
        <v>270</v>
      </c>
      <c r="BB20">
        <v>1</v>
      </c>
      <c r="BC20">
        <v>1</v>
      </c>
      <c r="BE20" t="s">
        <v>66</v>
      </c>
      <c r="BF20">
        <v>-2</v>
      </c>
      <c r="BG20" t="s">
        <v>330</v>
      </c>
      <c r="BI20" t="s">
        <v>117</v>
      </c>
      <c r="BJ20" t="s">
        <v>229</v>
      </c>
      <c r="BK20" t="s">
        <v>69</v>
      </c>
      <c r="BL20">
        <v>0.8915384615384615</v>
      </c>
      <c r="BM20">
        <v>8908</v>
      </c>
      <c r="BN20" t="s">
        <v>118</v>
      </c>
      <c r="BO20" t="s">
        <v>176</v>
      </c>
      <c r="BP20">
        <v>1</v>
      </c>
      <c r="BQ20">
        <v>2249.6570000000002</v>
      </c>
      <c r="BR20">
        <v>3.0862585871502353E-3</v>
      </c>
      <c r="BS20">
        <v>0.37773298416252926</v>
      </c>
      <c r="BT20">
        <v>0.21825549405976111</v>
      </c>
      <c r="BU20">
        <v>11.177</v>
      </c>
      <c r="BV20">
        <v>0.66676831179153084</v>
      </c>
      <c r="BW20">
        <v>15.469024833563516</v>
      </c>
      <c r="BX20">
        <v>27</v>
      </c>
      <c r="BY20">
        <v>15</v>
      </c>
      <c r="BZ20">
        <v>348</v>
      </c>
    </row>
    <row r="21" spans="1:78" ht="16.5">
      <c r="A21" s="125" t="str">
        <f t="shared" si="1"/>
        <v>도영운수</v>
      </c>
      <c r="B21" s="126" t="str">
        <f t="shared" si="2"/>
        <v>박영배</v>
      </c>
      <c r="C21" s="127" t="str">
        <f t="shared" si="3"/>
        <v>A</v>
      </c>
      <c r="D21" s="128">
        <f t="shared" si="4"/>
        <v>0.97349608754490591</v>
      </c>
      <c r="E21" s="129">
        <f t="shared" si="5"/>
        <v>9715</v>
      </c>
      <c r="F21" s="297" t="str">
        <f t="shared" si="6"/>
        <v>523</v>
      </c>
      <c r="G21" s="130" t="str">
        <f t="shared" si="7"/>
        <v>71바5862</v>
      </c>
      <c r="H21" s="131">
        <f t="shared" si="8"/>
        <v>4</v>
      </c>
      <c r="I21" s="132">
        <f t="shared" si="9"/>
        <v>1289.9059999999999</v>
      </c>
      <c r="J21" s="133">
        <f t="shared" si="10"/>
        <v>3.023189934492098E-2</v>
      </c>
      <c r="K21" s="133">
        <f t="shared" si="11"/>
        <v>0.32688783956576911</v>
      </c>
      <c r="L21" s="133">
        <f t="shared" si="12"/>
        <v>0.14574705443652483</v>
      </c>
      <c r="M21" s="134">
        <f t="shared" si="13"/>
        <v>11.99</v>
      </c>
      <c r="N21" s="135">
        <f t="shared" si="14"/>
        <v>0.31531616752117353</v>
      </c>
      <c r="O21" s="135">
        <f t="shared" si="15"/>
        <v>46.982108960654855</v>
      </c>
      <c r="P21" s="226">
        <f t="shared" si="16"/>
        <v>1</v>
      </c>
      <c r="Q21" s="227">
        <f t="shared" si="17"/>
        <v>3</v>
      </c>
      <c r="R21" s="227">
        <f t="shared" si="18"/>
        <v>748</v>
      </c>
      <c r="T21">
        <v>506</v>
      </c>
      <c r="U21">
        <v>9715</v>
      </c>
      <c r="V21" t="s">
        <v>340</v>
      </c>
      <c r="W21">
        <v>1289.9059999999999</v>
      </c>
      <c r="X21">
        <v>531.76800000000003</v>
      </c>
      <c r="Y21">
        <v>2.4260000000000002</v>
      </c>
      <c r="Z21">
        <v>11.99</v>
      </c>
      <c r="AA21">
        <v>80.993588000000003</v>
      </c>
      <c r="AB21">
        <v>2.4485899999999998</v>
      </c>
      <c r="AC21">
        <v>26.475819000000001</v>
      </c>
      <c r="AD21" s="1">
        <v>188</v>
      </c>
      <c r="AE21">
        <v>3</v>
      </c>
      <c r="AF21">
        <v>748</v>
      </c>
      <c r="AG21">
        <v>70</v>
      </c>
      <c r="AH21">
        <v>15.926026</v>
      </c>
      <c r="AI21">
        <v>228.2</v>
      </c>
      <c r="AJ21">
        <v>0</v>
      </c>
      <c r="AK21">
        <v>1</v>
      </c>
      <c r="AL21">
        <v>167</v>
      </c>
      <c r="AM21">
        <v>0.97349608754490591</v>
      </c>
      <c r="AN21" t="s">
        <v>66</v>
      </c>
      <c r="AO21">
        <v>410.02100000000002</v>
      </c>
      <c r="AP21" t="s">
        <v>471</v>
      </c>
      <c r="AQ21" t="s">
        <v>117</v>
      </c>
      <c r="AR21" t="s">
        <v>119</v>
      </c>
      <c r="AS21" t="s">
        <v>117</v>
      </c>
      <c r="AT21" t="s">
        <v>119</v>
      </c>
      <c r="AU21" t="s">
        <v>194</v>
      </c>
      <c r="AV21" t="s">
        <v>340</v>
      </c>
      <c r="AW21" t="s">
        <v>66</v>
      </c>
      <c r="AX21">
        <v>9715</v>
      </c>
      <c r="AY21" t="s">
        <v>373</v>
      </c>
      <c r="AZ21">
        <v>2</v>
      </c>
      <c r="BA21" t="s">
        <v>407</v>
      </c>
      <c r="BB21">
        <v>4</v>
      </c>
      <c r="BC21">
        <v>1</v>
      </c>
      <c r="BE21" t="s">
        <v>66</v>
      </c>
      <c r="BF21">
        <v>0</v>
      </c>
      <c r="BG21" t="s">
        <v>308</v>
      </c>
      <c r="BI21" t="s">
        <v>117</v>
      </c>
      <c r="BJ21" t="s">
        <v>340</v>
      </c>
      <c r="BK21" t="s">
        <v>66</v>
      </c>
      <c r="BL21">
        <v>0.97349608754490591</v>
      </c>
      <c r="BM21">
        <v>9715</v>
      </c>
      <c r="BN21" t="s">
        <v>119</v>
      </c>
      <c r="BO21" t="s">
        <v>194</v>
      </c>
      <c r="BP21">
        <v>4</v>
      </c>
      <c r="BQ21">
        <v>1289.9059999999999</v>
      </c>
      <c r="BR21">
        <v>3.023189934492098E-2</v>
      </c>
      <c r="BS21">
        <v>0.32688783956576911</v>
      </c>
      <c r="BT21">
        <v>0.14574705443652483</v>
      </c>
      <c r="BU21">
        <v>11.99</v>
      </c>
      <c r="BV21">
        <v>0.31531616752117353</v>
      </c>
      <c r="BW21">
        <v>46.982108960654855</v>
      </c>
      <c r="BX21">
        <v>1</v>
      </c>
      <c r="BY21">
        <v>3</v>
      </c>
      <c r="BZ21">
        <v>748</v>
      </c>
    </row>
    <row r="22" spans="1:78" ht="16.5">
      <c r="A22" s="109" t="str">
        <f t="shared" si="1"/>
        <v>도영운수</v>
      </c>
      <c r="B22" s="110" t="str">
        <f t="shared" si="2"/>
        <v>박용이</v>
      </c>
      <c r="C22" s="111" t="str">
        <f t="shared" si="3"/>
        <v>C</v>
      </c>
      <c r="D22" s="112">
        <f t="shared" si="4"/>
        <v>0.89380205698804527</v>
      </c>
      <c r="E22" s="113">
        <f t="shared" si="5"/>
        <v>1170</v>
      </c>
      <c r="F22" s="298" t="str">
        <f t="shared" si="6"/>
        <v>55</v>
      </c>
      <c r="G22" s="114" t="str">
        <f t="shared" si="7"/>
        <v>71바5897</v>
      </c>
      <c r="H22" s="115">
        <f t="shared" si="8"/>
        <v>2</v>
      </c>
      <c r="I22" s="116">
        <f t="shared" si="9"/>
        <v>4075.933</v>
      </c>
      <c r="J22" s="117">
        <f t="shared" si="10"/>
        <v>1.8895934916914259E-2</v>
      </c>
      <c r="K22" s="117">
        <f t="shared" si="11"/>
        <v>0.35676088485255492</v>
      </c>
      <c r="L22" s="117">
        <f t="shared" si="12"/>
        <v>0.17321187566135166</v>
      </c>
      <c r="M22" s="118">
        <f t="shared" si="13"/>
        <v>14.346</v>
      </c>
      <c r="N22" s="119">
        <f t="shared" si="14"/>
        <v>2.698768600955904</v>
      </c>
      <c r="O22" s="119">
        <f t="shared" si="15"/>
        <v>26.325260989324409</v>
      </c>
      <c r="P22" s="228">
        <f t="shared" si="16"/>
        <v>8</v>
      </c>
      <c r="Q22" s="229">
        <f t="shared" si="17"/>
        <v>110</v>
      </c>
      <c r="R22" s="229">
        <f t="shared" si="18"/>
        <v>1073</v>
      </c>
      <c r="T22">
        <v>506</v>
      </c>
      <c r="U22">
        <v>1170</v>
      </c>
      <c r="V22" t="s">
        <v>230</v>
      </c>
      <c r="W22">
        <v>4075.933</v>
      </c>
      <c r="X22">
        <v>2075.9810000000002</v>
      </c>
      <c r="Y22">
        <v>1.9630000000000001</v>
      </c>
      <c r="Z22">
        <v>14.346</v>
      </c>
      <c r="AA22">
        <v>247.68438399999999</v>
      </c>
      <c r="AB22">
        <v>4.6802279999999996</v>
      </c>
      <c r="AC22">
        <v>88.364099999999993</v>
      </c>
      <c r="AD22" s="1">
        <v>706</v>
      </c>
      <c r="AE22">
        <v>110</v>
      </c>
      <c r="AF22">
        <v>1073</v>
      </c>
      <c r="AG22">
        <v>75</v>
      </c>
      <c r="AH22">
        <v>16.456156</v>
      </c>
      <c r="AI22">
        <v>2497.1</v>
      </c>
      <c r="AJ22">
        <v>0</v>
      </c>
      <c r="AK22">
        <v>8</v>
      </c>
      <c r="AL22">
        <v>4665</v>
      </c>
      <c r="AM22">
        <v>0.89380205698804527</v>
      </c>
      <c r="AN22" t="s">
        <v>69</v>
      </c>
      <c r="AO22">
        <v>2524.87</v>
      </c>
      <c r="AP22" t="s">
        <v>472</v>
      </c>
      <c r="AQ22" t="s">
        <v>117</v>
      </c>
      <c r="AR22" t="s">
        <v>120</v>
      </c>
      <c r="AS22" t="s">
        <v>117</v>
      </c>
      <c r="AT22" t="s">
        <v>120</v>
      </c>
      <c r="AU22" t="s">
        <v>201</v>
      </c>
      <c r="AV22" t="s">
        <v>230</v>
      </c>
      <c r="AW22" t="s">
        <v>69</v>
      </c>
      <c r="AX22">
        <v>1170</v>
      </c>
      <c r="AY22" t="s">
        <v>383</v>
      </c>
      <c r="AZ22">
        <v>1</v>
      </c>
      <c r="BA22" t="s">
        <v>272</v>
      </c>
      <c r="BB22">
        <v>2</v>
      </c>
      <c r="BC22">
        <v>1</v>
      </c>
      <c r="BE22" t="s">
        <v>68</v>
      </c>
      <c r="BF22">
        <v>-1</v>
      </c>
      <c r="BG22" s="5" t="s">
        <v>330</v>
      </c>
      <c r="BI22" t="s">
        <v>117</v>
      </c>
      <c r="BJ22" t="s">
        <v>230</v>
      </c>
      <c r="BK22" t="s">
        <v>69</v>
      </c>
      <c r="BL22">
        <v>0.89380205698804527</v>
      </c>
      <c r="BM22">
        <v>1170</v>
      </c>
      <c r="BN22" t="s">
        <v>120</v>
      </c>
      <c r="BO22" t="s">
        <v>201</v>
      </c>
      <c r="BP22">
        <v>2</v>
      </c>
      <c r="BQ22">
        <v>4075.933</v>
      </c>
      <c r="BR22">
        <v>1.8895934916914259E-2</v>
      </c>
      <c r="BS22">
        <v>0.35676088485255492</v>
      </c>
      <c r="BT22">
        <v>0.17321187566135166</v>
      </c>
      <c r="BU22">
        <v>14.346</v>
      </c>
      <c r="BV22">
        <v>2.698768600955904</v>
      </c>
      <c r="BW22">
        <v>26.325260989324409</v>
      </c>
      <c r="BX22">
        <v>8</v>
      </c>
      <c r="BY22">
        <v>110</v>
      </c>
      <c r="BZ22">
        <v>1073</v>
      </c>
    </row>
    <row r="23" spans="1:78" ht="16.5">
      <c r="A23" s="125" t="str">
        <f t="shared" si="1"/>
        <v>도영운수</v>
      </c>
      <c r="B23" s="126" t="str">
        <f t="shared" si="2"/>
        <v>박이락</v>
      </c>
      <c r="C23" s="127" t="str">
        <f t="shared" si="3"/>
        <v>F</v>
      </c>
      <c r="D23" s="128">
        <f t="shared" si="4"/>
        <v>0.71995110947896346</v>
      </c>
      <c r="E23" s="129">
        <f t="shared" si="5"/>
        <v>7278</v>
      </c>
      <c r="F23" s="297" t="str">
        <f t="shared" si="6"/>
        <v>65-1</v>
      </c>
      <c r="G23" s="130" t="str">
        <f t="shared" si="7"/>
        <v>71바5860</v>
      </c>
      <c r="H23" s="131">
        <f t="shared" si="8"/>
        <v>2</v>
      </c>
      <c r="I23" s="132">
        <f t="shared" si="9"/>
        <v>1223.337</v>
      </c>
      <c r="J23" s="133">
        <f t="shared" si="10"/>
        <v>2.4417973206301524E-2</v>
      </c>
      <c r="K23" s="133">
        <f t="shared" si="11"/>
        <v>0.41972290956223984</v>
      </c>
      <c r="L23" s="133">
        <f t="shared" si="12"/>
        <v>0.15531288598317552</v>
      </c>
      <c r="M23" s="134">
        <f t="shared" si="13"/>
        <v>17.283999999999999</v>
      </c>
      <c r="N23" s="135">
        <f t="shared" si="14"/>
        <v>8.1743624201671333E-2</v>
      </c>
      <c r="O23" s="135">
        <f t="shared" si="15"/>
        <v>41.68924834285238</v>
      </c>
      <c r="P23" s="226">
        <f t="shared" si="16"/>
        <v>53</v>
      </c>
      <c r="Q23" s="227">
        <f t="shared" si="17"/>
        <v>1</v>
      </c>
      <c r="R23" s="227">
        <f t="shared" si="18"/>
        <v>510</v>
      </c>
      <c r="T23">
        <v>506</v>
      </c>
      <c r="U23">
        <v>7278</v>
      </c>
      <c r="V23" t="s">
        <v>231</v>
      </c>
      <c r="W23">
        <v>1223.337</v>
      </c>
      <c r="X23">
        <v>708.4</v>
      </c>
      <c r="Y23">
        <v>1.7270000000000001</v>
      </c>
      <c r="Z23">
        <v>17.283999999999999</v>
      </c>
      <c r="AA23">
        <v>82.827759</v>
      </c>
      <c r="AB23">
        <v>2.0224859999999998</v>
      </c>
      <c r="AC23">
        <v>34.764707999999999</v>
      </c>
      <c r="AD23" s="1">
        <v>190</v>
      </c>
      <c r="AE23">
        <v>1</v>
      </c>
      <c r="AF23">
        <v>510</v>
      </c>
      <c r="AG23">
        <v>71</v>
      </c>
      <c r="AH23">
        <v>14.769648999999999</v>
      </c>
      <c r="AI23">
        <v>725.7</v>
      </c>
      <c r="AJ23">
        <v>0</v>
      </c>
      <c r="AK23">
        <v>53</v>
      </c>
      <c r="AL23">
        <v>7514</v>
      </c>
      <c r="AM23">
        <v>0.71995110947896346</v>
      </c>
      <c r="AN23" t="s">
        <v>70</v>
      </c>
      <c r="AO23">
        <v>1114.5350000000001</v>
      </c>
      <c r="AP23" t="s">
        <v>473</v>
      </c>
      <c r="AQ23" t="s">
        <v>117</v>
      </c>
      <c r="AR23" t="s">
        <v>122</v>
      </c>
      <c r="AS23" t="s">
        <v>117</v>
      </c>
      <c r="AT23" t="s">
        <v>122</v>
      </c>
      <c r="AU23" t="s">
        <v>214</v>
      </c>
      <c r="AV23" t="s">
        <v>231</v>
      </c>
      <c r="AW23" t="s">
        <v>70</v>
      </c>
      <c r="AX23">
        <v>7278</v>
      </c>
      <c r="AY23" t="s">
        <v>370</v>
      </c>
      <c r="AZ23">
        <v>4</v>
      </c>
      <c r="BA23" t="s">
        <v>294</v>
      </c>
      <c r="BB23">
        <v>2</v>
      </c>
      <c r="BC23">
        <v>1</v>
      </c>
      <c r="BE23" t="s">
        <v>70</v>
      </c>
      <c r="BF23">
        <v>0</v>
      </c>
      <c r="BG23" s="5" t="s">
        <v>308</v>
      </c>
      <c r="BI23" t="s">
        <v>117</v>
      </c>
      <c r="BJ23" t="s">
        <v>231</v>
      </c>
      <c r="BK23" t="s">
        <v>70</v>
      </c>
      <c r="BL23">
        <v>0.71995110947896346</v>
      </c>
      <c r="BM23">
        <v>7278</v>
      </c>
      <c r="BN23" t="s">
        <v>122</v>
      </c>
      <c r="BO23" t="s">
        <v>214</v>
      </c>
      <c r="BP23">
        <v>2</v>
      </c>
      <c r="BQ23">
        <v>1223.337</v>
      </c>
      <c r="BR23">
        <v>2.4417973206301524E-2</v>
      </c>
      <c r="BS23">
        <v>0.41972290956223984</v>
      </c>
      <c r="BT23">
        <v>0.15531288598317552</v>
      </c>
      <c r="BU23">
        <v>17.283999999999999</v>
      </c>
      <c r="BV23">
        <v>8.1743624201671333E-2</v>
      </c>
      <c r="BW23">
        <v>41.68924834285238</v>
      </c>
      <c r="BX23">
        <v>53</v>
      </c>
      <c r="BY23">
        <v>1</v>
      </c>
      <c r="BZ23">
        <v>510</v>
      </c>
    </row>
    <row r="24" spans="1:78" ht="16.5">
      <c r="A24" s="109" t="str">
        <f t="shared" si="1"/>
        <v>도영운수</v>
      </c>
      <c r="B24" s="110" t="str">
        <f t="shared" si="2"/>
        <v>박재현</v>
      </c>
      <c r="C24" s="111" t="str">
        <f t="shared" si="3"/>
        <v>A</v>
      </c>
      <c r="D24" s="112">
        <f t="shared" si="4"/>
        <v>0.94999999999999984</v>
      </c>
      <c r="E24" s="113">
        <f t="shared" si="5"/>
        <v>3234</v>
      </c>
      <c r="F24" s="298" t="str">
        <f t="shared" si="6"/>
        <v>523</v>
      </c>
      <c r="G24" s="114" t="str">
        <f t="shared" si="7"/>
        <v>70바3909</v>
      </c>
      <c r="H24" s="115">
        <f t="shared" si="8"/>
        <v>1</v>
      </c>
      <c r="I24" s="116">
        <f t="shared" si="9"/>
        <v>1968.0730000000001</v>
      </c>
      <c r="J24" s="117">
        <f t="shared" si="10"/>
        <v>3.7428261472800227E-3</v>
      </c>
      <c r="K24" s="117">
        <f t="shared" si="11"/>
        <v>0.35437701062207383</v>
      </c>
      <c r="L24" s="117">
        <f t="shared" si="12"/>
        <v>9.1460022062189755E-2</v>
      </c>
      <c r="M24" s="118">
        <f t="shared" si="13"/>
        <v>12.332000000000001</v>
      </c>
      <c r="N24" s="119">
        <f t="shared" si="14"/>
        <v>3.0994785254408752</v>
      </c>
      <c r="O24" s="119">
        <f t="shared" si="15"/>
        <v>16.81848183476934</v>
      </c>
      <c r="P24" s="228">
        <f t="shared" si="16"/>
        <v>1</v>
      </c>
      <c r="Q24" s="229">
        <f t="shared" si="17"/>
        <v>61</v>
      </c>
      <c r="R24" s="229">
        <f t="shared" si="18"/>
        <v>331</v>
      </c>
      <c r="T24">
        <v>506</v>
      </c>
      <c r="U24">
        <v>3234</v>
      </c>
      <c r="V24" t="s">
        <v>324</v>
      </c>
      <c r="W24">
        <v>1968.0730000000001</v>
      </c>
      <c r="X24">
        <v>941.88</v>
      </c>
      <c r="Y24">
        <v>2.09</v>
      </c>
      <c r="Z24">
        <v>12.332000000000001</v>
      </c>
      <c r="AA24">
        <v>116.14191599999999</v>
      </c>
      <c r="AB24">
        <v>0.434699</v>
      </c>
      <c r="AC24">
        <v>41.158025000000002</v>
      </c>
      <c r="AD24" s="1">
        <v>180</v>
      </c>
      <c r="AE24">
        <v>61</v>
      </c>
      <c r="AF24">
        <v>331</v>
      </c>
      <c r="AG24">
        <v>74</v>
      </c>
      <c r="AH24">
        <v>16.945415000000001</v>
      </c>
      <c r="AI24">
        <v>183.4</v>
      </c>
      <c r="AJ24">
        <v>0</v>
      </c>
      <c r="AK24">
        <v>1</v>
      </c>
      <c r="AL24">
        <v>332</v>
      </c>
      <c r="AM24">
        <v>0.94999999999999984</v>
      </c>
      <c r="AN24" t="s">
        <v>66</v>
      </c>
      <c r="AO24">
        <v>1968.0730000000001</v>
      </c>
      <c r="AP24" t="s">
        <v>474</v>
      </c>
      <c r="AQ24" t="s">
        <v>117</v>
      </c>
      <c r="AR24" t="s">
        <v>119</v>
      </c>
      <c r="AS24" t="s">
        <v>117</v>
      </c>
      <c r="AT24" t="s">
        <v>119</v>
      </c>
      <c r="AU24" t="s">
        <v>315</v>
      </c>
      <c r="AV24" t="s">
        <v>324</v>
      </c>
      <c r="AW24" t="s">
        <v>66</v>
      </c>
      <c r="AX24">
        <v>3234</v>
      </c>
      <c r="AY24" t="s">
        <v>373</v>
      </c>
      <c r="AZ24">
        <v>4</v>
      </c>
      <c r="BA24" t="s">
        <v>411</v>
      </c>
      <c r="BB24">
        <v>1</v>
      </c>
      <c r="BC24">
        <v>1</v>
      </c>
      <c r="BE24" t="s">
        <v>68</v>
      </c>
      <c r="BF24">
        <v>1</v>
      </c>
      <c r="BG24" t="s">
        <v>306</v>
      </c>
      <c r="BI24" t="s">
        <v>117</v>
      </c>
      <c r="BJ24" t="s">
        <v>324</v>
      </c>
      <c r="BK24" t="s">
        <v>66</v>
      </c>
      <c r="BL24">
        <v>0.94999999999999984</v>
      </c>
      <c r="BM24">
        <v>3234</v>
      </c>
      <c r="BN24" t="s">
        <v>119</v>
      </c>
      <c r="BO24" t="s">
        <v>315</v>
      </c>
      <c r="BP24">
        <v>1</v>
      </c>
      <c r="BQ24">
        <v>1968.0730000000001</v>
      </c>
      <c r="BR24">
        <v>3.7428261472800227E-3</v>
      </c>
      <c r="BS24">
        <v>0.35437701062207383</v>
      </c>
      <c r="BT24">
        <v>9.1460022062189755E-2</v>
      </c>
      <c r="BU24">
        <v>12.332000000000001</v>
      </c>
      <c r="BV24">
        <v>3.0994785254408752</v>
      </c>
      <c r="BW24">
        <v>16.81848183476934</v>
      </c>
      <c r="BX24">
        <v>1</v>
      </c>
      <c r="BY24">
        <v>61</v>
      </c>
      <c r="BZ24">
        <v>331</v>
      </c>
    </row>
    <row r="25" spans="1:78" ht="16.5">
      <c r="A25" s="125" t="str">
        <f t="shared" si="1"/>
        <v>도영운수</v>
      </c>
      <c r="B25" s="126" t="str">
        <f t="shared" si="2"/>
        <v>박재형</v>
      </c>
      <c r="C25" s="127" t="str">
        <f t="shared" si="3"/>
        <v>F</v>
      </c>
      <c r="D25" s="128">
        <f t="shared" si="4"/>
        <v>0.75076923076923074</v>
      </c>
      <c r="E25" s="129">
        <f t="shared" si="5"/>
        <v>7134</v>
      </c>
      <c r="F25" s="297" t="str">
        <f t="shared" si="6"/>
        <v>35</v>
      </c>
      <c r="G25" s="130" t="str">
        <f t="shared" si="7"/>
        <v>71바5866</v>
      </c>
      <c r="H25" s="131">
        <f t="shared" si="8"/>
        <v>1</v>
      </c>
      <c r="I25" s="132">
        <f t="shared" si="9"/>
        <v>4916.942</v>
      </c>
      <c r="J25" s="133">
        <f t="shared" si="10"/>
        <v>8.3316544143597196E-2</v>
      </c>
      <c r="K25" s="133">
        <f t="shared" si="11"/>
        <v>0.37277094059734139</v>
      </c>
      <c r="L25" s="133">
        <f t="shared" si="12"/>
        <v>0.17653248706208047</v>
      </c>
      <c r="M25" s="134">
        <f t="shared" si="13"/>
        <v>15.506</v>
      </c>
      <c r="N25" s="135">
        <f t="shared" si="14"/>
        <v>0.22371628544733699</v>
      </c>
      <c r="O25" s="135">
        <f t="shared" si="15"/>
        <v>49.705691057571961</v>
      </c>
      <c r="P25" s="226">
        <f t="shared" si="16"/>
        <v>89</v>
      </c>
      <c r="Q25" s="227">
        <f t="shared" si="17"/>
        <v>11</v>
      </c>
      <c r="R25" s="227">
        <f t="shared" si="18"/>
        <v>2444</v>
      </c>
      <c r="T25">
        <v>506</v>
      </c>
      <c r="U25">
        <v>7134</v>
      </c>
      <c r="V25" t="s">
        <v>325</v>
      </c>
      <c r="W25">
        <v>4916.942</v>
      </c>
      <c r="X25">
        <v>2518.6419999999998</v>
      </c>
      <c r="Y25">
        <v>1.952</v>
      </c>
      <c r="Z25">
        <v>15.506</v>
      </c>
      <c r="AA25">
        <v>320.92078800000002</v>
      </c>
      <c r="AB25">
        <v>26.738011</v>
      </c>
      <c r="AC25">
        <v>119.62994399999999</v>
      </c>
      <c r="AD25" s="1">
        <v>868</v>
      </c>
      <c r="AE25">
        <v>11</v>
      </c>
      <c r="AF25">
        <v>2444</v>
      </c>
      <c r="AG25">
        <v>80</v>
      </c>
      <c r="AH25">
        <v>15.321357000000001</v>
      </c>
      <c r="AI25">
        <v>7771.8</v>
      </c>
      <c r="AJ25">
        <v>0</v>
      </c>
      <c r="AK25">
        <v>89</v>
      </c>
      <c r="AL25">
        <v>31434</v>
      </c>
      <c r="AM25">
        <v>0.75076923076923074</v>
      </c>
      <c r="AN25" t="s">
        <v>70</v>
      </c>
      <c r="AO25">
        <v>4916.942</v>
      </c>
      <c r="AP25" t="s">
        <v>475</v>
      </c>
      <c r="AQ25" t="s">
        <v>117</v>
      </c>
      <c r="AR25" t="s">
        <v>118</v>
      </c>
      <c r="AS25" t="s">
        <v>117</v>
      </c>
      <c r="AT25" t="s">
        <v>118</v>
      </c>
      <c r="AU25" t="s">
        <v>310</v>
      </c>
      <c r="AV25" t="s">
        <v>325</v>
      </c>
      <c r="AW25" t="s">
        <v>70</v>
      </c>
      <c r="AX25">
        <v>7134</v>
      </c>
      <c r="AY25" t="s">
        <v>366</v>
      </c>
      <c r="AZ25">
        <v>3</v>
      </c>
      <c r="BA25" t="s">
        <v>312</v>
      </c>
      <c r="BB25">
        <v>1</v>
      </c>
      <c r="BC25">
        <v>1</v>
      </c>
      <c r="BE25" t="s">
        <v>70</v>
      </c>
      <c r="BF25">
        <v>0</v>
      </c>
      <c r="BG25" t="s">
        <v>308</v>
      </c>
      <c r="BI25" t="s">
        <v>117</v>
      </c>
      <c r="BJ25" t="s">
        <v>325</v>
      </c>
      <c r="BK25" t="s">
        <v>70</v>
      </c>
      <c r="BL25">
        <v>0.75076923076923074</v>
      </c>
      <c r="BM25">
        <v>7134</v>
      </c>
      <c r="BN25" t="s">
        <v>118</v>
      </c>
      <c r="BO25" t="s">
        <v>310</v>
      </c>
      <c r="BP25">
        <v>1</v>
      </c>
      <c r="BQ25">
        <v>4916.942</v>
      </c>
      <c r="BR25">
        <v>8.3316544143597196E-2</v>
      </c>
      <c r="BS25">
        <v>0.37277094059734139</v>
      </c>
      <c r="BT25">
        <v>0.17653248706208047</v>
      </c>
      <c r="BU25">
        <v>15.506</v>
      </c>
      <c r="BV25">
        <v>0.22371628544733699</v>
      </c>
      <c r="BW25">
        <v>49.705691057571961</v>
      </c>
      <c r="BX25">
        <v>89</v>
      </c>
      <c r="BY25">
        <v>11</v>
      </c>
      <c r="BZ25">
        <v>2444</v>
      </c>
    </row>
    <row r="26" spans="1:78" ht="16.5">
      <c r="A26" s="109" t="str">
        <f t="shared" si="1"/>
        <v>도영운수</v>
      </c>
      <c r="B26" s="110" t="str">
        <f t="shared" si="2"/>
        <v>박주원</v>
      </c>
      <c r="C26" s="111" t="str">
        <f t="shared" si="3"/>
        <v>F</v>
      </c>
      <c r="D26" s="112">
        <f t="shared" si="4"/>
        <v>0.78107613111382823</v>
      </c>
      <c r="E26" s="113">
        <f t="shared" si="5"/>
        <v>1679</v>
      </c>
      <c r="F26" s="298" t="str">
        <f t="shared" si="6"/>
        <v>35</v>
      </c>
      <c r="G26" s="114" t="str">
        <f t="shared" si="7"/>
        <v>70바3902</v>
      </c>
      <c r="H26" s="115">
        <f t="shared" si="8"/>
        <v>3</v>
      </c>
      <c r="I26" s="116">
        <f t="shared" si="9"/>
        <v>966.702</v>
      </c>
      <c r="J26" s="117">
        <f t="shared" si="10"/>
        <v>4.7513811418435206E-2</v>
      </c>
      <c r="K26" s="117">
        <f t="shared" si="11"/>
        <v>0.3747684595258361</v>
      </c>
      <c r="L26" s="117">
        <f t="shared" si="12"/>
        <v>9.2065600360814404E-2</v>
      </c>
      <c r="M26" s="118">
        <f t="shared" si="13"/>
        <v>16.172000000000001</v>
      </c>
      <c r="N26" s="119">
        <f t="shared" si="14"/>
        <v>1.7585564113863423</v>
      </c>
      <c r="O26" s="119">
        <f t="shared" si="15"/>
        <v>34.343572269427391</v>
      </c>
      <c r="P26" s="228">
        <f t="shared" si="16"/>
        <v>212</v>
      </c>
      <c r="Q26" s="229">
        <f t="shared" si="17"/>
        <v>17</v>
      </c>
      <c r="R26" s="229">
        <f t="shared" si="18"/>
        <v>332</v>
      </c>
      <c r="T26">
        <v>506</v>
      </c>
      <c r="U26">
        <v>1679</v>
      </c>
      <c r="V26" t="s">
        <v>232</v>
      </c>
      <c r="W26">
        <v>966.702</v>
      </c>
      <c r="X26">
        <v>511.62400000000002</v>
      </c>
      <c r="Y26">
        <v>1.889</v>
      </c>
      <c r="Z26">
        <v>16.172000000000001</v>
      </c>
      <c r="AA26">
        <v>57.029986000000001</v>
      </c>
      <c r="AB26">
        <v>2.7097120000000001</v>
      </c>
      <c r="AC26">
        <v>21.37304</v>
      </c>
      <c r="AD26" s="1">
        <v>89</v>
      </c>
      <c r="AE26">
        <v>17</v>
      </c>
      <c r="AF26">
        <v>332</v>
      </c>
      <c r="AG26">
        <v>80</v>
      </c>
      <c r="AH26">
        <v>16.950766000000002</v>
      </c>
      <c r="AI26">
        <v>2512.6</v>
      </c>
      <c r="AJ26">
        <v>0</v>
      </c>
      <c r="AK26">
        <v>212</v>
      </c>
      <c r="AL26">
        <v>3771</v>
      </c>
      <c r="AM26">
        <v>0.78107613111382823</v>
      </c>
      <c r="AN26" t="s">
        <v>70</v>
      </c>
      <c r="AO26">
        <v>363.06</v>
      </c>
      <c r="AP26" t="s">
        <v>476</v>
      </c>
      <c r="AQ26" t="s">
        <v>117</v>
      </c>
      <c r="AR26" t="s">
        <v>118</v>
      </c>
      <c r="AS26" t="s">
        <v>117</v>
      </c>
      <c r="AT26" t="s">
        <v>118</v>
      </c>
      <c r="AU26" t="s">
        <v>173</v>
      </c>
      <c r="AV26" t="s">
        <v>232</v>
      </c>
      <c r="AW26" t="s">
        <v>70</v>
      </c>
      <c r="AX26">
        <v>1679</v>
      </c>
      <c r="AY26" t="s">
        <v>366</v>
      </c>
      <c r="AZ26">
        <v>2</v>
      </c>
      <c r="BA26" t="s">
        <v>284</v>
      </c>
      <c r="BB26">
        <v>3</v>
      </c>
      <c r="BC26">
        <v>1</v>
      </c>
      <c r="BE26" t="s">
        <v>67</v>
      </c>
      <c r="BF26">
        <v>-1</v>
      </c>
      <c r="BG26" t="s">
        <v>330</v>
      </c>
      <c r="BI26" t="s">
        <v>117</v>
      </c>
      <c r="BJ26" t="s">
        <v>232</v>
      </c>
      <c r="BK26" t="s">
        <v>70</v>
      </c>
      <c r="BL26">
        <v>0.78107613111382823</v>
      </c>
      <c r="BM26">
        <v>1679</v>
      </c>
      <c r="BN26" t="s">
        <v>118</v>
      </c>
      <c r="BO26" t="s">
        <v>173</v>
      </c>
      <c r="BP26">
        <v>3</v>
      </c>
      <c r="BQ26">
        <v>966.702</v>
      </c>
      <c r="BR26">
        <v>4.7513811418435206E-2</v>
      </c>
      <c r="BS26">
        <v>0.3747684595258361</v>
      </c>
      <c r="BT26">
        <v>9.2065600360814404E-2</v>
      </c>
      <c r="BU26">
        <v>16.172000000000001</v>
      </c>
      <c r="BV26">
        <v>1.7585564113863423</v>
      </c>
      <c r="BW26">
        <v>34.343572269427391</v>
      </c>
      <c r="BX26">
        <v>212</v>
      </c>
      <c r="BY26">
        <v>17</v>
      </c>
      <c r="BZ26">
        <v>332</v>
      </c>
    </row>
    <row r="27" spans="1:78" ht="16.5">
      <c r="A27" s="125" t="str">
        <f t="shared" si="1"/>
        <v>도영운수</v>
      </c>
      <c r="B27" s="126" t="str">
        <f t="shared" si="2"/>
        <v>백운상</v>
      </c>
      <c r="C27" s="127" t="str">
        <f t="shared" si="3"/>
        <v>A</v>
      </c>
      <c r="D27" s="128">
        <f t="shared" si="4"/>
        <v>0.98035018052883172</v>
      </c>
      <c r="E27" s="129">
        <f t="shared" si="5"/>
        <v>4138</v>
      </c>
      <c r="F27" s="297" t="str">
        <f t="shared" si="6"/>
        <v>35</v>
      </c>
      <c r="G27" s="130" t="str">
        <f t="shared" si="7"/>
        <v>71바5854</v>
      </c>
      <c r="H27" s="131">
        <f t="shared" si="8"/>
        <v>5</v>
      </c>
      <c r="I27" s="132">
        <f t="shared" si="9"/>
        <v>596.11900000000003</v>
      </c>
      <c r="J27" s="133">
        <f t="shared" si="10"/>
        <v>9.4164397142218522E-3</v>
      </c>
      <c r="K27" s="133">
        <f t="shared" si="11"/>
        <v>0.34433625234100601</v>
      </c>
      <c r="L27" s="133">
        <f t="shared" si="12"/>
        <v>0.19123698456180729</v>
      </c>
      <c r="M27" s="134">
        <f t="shared" si="13"/>
        <v>11.134</v>
      </c>
      <c r="N27" s="135">
        <f t="shared" si="14"/>
        <v>0</v>
      </c>
      <c r="O27" s="135">
        <f t="shared" si="15"/>
        <v>19.962457160399182</v>
      </c>
      <c r="P27" s="226">
        <f t="shared" si="16"/>
        <v>62</v>
      </c>
      <c r="Q27" s="227">
        <f t="shared" si="17"/>
        <v>0</v>
      </c>
      <c r="R27" s="227">
        <f t="shared" si="18"/>
        <v>123</v>
      </c>
      <c r="T27">
        <v>506</v>
      </c>
      <c r="U27">
        <v>4138</v>
      </c>
      <c r="V27" t="s">
        <v>233</v>
      </c>
      <c r="W27">
        <v>601.84699999999998</v>
      </c>
      <c r="X27">
        <v>247.83</v>
      </c>
      <c r="Y27">
        <v>2.4279999999999999</v>
      </c>
      <c r="Z27">
        <v>11.134</v>
      </c>
      <c r="AA27">
        <v>32.566661000000003</v>
      </c>
      <c r="AB27">
        <v>0.30666199999999999</v>
      </c>
      <c r="AC27">
        <v>11.213882</v>
      </c>
      <c r="AD27" s="1">
        <v>114</v>
      </c>
      <c r="AE27">
        <v>0</v>
      </c>
      <c r="AF27">
        <v>123</v>
      </c>
      <c r="AG27">
        <v>73</v>
      </c>
      <c r="AH27">
        <v>18.480463</v>
      </c>
      <c r="AI27">
        <v>450.5</v>
      </c>
      <c r="AJ27">
        <v>0</v>
      </c>
      <c r="AK27">
        <v>62</v>
      </c>
      <c r="AL27">
        <v>0</v>
      </c>
      <c r="AM27">
        <v>0.98035018052883172</v>
      </c>
      <c r="AN27" t="s">
        <v>66</v>
      </c>
      <c r="AO27">
        <v>160.59399999999999</v>
      </c>
      <c r="AP27" t="s">
        <v>477</v>
      </c>
      <c r="AQ27" t="s">
        <v>117</v>
      </c>
      <c r="AR27" t="s">
        <v>118</v>
      </c>
      <c r="AS27" t="s">
        <v>117</v>
      </c>
      <c r="AT27" t="s">
        <v>118</v>
      </c>
      <c r="AU27" t="s">
        <v>177</v>
      </c>
      <c r="AV27" t="s">
        <v>233</v>
      </c>
      <c r="AW27" t="s">
        <v>66</v>
      </c>
      <c r="AX27">
        <v>4138</v>
      </c>
      <c r="AY27" t="s">
        <v>368</v>
      </c>
      <c r="AZ27">
        <v>1</v>
      </c>
      <c r="BA27" t="s">
        <v>331</v>
      </c>
      <c r="BB27">
        <v>5</v>
      </c>
      <c r="BC27">
        <v>1</v>
      </c>
      <c r="BE27" t="s">
        <v>66</v>
      </c>
      <c r="BF27">
        <v>0</v>
      </c>
      <c r="BG27" t="s">
        <v>308</v>
      </c>
      <c r="BI27" t="s">
        <v>117</v>
      </c>
      <c r="BJ27" t="s">
        <v>233</v>
      </c>
      <c r="BK27" t="s">
        <v>66</v>
      </c>
      <c r="BL27">
        <v>0.98035018052883172</v>
      </c>
      <c r="BM27">
        <v>4138</v>
      </c>
      <c r="BN27" t="s">
        <v>118</v>
      </c>
      <c r="BO27" t="s">
        <v>177</v>
      </c>
      <c r="BP27">
        <v>5</v>
      </c>
      <c r="BQ27">
        <v>596.11900000000003</v>
      </c>
      <c r="BR27">
        <v>9.4164397142218522E-3</v>
      </c>
      <c r="BS27">
        <v>0.34433625234100601</v>
      </c>
      <c r="BT27">
        <v>0.18941691160710281</v>
      </c>
      <c r="BU27">
        <v>11.134</v>
      </c>
      <c r="BV27">
        <v>0</v>
      </c>
      <c r="BW27">
        <v>19.962457160399182</v>
      </c>
      <c r="BX27">
        <v>62</v>
      </c>
      <c r="BY27">
        <v>0</v>
      </c>
      <c r="BZ27">
        <v>123</v>
      </c>
    </row>
    <row r="28" spans="1:78" ht="16.5">
      <c r="A28" s="109" t="str">
        <f t="shared" si="1"/>
        <v>도영운수</v>
      </c>
      <c r="B28" s="110" t="str">
        <f t="shared" si="2"/>
        <v>백진경</v>
      </c>
      <c r="C28" s="111" t="str">
        <f t="shared" si="3"/>
        <v>S</v>
      </c>
      <c r="D28" s="112">
        <f t="shared" si="4"/>
        <v>1.0357692307692308</v>
      </c>
      <c r="E28" s="113">
        <f t="shared" si="5"/>
        <v>1407</v>
      </c>
      <c r="F28" s="298" t="str">
        <f t="shared" si="6"/>
        <v>35</v>
      </c>
      <c r="G28" s="114" t="str">
        <f t="shared" si="7"/>
        <v>71바5861</v>
      </c>
      <c r="H28" s="115">
        <f t="shared" si="8"/>
        <v>1</v>
      </c>
      <c r="I28" s="116">
        <f t="shared" si="9"/>
        <v>2261.88</v>
      </c>
      <c r="J28" s="117">
        <f t="shared" si="10"/>
        <v>1.5317199945296241E-2</v>
      </c>
      <c r="K28" s="117">
        <f t="shared" si="11"/>
        <v>0.33495380727501955</v>
      </c>
      <c r="L28" s="117">
        <f t="shared" si="12"/>
        <v>0.12025394804322068</v>
      </c>
      <c r="M28" s="118">
        <f t="shared" si="13"/>
        <v>8.6440000000000001</v>
      </c>
      <c r="N28" s="119">
        <f t="shared" si="14"/>
        <v>0.53053212372009118</v>
      </c>
      <c r="O28" s="119">
        <f t="shared" si="15"/>
        <v>3.4926698144906005</v>
      </c>
      <c r="P28" s="228">
        <f t="shared" si="16"/>
        <v>3</v>
      </c>
      <c r="Q28" s="229">
        <f t="shared" si="17"/>
        <v>12</v>
      </c>
      <c r="R28" s="229">
        <f t="shared" si="18"/>
        <v>79</v>
      </c>
      <c r="T28">
        <v>506</v>
      </c>
      <c r="U28">
        <v>1407</v>
      </c>
      <c r="V28" t="s">
        <v>234</v>
      </c>
      <c r="W28">
        <v>2261.88</v>
      </c>
      <c r="X28">
        <v>839.79</v>
      </c>
      <c r="Y28">
        <v>2.6930000000000001</v>
      </c>
      <c r="Z28">
        <v>8.6440000000000001</v>
      </c>
      <c r="AA28">
        <v>128.88328200000001</v>
      </c>
      <c r="AB28">
        <v>1.9741310000000001</v>
      </c>
      <c r="AC28">
        <v>43.169946000000003</v>
      </c>
      <c r="AD28" s="1">
        <v>272</v>
      </c>
      <c r="AE28">
        <v>12</v>
      </c>
      <c r="AF28">
        <v>79</v>
      </c>
      <c r="AG28">
        <v>74</v>
      </c>
      <c r="AH28">
        <v>17.549831999999999</v>
      </c>
      <c r="AI28">
        <v>195.8</v>
      </c>
      <c r="AJ28">
        <v>0</v>
      </c>
      <c r="AK28">
        <v>3</v>
      </c>
      <c r="AL28">
        <v>1298</v>
      </c>
      <c r="AM28">
        <v>1.0357692307692308</v>
      </c>
      <c r="AN28" t="s">
        <v>71</v>
      </c>
      <c r="AO28">
        <v>2261.88</v>
      </c>
      <c r="AP28" t="s">
        <v>478</v>
      </c>
      <c r="AQ28" t="s">
        <v>117</v>
      </c>
      <c r="AR28" t="s">
        <v>118</v>
      </c>
      <c r="AS28" t="s">
        <v>117</v>
      </c>
      <c r="AT28" t="s">
        <v>118</v>
      </c>
      <c r="AU28" t="s">
        <v>179</v>
      </c>
      <c r="AV28" t="s">
        <v>234</v>
      </c>
      <c r="AW28" t="s">
        <v>71</v>
      </c>
      <c r="AX28">
        <v>1407</v>
      </c>
      <c r="AY28" t="s">
        <v>371</v>
      </c>
      <c r="AZ28">
        <v>1</v>
      </c>
      <c r="BA28" t="s">
        <v>372</v>
      </c>
      <c r="BB28">
        <v>1</v>
      </c>
      <c r="BC28">
        <v>1</v>
      </c>
      <c r="BE28" t="s">
        <v>71</v>
      </c>
      <c r="BF28">
        <v>0</v>
      </c>
      <c r="BG28" s="5" t="s">
        <v>308</v>
      </c>
      <c r="BI28" t="s">
        <v>117</v>
      </c>
      <c r="BJ28" t="s">
        <v>234</v>
      </c>
      <c r="BK28" t="s">
        <v>71</v>
      </c>
      <c r="BL28">
        <v>1.0357692307692308</v>
      </c>
      <c r="BM28">
        <v>1407</v>
      </c>
      <c r="BN28" t="s">
        <v>118</v>
      </c>
      <c r="BO28" t="s">
        <v>179</v>
      </c>
      <c r="BP28">
        <v>1</v>
      </c>
      <c r="BQ28">
        <v>2261.88</v>
      </c>
      <c r="BR28">
        <v>1.5317199945296241E-2</v>
      </c>
      <c r="BS28">
        <v>0.33495380727501955</v>
      </c>
      <c r="BT28">
        <v>0.12025394804322068</v>
      </c>
      <c r="BU28">
        <v>8.6440000000000001</v>
      </c>
      <c r="BV28">
        <v>0.53053212372009118</v>
      </c>
      <c r="BW28">
        <v>3.4926698144906005</v>
      </c>
      <c r="BX28">
        <v>3</v>
      </c>
      <c r="BY28">
        <v>12</v>
      </c>
      <c r="BZ28">
        <v>79</v>
      </c>
    </row>
    <row r="29" spans="1:78" ht="16.5">
      <c r="A29" s="125" t="str">
        <f t="shared" si="1"/>
        <v>도영운수</v>
      </c>
      <c r="B29" s="126" t="str">
        <f t="shared" si="2"/>
        <v>손이성</v>
      </c>
      <c r="C29" s="127" t="str">
        <f t="shared" si="3"/>
        <v>C</v>
      </c>
      <c r="D29" s="128">
        <f t="shared" si="4"/>
        <v>0.89951268274962559</v>
      </c>
      <c r="E29" s="129">
        <f t="shared" si="5"/>
        <v>3117</v>
      </c>
      <c r="F29" s="297" t="str">
        <f t="shared" si="6"/>
        <v>523</v>
      </c>
      <c r="G29" s="130" t="str">
        <f t="shared" si="7"/>
        <v>70바3901</v>
      </c>
      <c r="H29" s="131">
        <f t="shared" si="8"/>
        <v>2</v>
      </c>
      <c r="I29" s="132">
        <f t="shared" si="9"/>
        <v>2416.8359999999998</v>
      </c>
      <c r="J29" s="133">
        <f t="shared" si="10"/>
        <v>1.8665926250772041E-2</v>
      </c>
      <c r="K29" s="133">
        <f t="shared" si="11"/>
        <v>0.34120182568545027</v>
      </c>
      <c r="L29" s="133">
        <f t="shared" si="12"/>
        <v>0.29584133966888942</v>
      </c>
      <c r="M29" s="134">
        <f t="shared" si="13"/>
        <v>14.045999999999999</v>
      </c>
      <c r="N29" s="135">
        <f t="shared" si="14"/>
        <v>3.4756185359701695</v>
      </c>
      <c r="O29" s="135">
        <f t="shared" si="15"/>
        <v>52.87905344011758</v>
      </c>
      <c r="P29" s="226">
        <f t="shared" si="16"/>
        <v>2</v>
      </c>
      <c r="Q29" s="227">
        <f t="shared" si="17"/>
        <v>84</v>
      </c>
      <c r="R29" s="227">
        <f t="shared" si="18"/>
        <v>1278</v>
      </c>
      <c r="T29">
        <v>506</v>
      </c>
      <c r="U29">
        <v>3117</v>
      </c>
      <c r="V29" t="s">
        <v>235</v>
      </c>
      <c r="W29">
        <v>2416.8359999999998</v>
      </c>
      <c r="X29">
        <v>1052.3699999999999</v>
      </c>
      <c r="Y29">
        <v>2.2970000000000002</v>
      </c>
      <c r="Z29">
        <v>14.045999999999999</v>
      </c>
      <c r="AA29">
        <v>140.24190200000001</v>
      </c>
      <c r="AB29">
        <v>2.6177450000000002</v>
      </c>
      <c r="AC29">
        <v>47.850793000000003</v>
      </c>
      <c r="AD29" s="1">
        <v>715</v>
      </c>
      <c r="AE29">
        <v>84</v>
      </c>
      <c r="AF29">
        <v>1278</v>
      </c>
      <c r="AG29">
        <v>80</v>
      </c>
      <c r="AH29">
        <v>17.233336999999999</v>
      </c>
      <c r="AI29">
        <v>1147.9000000000001</v>
      </c>
      <c r="AJ29">
        <v>0</v>
      </c>
      <c r="AK29">
        <v>2</v>
      </c>
      <c r="AL29">
        <v>4875</v>
      </c>
      <c r="AM29">
        <v>0.89951268274962559</v>
      </c>
      <c r="AN29" t="s">
        <v>69</v>
      </c>
      <c r="AO29">
        <v>2181.232</v>
      </c>
      <c r="AP29" t="s">
        <v>479</v>
      </c>
      <c r="AQ29" t="s">
        <v>117</v>
      </c>
      <c r="AR29" t="s">
        <v>119</v>
      </c>
      <c r="AS29" t="s">
        <v>117</v>
      </c>
      <c r="AT29" t="s">
        <v>119</v>
      </c>
      <c r="AU29" t="s">
        <v>186</v>
      </c>
      <c r="AV29" t="s">
        <v>235</v>
      </c>
      <c r="AW29" t="s">
        <v>69</v>
      </c>
      <c r="AX29">
        <v>3117</v>
      </c>
      <c r="AY29" t="s">
        <v>353</v>
      </c>
      <c r="AZ29">
        <v>1</v>
      </c>
      <c r="BA29" t="s">
        <v>193</v>
      </c>
      <c r="BB29">
        <v>2</v>
      </c>
      <c r="BC29">
        <v>1</v>
      </c>
      <c r="BE29" t="s">
        <v>67</v>
      </c>
      <c r="BF29">
        <v>1</v>
      </c>
      <c r="BG29" t="s">
        <v>306</v>
      </c>
      <c r="BI29" t="s">
        <v>117</v>
      </c>
      <c r="BJ29" t="s">
        <v>235</v>
      </c>
      <c r="BK29" t="s">
        <v>69</v>
      </c>
      <c r="BL29">
        <v>0.89951268274962559</v>
      </c>
      <c r="BM29">
        <v>3117</v>
      </c>
      <c r="BN29" t="s">
        <v>119</v>
      </c>
      <c r="BO29" t="s">
        <v>186</v>
      </c>
      <c r="BP29">
        <v>2</v>
      </c>
      <c r="BQ29">
        <v>2416.8359999999998</v>
      </c>
      <c r="BR29">
        <v>1.8665926250772041E-2</v>
      </c>
      <c r="BS29">
        <v>0.34120182568545027</v>
      </c>
      <c r="BT29">
        <v>0.29584133966888942</v>
      </c>
      <c r="BU29">
        <v>14.045999999999999</v>
      </c>
      <c r="BV29">
        <v>3.4756185359701695</v>
      </c>
      <c r="BW29">
        <v>52.87905344011758</v>
      </c>
      <c r="BX29">
        <v>2</v>
      </c>
      <c r="BY29">
        <v>84</v>
      </c>
      <c r="BZ29">
        <v>1278</v>
      </c>
    </row>
    <row r="30" spans="1:78" ht="16.5">
      <c r="A30" s="109" t="str">
        <f t="shared" si="1"/>
        <v>도영운수</v>
      </c>
      <c r="B30" s="110" t="str">
        <f t="shared" si="2"/>
        <v>송인관</v>
      </c>
      <c r="C30" s="111" t="str">
        <f t="shared" si="3"/>
        <v>B</v>
      </c>
      <c r="D30" s="112">
        <f t="shared" si="4"/>
        <v>0.94409090909090898</v>
      </c>
      <c r="E30" s="113">
        <f t="shared" si="5"/>
        <v>4097</v>
      </c>
      <c r="F30" s="298" t="str">
        <f t="shared" si="6"/>
        <v>55</v>
      </c>
      <c r="G30" s="114" t="str">
        <f t="shared" si="7"/>
        <v>70바3906</v>
      </c>
      <c r="H30" s="115">
        <f t="shared" si="8"/>
        <v>1</v>
      </c>
      <c r="I30" s="116">
        <f t="shared" si="9"/>
        <v>3119.056</v>
      </c>
      <c r="J30" s="117">
        <f t="shared" si="10"/>
        <v>9.8443496269533144E-3</v>
      </c>
      <c r="K30" s="117">
        <f t="shared" si="11"/>
        <v>0.34583327523510016</v>
      </c>
      <c r="L30" s="117">
        <f t="shared" si="12"/>
        <v>0.21865590101620491</v>
      </c>
      <c r="M30" s="118">
        <f t="shared" si="13"/>
        <v>12.585000000000001</v>
      </c>
      <c r="N30" s="119">
        <f t="shared" si="14"/>
        <v>0.57709768596652322</v>
      </c>
      <c r="O30" s="119">
        <f t="shared" si="15"/>
        <v>4.6488424702858815</v>
      </c>
      <c r="P30" s="228">
        <f t="shared" si="16"/>
        <v>1</v>
      </c>
      <c r="Q30" s="229">
        <f t="shared" si="17"/>
        <v>18</v>
      </c>
      <c r="R30" s="229">
        <f t="shared" si="18"/>
        <v>145</v>
      </c>
      <c r="T30">
        <v>506</v>
      </c>
      <c r="U30">
        <v>4097</v>
      </c>
      <c r="V30" t="s">
        <v>236</v>
      </c>
      <c r="W30">
        <v>3119.056</v>
      </c>
      <c r="X30">
        <v>1501.4860000000001</v>
      </c>
      <c r="Y30">
        <v>2.077</v>
      </c>
      <c r="Z30">
        <v>12.585000000000001</v>
      </c>
      <c r="AA30">
        <v>189.19106600000001</v>
      </c>
      <c r="AB30">
        <v>1.862463</v>
      </c>
      <c r="AC30">
        <v>65.428566000000004</v>
      </c>
      <c r="AD30" s="1">
        <v>682</v>
      </c>
      <c r="AE30">
        <v>18</v>
      </c>
      <c r="AF30">
        <v>145</v>
      </c>
      <c r="AG30">
        <v>72</v>
      </c>
      <c r="AH30">
        <v>16.486274999999999</v>
      </c>
      <c r="AI30">
        <v>224.9</v>
      </c>
      <c r="AJ30">
        <v>0</v>
      </c>
      <c r="AK30">
        <v>1</v>
      </c>
      <c r="AL30">
        <v>200</v>
      </c>
      <c r="AM30">
        <v>0.94409090909090898</v>
      </c>
      <c r="AN30" t="s">
        <v>68</v>
      </c>
      <c r="AO30">
        <v>3119.056</v>
      </c>
      <c r="AP30" t="s">
        <v>480</v>
      </c>
      <c r="AQ30" t="s">
        <v>117</v>
      </c>
      <c r="AR30" t="s">
        <v>120</v>
      </c>
      <c r="AS30" t="s">
        <v>117</v>
      </c>
      <c r="AT30" t="s">
        <v>120</v>
      </c>
      <c r="AU30" t="s">
        <v>198</v>
      </c>
      <c r="AV30" t="s">
        <v>236</v>
      </c>
      <c r="AW30" t="s">
        <v>68</v>
      </c>
      <c r="AX30">
        <v>4097</v>
      </c>
      <c r="AY30" t="s">
        <v>374</v>
      </c>
      <c r="AZ30">
        <v>1</v>
      </c>
      <c r="BA30" t="s">
        <v>202</v>
      </c>
      <c r="BB30">
        <v>1</v>
      </c>
      <c r="BC30">
        <v>1</v>
      </c>
      <c r="BE30" t="s">
        <v>68</v>
      </c>
      <c r="BF30">
        <v>0</v>
      </c>
      <c r="BG30" t="s">
        <v>308</v>
      </c>
      <c r="BI30" t="s">
        <v>117</v>
      </c>
      <c r="BJ30" t="s">
        <v>236</v>
      </c>
      <c r="BK30" t="s">
        <v>68</v>
      </c>
      <c r="BL30">
        <v>0.94409090909090898</v>
      </c>
      <c r="BM30">
        <v>4097</v>
      </c>
      <c r="BN30" t="s">
        <v>120</v>
      </c>
      <c r="BO30" t="s">
        <v>198</v>
      </c>
      <c r="BP30">
        <v>1</v>
      </c>
      <c r="BQ30">
        <v>3119.056</v>
      </c>
      <c r="BR30">
        <v>9.8443496269533144E-3</v>
      </c>
      <c r="BS30">
        <v>0.34583327523510016</v>
      </c>
      <c r="BT30">
        <v>0.21865590101620491</v>
      </c>
      <c r="BU30">
        <v>12.585000000000001</v>
      </c>
      <c r="BV30">
        <v>0.57709768596652322</v>
      </c>
      <c r="BW30">
        <v>4.6488424702858815</v>
      </c>
      <c r="BX30">
        <v>1</v>
      </c>
      <c r="BY30">
        <v>18</v>
      </c>
      <c r="BZ30">
        <v>145</v>
      </c>
    </row>
    <row r="31" spans="1:78" ht="16.5">
      <c r="A31" s="125" t="str">
        <f t="shared" si="1"/>
        <v>도영운수</v>
      </c>
      <c r="B31" s="126" t="str">
        <f t="shared" si="2"/>
        <v>심준섭</v>
      </c>
      <c r="C31" s="127" t="str">
        <f t="shared" si="3"/>
        <v>D</v>
      </c>
      <c r="D31" s="128">
        <f t="shared" si="4"/>
        <v>0.80155064420799138</v>
      </c>
      <c r="E31" s="129">
        <f t="shared" si="5"/>
        <v>10</v>
      </c>
      <c r="F31" s="297" t="str">
        <f t="shared" si="6"/>
        <v>65-1</v>
      </c>
      <c r="G31" s="130" t="str">
        <f t="shared" si="7"/>
        <v>71바5895</v>
      </c>
      <c r="H31" s="131">
        <f t="shared" si="8"/>
        <v>3</v>
      </c>
      <c r="I31" s="132">
        <f t="shared" si="9"/>
        <v>6978.5949999999993</v>
      </c>
      <c r="J31" s="133">
        <f t="shared" si="10"/>
        <v>4.0369403415076978E-2</v>
      </c>
      <c r="K31" s="133">
        <f t="shared" si="11"/>
        <v>0.37733253266280992</v>
      </c>
      <c r="L31" s="133">
        <f t="shared" si="12"/>
        <v>0.16249689228275893</v>
      </c>
      <c r="M31" s="134">
        <f t="shared" si="13"/>
        <v>15.042</v>
      </c>
      <c r="N31" s="135">
        <f t="shared" si="14"/>
        <v>2.3500432393626514</v>
      </c>
      <c r="O31" s="135">
        <f t="shared" si="15"/>
        <v>48.304852194460352</v>
      </c>
      <c r="P31" s="226">
        <f t="shared" si="16"/>
        <v>28</v>
      </c>
      <c r="Q31" s="227">
        <f t="shared" si="17"/>
        <v>164</v>
      </c>
      <c r="R31" s="227">
        <f t="shared" si="18"/>
        <v>3371</v>
      </c>
      <c r="T31">
        <v>506</v>
      </c>
      <c r="U31">
        <v>10</v>
      </c>
      <c r="V31" t="s">
        <v>237</v>
      </c>
      <c r="W31">
        <v>6978.5950000000003</v>
      </c>
      <c r="X31">
        <v>3589.3319999999999</v>
      </c>
      <c r="Y31">
        <v>1.944</v>
      </c>
      <c r="Z31">
        <v>15.042</v>
      </c>
      <c r="AA31">
        <v>453.17350399999998</v>
      </c>
      <c r="AB31">
        <v>18.294343999999999</v>
      </c>
      <c r="AC31">
        <v>170.997106</v>
      </c>
      <c r="AD31" s="1">
        <v>1134</v>
      </c>
      <c r="AE31">
        <v>164</v>
      </c>
      <c r="AF31">
        <v>3371</v>
      </c>
      <c r="AG31">
        <v>77</v>
      </c>
      <c r="AH31">
        <v>15.399388</v>
      </c>
      <c r="AI31">
        <v>5050.5</v>
      </c>
      <c r="AJ31">
        <v>0</v>
      </c>
      <c r="AK31">
        <v>28</v>
      </c>
      <c r="AL31">
        <v>7102</v>
      </c>
      <c r="AM31">
        <v>0.80155064420799138</v>
      </c>
      <c r="AN31" t="s">
        <v>67</v>
      </c>
      <c r="AO31">
        <v>4775.6329999999998</v>
      </c>
      <c r="AP31" t="s">
        <v>481</v>
      </c>
      <c r="AQ31" t="s">
        <v>117</v>
      </c>
      <c r="AR31" t="s">
        <v>122</v>
      </c>
      <c r="AS31" t="s">
        <v>117</v>
      </c>
      <c r="AT31" t="s">
        <v>122</v>
      </c>
      <c r="AU31" t="s">
        <v>321</v>
      </c>
      <c r="AV31" t="s">
        <v>237</v>
      </c>
      <c r="AW31" t="s">
        <v>67</v>
      </c>
      <c r="AX31">
        <v>10</v>
      </c>
      <c r="AY31" t="s">
        <v>385</v>
      </c>
      <c r="AZ31">
        <v>6</v>
      </c>
      <c r="BA31" t="s">
        <v>443</v>
      </c>
      <c r="BB31">
        <v>3</v>
      </c>
      <c r="BC31">
        <v>1</v>
      </c>
      <c r="BE31" t="s">
        <v>70</v>
      </c>
      <c r="BF31">
        <v>1</v>
      </c>
      <c r="BG31" s="5" t="s">
        <v>306</v>
      </c>
      <c r="BI31" t="s">
        <v>117</v>
      </c>
      <c r="BJ31" t="s">
        <v>237</v>
      </c>
      <c r="BK31" t="s">
        <v>67</v>
      </c>
      <c r="BL31">
        <v>0.80155064420799138</v>
      </c>
      <c r="BM31">
        <v>10</v>
      </c>
      <c r="BN31" t="s">
        <v>122</v>
      </c>
      <c r="BO31" t="s">
        <v>321</v>
      </c>
      <c r="BP31">
        <v>3</v>
      </c>
      <c r="BQ31">
        <v>6978.5949999999993</v>
      </c>
      <c r="BR31">
        <v>4.0369403415076978E-2</v>
      </c>
      <c r="BS31">
        <v>0.37733253266280992</v>
      </c>
      <c r="BT31">
        <v>0.1624968922827589</v>
      </c>
      <c r="BU31">
        <v>15.042</v>
      </c>
      <c r="BV31">
        <v>2.3500432393626514</v>
      </c>
      <c r="BW31">
        <v>48.304852194460352</v>
      </c>
      <c r="BX31">
        <v>28</v>
      </c>
      <c r="BY31">
        <v>164</v>
      </c>
      <c r="BZ31">
        <v>3371</v>
      </c>
    </row>
    <row r="32" spans="1:78" ht="16.5">
      <c r="A32" s="109" t="str">
        <f t="shared" si="1"/>
        <v>도영운수</v>
      </c>
      <c r="B32" s="110" t="str">
        <f t="shared" si="2"/>
        <v>안정원</v>
      </c>
      <c r="C32" s="111" t="str">
        <f t="shared" si="3"/>
        <v>F</v>
      </c>
      <c r="D32" s="112">
        <f t="shared" si="4"/>
        <v>0.7831818181818182</v>
      </c>
      <c r="E32" s="113">
        <f t="shared" si="5"/>
        <v>2612</v>
      </c>
      <c r="F32" s="298" t="str">
        <f t="shared" si="6"/>
        <v>523</v>
      </c>
      <c r="G32" s="114" t="str">
        <f t="shared" si="7"/>
        <v>70바3909</v>
      </c>
      <c r="H32" s="115">
        <f t="shared" si="8"/>
        <v>1</v>
      </c>
      <c r="I32" s="116">
        <f t="shared" si="9"/>
        <v>2136.5259999999998</v>
      </c>
      <c r="J32" s="117">
        <f t="shared" si="10"/>
        <v>2.4062319959728667E-2</v>
      </c>
      <c r="K32" s="117">
        <f t="shared" si="11"/>
        <v>0.36073711889369003</v>
      </c>
      <c r="L32" s="117">
        <f t="shared" si="12"/>
        <v>0.27661727495944355</v>
      </c>
      <c r="M32" s="118">
        <f t="shared" si="13"/>
        <v>17.745000000000001</v>
      </c>
      <c r="N32" s="119">
        <f t="shared" si="14"/>
        <v>4.4464705788743037</v>
      </c>
      <c r="O32" s="119">
        <f t="shared" si="15"/>
        <v>64.403615963484654</v>
      </c>
      <c r="P32" s="228">
        <f t="shared" si="16"/>
        <v>11</v>
      </c>
      <c r="Q32" s="229">
        <f t="shared" si="17"/>
        <v>95</v>
      </c>
      <c r="R32" s="229">
        <f t="shared" si="18"/>
        <v>1376</v>
      </c>
      <c r="T32">
        <v>506</v>
      </c>
      <c r="U32">
        <v>2612</v>
      </c>
      <c r="V32" t="s">
        <v>238</v>
      </c>
      <c r="W32">
        <v>2136.5259999999998</v>
      </c>
      <c r="X32">
        <v>1240.0619999999999</v>
      </c>
      <c r="Y32">
        <v>1.7230000000000001</v>
      </c>
      <c r="Z32">
        <v>17.745000000000001</v>
      </c>
      <c r="AA32">
        <v>124.640517</v>
      </c>
      <c r="AB32">
        <v>2.9991400000000001</v>
      </c>
      <c r="AC32">
        <v>44.962460999999998</v>
      </c>
      <c r="AD32" s="1">
        <v>591</v>
      </c>
      <c r="AE32">
        <v>95</v>
      </c>
      <c r="AF32">
        <v>1376</v>
      </c>
      <c r="AG32">
        <v>77</v>
      </c>
      <c r="AH32">
        <v>17.141504000000001</v>
      </c>
      <c r="AI32">
        <v>933</v>
      </c>
      <c r="AJ32">
        <v>0</v>
      </c>
      <c r="AK32">
        <v>11</v>
      </c>
      <c r="AL32">
        <v>2661</v>
      </c>
      <c r="AM32">
        <v>0.7831818181818182</v>
      </c>
      <c r="AN32" t="s">
        <v>70</v>
      </c>
      <c r="AO32">
        <v>2136.5259999999998</v>
      </c>
      <c r="AP32" t="s">
        <v>482</v>
      </c>
      <c r="AQ32" t="s">
        <v>117</v>
      </c>
      <c r="AR32" t="s">
        <v>119</v>
      </c>
      <c r="AS32" t="s">
        <v>117</v>
      </c>
      <c r="AT32" t="s">
        <v>119</v>
      </c>
      <c r="AU32" t="s">
        <v>315</v>
      </c>
      <c r="AV32" t="s">
        <v>238</v>
      </c>
      <c r="AW32" t="s">
        <v>70</v>
      </c>
      <c r="AX32">
        <v>2612</v>
      </c>
      <c r="AY32" t="s">
        <v>354</v>
      </c>
      <c r="AZ32">
        <v>4</v>
      </c>
      <c r="BA32" t="s">
        <v>359</v>
      </c>
      <c r="BB32">
        <v>1</v>
      </c>
      <c r="BC32">
        <v>1</v>
      </c>
      <c r="BE32" t="s">
        <v>70</v>
      </c>
      <c r="BF32">
        <v>0</v>
      </c>
      <c r="BG32" t="s">
        <v>308</v>
      </c>
      <c r="BI32" t="s">
        <v>117</v>
      </c>
      <c r="BJ32" t="s">
        <v>238</v>
      </c>
      <c r="BK32" t="s">
        <v>70</v>
      </c>
      <c r="BL32">
        <v>0.7831818181818182</v>
      </c>
      <c r="BM32">
        <v>2612</v>
      </c>
      <c r="BN32" t="s">
        <v>119</v>
      </c>
      <c r="BO32" t="s">
        <v>315</v>
      </c>
      <c r="BP32">
        <v>1</v>
      </c>
      <c r="BQ32">
        <v>2136.5259999999998</v>
      </c>
      <c r="BR32">
        <v>2.4062319959728667E-2</v>
      </c>
      <c r="BS32">
        <v>0.36073711889369003</v>
      </c>
      <c r="BT32">
        <v>0.27661727495944355</v>
      </c>
      <c r="BU32">
        <v>17.745000000000001</v>
      </c>
      <c r="BV32">
        <v>4.4464705788743037</v>
      </c>
      <c r="BW32">
        <v>64.403615963484654</v>
      </c>
      <c r="BX32">
        <v>11</v>
      </c>
      <c r="BY32">
        <v>95</v>
      </c>
      <c r="BZ32">
        <v>1376</v>
      </c>
    </row>
    <row r="33" spans="1:78" ht="16.5">
      <c r="A33" s="125" t="str">
        <f t="shared" si="1"/>
        <v>도영운수</v>
      </c>
      <c r="B33" s="126" t="str">
        <f t="shared" si="2"/>
        <v>양금수</v>
      </c>
      <c r="C33" s="127" t="str">
        <f t="shared" si="3"/>
        <v>D</v>
      </c>
      <c r="D33" s="128">
        <f t="shared" si="4"/>
        <v>0.83049356499448201</v>
      </c>
      <c r="E33" s="129">
        <f t="shared" si="5"/>
        <v>4283</v>
      </c>
      <c r="F33" s="297" t="str">
        <f t="shared" si="6"/>
        <v>55</v>
      </c>
      <c r="G33" s="130" t="str">
        <f t="shared" si="7"/>
        <v>71바5880</v>
      </c>
      <c r="H33" s="131">
        <f t="shared" si="8"/>
        <v>2</v>
      </c>
      <c r="I33" s="132">
        <f t="shared" si="9"/>
        <v>3827.2200000000003</v>
      </c>
      <c r="J33" s="133">
        <f t="shared" si="10"/>
        <v>4.9414902080821034E-2</v>
      </c>
      <c r="K33" s="133">
        <f t="shared" si="11"/>
        <v>0.35634862466053729</v>
      </c>
      <c r="L33" s="133">
        <f t="shared" si="12"/>
        <v>0.27748600812077695</v>
      </c>
      <c r="M33" s="134">
        <f t="shared" si="13"/>
        <v>18.096</v>
      </c>
      <c r="N33" s="135">
        <f t="shared" si="14"/>
        <v>10.071238364021212</v>
      </c>
      <c r="O33" s="135">
        <f t="shared" si="15"/>
        <v>71.096114891776864</v>
      </c>
      <c r="P33" s="226">
        <f t="shared" si="16"/>
        <v>7</v>
      </c>
      <c r="Q33" s="227">
        <f t="shared" si="17"/>
        <v>390</v>
      </c>
      <c r="R33" s="227">
        <f t="shared" si="18"/>
        <v>2808</v>
      </c>
      <c r="T33">
        <v>506</v>
      </c>
      <c r="U33">
        <v>4283</v>
      </c>
      <c r="V33" t="s">
        <v>239</v>
      </c>
      <c r="W33">
        <v>3827.22</v>
      </c>
      <c r="X33">
        <v>2095.1379999999999</v>
      </c>
      <c r="Y33">
        <v>1.827</v>
      </c>
      <c r="Z33">
        <v>18.096</v>
      </c>
      <c r="AA33">
        <v>238.776614</v>
      </c>
      <c r="AB33">
        <v>11.799123</v>
      </c>
      <c r="AC33">
        <v>85.087717999999995</v>
      </c>
      <c r="AD33" s="1">
        <v>1062</v>
      </c>
      <c r="AE33">
        <v>390</v>
      </c>
      <c r="AF33">
        <v>2808</v>
      </c>
      <c r="AG33">
        <v>77</v>
      </c>
      <c r="AH33">
        <v>16.028454</v>
      </c>
      <c r="AI33">
        <v>5109.3</v>
      </c>
      <c r="AJ33">
        <v>0</v>
      </c>
      <c r="AK33">
        <v>7</v>
      </c>
      <c r="AL33">
        <v>1176</v>
      </c>
      <c r="AM33">
        <v>0.83049356499448201</v>
      </c>
      <c r="AN33" t="s">
        <v>67</v>
      </c>
      <c r="AO33">
        <v>3514.96</v>
      </c>
      <c r="AP33" t="s">
        <v>483</v>
      </c>
      <c r="AQ33" t="s">
        <v>117</v>
      </c>
      <c r="AR33" t="s">
        <v>120</v>
      </c>
      <c r="AS33" t="s">
        <v>117</v>
      </c>
      <c r="AT33" t="s">
        <v>120</v>
      </c>
      <c r="AU33" t="s">
        <v>200</v>
      </c>
      <c r="AV33" t="s">
        <v>239</v>
      </c>
      <c r="AW33" t="s">
        <v>67</v>
      </c>
      <c r="AX33">
        <v>4283</v>
      </c>
      <c r="AY33" t="s">
        <v>380</v>
      </c>
      <c r="AZ33">
        <v>2</v>
      </c>
      <c r="BA33" t="s">
        <v>414</v>
      </c>
      <c r="BB33">
        <v>2</v>
      </c>
      <c r="BC33">
        <v>1</v>
      </c>
      <c r="BE33" t="s">
        <v>70</v>
      </c>
      <c r="BF33">
        <v>1</v>
      </c>
      <c r="BG33" t="s">
        <v>306</v>
      </c>
      <c r="BI33" t="s">
        <v>117</v>
      </c>
      <c r="BJ33" t="s">
        <v>239</v>
      </c>
      <c r="BK33" t="s">
        <v>67</v>
      </c>
      <c r="BL33">
        <v>0.83049356499448201</v>
      </c>
      <c r="BM33">
        <v>4283</v>
      </c>
      <c r="BN33" t="s">
        <v>120</v>
      </c>
      <c r="BO33" t="s">
        <v>200</v>
      </c>
      <c r="BP33">
        <v>2</v>
      </c>
      <c r="BQ33">
        <v>3827.2200000000003</v>
      </c>
      <c r="BR33">
        <v>4.9414902080821034E-2</v>
      </c>
      <c r="BS33">
        <v>0.35634862466053729</v>
      </c>
      <c r="BT33">
        <v>0.27748600812077695</v>
      </c>
      <c r="BU33">
        <v>18.096</v>
      </c>
      <c r="BV33">
        <v>10.071238364021212</v>
      </c>
      <c r="BW33">
        <v>71.096114891776864</v>
      </c>
      <c r="BX33">
        <v>7</v>
      </c>
      <c r="BY33">
        <v>390</v>
      </c>
      <c r="BZ33">
        <v>2808</v>
      </c>
    </row>
    <row r="34" spans="1:78" ht="16.5">
      <c r="A34" s="109" t="str">
        <f t="shared" si="1"/>
        <v>도영운수</v>
      </c>
      <c r="B34" s="110" t="str">
        <f t="shared" si="2"/>
        <v>우성아</v>
      </c>
      <c r="C34" s="111" t="str">
        <f t="shared" si="3"/>
        <v>F</v>
      </c>
      <c r="D34" s="112">
        <f t="shared" si="4"/>
        <v>0.73480000000000001</v>
      </c>
      <c r="E34" s="113">
        <f t="shared" si="5"/>
        <v>7478</v>
      </c>
      <c r="F34" s="298" t="str">
        <f t="shared" si="6"/>
        <v>35</v>
      </c>
      <c r="G34" s="114" t="str">
        <f t="shared" si="7"/>
        <v>71바5892</v>
      </c>
      <c r="H34" s="115">
        <f t="shared" si="8"/>
        <v>1</v>
      </c>
      <c r="I34" s="116">
        <f t="shared" si="9"/>
        <v>1789.39</v>
      </c>
      <c r="J34" s="117">
        <f t="shared" si="10"/>
        <v>4.7747852000139063E-2</v>
      </c>
      <c r="K34" s="117">
        <f t="shared" si="11"/>
        <v>0.39684750404789176</v>
      </c>
      <c r="L34" s="117">
        <f t="shared" si="12"/>
        <v>0.2861310278921867</v>
      </c>
      <c r="M34" s="118">
        <f t="shared" si="13"/>
        <v>17.106000000000002</v>
      </c>
      <c r="N34" s="119">
        <f t="shared" si="14"/>
        <v>3.6884077814227192</v>
      </c>
      <c r="O34" s="119">
        <f t="shared" si="15"/>
        <v>64.826561006823553</v>
      </c>
      <c r="P34" s="228">
        <f t="shared" si="16"/>
        <v>44</v>
      </c>
      <c r="Q34" s="229">
        <f t="shared" si="17"/>
        <v>66</v>
      </c>
      <c r="R34" s="229">
        <f t="shared" si="18"/>
        <v>1160</v>
      </c>
      <c r="T34">
        <v>506</v>
      </c>
      <c r="U34">
        <v>7478</v>
      </c>
      <c r="V34" t="s">
        <v>484</v>
      </c>
      <c r="W34">
        <v>1789.39</v>
      </c>
      <c r="X34">
        <v>974.28399999999999</v>
      </c>
      <c r="Y34">
        <v>1.837</v>
      </c>
      <c r="Z34">
        <v>17.106000000000002</v>
      </c>
      <c r="AA34">
        <v>106.97358699999999</v>
      </c>
      <c r="AB34">
        <v>5.1077589999999997</v>
      </c>
      <c r="AC34">
        <v>42.452201000000002</v>
      </c>
      <c r="AD34" s="1">
        <v>512</v>
      </c>
      <c r="AE34">
        <v>66</v>
      </c>
      <c r="AF34">
        <v>1160</v>
      </c>
      <c r="AG34">
        <v>77</v>
      </c>
      <c r="AH34">
        <v>16.727399999999999</v>
      </c>
      <c r="AI34">
        <v>3119.2</v>
      </c>
      <c r="AJ34">
        <v>0</v>
      </c>
      <c r="AK34">
        <v>44</v>
      </c>
      <c r="AL34">
        <v>12431</v>
      </c>
      <c r="AM34">
        <v>0.73480000000000001</v>
      </c>
      <c r="AN34" t="s">
        <v>70</v>
      </c>
      <c r="AO34">
        <v>1789.39</v>
      </c>
      <c r="AP34" t="s">
        <v>485</v>
      </c>
      <c r="AQ34" t="s">
        <v>117</v>
      </c>
      <c r="AR34" t="s">
        <v>118</v>
      </c>
      <c r="AS34" t="s">
        <v>117</v>
      </c>
      <c r="AT34" t="s">
        <v>118</v>
      </c>
      <c r="AU34" t="s">
        <v>439</v>
      </c>
      <c r="AV34" t="s">
        <v>484</v>
      </c>
      <c r="AW34" t="s">
        <v>70</v>
      </c>
      <c r="AX34">
        <v>7478</v>
      </c>
      <c r="AY34" t="s">
        <v>366</v>
      </c>
      <c r="AZ34">
        <v>4</v>
      </c>
      <c r="BA34" t="s">
        <v>389</v>
      </c>
      <c r="BB34">
        <v>1</v>
      </c>
      <c r="BC34">
        <v>1</v>
      </c>
      <c r="BE34" t="s">
        <v>337</v>
      </c>
      <c r="BF34" t="s">
        <v>338</v>
      </c>
      <c r="BG34" s="5" t="s">
        <v>337</v>
      </c>
      <c r="BI34" t="s">
        <v>117</v>
      </c>
      <c r="BJ34" t="s">
        <v>484</v>
      </c>
      <c r="BK34" t="s">
        <v>70</v>
      </c>
      <c r="BL34">
        <v>0.73480000000000001</v>
      </c>
      <c r="BM34">
        <v>7478</v>
      </c>
      <c r="BN34" t="s">
        <v>118</v>
      </c>
      <c r="BO34" t="s">
        <v>439</v>
      </c>
      <c r="BP34">
        <v>1</v>
      </c>
      <c r="BQ34">
        <v>1789.39</v>
      </c>
      <c r="BR34">
        <v>4.7747852000139063E-2</v>
      </c>
      <c r="BS34">
        <v>0.39684750404789176</v>
      </c>
      <c r="BT34">
        <v>0.2861310278921867</v>
      </c>
      <c r="BU34">
        <v>17.106000000000002</v>
      </c>
      <c r="BV34">
        <v>3.6884077814227192</v>
      </c>
      <c r="BW34">
        <v>64.826561006823553</v>
      </c>
      <c r="BX34">
        <v>44</v>
      </c>
      <c r="BY34">
        <v>66</v>
      </c>
      <c r="BZ34">
        <v>1160</v>
      </c>
    </row>
    <row r="35" spans="1:78" ht="16.5">
      <c r="A35" s="125" t="str">
        <f t="shared" si="1"/>
        <v>도영운수</v>
      </c>
      <c r="B35" s="126" t="str">
        <f t="shared" si="2"/>
        <v>유재옥</v>
      </c>
      <c r="C35" s="127" t="str">
        <f t="shared" si="3"/>
        <v>F</v>
      </c>
      <c r="D35" s="128">
        <f t="shared" si="4"/>
        <v>0.7479063249395087</v>
      </c>
      <c r="E35" s="129">
        <f t="shared" si="5"/>
        <v>6907</v>
      </c>
      <c r="F35" s="297" t="str">
        <f t="shared" si="6"/>
        <v>55</v>
      </c>
      <c r="G35" s="130" t="str">
        <f t="shared" si="7"/>
        <v>71바5897</v>
      </c>
      <c r="H35" s="131">
        <f t="shared" si="8"/>
        <v>3</v>
      </c>
      <c r="I35" s="132">
        <f t="shared" si="9"/>
        <v>884.61500000000001</v>
      </c>
      <c r="J35" s="133">
        <f t="shared" si="10"/>
        <v>2.5531666762877738E-2</v>
      </c>
      <c r="K35" s="133">
        <f t="shared" si="11"/>
        <v>0.38790505145118254</v>
      </c>
      <c r="L35" s="133">
        <f t="shared" si="12"/>
        <v>0.28260881852557329</v>
      </c>
      <c r="M35" s="134">
        <f t="shared" si="13"/>
        <v>21.347999999999999</v>
      </c>
      <c r="N35" s="135" t="str">
        <f t="shared" si="14"/>
        <v>-</v>
      </c>
      <c r="O35" s="135" t="str">
        <f t="shared" si="15"/>
        <v>-</v>
      </c>
      <c r="P35" s="226">
        <f t="shared" si="16"/>
        <v>4</v>
      </c>
      <c r="Q35" s="227">
        <f t="shared" si="17"/>
        <v>67</v>
      </c>
      <c r="R35" s="227">
        <f t="shared" si="18"/>
        <v>1121</v>
      </c>
      <c r="T35">
        <v>506</v>
      </c>
      <c r="U35">
        <v>6907</v>
      </c>
      <c r="V35" t="s">
        <v>240</v>
      </c>
      <c r="W35">
        <v>884.61500000000001</v>
      </c>
      <c r="X35">
        <v>538.12199999999996</v>
      </c>
      <c r="Y35">
        <v>1.6439999999999999</v>
      </c>
      <c r="Z35">
        <v>21.347999999999999</v>
      </c>
      <c r="AA35">
        <v>51.362765000000003</v>
      </c>
      <c r="AB35">
        <v>1.311377</v>
      </c>
      <c r="AC35">
        <v>19.923876</v>
      </c>
      <c r="AD35" s="1">
        <v>250</v>
      </c>
      <c r="AE35">
        <v>67</v>
      </c>
      <c r="AF35">
        <v>1121</v>
      </c>
      <c r="AG35">
        <v>75</v>
      </c>
      <c r="AH35">
        <v>17.222885000000002</v>
      </c>
      <c r="AI35">
        <v>1438.1</v>
      </c>
      <c r="AJ35">
        <v>0</v>
      </c>
      <c r="AK35">
        <v>4</v>
      </c>
      <c r="AL35">
        <v>807</v>
      </c>
      <c r="AM35">
        <v>0.7479063249395087</v>
      </c>
      <c r="AN35" t="s">
        <v>70</v>
      </c>
      <c r="AO35">
        <v>677.05799999999999</v>
      </c>
      <c r="AP35" t="s">
        <v>486</v>
      </c>
      <c r="AQ35" t="s">
        <v>117</v>
      </c>
      <c r="AR35" t="s">
        <v>120</v>
      </c>
      <c r="AS35" t="s">
        <v>117</v>
      </c>
      <c r="AT35" t="s">
        <v>120</v>
      </c>
      <c r="AU35" t="s">
        <v>201</v>
      </c>
      <c r="AV35" t="s">
        <v>240</v>
      </c>
      <c r="AW35" t="s">
        <v>70</v>
      </c>
      <c r="AX35">
        <v>6907</v>
      </c>
      <c r="AY35" t="s">
        <v>381</v>
      </c>
      <c r="AZ35">
        <v>2</v>
      </c>
      <c r="BA35" t="s">
        <v>382</v>
      </c>
      <c r="BB35">
        <v>3</v>
      </c>
      <c r="BC35">
        <v>1</v>
      </c>
      <c r="BE35" t="s">
        <v>70</v>
      </c>
      <c r="BF35">
        <v>0</v>
      </c>
      <c r="BG35" t="s">
        <v>308</v>
      </c>
      <c r="BI35" t="s">
        <v>117</v>
      </c>
      <c r="BJ35" t="s">
        <v>240</v>
      </c>
      <c r="BK35" t="s">
        <v>70</v>
      </c>
      <c r="BL35">
        <v>0.7479063249395087</v>
      </c>
      <c r="BM35">
        <v>6907</v>
      </c>
      <c r="BN35" t="s">
        <v>120</v>
      </c>
      <c r="BO35" t="s">
        <v>201</v>
      </c>
      <c r="BP35">
        <v>3</v>
      </c>
      <c r="BQ35">
        <v>884.61500000000001</v>
      </c>
      <c r="BR35">
        <v>2.5531666762877738E-2</v>
      </c>
      <c r="BS35">
        <v>0.38790505145118254</v>
      </c>
      <c r="BT35">
        <v>0.28260881852557329</v>
      </c>
      <c r="BU35">
        <v>21.347999999999999</v>
      </c>
      <c r="BV35" t="s">
        <v>360</v>
      </c>
      <c r="BW35" t="s">
        <v>360</v>
      </c>
      <c r="BX35">
        <v>4</v>
      </c>
      <c r="BY35">
        <v>67</v>
      </c>
      <c r="BZ35">
        <v>1121</v>
      </c>
    </row>
    <row r="36" spans="1:78" ht="16.5">
      <c r="A36" s="109" t="str">
        <f t="shared" si="1"/>
        <v>도영운수</v>
      </c>
      <c r="B36" s="110" t="str">
        <f t="shared" si="2"/>
        <v>유형표</v>
      </c>
      <c r="C36" s="111" t="str">
        <f t="shared" si="3"/>
        <v>D</v>
      </c>
      <c r="D36" s="112">
        <f t="shared" si="4"/>
        <v>0.80697444323628398</v>
      </c>
      <c r="E36" s="113">
        <f t="shared" si="5"/>
        <v>7101</v>
      </c>
      <c r="F36" s="298" t="str">
        <f t="shared" si="6"/>
        <v>523</v>
      </c>
      <c r="G36" s="114" t="str">
        <f t="shared" si="7"/>
        <v>71바5884</v>
      </c>
      <c r="H36" s="115">
        <f t="shared" si="8"/>
        <v>4</v>
      </c>
      <c r="I36" s="116">
        <f t="shared" si="9"/>
        <v>3841.4749999999999</v>
      </c>
      <c r="J36" s="117">
        <f t="shared" si="10"/>
        <v>2.8232923442949774E-2</v>
      </c>
      <c r="K36" s="117">
        <f t="shared" si="11"/>
        <v>0.34720998601614433</v>
      </c>
      <c r="L36" s="117">
        <f t="shared" si="12"/>
        <v>0.26578332541536781</v>
      </c>
      <c r="M36" s="118">
        <f t="shared" si="13"/>
        <v>15.337</v>
      </c>
      <c r="N36" s="119">
        <f t="shared" si="14"/>
        <v>4.4774468140492907</v>
      </c>
      <c r="O36" s="119">
        <f t="shared" si="15"/>
        <v>59.950930306718121</v>
      </c>
      <c r="P36" s="228">
        <f t="shared" si="16"/>
        <v>27</v>
      </c>
      <c r="Q36" s="229">
        <f t="shared" si="17"/>
        <v>172</v>
      </c>
      <c r="R36" s="229">
        <f t="shared" si="18"/>
        <v>2303</v>
      </c>
      <c r="T36">
        <v>506</v>
      </c>
      <c r="U36">
        <v>7101</v>
      </c>
      <c r="V36" t="s">
        <v>302</v>
      </c>
      <c r="W36">
        <v>3841.4749999999999</v>
      </c>
      <c r="X36">
        <v>1858.2909999999999</v>
      </c>
      <c r="Y36">
        <v>2.0670000000000002</v>
      </c>
      <c r="Z36">
        <v>15.337</v>
      </c>
      <c r="AA36">
        <v>237.31938400000001</v>
      </c>
      <c r="AB36">
        <v>6.7002199999999998</v>
      </c>
      <c r="AC36">
        <v>82.399659999999997</v>
      </c>
      <c r="AD36" s="1">
        <v>1021</v>
      </c>
      <c r="AE36">
        <v>172</v>
      </c>
      <c r="AF36">
        <v>2303</v>
      </c>
      <c r="AG36">
        <v>75</v>
      </c>
      <c r="AH36">
        <v>16.186941000000001</v>
      </c>
      <c r="AI36">
        <v>1947.4</v>
      </c>
      <c r="AJ36">
        <v>0</v>
      </c>
      <c r="AK36">
        <v>27</v>
      </c>
      <c r="AL36">
        <v>10790</v>
      </c>
      <c r="AM36">
        <v>0.80697444323628398</v>
      </c>
      <c r="AN36" t="s">
        <v>67</v>
      </c>
      <c r="AO36">
        <v>2809.8220000000001</v>
      </c>
      <c r="AP36" t="s">
        <v>487</v>
      </c>
      <c r="AQ36" t="s">
        <v>117</v>
      </c>
      <c r="AR36" t="s">
        <v>119</v>
      </c>
      <c r="AS36" t="s">
        <v>117</v>
      </c>
      <c r="AT36" t="s">
        <v>119</v>
      </c>
      <c r="AU36" t="s">
        <v>196</v>
      </c>
      <c r="AV36" t="s">
        <v>302</v>
      </c>
      <c r="AW36" t="s">
        <v>67</v>
      </c>
      <c r="AX36">
        <v>7101</v>
      </c>
      <c r="AY36" t="s">
        <v>365</v>
      </c>
      <c r="AZ36">
        <v>3</v>
      </c>
      <c r="BA36" t="s">
        <v>375</v>
      </c>
      <c r="BB36">
        <v>4</v>
      </c>
      <c r="BC36">
        <v>1</v>
      </c>
      <c r="BE36" t="s">
        <v>68</v>
      </c>
      <c r="BF36">
        <v>-2</v>
      </c>
      <c r="BG36" t="s">
        <v>330</v>
      </c>
      <c r="BI36" t="s">
        <v>117</v>
      </c>
      <c r="BJ36" t="s">
        <v>302</v>
      </c>
      <c r="BK36" t="s">
        <v>67</v>
      </c>
      <c r="BL36">
        <v>0.80697444323628398</v>
      </c>
      <c r="BM36">
        <v>7101</v>
      </c>
      <c r="BN36" t="s">
        <v>119</v>
      </c>
      <c r="BO36" t="s">
        <v>196</v>
      </c>
      <c r="BP36">
        <v>4</v>
      </c>
      <c r="BQ36">
        <v>3841.4749999999999</v>
      </c>
      <c r="BR36">
        <v>2.8232923442949774E-2</v>
      </c>
      <c r="BS36">
        <v>0.34720998601614433</v>
      </c>
      <c r="BT36">
        <v>0.26578332541536781</v>
      </c>
      <c r="BU36">
        <v>15.337</v>
      </c>
      <c r="BV36">
        <v>4.4774468140492907</v>
      </c>
      <c r="BW36">
        <v>59.950930306718121</v>
      </c>
      <c r="BX36">
        <v>27</v>
      </c>
      <c r="BY36">
        <v>172</v>
      </c>
      <c r="BZ36">
        <v>2303</v>
      </c>
    </row>
    <row r="37" spans="1:78" ht="16.5">
      <c r="A37" s="125" t="str">
        <f t="shared" si="1"/>
        <v>도영운수</v>
      </c>
      <c r="B37" s="126" t="str">
        <f t="shared" si="2"/>
        <v>이광철</v>
      </c>
      <c r="C37" s="127" t="str">
        <f t="shared" si="3"/>
        <v>B</v>
      </c>
      <c r="D37" s="128">
        <f t="shared" si="4"/>
        <v>0.90807692307692311</v>
      </c>
      <c r="E37" s="129">
        <f t="shared" si="5"/>
        <v>4466</v>
      </c>
      <c r="F37" s="297" t="str">
        <f t="shared" si="6"/>
        <v>523</v>
      </c>
      <c r="G37" s="130" t="str">
        <f t="shared" si="7"/>
        <v>71바5863</v>
      </c>
      <c r="H37" s="131">
        <f t="shared" si="8"/>
        <v>1</v>
      </c>
      <c r="I37" s="132">
        <f t="shared" si="9"/>
        <v>3915.92</v>
      </c>
      <c r="J37" s="133">
        <f t="shared" si="10"/>
        <v>3.1770716584208485E-2</v>
      </c>
      <c r="K37" s="133">
        <f t="shared" si="11"/>
        <v>0.35656197255620881</v>
      </c>
      <c r="L37" s="133">
        <f t="shared" si="12"/>
        <v>0.19075977037324562</v>
      </c>
      <c r="M37" s="134">
        <f t="shared" si="13"/>
        <v>18.536000000000001</v>
      </c>
      <c r="N37" s="135" t="str">
        <f t="shared" si="14"/>
        <v>-</v>
      </c>
      <c r="O37" s="135" t="str">
        <f t="shared" si="15"/>
        <v>-</v>
      </c>
      <c r="P37" s="226">
        <f t="shared" si="16"/>
        <v>24</v>
      </c>
      <c r="Q37" s="227">
        <f t="shared" si="17"/>
        <v>273</v>
      </c>
      <c r="R37" s="227">
        <f t="shared" si="18"/>
        <v>3636</v>
      </c>
      <c r="T37">
        <v>506</v>
      </c>
      <c r="U37">
        <v>4466</v>
      </c>
      <c r="V37" t="s">
        <v>241</v>
      </c>
      <c r="W37">
        <v>3915.92</v>
      </c>
      <c r="X37">
        <v>1658.665</v>
      </c>
      <c r="Y37">
        <v>2.3610000000000002</v>
      </c>
      <c r="Z37">
        <v>18.536000000000001</v>
      </c>
      <c r="AA37">
        <v>242.13243600000001</v>
      </c>
      <c r="AB37">
        <v>7.6927209999999997</v>
      </c>
      <c r="AC37">
        <v>86.335218999999995</v>
      </c>
      <c r="AD37" s="1">
        <v>747</v>
      </c>
      <c r="AE37">
        <v>273</v>
      </c>
      <c r="AF37">
        <v>3636</v>
      </c>
      <c r="AG37">
        <v>78</v>
      </c>
      <c r="AH37">
        <v>16.172637000000002</v>
      </c>
      <c r="AI37">
        <v>1861.3</v>
      </c>
      <c r="AJ37">
        <v>0</v>
      </c>
      <c r="AK37">
        <v>24</v>
      </c>
      <c r="AL37">
        <v>9283</v>
      </c>
      <c r="AM37">
        <v>0.90807692307692311</v>
      </c>
      <c r="AN37" t="s">
        <v>68</v>
      </c>
      <c r="AO37">
        <v>3915.92</v>
      </c>
      <c r="AP37" t="s">
        <v>488</v>
      </c>
      <c r="AQ37" t="s">
        <v>117</v>
      </c>
      <c r="AR37" t="s">
        <v>119</v>
      </c>
      <c r="AS37" t="s">
        <v>117</v>
      </c>
      <c r="AT37" t="s">
        <v>119</v>
      </c>
      <c r="AU37" t="s">
        <v>195</v>
      </c>
      <c r="AV37" t="s">
        <v>241</v>
      </c>
      <c r="AW37" t="s">
        <v>68</v>
      </c>
      <c r="AX37">
        <v>4466</v>
      </c>
      <c r="AY37" t="s">
        <v>358</v>
      </c>
      <c r="AZ37">
        <v>3</v>
      </c>
      <c r="BA37" t="s">
        <v>367</v>
      </c>
      <c r="BB37">
        <v>1</v>
      </c>
      <c r="BC37">
        <v>1</v>
      </c>
      <c r="BE37" t="s">
        <v>68</v>
      </c>
      <c r="BF37">
        <v>0</v>
      </c>
      <c r="BG37" t="s">
        <v>308</v>
      </c>
      <c r="BI37" t="s">
        <v>117</v>
      </c>
      <c r="BJ37" t="s">
        <v>241</v>
      </c>
      <c r="BK37" t="s">
        <v>68</v>
      </c>
      <c r="BL37">
        <v>0.90807692307692311</v>
      </c>
      <c r="BM37">
        <v>4466</v>
      </c>
      <c r="BN37" t="s">
        <v>119</v>
      </c>
      <c r="BO37" t="s">
        <v>195</v>
      </c>
      <c r="BP37">
        <v>1</v>
      </c>
      <c r="BQ37">
        <v>3915.92</v>
      </c>
      <c r="BR37">
        <v>3.1770716584208485E-2</v>
      </c>
      <c r="BS37">
        <v>0.35656197255620881</v>
      </c>
      <c r="BT37">
        <v>0.19075977037324562</v>
      </c>
      <c r="BU37">
        <v>18.536000000000001</v>
      </c>
      <c r="BV37" t="s">
        <v>360</v>
      </c>
      <c r="BW37" t="s">
        <v>360</v>
      </c>
      <c r="BX37">
        <v>24</v>
      </c>
      <c r="BY37">
        <v>273</v>
      </c>
      <c r="BZ37">
        <v>3636</v>
      </c>
    </row>
    <row r="38" spans="1:78" ht="16.5">
      <c r="A38" s="109" t="str">
        <f t="shared" si="1"/>
        <v>도영운수</v>
      </c>
      <c r="B38" s="110" t="str">
        <f t="shared" si="2"/>
        <v>이기훈</v>
      </c>
      <c r="C38" s="111" t="str">
        <f t="shared" si="3"/>
        <v>F</v>
      </c>
      <c r="D38" s="112">
        <f t="shared" si="4"/>
        <v>0.77880294205568767</v>
      </c>
      <c r="E38" s="113">
        <f t="shared" si="5"/>
        <v>1167</v>
      </c>
      <c r="F38" s="298" t="str">
        <f t="shared" si="6"/>
        <v>65-1</v>
      </c>
      <c r="G38" s="114" t="str">
        <f t="shared" si="7"/>
        <v>71바5883</v>
      </c>
      <c r="H38" s="115">
        <f t="shared" si="8"/>
        <v>6</v>
      </c>
      <c r="I38" s="116">
        <f t="shared" si="9"/>
        <v>817.76700000000005</v>
      </c>
      <c r="J38" s="117">
        <f t="shared" si="10"/>
        <v>5.1743360839184939E-2</v>
      </c>
      <c r="K38" s="117">
        <f t="shared" si="11"/>
        <v>0.37876884529092258</v>
      </c>
      <c r="L38" s="117">
        <f t="shared" si="12"/>
        <v>0.22378012318912355</v>
      </c>
      <c r="M38" s="118">
        <f t="shared" si="13"/>
        <v>17.332000000000001</v>
      </c>
      <c r="N38" s="119">
        <f t="shared" si="14"/>
        <v>0.87747392805591251</v>
      </c>
      <c r="O38" s="119">
        <f t="shared" si="15"/>
        <v>60.545701035857967</v>
      </c>
      <c r="P38" s="228">
        <f t="shared" si="16"/>
        <v>4</v>
      </c>
      <c r="Q38" s="229">
        <f t="shared" si="17"/>
        <v>9</v>
      </c>
      <c r="R38" s="229">
        <f t="shared" si="18"/>
        <v>638</v>
      </c>
      <c r="T38">
        <v>506</v>
      </c>
      <c r="U38">
        <v>1167</v>
      </c>
      <c r="V38" t="s">
        <v>242</v>
      </c>
      <c r="W38">
        <v>817.76700000000005</v>
      </c>
      <c r="X38">
        <v>437.447</v>
      </c>
      <c r="Y38">
        <v>1.869</v>
      </c>
      <c r="Z38">
        <v>17.332000000000001</v>
      </c>
      <c r="AA38">
        <v>50.494709999999998</v>
      </c>
      <c r="AB38">
        <v>2.6127660000000001</v>
      </c>
      <c r="AC38">
        <v>19.125823</v>
      </c>
      <c r="AD38" s="1">
        <v>183</v>
      </c>
      <c r="AE38">
        <v>9</v>
      </c>
      <c r="AF38">
        <v>638</v>
      </c>
      <c r="AG38">
        <v>75</v>
      </c>
      <c r="AH38">
        <v>16.195101999999999</v>
      </c>
      <c r="AI38">
        <v>1365.7</v>
      </c>
      <c r="AJ38">
        <v>0</v>
      </c>
      <c r="AK38">
        <v>4</v>
      </c>
      <c r="AL38">
        <v>2588</v>
      </c>
      <c r="AM38">
        <v>0.77880294205568767</v>
      </c>
      <c r="AN38" t="s">
        <v>70</v>
      </c>
      <c r="AO38">
        <v>244.79400000000001</v>
      </c>
      <c r="AP38" t="s">
        <v>489</v>
      </c>
      <c r="AQ38" t="s">
        <v>117</v>
      </c>
      <c r="AR38" t="s">
        <v>122</v>
      </c>
      <c r="AS38" t="s">
        <v>117</v>
      </c>
      <c r="AT38" t="s">
        <v>122</v>
      </c>
      <c r="AU38" t="s">
        <v>216</v>
      </c>
      <c r="AV38" t="s">
        <v>242</v>
      </c>
      <c r="AW38" t="s">
        <v>70</v>
      </c>
      <c r="AX38">
        <v>1167</v>
      </c>
      <c r="AY38" t="s">
        <v>370</v>
      </c>
      <c r="AZ38">
        <v>1</v>
      </c>
      <c r="BA38" t="s">
        <v>295</v>
      </c>
      <c r="BB38">
        <v>6</v>
      </c>
      <c r="BC38">
        <v>1</v>
      </c>
      <c r="BE38" t="s">
        <v>70</v>
      </c>
      <c r="BF38">
        <v>0</v>
      </c>
      <c r="BG38" s="5" t="s">
        <v>308</v>
      </c>
      <c r="BI38" t="s">
        <v>117</v>
      </c>
      <c r="BJ38" t="s">
        <v>242</v>
      </c>
      <c r="BK38" t="s">
        <v>70</v>
      </c>
      <c r="BL38">
        <v>0.77880294205568767</v>
      </c>
      <c r="BM38">
        <v>1167</v>
      </c>
      <c r="BN38" t="s">
        <v>122</v>
      </c>
      <c r="BO38" t="s">
        <v>216</v>
      </c>
      <c r="BP38">
        <v>6</v>
      </c>
      <c r="BQ38">
        <v>817.76700000000005</v>
      </c>
      <c r="BR38">
        <v>5.1743360839184939E-2</v>
      </c>
      <c r="BS38">
        <v>0.37876884529092258</v>
      </c>
      <c r="BT38">
        <v>0.22378012318912355</v>
      </c>
      <c r="BU38">
        <v>17.332000000000001</v>
      </c>
      <c r="BV38">
        <v>0.87747392805591251</v>
      </c>
      <c r="BW38">
        <v>60.545701035857967</v>
      </c>
      <c r="BX38">
        <v>4</v>
      </c>
      <c r="BY38">
        <v>9</v>
      </c>
      <c r="BZ38">
        <v>638</v>
      </c>
    </row>
    <row r="39" spans="1:78" ht="16.5">
      <c r="A39" s="125" t="str">
        <f t="shared" si="1"/>
        <v>도영운수</v>
      </c>
      <c r="B39" s="126" t="str">
        <f t="shared" si="2"/>
        <v>이병창</v>
      </c>
      <c r="C39" s="127" t="str">
        <f t="shared" si="3"/>
        <v>D</v>
      </c>
      <c r="D39" s="128">
        <f t="shared" si="4"/>
        <v>0.84363533683686986</v>
      </c>
      <c r="E39" s="129">
        <f t="shared" si="5"/>
        <v>508</v>
      </c>
      <c r="F39" s="297" t="str">
        <f t="shared" si="6"/>
        <v>35</v>
      </c>
      <c r="G39" s="130" t="str">
        <f t="shared" si="7"/>
        <v>71바5875</v>
      </c>
      <c r="H39" s="131">
        <f t="shared" si="8"/>
        <v>2</v>
      </c>
      <c r="I39" s="132">
        <f t="shared" si="9"/>
        <v>5930.5059999999994</v>
      </c>
      <c r="J39" s="133">
        <f t="shared" si="10"/>
        <v>5.3886842920262086E-2</v>
      </c>
      <c r="K39" s="133">
        <f t="shared" si="11"/>
        <v>0.35974835735996419</v>
      </c>
      <c r="L39" s="133">
        <f t="shared" si="12"/>
        <v>0.1699686333678779</v>
      </c>
      <c r="M39" s="134">
        <f t="shared" si="13"/>
        <v>14.079000000000001</v>
      </c>
      <c r="N39" s="135">
        <f t="shared" si="14"/>
        <v>1.1634757641253546</v>
      </c>
      <c r="O39" s="135">
        <f t="shared" si="15"/>
        <v>36.725365424130764</v>
      </c>
      <c r="P39" s="226">
        <f t="shared" si="16"/>
        <v>73</v>
      </c>
      <c r="Q39" s="227">
        <f t="shared" si="17"/>
        <v>69</v>
      </c>
      <c r="R39" s="227">
        <f t="shared" si="18"/>
        <v>2178</v>
      </c>
      <c r="T39">
        <v>506</v>
      </c>
      <c r="U39">
        <v>508</v>
      </c>
      <c r="V39" t="s">
        <v>243</v>
      </c>
      <c r="W39">
        <v>5930.5060000000003</v>
      </c>
      <c r="X39">
        <v>2705.0949999999998</v>
      </c>
      <c r="Y39">
        <v>2.1920000000000002</v>
      </c>
      <c r="Z39">
        <v>14.079000000000001</v>
      </c>
      <c r="AA39">
        <v>354.60492699999998</v>
      </c>
      <c r="AB39">
        <v>19.108540000000001</v>
      </c>
      <c r="AC39">
        <v>127.56854</v>
      </c>
      <c r="AD39" s="1">
        <v>1008</v>
      </c>
      <c r="AE39">
        <v>69</v>
      </c>
      <c r="AF39">
        <v>2178</v>
      </c>
      <c r="AG39">
        <v>82</v>
      </c>
      <c r="AH39">
        <v>16.724262</v>
      </c>
      <c r="AI39">
        <v>6495.2</v>
      </c>
      <c r="AJ39">
        <v>0</v>
      </c>
      <c r="AK39">
        <v>73</v>
      </c>
      <c r="AL39">
        <v>21907</v>
      </c>
      <c r="AM39">
        <v>0.84363533683686986</v>
      </c>
      <c r="AN39" t="s">
        <v>67</v>
      </c>
      <c r="AO39">
        <v>5768.8159999999998</v>
      </c>
      <c r="AP39" t="s">
        <v>490</v>
      </c>
      <c r="AQ39" t="s">
        <v>117</v>
      </c>
      <c r="AR39" t="s">
        <v>118</v>
      </c>
      <c r="AS39" t="s">
        <v>117</v>
      </c>
      <c r="AT39" t="s">
        <v>118</v>
      </c>
      <c r="AU39" t="s">
        <v>311</v>
      </c>
      <c r="AV39" t="s">
        <v>243</v>
      </c>
      <c r="AW39" t="s">
        <v>67</v>
      </c>
      <c r="AX39">
        <v>508</v>
      </c>
      <c r="AY39" t="s">
        <v>361</v>
      </c>
      <c r="AZ39">
        <v>1</v>
      </c>
      <c r="BA39" t="s">
        <v>271</v>
      </c>
      <c r="BB39">
        <v>2</v>
      </c>
      <c r="BC39">
        <v>1</v>
      </c>
      <c r="BE39" t="s">
        <v>66</v>
      </c>
      <c r="BF39">
        <v>-3</v>
      </c>
      <c r="BG39" t="s">
        <v>330</v>
      </c>
      <c r="BI39" t="s">
        <v>117</v>
      </c>
      <c r="BJ39" t="s">
        <v>243</v>
      </c>
      <c r="BK39" t="s">
        <v>67</v>
      </c>
      <c r="BL39">
        <v>0.84363533683686986</v>
      </c>
      <c r="BM39">
        <v>508</v>
      </c>
      <c r="BN39" t="s">
        <v>118</v>
      </c>
      <c r="BO39" t="s">
        <v>311</v>
      </c>
      <c r="BP39">
        <v>2</v>
      </c>
      <c r="BQ39">
        <v>5930.5059999999994</v>
      </c>
      <c r="BR39">
        <v>5.3886842920262086E-2</v>
      </c>
      <c r="BS39">
        <v>0.35974835735996419</v>
      </c>
      <c r="BT39">
        <v>0.16996863336787787</v>
      </c>
      <c r="BU39">
        <v>14.079000000000001</v>
      </c>
      <c r="BV39">
        <v>1.1634757641253546</v>
      </c>
      <c r="BW39">
        <v>36.725365424130764</v>
      </c>
      <c r="BX39">
        <v>73</v>
      </c>
      <c r="BY39">
        <v>69</v>
      </c>
      <c r="BZ39">
        <v>2178</v>
      </c>
    </row>
    <row r="40" spans="1:78" ht="16.5">
      <c r="A40" s="109" t="str">
        <f t="shared" si="1"/>
        <v>도영운수</v>
      </c>
      <c r="B40" s="110" t="str">
        <f t="shared" si="2"/>
        <v>이석규</v>
      </c>
      <c r="C40" s="111" t="str">
        <f t="shared" si="3"/>
        <v>B</v>
      </c>
      <c r="D40" s="112">
        <f t="shared" si="4"/>
        <v>0.92318181818181821</v>
      </c>
      <c r="E40" s="113">
        <f t="shared" si="5"/>
        <v>1803</v>
      </c>
      <c r="F40" s="298" t="str">
        <f t="shared" si="6"/>
        <v>55</v>
      </c>
      <c r="G40" s="114" t="str">
        <f t="shared" si="7"/>
        <v>71바5898</v>
      </c>
      <c r="H40" s="115">
        <f t="shared" si="8"/>
        <v>1</v>
      </c>
      <c r="I40" s="116">
        <f t="shared" si="9"/>
        <v>2692.6559999999999</v>
      </c>
      <c r="J40" s="117">
        <f t="shared" si="10"/>
        <v>9.2712654136245277E-3</v>
      </c>
      <c r="K40" s="117">
        <f t="shared" si="11"/>
        <v>0.37666953135287079</v>
      </c>
      <c r="L40" s="117">
        <f t="shared" si="12"/>
        <v>0.19460339530931542</v>
      </c>
      <c r="M40" s="118">
        <f t="shared" si="13"/>
        <v>13.319000000000001</v>
      </c>
      <c r="N40" s="119">
        <f t="shared" si="14"/>
        <v>5.9792264589312563</v>
      </c>
      <c r="O40" s="119">
        <f t="shared" si="15"/>
        <v>48.01950193414978</v>
      </c>
      <c r="P40" s="228">
        <f t="shared" si="16"/>
        <v>4</v>
      </c>
      <c r="Q40" s="229">
        <f t="shared" si="17"/>
        <v>161</v>
      </c>
      <c r="R40" s="229">
        <f t="shared" si="18"/>
        <v>1293</v>
      </c>
      <c r="T40">
        <v>506</v>
      </c>
      <c r="U40">
        <v>1803</v>
      </c>
      <c r="V40" t="s">
        <v>244</v>
      </c>
      <c r="W40">
        <v>2692.6559999999999</v>
      </c>
      <c r="X40">
        <v>1326.0409999999999</v>
      </c>
      <c r="Y40">
        <v>2.0310000000000001</v>
      </c>
      <c r="Z40">
        <v>13.319000000000001</v>
      </c>
      <c r="AA40">
        <v>169.00745800000001</v>
      </c>
      <c r="AB40">
        <v>1.566913</v>
      </c>
      <c r="AC40">
        <v>63.659959999999998</v>
      </c>
      <c r="AD40" s="1">
        <v>524</v>
      </c>
      <c r="AE40">
        <v>161</v>
      </c>
      <c r="AF40">
        <v>1293</v>
      </c>
      <c r="AG40">
        <v>76</v>
      </c>
      <c r="AH40">
        <v>15.932172</v>
      </c>
      <c r="AI40">
        <v>1461</v>
      </c>
      <c r="AJ40">
        <v>0</v>
      </c>
      <c r="AK40">
        <v>4</v>
      </c>
      <c r="AL40">
        <v>3668</v>
      </c>
      <c r="AM40">
        <v>0.92318181818181821</v>
      </c>
      <c r="AN40" t="s">
        <v>68</v>
      </c>
      <c r="AO40">
        <v>2692.6559999999999</v>
      </c>
      <c r="AP40" t="s">
        <v>491</v>
      </c>
      <c r="AQ40" t="s">
        <v>117</v>
      </c>
      <c r="AR40" t="s">
        <v>120</v>
      </c>
      <c r="AS40" t="s">
        <v>117</v>
      </c>
      <c r="AT40" t="s">
        <v>120</v>
      </c>
      <c r="AU40" t="s">
        <v>203</v>
      </c>
      <c r="AV40" t="s">
        <v>244</v>
      </c>
      <c r="AW40" t="s">
        <v>68</v>
      </c>
      <c r="AX40">
        <v>1803</v>
      </c>
      <c r="AY40" t="s">
        <v>374</v>
      </c>
      <c r="AZ40">
        <v>3</v>
      </c>
      <c r="BA40" t="s">
        <v>412</v>
      </c>
      <c r="BB40">
        <v>1</v>
      </c>
      <c r="BC40">
        <v>1</v>
      </c>
      <c r="BE40" t="s">
        <v>68</v>
      </c>
      <c r="BF40">
        <v>0</v>
      </c>
      <c r="BG40" s="5" t="s">
        <v>308</v>
      </c>
      <c r="BI40" t="s">
        <v>117</v>
      </c>
      <c r="BJ40" t="s">
        <v>244</v>
      </c>
      <c r="BK40" t="s">
        <v>68</v>
      </c>
      <c r="BL40">
        <v>0.92318181818181821</v>
      </c>
      <c r="BM40">
        <v>1803</v>
      </c>
      <c r="BN40" t="s">
        <v>120</v>
      </c>
      <c r="BO40" t="s">
        <v>203</v>
      </c>
      <c r="BP40">
        <v>1</v>
      </c>
      <c r="BQ40">
        <v>2692.6559999999999</v>
      </c>
      <c r="BR40">
        <v>9.2712654136245277E-3</v>
      </c>
      <c r="BS40">
        <v>0.37666953135287079</v>
      </c>
      <c r="BT40">
        <v>0.19460339530931542</v>
      </c>
      <c r="BU40">
        <v>13.319000000000001</v>
      </c>
      <c r="BV40">
        <v>5.9792264589312563</v>
      </c>
      <c r="BW40">
        <v>48.01950193414978</v>
      </c>
      <c r="BX40">
        <v>4</v>
      </c>
      <c r="BY40">
        <v>161</v>
      </c>
      <c r="BZ40">
        <v>1293</v>
      </c>
    </row>
    <row r="41" spans="1:78" ht="16.5">
      <c r="A41" s="125" t="str">
        <f t="shared" si="1"/>
        <v>도영운수</v>
      </c>
      <c r="B41" s="126" t="str">
        <f t="shared" si="2"/>
        <v>이석찬</v>
      </c>
      <c r="C41" s="127" t="str">
        <f t="shared" si="3"/>
        <v>D</v>
      </c>
      <c r="D41" s="128">
        <f t="shared" si="4"/>
        <v>0.80875000000000008</v>
      </c>
      <c r="E41" s="129">
        <f t="shared" si="5"/>
        <v>9872</v>
      </c>
      <c r="F41" s="297" t="str">
        <f t="shared" si="6"/>
        <v>65-1</v>
      </c>
      <c r="G41" s="130" t="str">
        <f t="shared" si="7"/>
        <v>71바5881</v>
      </c>
      <c r="H41" s="131">
        <f t="shared" si="8"/>
        <v>1</v>
      </c>
      <c r="I41" s="132">
        <f t="shared" si="9"/>
        <v>2864.866</v>
      </c>
      <c r="J41" s="133">
        <f t="shared" si="10"/>
        <v>4.3092784327588542E-2</v>
      </c>
      <c r="K41" s="133">
        <f t="shared" si="11"/>
        <v>0.38109823752183558</v>
      </c>
      <c r="L41" s="133">
        <f t="shared" si="12"/>
        <v>0.22339613789964347</v>
      </c>
      <c r="M41" s="134">
        <f t="shared" si="13"/>
        <v>17.161000000000001</v>
      </c>
      <c r="N41" s="135">
        <f t="shared" si="14"/>
        <v>3.9792437063373995</v>
      </c>
      <c r="O41" s="135">
        <f t="shared" si="15"/>
        <v>45.551868743599179</v>
      </c>
      <c r="P41" s="226">
        <f t="shared" si="16"/>
        <v>28</v>
      </c>
      <c r="Q41" s="227">
        <f t="shared" si="17"/>
        <v>114</v>
      </c>
      <c r="R41" s="227">
        <f t="shared" si="18"/>
        <v>1305</v>
      </c>
      <c r="T41">
        <v>506</v>
      </c>
      <c r="U41">
        <v>9872</v>
      </c>
      <c r="V41" t="s">
        <v>492</v>
      </c>
      <c r="W41">
        <v>2864.866</v>
      </c>
      <c r="X41">
        <v>1476.3019999999999</v>
      </c>
      <c r="Y41">
        <v>1.9410000000000001</v>
      </c>
      <c r="Z41">
        <v>17.161000000000001</v>
      </c>
      <c r="AA41">
        <v>200.56135</v>
      </c>
      <c r="AB41">
        <v>8.642747</v>
      </c>
      <c r="AC41">
        <v>76.433577</v>
      </c>
      <c r="AD41" s="1">
        <v>640</v>
      </c>
      <c r="AE41">
        <v>114</v>
      </c>
      <c r="AF41">
        <v>1305</v>
      </c>
      <c r="AG41">
        <v>76</v>
      </c>
      <c r="AH41">
        <v>14.284236999999999</v>
      </c>
      <c r="AI41">
        <v>2856.5</v>
      </c>
      <c r="AJ41">
        <v>0</v>
      </c>
      <c r="AK41">
        <v>28</v>
      </c>
      <c r="AL41">
        <v>15176</v>
      </c>
      <c r="AM41">
        <v>0.80875000000000008</v>
      </c>
      <c r="AN41" t="s">
        <v>67</v>
      </c>
      <c r="AO41">
        <v>2864.866</v>
      </c>
      <c r="AP41" t="s">
        <v>493</v>
      </c>
      <c r="AQ41" t="s">
        <v>117</v>
      </c>
      <c r="AR41" t="s">
        <v>122</v>
      </c>
      <c r="AS41" t="s">
        <v>117</v>
      </c>
      <c r="AT41" t="s">
        <v>122</v>
      </c>
      <c r="AU41" t="s">
        <v>409</v>
      </c>
      <c r="AV41" t="s">
        <v>492</v>
      </c>
      <c r="AW41" t="s">
        <v>67</v>
      </c>
      <c r="AX41">
        <v>9872</v>
      </c>
      <c r="AY41" t="s">
        <v>385</v>
      </c>
      <c r="AZ41">
        <v>5</v>
      </c>
      <c r="BA41" t="s">
        <v>442</v>
      </c>
      <c r="BB41">
        <v>1</v>
      </c>
      <c r="BC41">
        <v>1</v>
      </c>
      <c r="BE41" t="s">
        <v>337</v>
      </c>
      <c r="BF41" t="s">
        <v>338</v>
      </c>
      <c r="BG41" t="s">
        <v>337</v>
      </c>
      <c r="BI41" t="s">
        <v>117</v>
      </c>
      <c r="BJ41" t="s">
        <v>492</v>
      </c>
      <c r="BK41" t="s">
        <v>67</v>
      </c>
      <c r="BL41">
        <v>0.80875000000000008</v>
      </c>
      <c r="BM41">
        <v>9872</v>
      </c>
      <c r="BN41" t="s">
        <v>122</v>
      </c>
      <c r="BO41" t="s">
        <v>409</v>
      </c>
      <c r="BP41">
        <v>1</v>
      </c>
      <c r="BQ41">
        <v>2864.866</v>
      </c>
      <c r="BR41">
        <v>4.3092784327588542E-2</v>
      </c>
      <c r="BS41">
        <v>0.38109823752183558</v>
      </c>
      <c r="BT41">
        <v>0.22339613789964347</v>
      </c>
      <c r="BU41">
        <v>17.161000000000001</v>
      </c>
      <c r="BV41">
        <v>3.9792437063373995</v>
      </c>
      <c r="BW41">
        <v>45.551868743599179</v>
      </c>
      <c r="BX41">
        <v>28</v>
      </c>
      <c r="BY41">
        <v>114</v>
      </c>
      <c r="BZ41">
        <v>1305</v>
      </c>
    </row>
    <row r="42" spans="1:78" ht="16.5">
      <c r="A42" s="109" t="str">
        <f t="shared" si="1"/>
        <v>도영운수</v>
      </c>
      <c r="B42" s="110" t="str">
        <f t="shared" si="2"/>
        <v>이승기</v>
      </c>
      <c r="C42" s="111" t="str">
        <f t="shared" si="3"/>
        <v>D</v>
      </c>
      <c r="D42" s="112">
        <f t="shared" si="4"/>
        <v>0.8159201181657274</v>
      </c>
      <c r="E42" s="113">
        <f t="shared" si="5"/>
        <v>9046</v>
      </c>
      <c r="F42" s="298" t="str">
        <f t="shared" si="6"/>
        <v>523</v>
      </c>
      <c r="G42" s="114" t="str">
        <f t="shared" si="7"/>
        <v>70바3901</v>
      </c>
      <c r="H42" s="115">
        <f t="shared" si="8"/>
        <v>2</v>
      </c>
      <c r="I42" s="116">
        <f t="shared" si="9"/>
        <v>704.53399999999999</v>
      </c>
      <c r="J42" s="117">
        <f t="shared" si="10"/>
        <v>2.1877367311931063E-2</v>
      </c>
      <c r="K42" s="117">
        <f t="shared" si="11"/>
        <v>0.35960562285762898</v>
      </c>
      <c r="L42" s="117">
        <f t="shared" si="12"/>
        <v>0.29097247258471559</v>
      </c>
      <c r="M42" s="118">
        <f t="shared" si="13"/>
        <v>16.544</v>
      </c>
      <c r="N42" s="119">
        <f t="shared" si="14"/>
        <v>2.6968180385900467</v>
      </c>
      <c r="O42" s="119">
        <f t="shared" si="15"/>
        <v>81.756167906729843</v>
      </c>
      <c r="P42" s="228">
        <f t="shared" si="16"/>
        <v>3</v>
      </c>
      <c r="Q42" s="229">
        <f t="shared" si="17"/>
        <v>19</v>
      </c>
      <c r="R42" s="229">
        <f t="shared" si="18"/>
        <v>576</v>
      </c>
      <c r="T42">
        <v>506</v>
      </c>
      <c r="U42">
        <v>9046</v>
      </c>
      <c r="V42" t="s">
        <v>245</v>
      </c>
      <c r="W42">
        <v>704.53399999999999</v>
      </c>
      <c r="X42">
        <v>338.43099999999998</v>
      </c>
      <c r="Y42">
        <v>2.0819999999999999</v>
      </c>
      <c r="Z42">
        <v>16.544</v>
      </c>
      <c r="AA42">
        <v>41.188594000000002</v>
      </c>
      <c r="AB42">
        <v>0.90109799999999995</v>
      </c>
      <c r="AC42">
        <v>14.81165</v>
      </c>
      <c r="AD42" s="1">
        <v>205</v>
      </c>
      <c r="AE42">
        <v>19</v>
      </c>
      <c r="AF42">
        <v>576</v>
      </c>
      <c r="AG42">
        <v>83</v>
      </c>
      <c r="AH42">
        <v>17.105074999999999</v>
      </c>
      <c r="AI42">
        <v>260</v>
      </c>
      <c r="AJ42">
        <v>0</v>
      </c>
      <c r="AK42">
        <v>3</v>
      </c>
      <c r="AL42">
        <v>644</v>
      </c>
      <c r="AM42">
        <v>0.8159201181657274</v>
      </c>
      <c r="AN42" t="s">
        <v>67</v>
      </c>
      <c r="AO42">
        <v>599.149</v>
      </c>
      <c r="AP42" t="s">
        <v>494</v>
      </c>
      <c r="AQ42" t="s">
        <v>117</v>
      </c>
      <c r="AR42" t="s">
        <v>119</v>
      </c>
      <c r="AS42" t="s">
        <v>117</v>
      </c>
      <c r="AT42" t="s">
        <v>119</v>
      </c>
      <c r="AU42" t="s">
        <v>186</v>
      </c>
      <c r="AV42" t="s">
        <v>245</v>
      </c>
      <c r="AW42" t="s">
        <v>67</v>
      </c>
      <c r="AX42">
        <v>9046</v>
      </c>
      <c r="AY42" t="s">
        <v>365</v>
      </c>
      <c r="AZ42">
        <v>1</v>
      </c>
      <c r="BA42" t="s">
        <v>314</v>
      </c>
      <c r="BB42">
        <v>2</v>
      </c>
      <c r="BC42">
        <v>1</v>
      </c>
      <c r="BE42" t="s">
        <v>70</v>
      </c>
      <c r="BF42">
        <v>1</v>
      </c>
      <c r="BG42" t="s">
        <v>306</v>
      </c>
      <c r="BI42" t="s">
        <v>117</v>
      </c>
      <c r="BJ42" t="s">
        <v>245</v>
      </c>
      <c r="BK42" t="s">
        <v>67</v>
      </c>
      <c r="BL42">
        <v>0.8159201181657274</v>
      </c>
      <c r="BM42">
        <v>9046</v>
      </c>
      <c r="BN42" t="s">
        <v>119</v>
      </c>
      <c r="BO42" t="s">
        <v>186</v>
      </c>
      <c r="BP42">
        <v>2</v>
      </c>
      <c r="BQ42">
        <v>704.53399999999999</v>
      </c>
      <c r="BR42">
        <v>2.1877367311931063E-2</v>
      </c>
      <c r="BS42">
        <v>0.35960562285762898</v>
      </c>
      <c r="BT42">
        <v>0.29097247258471559</v>
      </c>
      <c r="BU42">
        <v>16.544</v>
      </c>
      <c r="BV42">
        <v>2.6968180385900467</v>
      </c>
      <c r="BW42">
        <v>81.756167906729843</v>
      </c>
      <c r="BX42">
        <v>3</v>
      </c>
      <c r="BY42">
        <v>19</v>
      </c>
      <c r="BZ42">
        <v>576</v>
      </c>
    </row>
    <row r="43" spans="1:78" ht="16.5">
      <c r="A43" s="125" t="str">
        <f t="shared" si="1"/>
        <v>도영운수</v>
      </c>
      <c r="B43" s="126" t="str">
        <f t="shared" si="2"/>
        <v>이승재</v>
      </c>
      <c r="C43" s="127" t="str">
        <f t="shared" si="3"/>
        <v>D</v>
      </c>
      <c r="D43" s="128">
        <f t="shared" si="4"/>
        <v>0.80359473269175308</v>
      </c>
      <c r="E43" s="129">
        <f t="shared" si="5"/>
        <v>5533</v>
      </c>
      <c r="F43" s="297" t="str">
        <f t="shared" si="6"/>
        <v>65</v>
      </c>
      <c r="G43" s="130" t="str">
        <f t="shared" si="7"/>
        <v>71바5877</v>
      </c>
      <c r="H43" s="131">
        <f t="shared" si="8"/>
        <v>8</v>
      </c>
      <c r="I43" s="132">
        <f t="shared" si="9"/>
        <v>11151.886999999999</v>
      </c>
      <c r="J43" s="133">
        <f t="shared" si="10"/>
        <v>5.539837205757818E-2</v>
      </c>
      <c r="K43" s="133">
        <f t="shared" si="11"/>
        <v>0.36302078201352911</v>
      </c>
      <c r="L43" s="133">
        <f t="shared" si="12"/>
        <v>0.16786396777513979</v>
      </c>
      <c r="M43" s="134">
        <f t="shared" si="13"/>
        <v>15.611000000000001</v>
      </c>
      <c r="N43" s="135">
        <f t="shared" si="14"/>
        <v>2.0624312280065249</v>
      </c>
      <c r="O43" s="135">
        <f t="shared" si="15"/>
        <v>36.262921243732116</v>
      </c>
      <c r="P43" s="226">
        <f t="shared" si="16"/>
        <v>108</v>
      </c>
      <c r="Q43" s="227">
        <f t="shared" si="17"/>
        <v>230</v>
      </c>
      <c r="R43" s="227">
        <f t="shared" si="18"/>
        <v>4044</v>
      </c>
      <c r="T43">
        <v>506</v>
      </c>
      <c r="U43">
        <v>5533</v>
      </c>
      <c r="V43" t="s">
        <v>326</v>
      </c>
      <c r="W43">
        <v>11151.887000000001</v>
      </c>
      <c r="X43">
        <v>5628.5259999999998</v>
      </c>
      <c r="Y43">
        <v>1.9810000000000001</v>
      </c>
      <c r="Z43">
        <v>15.611000000000001</v>
      </c>
      <c r="AA43">
        <v>678.54733999999996</v>
      </c>
      <c r="AB43">
        <v>37.590418</v>
      </c>
      <c r="AC43">
        <v>246.326786</v>
      </c>
      <c r="AD43" s="1">
        <v>1872</v>
      </c>
      <c r="AE43">
        <v>230</v>
      </c>
      <c r="AF43">
        <v>4044</v>
      </c>
      <c r="AG43">
        <v>79</v>
      </c>
      <c r="AH43">
        <v>16.434943000000001</v>
      </c>
      <c r="AI43">
        <v>12453.3</v>
      </c>
      <c r="AJ43">
        <v>0</v>
      </c>
      <c r="AK43">
        <v>108</v>
      </c>
      <c r="AL43">
        <v>40662</v>
      </c>
      <c r="AM43">
        <v>0.80359473269175308</v>
      </c>
      <c r="AN43" t="s">
        <v>67</v>
      </c>
      <c r="AO43">
        <v>5796.433</v>
      </c>
      <c r="AP43" t="s">
        <v>495</v>
      </c>
      <c r="AQ43" t="s">
        <v>117</v>
      </c>
      <c r="AR43" t="s">
        <v>121</v>
      </c>
      <c r="AS43" t="s">
        <v>117</v>
      </c>
      <c r="AT43" t="s">
        <v>121</v>
      </c>
      <c r="AU43" t="s">
        <v>205</v>
      </c>
      <c r="AV43" t="s">
        <v>326</v>
      </c>
      <c r="AW43" t="s">
        <v>67</v>
      </c>
      <c r="AX43">
        <v>5533</v>
      </c>
      <c r="AY43" t="s">
        <v>376</v>
      </c>
      <c r="AZ43">
        <v>2</v>
      </c>
      <c r="BA43" t="s">
        <v>379</v>
      </c>
      <c r="BB43">
        <v>8</v>
      </c>
      <c r="BC43">
        <v>1</v>
      </c>
      <c r="BE43" t="s">
        <v>67</v>
      </c>
      <c r="BF43">
        <v>0</v>
      </c>
      <c r="BG43" t="s">
        <v>308</v>
      </c>
      <c r="BI43" t="s">
        <v>117</v>
      </c>
      <c r="BJ43" t="s">
        <v>326</v>
      </c>
      <c r="BK43" t="s">
        <v>67</v>
      </c>
      <c r="BL43">
        <v>0.80359473269175308</v>
      </c>
      <c r="BM43">
        <v>5533</v>
      </c>
      <c r="BN43" t="s">
        <v>121</v>
      </c>
      <c r="BO43" t="s">
        <v>205</v>
      </c>
      <c r="BP43">
        <v>8</v>
      </c>
      <c r="BQ43">
        <v>11151.886999999999</v>
      </c>
      <c r="BR43">
        <v>5.539837205757818E-2</v>
      </c>
      <c r="BS43">
        <v>0.36302078201352911</v>
      </c>
      <c r="BT43">
        <v>0.16786396777513976</v>
      </c>
      <c r="BU43">
        <v>15.611000000000001</v>
      </c>
      <c r="BV43">
        <v>2.0624312280065249</v>
      </c>
      <c r="BW43">
        <v>36.262921243732116</v>
      </c>
      <c r="BX43">
        <v>108</v>
      </c>
      <c r="BY43">
        <v>230</v>
      </c>
      <c r="BZ43">
        <v>4044</v>
      </c>
    </row>
    <row r="44" spans="1:78" ht="16.5">
      <c r="A44" s="109" t="str">
        <f t="shared" si="1"/>
        <v>도영운수</v>
      </c>
      <c r="B44" s="110" t="str">
        <f t="shared" si="2"/>
        <v>이영선</v>
      </c>
      <c r="C44" s="111" t="str">
        <f t="shared" si="3"/>
        <v>B</v>
      </c>
      <c r="D44" s="112">
        <f t="shared" si="4"/>
        <v>0.93884615384615377</v>
      </c>
      <c r="E44" s="113">
        <f t="shared" si="5"/>
        <v>3385</v>
      </c>
      <c r="F44" s="298" t="str">
        <f t="shared" si="6"/>
        <v>523</v>
      </c>
      <c r="G44" s="114" t="str">
        <f t="shared" si="7"/>
        <v>71바5863</v>
      </c>
      <c r="H44" s="115">
        <f t="shared" si="8"/>
        <v>1</v>
      </c>
      <c r="I44" s="116">
        <f t="shared" si="9"/>
        <v>845.1</v>
      </c>
      <c r="J44" s="117">
        <f t="shared" si="10"/>
        <v>4.0232207769629096E-2</v>
      </c>
      <c r="K44" s="117">
        <f t="shared" si="11"/>
        <v>0.34942403890387902</v>
      </c>
      <c r="L44" s="117">
        <f t="shared" si="12"/>
        <v>0.18577683114424329</v>
      </c>
      <c r="M44" s="118">
        <f t="shared" si="13"/>
        <v>17.04</v>
      </c>
      <c r="N44" s="119">
        <f t="shared" si="14"/>
        <v>5.7981303987693762</v>
      </c>
      <c r="O44" s="119">
        <f t="shared" si="15"/>
        <v>67.329310140811742</v>
      </c>
      <c r="P44" s="228">
        <f t="shared" si="16"/>
        <v>4</v>
      </c>
      <c r="Q44" s="229">
        <f t="shared" si="17"/>
        <v>49</v>
      </c>
      <c r="R44" s="229">
        <f t="shared" si="18"/>
        <v>569</v>
      </c>
      <c r="T44">
        <v>506</v>
      </c>
      <c r="U44">
        <v>3385</v>
      </c>
      <c r="V44" t="s">
        <v>246</v>
      </c>
      <c r="W44">
        <v>845.1</v>
      </c>
      <c r="X44">
        <v>346.18400000000003</v>
      </c>
      <c r="Y44">
        <v>2.4409999999999998</v>
      </c>
      <c r="Z44">
        <v>17.04</v>
      </c>
      <c r="AA44">
        <v>53.791654000000001</v>
      </c>
      <c r="AB44">
        <v>2.1641569999999999</v>
      </c>
      <c r="AC44">
        <v>18.796097</v>
      </c>
      <c r="AD44" s="1">
        <v>157</v>
      </c>
      <c r="AE44">
        <v>49</v>
      </c>
      <c r="AF44">
        <v>569</v>
      </c>
      <c r="AG44">
        <v>70</v>
      </c>
      <c r="AH44">
        <v>15.710615000000001</v>
      </c>
      <c r="AI44">
        <v>196.5</v>
      </c>
      <c r="AJ44">
        <v>0</v>
      </c>
      <c r="AK44">
        <v>4</v>
      </c>
      <c r="AL44">
        <v>2089</v>
      </c>
      <c r="AM44">
        <v>0.93884615384615377</v>
      </c>
      <c r="AN44" t="s">
        <v>68</v>
      </c>
      <c r="AO44">
        <v>845.1</v>
      </c>
      <c r="AP44" t="s">
        <v>496</v>
      </c>
      <c r="AQ44" t="s">
        <v>117</v>
      </c>
      <c r="AR44" t="s">
        <v>119</v>
      </c>
      <c r="AS44" t="s">
        <v>117</v>
      </c>
      <c r="AT44" t="s">
        <v>119</v>
      </c>
      <c r="AU44" t="s">
        <v>195</v>
      </c>
      <c r="AV44" t="s">
        <v>246</v>
      </c>
      <c r="AW44" t="s">
        <v>68</v>
      </c>
      <c r="AX44">
        <v>3385</v>
      </c>
      <c r="AY44" t="s">
        <v>358</v>
      </c>
      <c r="AZ44">
        <v>1</v>
      </c>
      <c r="BA44" t="s">
        <v>317</v>
      </c>
      <c r="BB44">
        <v>1</v>
      </c>
      <c r="BC44">
        <v>1</v>
      </c>
      <c r="BE44" t="s">
        <v>66</v>
      </c>
      <c r="BF44">
        <v>-1</v>
      </c>
      <c r="BG44" t="s">
        <v>330</v>
      </c>
      <c r="BI44" t="s">
        <v>117</v>
      </c>
      <c r="BJ44" t="s">
        <v>246</v>
      </c>
      <c r="BK44" t="s">
        <v>68</v>
      </c>
      <c r="BL44">
        <v>0.93884615384615377</v>
      </c>
      <c r="BM44">
        <v>3385</v>
      </c>
      <c r="BN44" t="s">
        <v>119</v>
      </c>
      <c r="BO44" t="s">
        <v>195</v>
      </c>
      <c r="BP44">
        <v>1</v>
      </c>
      <c r="BQ44">
        <v>845.1</v>
      </c>
      <c r="BR44">
        <v>4.0232207769629096E-2</v>
      </c>
      <c r="BS44">
        <v>0.34942403890387902</v>
      </c>
      <c r="BT44">
        <v>0.18577683114424329</v>
      </c>
      <c r="BU44">
        <v>17.04</v>
      </c>
      <c r="BV44">
        <v>5.7981303987693762</v>
      </c>
      <c r="BW44">
        <v>67.329310140811742</v>
      </c>
      <c r="BX44">
        <v>4</v>
      </c>
      <c r="BY44">
        <v>49</v>
      </c>
      <c r="BZ44">
        <v>569</v>
      </c>
    </row>
    <row r="45" spans="1:78" ht="16.5">
      <c r="A45" s="125" t="str">
        <f t="shared" si="1"/>
        <v>도영운수</v>
      </c>
      <c r="B45" s="126" t="str">
        <f t="shared" si="2"/>
        <v>이진호</v>
      </c>
      <c r="C45" s="127" t="str">
        <f t="shared" si="3"/>
        <v>D</v>
      </c>
      <c r="D45" s="128">
        <f t="shared" si="4"/>
        <v>0.80375000000000008</v>
      </c>
      <c r="E45" s="129">
        <f t="shared" si="5"/>
        <v>1406</v>
      </c>
      <c r="F45" s="297" t="str">
        <f t="shared" si="6"/>
        <v>35</v>
      </c>
      <c r="G45" s="130" t="str">
        <f t="shared" si="7"/>
        <v>71바5886</v>
      </c>
      <c r="H45" s="131">
        <f t="shared" si="8"/>
        <v>1</v>
      </c>
      <c r="I45" s="132">
        <f t="shared" si="9"/>
        <v>3220.5230000000001</v>
      </c>
      <c r="J45" s="133">
        <f t="shared" si="10"/>
        <v>3.3695622767805265E-2</v>
      </c>
      <c r="K45" s="133">
        <f t="shared" si="11"/>
        <v>0.38875684367251756</v>
      </c>
      <c r="L45" s="133">
        <f t="shared" si="12"/>
        <v>7.9490194605037756E-2</v>
      </c>
      <c r="M45" s="134">
        <f t="shared" si="13"/>
        <v>15.756</v>
      </c>
      <c r="N45" s="135" t="str">
        <f t="shared" si="14"/>
        <v>-</v>
      </c>
      <c r="O45" s="135" t="str">
        <f t="shared" si="15"/>
        <v>-</v>
      </c>
      <c r="P45" s="226">
        <f t="shared" si="16"/>
        <v>62</v>
      </c>
      <c r="Q45" s="227">
        <f t="shared" si="17"/>
        <v>31</v>
      </c>
      <c r="R45" s="227">
        <f t="shared" si="18"/>
        <v>3013</v>
      </c>
      <c r="T45">
        <v>506</v>
      </c>
      <c r="U45">
        <v>1406</v>
      </c>
      <c r="V45" t="s">
        <v>247</v>
      </c>
      <c r="W45">
        <v>3220.5230000000001</v>
      </c>
      <c r="X45">
        <v>1669.1590000000001</v>
      </c>
      <c r="Y45">
        <v>1.929</v>
      </c>
      <c r="Z45">
        <v>15.756</v>
      </c>
      <c r="AA45">
        <v>186.70330100000001</v>
      </c>
      <c r="AB45">
        <v>6.2910839999999997</v>
      </c>
      <c r="AC45">
        <v>72.582185999999993</v>
      </c>
      <c r="AD45" s="1">
        <v>256</v>
      </c>
      <c r="AE45">
        <v>31</v>
      </c>
      <c r="AF45">
        <v>3013</v>
      </c>
      <c r="AG45">
        <v>82</v>
      </c>
      <c r="AH45">
        <v>17.249416</v>
      </c>
      <c r="AI45">
        <v>12587.5</v>
      </c>
      <c r="AJ45">
        <v>0</v>
      </c>
      <c r="AK45">
        <v>62</v>
      </c>
      <c r="AL45">
        <v>14795</v>
      </c>
      <c r="AM45">
        <v>0.80375000000000008</v>
      </c>
      <c r="AN45" t="s">
        <v>67</v>
      </c>
      <c r="AO45">
        <v>3220.5230000000001</v>
      </c>
      <c r="AP45" t="s">
        <v>497</v>
      </c>
      <c r="AQ45" t="s">
        <v>117</v>
      </c>
      <c r="AR45" t="s">
        <v>118</v>
      </c>
      <c r="AS45" t="s">
        <v>117</v>
      </c>
      <c r="AT45" t="s">
        <v>118</v>
      </c>
      <c r="AU45" t="s">
        <v>183</v>
      </c>
      <c r="AV45" t="s">
        <v>247</v>
      </c>
      <c r="AW45" t="s">
        <v>67</v>
      </c>
      <c r="AX45">
        <v>1406</v>
      </c>
      <c r="AY45" t="s">
        <v>361</v>
      </c>
      <c r="AZ45">
        <v>7</v>
      </c>
      <c r="BA45" t="s">
        <v>498</v>
      </c>
      <c r="BB45">
        <v>1</v>
      </c>
      <c r="BC45">
        <v>1</v>
      </c>
      <c r="BE45" t="s">
        <v>70</v>
      </c>
      <c r="BF45">
        <v>1</v>
      </c>
      <c r="BG45" t="s">
        <v>306</v>
      </c>
      <c r="BI45" t="s">
        <v>117</v>
      </c>
      <c r="BJ45" t="s">
        <v>247</v>
      </c>
      <c r="BK45" t="s">
        <v>67</v>
      </c>
      <c r="BL45">
        <v>0.80375000000000008</v>
      </c>
      <c r="BM45">
        <v>1406</v>
      </c>
      <c r="BN45" t="s">
        <v>118</v>
      </c>
      <c r="BO45" t="s">
        <v>183</v>
      </c>
      <c r="BP45">
        <v>1</v>
      </c>
      <c r="BQ45">
        <v>3220.5230000000001</v>
      </c>
      <c r="BR45">
        <v>3.3695622767805265E-2</v>
      </c>
      <c r="BS45">
        <v>0.38875684367251756</v>
      </c>
      <c r="BT45">
        <v>7.9490194605037756E-2</v>
      </c>
      <c r="BU45">
        <v>15.756</v>
      </c>
      <c r="BV45" t="s">
        <v>360</v>
      </c>
      <c r="BW45" t="s">
        <v>360</v>
      </c>
      <c r="BX45">
        <v>62</v>
      </c>
      <c r="BY45">
        <v>31</v>
      </c>
      <c r="BZ45">
        <v>3013</v>
      </c>
    </row>
    <row r="46" spans="1:78" ht="16.5">
      <c r="A46" s="109" t="str">
        <f t="shared" si="1"/>
        <v>도영운수</v>
      </c>
      <c r="B46" s="110" t="str">
        <f t="shared" si="2"/>
        <v>이태현</v>
      </c>
      <c r="C46" s="111" t="str">
        <f t="shared" si="3"/>
        <v>A</v>
      </c>
      <c r="D46" s="112">
        <f t="shared" si="4"/>
        <v>0.98201392920105657</v>
      </c>
      <c r="E46" s="113">
        <f t="shared" si="5"/>
        <v>2661</v>
      </c>
      <c r="F46" s="298" t="str">
        <f t="shared" si="6"/>
        <v>523</v>
      </c>
      <c r="G46" s="114" t="str">
        <f t="shared" si="7"/>
        <v>71바5862</v>
      </c>
      <c r="H46" s="115">
        <f t="shared" si="8"/>
        <v>3</v>
      </c>
      <c r="I46" s="116">
        <f t="shared" si="9"/>
        <v>615.09899999999993</v>
      </c>
      <c r="J46" s="117">
        <f t="shared" si="10"/>
        <v>8.4436195321178163E-3</v>
      </c>
      <c r="K46" s="117">
        <f t="shared" si="11"/>
        <v>0.3375818593377074</v>
      </c>
      <c r="L46" s="117">
        <f t="shared" si="12"/>
        <v>0.2259798829131571</v>
      </c>
      <c r="M46" s="118">
        <f t="shared" si="13"/>
        <v>14.214</v>
      </c>
      <c r="N46" s="119">
        <f t="shared" si="14"/>
        <v>0</v>
      </c>
      <c r="O46" s="119">
        <f t="shared" si="15"/>
        <v>37.392354726637507</v>
      </c>
      <c r="P46" s="228">
        <f t="shared" si="16"/>
        <v>0</v>
      </c>
      <c r="Q46" s="229">
        <f t="shared" si="17"/>
        <v>0</v>
      </c>
      <c r="R46" s="229">
        <f t="shared" si="18"/>
        <v>230</v>
      </c>
      <c r="T46">
        <v>506</v>
      </c>
      <c r="U46">
        <v>2661</v>
      </c>
      <c r="V46" t="s">
        <v>248</v>
      </c>
      <c r="W46">
        <v>615.09900000000005</v>
      </c>
      <c r="X46">
        <v>258.57</v>
      </c>
      <c r="Y46">
        <v>2.379</v>
      </c>
      <c r="Z46">
        <v>14.214</v>
      </c>
      <c r="AA46">
        <v>34.673045000000002</v>
      </c>
      <c r="AB46">
        <v>0.29276600000000003</v>
      </c>
      <c r="AC46">
        <v>11.704991</v>
      </c>
      <c r="AD46" s="1">
        <v>139</v>
      </c>
      <c r="AE46">
        <v>0</v>
      </c>
      <c r="AF46">
        <v>230</v>
      </c>
      <c r="AG46">
        <v>75</v>
      </c>
      <c r="AH46">
        <v>17.739975999999999</v>
      </c>
      <c r="AI46">
        <v>225</v>
      </c>
      <c r="AJ46">
        <v>0</v>
      </c>
      <c r="AK46">
        <v>0</v>
      </c>
      <c r="AL46">
        <v>0</v>
      </c>
      <c r="AM46">
        <v>0.98201392920105657</v>
      </c>
      <c r="AN46" t="s">
        <v>66</v>
      </c>
      <c r="AO46">
        <v>339.49200000000002</v>
      </c>
      <c r="AP46" t="s">
        <v>499</v>
      </c>
      <c r="AQ46" t="s">
        <v>117</v>
      </c>
      <c r="AR46" t="s">
        <v>119</v>
      </c>
      <c r="AS46" t="s">
        <v>117</v>
      </c>
      <c r="AT46" t="s">
        <v>119</v>
      </c>
      <c r="AU46" t="s">
        <v>194</v>
      </c>
      <c r="AV46" t="s">
        <v>248</v>
      </c>
      <c r="AW46" t="s">
        <v>66</v>
      </c>
      <c r="AX46">
        <v>2661</v>
      </c>
      <c r="AY46" t="s">
        <v>373</v>
      </c>
      <c r="AZ46">
        <v>1</v>
      </c>
      <c r="BA46" t="s">
        <v>333</v>
      </c>
      <c r="BB46">
        <v>3</v>
      </c>
      <c r="BC46">
        <v>1</v>
      </c>
      <c r="BE46" t="s">
        <v>67</v>
      </c>
      <c r="BF46">
        <v>3</v>
      </c>
      <c r="BG46" t="s">
        <v>306</v>
      </c>
      <c r="BI46" t="s">
        <v>117</v>
      </c>
      <c r="BJ46" t="s">
        <v>248</v>
      </c>
      <c r="BK46" t="s">
        <v>66</v>
      </c>
      <c r="BL46">
        <v>0.98201392920105657</v>
      </c>
      <c r="BM46">
        <v>2661</v>
      </c>
      <c r="BN46" t="s">
        <v>119</v>
      </c>
      <c r="BO46" t="s">
        <v>194</v>
      </c>
      <c r="BP46">
        <v>3</v>
      </c>
      <c r="BQ46">
        <v>615.09899999999993</v>
      </c>
      <c r="BR46">
        <v>8.4436195321178163E-3</v>
      </c>
      <c r="BS46">
        <v>0.3375818593377074</v>
      </c>
      <c r="BT46">
        <v>0.22597988291315704</v>
      </c>
      <c r="BU46">
        <v>14.214</v>
      </c>
      <c r="BV46">
        <v>0</v>
      </c>
      <c r="BW46">
        <v>37.392354726637507</v>
      </c>
      <c r="BX46">
        <v>0</v>
      </c>
      <c r="BY46">
        <v>0</v>
      </c>
      <c r="BZ46">
        <v>230</v>
      </c>
    </row>
    <row r="47" spans="1:78" ht="16.5">
      <c r="A47" s="125" t="str">
        <f t="shared" si="1"/>
        <v>도영운수</v>
      </c>
      <c r="B47" s="126" t="str">
        <f t="shared" si="2"/>
        <v>이택영</v>
      </c>
      <c r="C47" s="127" t="str">
        <f t="shared" si="3"/>
        <v>D</v>
      </c>
      <c r="D47" s="128">
        <f t="shared" si="4"/>
        <v>0.82638001350093981</v>
      </c>
      <c r="E47" s="129">
        <f t="shared" si="5"/>
        <v>35</v>
      </c>
      <c r="F47" s="297" t="str">
        <f t="shared" si="6"/>
        <v>35</v>
      </c>
      <c r="G47" s="130" t="str">
        <f t="shared" si="7"/>
        <v>71바5876</v>
      </c>
      <c r="H47" s="131">
        <f t="shared" si="8"/>
        <v>7</v>
      </c>
      <c r="I47" s="132">
        <f t="shared" si="9"/>
        <v>7241.7330000000002</v>
      </c>
      <c r="J47" s="133">
        <f t="shared" si="10"/>
        <v>5.1855918572849685E-2</v>
      </c>
      <c r="K47" s="133">
        <f t="shared" si="11"/>
        <v>0.39253350518178209</v>
      </c>
      <c r="L47" s="133">
        <f t="shared" si="12"/>
        <v>0.18075783793741082</v>
      </c>
      <c r="M47" s="134">
        <f t="shared" si="13"/>
        <v>17.082000000000001</v>
      </c>
      <c r="N47" s="135">
        <f t="shared" si="14"/>
        <v>3.3417415417000322</v>
      </c>
      <c r="O47" s="135">
        <f t="shared" si="15"/>
        <v>61.559850383879109</v>
      </c>
      <c r="P47" s="226">
        <f t="shared" si="16"/>
        <v>195</v>
      </c>
      <c r="Q47" s="227">
        <f t="shared" si="17"/>
        <v>242</v>
      </c>
      <c r="R47" s="227">
        <f t="shared" si="18"/>
        <v>4458</v>
      </c>
      <c r="T47">
        <v>506</v>
      </c>
      <c r="U47">
        <v>35</v>
      </c>
      <c r="V47" t="s">
        <v>341</v>
      </c>
      <c r="W47">
        <v>7241.7330000000002</v>
      </c>
      <c r="X47">
        <v>3420.8290000000002</v>
      </c>
      <c r="Y47">
        <v>2.117</v>
      </c>
      <c r="Z47">
        <v>17.082000000000001</v>
      </c>
      <c r="AA47">
        <v>445.90296799999999</v>
      </c>
      <c r="AB47">
        <v>23.122707999999999</v>
      </c>
      <c r="AC47">
        <v>175.03185500000001</v>
      </c>
      <c r="AD47" s="1">
        <v>1309</v>
      </c>
      <c r="AE47">
        <v>242</v>
      </c>
      <c r="AF47">
        <v>4458</v>
      </c>
      <c r="AG47">
        <v>80</v>
      </c>
      <c r="AH47">
        <v>16.240601999999999</v>
      </c>
      <c r="AI47">
        <v>14542.5</v>
      </c>
      <c r="AJ47">
        <v>0</v>
      </c>
      <c r="AK47">
        <v>195</v>
      </c>
      <c r="AL47">
        <v>75945</v>
      </c>
      <c r="AM47">
        <v>0.82638001350093981</v>
      </c>
      <c r="AN47" t="s">
        <v>67</v>
      </c>
      <c r="AO47">
        <v>5609.8019999999997</v>
      </c>
      <c r="AP47" t="s">
        <v>500</v>
      </c>
      <c r="AQ47" t="s">
        <v>117</v>
      </c>
      <c r="AR47" t="s">
        <v>118</v>
      </c>
      <c r="AS47" t="s">
        <v>117</v>
      </c>
      <c r="AT47" t="s">
        <v>118</v>
      </c>
      <c r="AU47" t="s">
        <v>182</v>
      </c>
      <c r="AV47" t="s">
        <v>341</v>
      </c>
      <c r="AW47" t="s">
        <v>67</v>
      </c>
      <c r="AX47">
        <v>35</v>
      </c>
      <c r="AY47" t="s">
        <v>361</v>
      </c>
      <c r="AZ47">
        <v>5</v>
      </c>
      <c r="BA47" t="s">
        <v>386</v>
      </c>
      <c r="BB47">
        <v>7</v>
      </c>
      <c r="BC47">
        <v>1</v>
      </c>
      <c r="BE47" t="s">
        <v>68</v>
      </c>
      <c r="BF47">
        <v>-2</v>
      </c>
      <c r="BG47" s="5" t="s">
        <v>330</v>
      </c>
      <c r="BI47" t="s">
        <v>117</v>
      </c>
      <c r="BJ47" t="s">
        <v>341</v>
      </c>
      <c r="BK47" t="s">
        <v>67</v>
      </c>
      <c r="BL47">
        <v>0.82638001350093981</v>
      </c>
      <c r="BM47">
        <v>35</v>
      </c>
      <c r="BN47" t="s">
        <v>118</v>
      </c>
      <c r="BO47" t="s">
        <v>182</v>
      </c>
      <c r="BP47">
        <v>7</v>
      </c>
      <c r="BQ47">
        <v>7241.7330000000002</v>
      </c>
      <c r="BR47">
        <v>5.1855918572849685E-2</v>
      </c>
      <c r="BS47">
        <v>0.39253350518178209</v>
      </c>
      <c r="BT47">
        <v>0.18075783793741082</v>
      </c>
      <c r="BU47">
        <v>17.082000000000001</v>
      </c>
      <c r="BV47">
        <v>3.3417415417000322</v>
      </c>
      <c r="BW47">
        <v>61.559850383879109</v>
      </c>
      <c r="BX47">
        <v>195</v>
      </c>
      <c r="BY47">
        <v>242</v>
      </c>
      <c r="BZ47">
        <v>4458</v>
      </c>
    </row>
    <row r="48" spans="1:78" ht="16.5">
      <c r="A48" s="109" t="str">
        <f t="shared" si="1"/>
        <v>도영운수</v>
      </c>
      <c r="B48" s="110" t="str">
        <f t="shared" si="2"/>
        <v>이한승</v>
      </c>
      <c r="C48" s="111" t="str">
        <f t="shared" si="3"/>
        <v>B</v>
      </c>
      <c r="D48" s="112">
        <f t="shared" si="4"/>
        <v>0.94272727272727253</v>
      </c>
      <c r="E48" s="113">
        <f t="shared" si="5"/>
        <v>2576</v>
      </c>
      <c r="F48" s="298" t="str">
        <f t="shared" si="6"/>
        <v>55</v>
      </c>
      <c r="G48" s="114" t="str">
        <f t="shared" si="7"/>
        <v>71바5900</v>
      </c>
      <c r="H48" s="115">
        <f t="shared" si="8"/>
        <v>1</v>
      </c>
      <c r="I48" s="116">
        <f t="shared" si="9"/>
        <v>2677.5909999999999</v>
      </c>
      <c r="J48" s="117">
        <f t="shared" si="10"/>
        <v>1.0696045956253846E-2</v>
      </c>
      <c r="K48" s="117">
        <f t="shared" si="11"/>
        <v>0.35705115588614417</v>
      </c>
      <c r="L48" s="117">
        <f t="shared" si="12"/>
        <v>0.24947798226092036</v>
      </c>
      <c r="M48" s="118">
        <f t="shared" si="13"/>
        <v>12.818</v>
      </c>
      <c r="N48" s="119">
        <f t="shared" si="14"/>
        <v>0.8963280799793546</v>
      </c>
      <c r="O48" s="119">
        <f t="shared" si="15"/>
        <v>47.804164265565582</v>
      </c>
      <c r="P48" s="228">
        <f t="shared" si="16"/>
        <v>0</v>
      </c>
      <c r="Q48" s="229">
        <f t="shared" si="17"/>
        <v>24</v>
      </c>
      <c r="R48" s="229">
        <f t="shared" si="18"/>
        <v>1280</v>
      </c>
      <c r="T48">
        <v>506</v>
      </c>
      <c r="U48">
        <v>2576</v>
      </c>
      <c r="V48" t="s">
        <v>249</v>
      </c>
      <c r="W48">
        <v>2677.5909999999999</v>
      </c>
      <c r="X48">
        <v>1291.2909999999999</v>
      </c>
      <c r="Y48">
        <v>2.0739999999999998</v>
      </c>
      <c r="Z48">
        <v>12.818</v>
      </c>
      <c r="AA48">
        <v>160.77829199999999</v>
      </c>
      <c r="AB48">
        <v>1.719692</v>
      </c>
      <c r="AC48">
        <v>57.406075000000001</v>
      </c>
      <c r="AD48" s="1">
        <v>668</v>
      </c>
      <c r="AE48">
        <v>24</v>
      </c>
      <c r="AF48">
        <v>1280</v>
      </c>
      <c r="AG48">
        <v>76</v>
      </c>
      <c r="AH48">
        <v>16.653932999999999</v>
      </c>
      <c r="AI48">
        <v>2047.9</v>
      </c>
      <c r="AJ48">
        <v>0</v>
      </c>
      <c r="AK48">
        <v>0</v>
      </c>
      <c r="AL48">
        <v>0</v>
      </c>
      <c r="AM48">
        <v>0.94272727272727253</v>
      </c>
      <c r="AN48" t="s">
        <v>68</v>
      </c>
      <c r="AO48">
        <v>2677.5909999999999</v>
      </c>
      <c r="AP48" t="s">
        <v>501</v>
      </c>
      <c r="AQ48" t="s">
        <v>117</v>
      </c>
      <c r="AR48" t="s">
        <v>120</v>
      </c>
      <c r="AS48" t="s">
        <v>117</v>
      </c>
      <c r="AT48" t="s">
        <v>120</v>
      </c>
      <c r="AU48" t="s">
        <v>204</v>
      </c>
      <c r="AV48" t="s">
        <v>249</v>
      </c>
      <c r="AW48" t="s">
        <v>68</v>
      </c>
      <c r="AX48">
        <v>2576</v>
      </c>
      <c r="AY48" t="s">
        <v>374</v>
      </c>
      <c r="AZ48">
        <v>2</v>
      </c>
      <c r="BA48" t="s">
        <v>335</v>
      </c>
      <c r="BB48">
        <v>1</v>
      </c>
      <c r="BC48">
        <v>1</v>
      </c>
      <c r="BE48" t="s">
        <v>66</v>
      </c>
      <c r="BF48">
        <v>-1</v>
      </c>
      <c r="BG48" t="s">
        <v>330</v>
      </c>
      <c r="BI48" t="s">
        <v>117</v>
      </c>
      <c r="BJ48" t="s">
        <v>249</v>
      </c>
      <c r="BK48" t="s">
        <v>68</v>
      </c>
      <c r="BL48">
        <v>0.94272727272727253</v>
      </c>
      <c r="BM48">
        <v>2576</v>
      </c>
      <c r="BN48" t="s">
        <v>120</v>
      </c>
      <c r="BO48" t="s">
        <v>204</v>
      </c>
      <c r="BP48">
        <v>1</v>
      </c>
      <c r="BQ48">
        <v>2677.5909999999999</v>
      </c>
      <c r="BR48">
        <v>1.0696045956253846E-2</v>
      </c>
      <c r="BS48">
        <v>0.35705115588614417</v>
      </c>
      <c r="BT48">
        <v>0.24947798226092036</v>
      </c>
      <c r="BU48">
        <v>12.818</v>
      </c>
      <c r="BV48">
        <v>0.8963280799793546</v>
      </c>
      <c r="BW48">
        <v>47.804164265565582</v>
      </c>
      <c r="BX48">
        <v>0</v>
      </c>
      <c r="BY48">
        <v>24</v>
      </c>
      <c r="BZ48">
        <v>1280</v>
      </c>
    </row>
    <row r="49" spans="1:78" ht="16.5">
      <c r="A49" s="125" t="str">
        <f t="shared" si="1"/>
        <v>도영운수</v>
      </c>
      <c r="B49" s="126" t="str">
        <f t="shared" si="2"/>
        <v>인명호</v>
      </c>
      <c r="C49" s="127" t="str">
        <f t="shared" si="3"/>
        <v>F</v>
      </c>
      <c r="D49" s="128">
        <f t="shared" si="4"/>
        <v>0.73318978930006617</v>
      </c>
      <c r="E49" s="129">
        <f t="shared" si="5"/>
        <v>3598</v>
      </c>
      <c r="F49" s="297" t="str">
        <f t="shared" si="6"/>
        <v>65</v>
      </c>
      <c r="G49" s="130" t="str">
        <f t="shared" si="7"/>
        <v>71바5888</v>
      </c>
      <c r="H49" s="131">
        <f t="shared" si="8"/>
        <v>2</v>
      </c>
      <c r="I49" s="132">
        <f t="shared" si="9"/>
        <v>1899.1389999999999</v>
      </c>
      <c r="J49" s="133">
        <f t="shared" si="10"/>
        <v>6.5979295722986303E-2</v>
      </c>
      <c r="K49" s="133">
        <f t="shared" si="11"/>
        <v>0.39133219999423907</v>
      </c>
      <c r="L49" s="133">
        <f t="shared" si="12"/>
        <v>0.16112564693790188</v>
      </c>
      <c r="M49" s="134">
        <f t="shared" si="13"/>
        <v>18.841000000000001</v>
      </c>
      <c r="N49" s="135">
        <f t="shared" si="14"/>
        <v>1.0004533633399135</v>
      </c>
      <c r="O49" s="135">
        <f t="shared" si="15"/>
        <v>41.755764059397443</v>
      </c>
      <c r="P49" s="226">
        <f t="shared" si="16"/>
        <v>28</v>
      </c>
      <c r="Q49" s="227">
        <f t="shared" si="17"/>
        <v>19</v>
      </c>
      <c r="R49" s="227">
        <f t="shared" si="18"/>
        <v>793</v>
      </c>
      <c r="T49">
        <v>506</v>
      </c>
      <c r="U49">
        <v>3598</v>
      </c>
      <c r="V49" t="s">
        <v>250</v>
      </c>
      <c r="W49">
        <v>1899.1389999999999</v>
      </c>
      <c r="X49">
        <v>1036.144</v>
      </c>
      <c r="Y49">
        <v>1.833</v>
      </c>
      <c r="Z49">
        <v>18.841000000000001</v>
      </c>
      <c r="AA49">
        <v>120.049978</v>
      </c>
      <c r="AB49">
        <v>7.9208129999999999</v>
      </c>
      <c r="AC49">
        <v>46.979422</v>
      </c>
      <c r="AD49" s="1">
        <v>306</v>
      </c>
      <c r="AE49">
        <v>19</v>
      </c>
      <c r="AF49">
        <v>793</v>
      </c>
      <c r="AG49">
        <v>75</v>
      </c>
      <c r="AH49">
        <v>15.819569</v>
      </c>
      <c r="AI49">
        <v>4252.1000000000004</v>
      </c>
      <c r="AJ49">
        <v>0</v>
      </c>
      <c r="AK49">
        <v>28</v>
      </c>
      <c r="AL49">
        <v>21465</v>
      </c>
      <c r="AM49">
        <v>0.73318978930006617</v>
      </c>
      <c r="AN49" t="s">
        <v>70</v>
      </c>
      <c r="AO49">
        <v>1836.097</v>
      </c>
      <c r="AP49" t="s">
        <v>502</v>
      </c>
      <c r="AQ49" t="s">
        <v>117</v>
      </c>
      <c r="AR49" t="s">
        <v>121</v>
      </c>
      <c r="AS49" t="s">
        <v>117</v>
      </c>
      <c r="AT49" t="s">
        <v>121</v>
      </c>
      <c r="AU49" t="s">
        <v>211</v>
      </c>
      <c r="AV49" t="s">
        <v>250</v>
      </c>
      <c r="AW49" t="s">
        <v>70</v>
      </c>
      <c r="AX49">
        <v>3598</v>
      </c>
      <c r="AY49" t="s">
        <v>369</v>
      </c>
      <c r="AZ49">
        <v>3</v>
      </c>
      <c r="BA49" t="s">
        <v>290</v>
      </c>
      <c r="BB49">
        <v>2</v>
      </c>
      <c r="BC49">
        <v>1</v>
      </c>
      <c r="BE49" t="s">
        <v>70</v>
      </c>
      <c r="BF49">
        <v>0</v>
      </c>
      <c r="BG49" t="s">
        <v>308</v>
      </c>
      <c r="BI49" t="s">
        <v>117</v>
      </c>
      <c r="BJ49" t="s">
        <v>250</v>
      </c>
      <c r="BK49" t="s">
        <v>70</v>
      </c>
      <c r="BL49">
        <v>0.73318978930006617</v>
      </c>
      <c r="BM49">
        <v>3598</v>
      </c>
      <c r="BN49" t="s">
        <v>121</v>
      </c>
      <c r="BO49" t="s">
        <v>211</v>
      </c>
      <c r="BP49">
        <v>2</v>
      </c>
      <c r="BQ49">
        <v>1899.1389999999999</v>
      </c>
      <c r="BR49">
        <v>6.5979295722986303E-2</v>
      </c>
      <c r="BS49">
        <v>0.39133219999423907</v>
      </c>
      <c r="BT49">
        <v>0.16112564693790188</v>
      </c>
      <c r="BU49">
        <v>18.841000000000001</v>
      </c>
      <c r="BV49">
        <v>1.0004533633399135</v>
      </c>
      <c r="BW49">
        <v>41.755764059397443</v>
      </c>
      <c r="BX49">
        <v>28</v>
      </c>
      <c r="BY49">
        <v>19</v>
      </c>
      <c r="BZ49">
        <v>793</v>
      </c>
    </row>
    <row r="50" spans="1:78" ht="16.5">
      <c r="A50" s="109" t="str">
        <f t="shared" si="1"/>
        <v>도영운수</v>
      </c>
      <c r="B50" s="110" t="str">
        <f t="shared" si="2"/>
        <v>임형택</v>
      </c>
      <c r="C50" s="111" t="str">
        <f t="shared" si="3"/>
        <v>F</v>
      </c>
      <c r="D50" s="112">
        <f t="shared" si="4"/>
        <v>0.67279999999999995</v>
      </c>
      <c r="E50" s="113">
        <f t="shared" si="5"/>
        <v>4700</v>
      </c>
      <c r="F50" s="298" t="str">
        <f t="shared" si="6"/>
        <v>35</v>
      </c>
      <c r="G50" s="114" t="str">
        <f t="shared" si="7"/>
        <v>71바5892</v>
      </c>
      <c r="H50" s="115">
        <f t="shared" si="8"/>
        <v>1</v>
      </c>
      <c r="I50" s="116">
        <f t="shared" si="9"/>
        <v>916.86</v>
      </c>
      <c r="J50" s="117">
        <f t="shared" si="10"/>
        <v>3.9049516551646297E-2</v>
      </c>
      <c r="K50" s="117">
        <f t="shared" si="11"/>
        <v>0.41966683263118193</v>
      </c>
      <c r="L50" s="117">
        <f t="shared" si="12"/>
        <v>0.20395698361800058</v>
      </c>
      <c r="M50" s="118">
        <f t="shared" si="13"/>
        <v>19.497</v>
      </c>
      <c r="N50" s="119">
        <f t="shared" si="14"/>
        <v>3.7083087930545555</v>
      </c>
      <c r="O50" s="119">
        <f t="shared" si="15"/>
        <v>72.421089370241916</v>
      </c>
      <c r="P50" s="228">
        <f t="shared" si="16"/>
        <v>22</v>
      </c>
      <c r="Q50" s="229">
        <f t="shared" si="17"/>
        <v>34</v>
      </c>
      <c r="R50" s="229">
        <f t="shared" si="18"/>
        <v>664</v>
      </c>
      <c r="T50">
        <v>506</v>
      </c>
      <c r="U50">
        <v>4700</v>
      </c>
      <c r="V50" t="s">
        <v>503</v>
      </c>
      <c r="W50">
        <v>916.86</v>
      </c>
      <c r="X50">
        <v>545.25699999999995</v>
      </c>
      <c r="Y50">
        <v>1.6819999999999999</v>
      </c>
      <c r="Z50">
        <v>19.497</v>
      </c>
      <c r="AA50">
        <v>55.897491000000002</v>
      </c>
      <c r="AB50">
        <v>2.1827700000000001</v>
      </c>
      <c r="AC50">
        <v>23.458323</v>
      </c>
      <c r="AD50" s="1">
        <v>187</v>
      </c>
      <c r="AE50">
        <v>34</v>
      </c>
      <c r="AF50">
        <v>664</v>
      </c>
      <c r="AG50">
        <v>80</v>
      </c>
      <c r="AH50">
        <v>16.402525000000001</v>
      </c>
      <c r="AI50">
        <v>2186.8000000000002</v>
      </c>
      <c r="AJ50">
        <v>0</v>
      </c>
      <c r="AK50">
        <v>22</v>
      </c>
      <c r="AL50">
        <v>6293</v>
      </c>
      <c r="AM50">
        <v>0.67279999999999995</v>
      </c>
      <c r="AN50" t="s">
        <v>70</v>
      </c>
      <c r="AO50">
        <v>916.86</v>
      </c>
      <c r="AP50" t="s">
        <v>504</v>
      </c>
      <c r="AQ50" t="s">
        <v>117</v>
      </c>
      <c r="AR50" t="s">
        <v>118</v>
      </c>
      <c r="AS50" t="s">
        <v>117</v>
      </c>
      <c r="AT50" t="s">
        <v>118</v>
      </c>
      <c r="AU50" t="s">
        <v>439</v>
      </c>
      <c r="AV50" t="s">
        <v>503</v>
      </c>
      <c r="AW50" t="s">
        <v>70</v>
      </c>
      <c r="AX50">
        <v>4700</v>
      </c>
      <c r="AY50" t="s">
        <v>366</v>
      </c>
      <c r="AZ50">
        <v>7</v>
      </c>
      <c r="BA50" t="s">
        <v>505</v>
      </c>
      <c r="BB50">
        <v>1</v>
      </c>
      <c r="BC50">
        <v>1</v>
      </c>
      <c r="BE50" t="s">
        <v>337</v>
      </c>
      <c r="BF50" t="s">
        <v>338</v>
      </c>
      <c r="BG50" t="s">
        <v>337</v>
      </c>
      <c r="BI50" t="s">
        <v>117</v>
      </c>
      <c r="BJ50" t="s">
        <v>503</v>
      </c>
      <c r="BK50" t="s">
        <v>70</v>
      </c>
      <c r="BL50">
        <v>0.67279999999999995</v>
      </c>
      <c r="BM50">
        <v>4700</v>
      </c>
      <c r="BN50" t="s">
        <v>118</v>
      </c>
      <c r="BO50" t="s">
        <v>439</v>
      </c>
      <c r="BP50">
        <v>1</v>
      </c>
      <c r="BQ50">
        <v>916.86</v>
      </c>
      <c r="BR50">
        <v>3.9049516551646297E-2</v>
      </c>
      <c r="BS50">
        <v>0.41966683263118193</v>
      </c>
      <c r="BT50">
        <v>0.20395698361800058</v>
      </c>
      <c r="BU50">
        <v>19.497</v>
      </c>
      <c r="BV50">
        <v>3.7083087930545555</v>
      </c>
      <c r="BW50">
        <v>72.421089370241916</v>
      </c>
      <c r="BX50">
        <v>22</v>
      </c>
      <c r="BY50">
        <v>34</v>
      </c>
      <c r="BZ50">
        <v>664</v>
      </c>
    </row>
    <row r="51" spans="1:78" ht="16.5">
      <c r="A51" s="125" t="str">
        <f t="shared" si="1"/>
        <v>도영운수</v>
      </c>
      <c r="B51" s="126" t="str">
        <f t="shared" si="2"/>
        <v>장권순</v>
      </c>
      <c r="C51" s="127" t="str">
        <f t="shared" si="3"/>
        <v>C</v>
      </c>
      <c r="D51" s="128">
        <f t="shared" si="4"/>
        <v>0.89423076923076927</v>
      </c>
      <c r="E51" s="129">
        <f t="shared" si="5"/>
        <v>9270</v>
      </c>
      <c r="F51" s="297" t="str">
        <f t="shared" si="6"/>
        <v>523</v>
      </c>
      <c r="G51" s="130" t="str">
        <f t="shared" si="7"/>
        <v>71바5862</v>
      </c>
      <c r="H51" s="131">
        <f t="shared" si="8"/>
        <v>1</v>
      </c>
      <c r="I51" s="132">
        <f t="shared" si="9"/>
        <v>1935.9839999999999</v>
      </c>
      <c r="J51" s="133">
        <f t="shared" si="10"/>
        <v>7.5874770173595301E-3</v>
      </c>
      <c r="K51" s="133">
        <f t="shared" si="11"/>
        <v>0.36283928922380665</v>
      </c>
      <c r="L51" s="133">
        <f t="shared" si="12"/>
        <v>0.21694394168546849</v>
      </c>
      <c r="M51" s="134">
        <f t="shared" si="13"/>
        <v>18.411000000000001</v>
      </c>
      <c r="N51" s="135" t="str">
        <f t="shared" si="14"/>
        <v>-</v>
      </c>
      <c r="O51" s="135" t="str">
        <f t="shared" si="15"/>
        <v>-</v>
      </c>
      <c r="P51" s="226">
        <f t="shared" si="16"/>
        <v>3</v>
      </c>
      <c r="Q51" s="227">
        <f t="shared" si="17"/>
        <v>80</v>
      </c>
      <c r="R51" s="227">
        <f t="shared" si="18"/>
        <v>1736</v>
      </c>
      <c r="T51">
        <v>506</v>
      </c>
      <c r="U51">
        <v>9270</v>
      </c>
      <c r="V51" t="s">
        <v>251</v>
      </c>
      <c r="W51">
        <v>1935.9839999999999</v>
      </c>
      <c r="X51">
        <v>832.52300000000002</v>
      </c>
      <c r="Y51">
        <v>2.3250000000000002</v>
      </c>
      <c r="Z51">
        <v>18.411000000000001</v>
      </c>
      <c r="AA51">
        <v>115.537747</v>
      </c>
      <c r="AB51">
        <v>0.87663999999999997</v>
      </c>
      <c r="AC51">
        <v>41.921633999999997</v>
      </c>
      <c r="AD51" s="1">
        <v>420</v>
      </c>
      <c r="AE51">
        <v>80</v>
      </c>
      <c r="AF51">
        <v>1736</v>
      </c>
      <c r="AG51">
        <v>76</v>
      </c>
      <c r="AH51">
        <v>16.75629</v>
      </c>
      <c r="AI51">
        <v>1486.9</v>
      </c>
      <c r="AJ51">
        <v>0</v>
      </c>
      <c r="AK51">
        <v>3</v>
      </c>
      <c r="AL51">
        <v>229</v>
      </c>
      <c r="AM51">
        <v>0.89423076923076927</v>
      </c>
      <c r="AN51" t="s">
        <v>69</v>
      </c>
      <c r="AO51">
        <v>1935.9839999999999</v>
      </c>
      <c r="AP51" t="s">
        <v>506</v>
      </c>
      <c r="AQ51" t="s">
        <v>117</v>
      </c>
      <c r="AR51" t="s">
        <v>119</v>
      </c>
      <c r="AS51" t="s">
        <v>117</v>
      </c>
      <c r="AT51" t="s">
        <v>119</v>
      </c>
      <c r="AU51" t="s">
        <v>194</v>
      </c>
      <c r="AV51" t="s">
        <v>251</v>
      </c>
      <c r="AW51" t="s">
        <v>69</v>
      </c>
      <c r="AX51">
        <v>9270</v>
      </c>
      <c r="AY51" t="s">
        <v>353</v>
      </c>
      <c r="AZ51">
        <v>2</v>
      </c>
      <c r="BA51" t="s">
        <v>316</v>
      </c>
      <c r="BB51">
        <v>1</v>
      </c>
      <c r="BC51">
        <v>1</v>
      </c>
      <c r="BE51" t="s">
        <v>68</v>
      </c>
      <c r="BF51">
        <v>-1</v>
      </c>
      <c r="BG51" t="s">
        <v>330</v>
      </c>
      <c r="BI51" t="s">
        <v>117</v>
      </c>
      <c r="BJ51" t="s">
        <v>251</v>
      </c>
      <c r="BK51" t="s">
        <v>69</v>
      </c>
      <c r="BL51">
        <v>0.89423076923076927</v>
      </c>
      <c r="BM51">
        <v>9270</v>
      </c>
      <c r="BN51" t="s">
        <v>119</v>
      </c>
      <c r="BO51" t="s">
        <v>194</v>
      </c>
      <c r="BP51">
        <v>1</v>
      </c>
      <c r="BQ51">
        <v>1935.9839999999999</v>
      </c>
      <c r="BR51">
        <v>7.5874770173595301E-3</v>
      </c>
      <c r="BS51">
        <v>0.36283928922380665</v>
      </c>
      <c r="BT51">
        <v>0.21694394168546849</v>
      </c>
      <c r="BU51">
        <v>18.411000000000001</v>
      </c>
      <c r="BV51" t="s">
        <v>360</v>
      </c>
      <c r="BW51" t="s">
        <v>360</v>
      </c>
      <c r="BX51">
        <v>3</v>
      </c>
      <c r="BY51">
        <v>80</v>
      </c>
      <c r="BZ51">
        <v>1736</v>
      </c>
    </row>
    <row r="52" spans="1:78" ht="16.5">
      <c r="A52" s="109" t="str">
        <f t="shared" si="1"/>
        <v>도영운수</v>
      </c>
      <c r="B52" s="110" t="str">
        <f t="shared" si="2"/>
        <v>전성일</v>
      </c>
      <c r="C52" s="111" t="str">
        <f t="shared" si="3"/>
        <v>D</v>
      </c>
      <c r="D52" s="112">
        <f t="shared" si="4"/>
        <v>0.8216457955638633</v>
      </c>
      <c r="E52" s="113">
        <f t="shared" si="5"/>
        <v>6338</v>
      </c>
      <c r="F52" s="298" t="str">
        <f t="shared" si="6"/>
        <v>65</v>
      </c>
      <c r="G52" s="114" t="str">
        <f t="shared" si="7"/>
        <v>71바5879</v>
      </c>
      <c r="H52" s="115">
        <f t="shared" si="8"/>
        <v>3</v>
      </c>
      <c r="I52" s="116">
        <f t="shared" si="9"/>
        <v>432.42</v>
      </c>
      <c r="J52" s="117">
        <f t="shared" si="10"/>
        <v>1.6097956604502153E-2</v>
      </c>
      <c r="K52" s="117">
        <f t="shared" si="11"/>
        <v>0.45053080382371241</v>
      </c>
      <c r="L52" s="117">
        <f t="shared" si="12"/>
        <v>0.33994727348411263</v>
      </c>
      <c r="M52" s="118">
        <f t="shared" si="13"/>
        <v>14.872999999999999</v>
      </c>
      <c r="N52" s="119">
        <f t="shared" si="14"/>
        <v>1.3875398917718884</v>
      </c>
      <c r="O52" s="119">
        <f t="shared" si="15"/>
        <v>29.138337727209656</v>
      </c>
      <c r="P52" s="228">
        <f t="shared" si="16"/>
        <v>10</v>
      </c>
      <c r="Q52" s="229">
        <f t="shared" si="17"/>
        <v>6</v>
      </c>
      <c r="R52" s="229">
        <f t="shared" si="18"/>
        <v>126</v>
      </c>
      <c r="T52">
        <v>506</v>
      </c>
      <c r="U52">
        <v>6338</v>
      </c>
      <c r="V52" t="s">
        <v>252</v>
      </c>
      <c r="W52">
        <v>432.42</v>
      </c>
      <c r="X52">
        <v>215.077</v>
      </c>
      <c r="Y52">
        <v>2.0110000000000001</v>
      </c>
      <c r="Z52">
        <v>14.872999999999999</v>
      </c>
      <c r="AA52">
        <v>29.903608999999999</v>
      </c>
      <c r="AB52">
        <v>0.48138700000000001</v>
      </c>
      <c r="AC52">
        <v>13.472497000000001</v>
      </c>
      <c r="AD52" s="1">
        <v>147</v>
      </c>
      <c r="AE52">
        <v>6</v>
      </c>
      <c r="AF52">
        <v>126</v>
      </c>
      <c r="AG52">
        <v>73</v>
      </c>
      <c r="AH52">
        <v>14.460461</v>
      </c>
      <c r="AI52">
        <v>971.4</v>
      </c>
      <c r="AJ52">
        <v>0</v>
      </c>
      <c r="AK52">
        <v>10</v>
      </c>
      <c r="AL52">
        <v>14097</v>
      </c>
      <c r="AM52">
        <v>0.8216457955638633</v>
      </c>
      <c r="AN52" t="s">
        <v>67</v>
      </c>
      <c r="AO52">
        <v>254.33099999999999</v>
      </c>
      <c r="AP52" t="s">
        <v>507</v>
      </c>
      <c r="AQ52" t="s">
        <v>117</v>
      </c>
      <c r="AR52" t="s">
        <v>121</v>
      </c>
      <c r="AS52" t="s">
        <v>117</v>
      </c>
      <c r="AT52" t="s">
        <v>121</v>
      </c>
      <c r="AU52" t="s">
        <v>208</v>
      </c>
      <c r="AV52" t="s">
        <v>252</v>
      </c>
      <c r="AW52" t="s">
        <v>67</v>
      </c>
      <c r="AX52">
        <v>6338</v>
      </c>
      <c r="AY52" t="s">
        <v>376</v>
      </c>
      <c r="AZ52">
        <v>1</v>
      </c>
      <c r="BA52" t="s">
        <v>377</v>
      </c>
      <c r="BB52">
        <v>3</v>
      </c>
      <c r="BC52">
        <v>1</v>
      </c>
      <c r="BE52" t="s">
        <v>67</v>
      </c>
      <c r="BF52">
        <v>0</v>
      </c>
      <c r="BG52" t="s">
        <v>308</v>
      </c>
      <c r="BI52" t="s">
        <v>117</v>
      </c>
      <c r="BJ52" t="s">
        <v>252</v>
      </c>
      <c r="BK52" t="s">
        <v>67</v>
      </c>
      <c r="BL52">
        <v>0.8216457955638633</v>
      </c>
      <c r="BM52">
        <v>6338</v>
      </c>
      <c r="BN52" t="s">
        <v>121</v>
      </c>
      <c r="BO52" t="s">
        <v>208</v>
      </c>
      <c r="BP52">
        <v>3</v>
      </c>
      <c r="BQ52">
        <v>432.42</v>
      </c>
      <c r="BR52">
        <v>1.6097956604502153E-2</v>
      </c>
      <c r="BS52">
        <v>0.45053080382371241</v>
      </c>
      <c r="BT52">
        <v>0.33994727348411263</v>
      </c>
      <c r="BU52">
        <v>14.872999999999999</v>
      </c>
      <c r="BV52">
        <v>1.3875398917718884</v>
      </c>
      <c r="BW52">
        <v>29.138337727209656</v>
      </c>
      <c r="BX52">
        <v>10</v>
      </c>
      <c r="BY52">
        <v>6</v>
      </c>
      <c r="BZ52">
        <v>126</v>
      </c>
    </row>
    <row r="53" spans="1:78" ht="16.5">
      <c r="A53" s="125" t="str">
        <f t="shared" si="1"/>
        <v>도영운수</v>
      </c>
      <c r="B53" s="126" t="str">
        <f t="shared" si="2"/>
        <v>전영화</v>
      </c>
      <c r="C53" s="127" t="str">
        <f t="shared" si="3"/>
        <v>D</v>
      </c>
      <c r="D53" s="128">
        <f t="shared" si="4"/>
        <v>0.82958333333333345</v>
      </c>
      <c r="E53" s="129">
        <f t="shared" si="5"/>
        <v>1178</v>
      </c>
      <c r="F53" s="297" t="str">
        <f t="shared" si="6"/>
        <v>65-1</v>
      </c>
      <c r="G53" s="130" t="str">
        <f t="shared" si="7"/>
        <v>71바5891</v>
      </c>
      <c r="H53" s="131">
        <f t="shared" si="8"/>
        <v>1</v>
      </c>
      <c r="I53" s="132">
        <f t="shared" si="9"/>
        <v>2091.8240000000001</v>
      </c>
      <c r="J53" s="133">
        <f t="shared" si="10"/>
        <v>8.1438062393070689E-3</v>
      </c>
      <c r="K53" s="133">
        <f t="shared" si="11"/>
        <v>0.32157326707777106</v>
      </c>
      <c r="L53" s="133">
        <f t="shared" si="12"/>
        <v>0.22564039804495981</v>
      </c>
      <c r="M53" s="134">
        <f t="shared" si="13"/>
        <v>13.766999999999999</v>
      </c>
      <c r="N53" s="135">
        <f t="shared" si="14"/>
        <v>2.5814791301753877</v>
      </c>
      <c r="O53" s="135">
        <f t="shared" si="15"/>
        <v>28.157244586542653</v>
      </c>
      <c r="P53" s="226">
        <f t="shared" si="16"/>
        <v>2</v>
      </c>
      <c r="Q53" s="227">
        <f t="shared" si="17"/>
        <v>54</v>
      </c>
      <c r="R53" s="227">
        <f t="shared" si="18"/>
        <v>589</v>
      </c>
      <c r="T53">
        <v>506</v>
      </c>
      <c r="U53">
        <v>1178</v>
      </c>
      <c r="V53" t="s">
        <v>327</v>
      </c>
      <c r="W53">
        <v>2091.8240000000001</v>
      </c>
      <c r="X53">
        <v>1050.43</v>
      </c>
      <c r="Y53">
        <v>1.9910000000000001</v>
      </c>
      <c r="Z53">
        <v>13.766999999999999</v>
      </c>
      <c r="AA53">
        <v>124.529117</v>
      </c>
      <c r="AB53">
        <v>1.014141</v>
      </c>
      <c r="AC53">
        <v>40.045234999999998</v>
      </c>
      <c r="AD53" s="1">
        <v>472</v>
      </c>
      <c r="AE53">
        <v>54</v>
      </c>
      <c r="AF53">
        <v>589</v>
      </c>
      <c r="AG53">
        <v>71</v>
      </c>
      <c r="AH53">
        <v>16.79787</v>
      </c>
      <c r="AI53">
        <v>696.2</v>
      </c>
      <c r="AJ53">
        <v>0</v>
      </c>
      <c r="AK53">
        <v>2</v>
      </c>
      <c r="AL53">
        <v>495</v>
      </c>
      <c r="AM53">
        <v>0.82958333333333345</v>
      </c>
      <c r="AN53" t="s">
        <v>67</v>
      </c>
      <c r="AO53">
        <v>2091.8240000000001</v>
      </c>
      <c r="AP53" t="s">
        <v>508</v>
      </c>
      <c r="AQ53" t="s">
        <v>117</v>
      </c>
      <c r="AR53" t="s">
        <v>122</v>
      </c>
      <c r="AS53" t="s">
        <v>117</v>
      </c>
      <c r="AT53" t="s">
        <v>122</v>
      </c>
      <c r="AU53" t="s">
        <v>320</v>
      </c>
      <c r="AV53" t="s">
        <v>327</v>
      </c>
      <c r="AW53" t="s">
        <v>67</v>
      </c>
      <c r="AX53">
        <v>1178</v>
      </c>
      <c r="AY53" t="s">
        <v>385</v>
      </c>
      <c r="AZ53">
        <v>2</v>
      </c>
      <c r="BA53" t="s">
        <v>292</v>
      </c>
      <c r="BB53">
        <v>1</v>
      </c>
      <c r="BC53">
        <v>1</v>
      </c>
      <c r="BE53" t="s">
        <v>69</v>
      </c>
      <c r="BF53">
        <v>-1</v>
      </c>
      <c r="BG53" t="s">
        <v>330</v>
      </c>
      <c r="BI53" t="s">
        <v>117</v>
      </c>
      <c r="BJ53" t="s">
        <v>327</v>
      </c>
      <c r="BK53" t="s">
        <v>67</v>
      </c>
      <c r="BL53">
        <v>0.82958333333333345</v>
      </c>
      <c r="BM53">
        <v>1178</v>
      </c>
      <c r="BN53" t="s">
        <v>122</v>
      </c>
      <c r="BO53" t="s">
        <v>320</v>
      </c>
      <c r="BP53">
        <v>1</v>
      </c>
      <c r="BQ53">
        <v>2091.8240000000001</v>
      </c>
      <c r="BR53">
        <v>8.1438062393070689E-3</v>
      </c>
      <c r="BS53">
        <v>0.32157326707777106</v>
      </c>
      <c r="BT53">
        <v>0.22564039804495981</v>
      </c>
      <c r="BU53">
        <v>13.766999999999999</v>
      </c>
      <c r="BV53">
        <v>2.5814791301753877</v>
      </c>
      <c r="BW53">
        <v>28.157244586542653</v>
      </c>
      <c r="BX53">
        <v>2</v>
      </c>
      <c r="BY53">
        <v>54</v>
      </c>
      <c r="BZ53">
        <v>589</v>
      </c>
    </row>
    <row r="54" spans="1:78" ht="16.5">
      <c r="A54" s="109" t="str">
        <f t="shared" si="1"/>
        <v>도영운수</v>
      </c>
      <c r="B54" s="110" t="str">
        <f t="shared" si="2"/>
        <v>전용범</v>
      </c>
      <c r="C54" s="111" t="str">
        <f t="shared" si="3"/>
        <v>D</v>
      </c>
      <c r="D54" s="112">
        <f t="shared" si="4"/>
        <v>0.84166666666666667</v>
      </c>
      <c r="E54" s="113">
        <f t="shared" si="5"/>
        <v>3218</v>
      </c>
      <c r="F54" s="298" t="str">
        <f t="shared" si="6"/>
        <v>65-1</v>
      </c>
      <c r="G54" s="114" t="str">
        <f t="shared" si="7"/>
        <v>71바5889</v>
      </c>
      <c r="H54" s="115">
        <f t="shared" si="8"/>
        <v>1</v>
      </c>
      <c r="I54" s="116">
        <f t="shared" si="9"/>
        <v>2049.4899999999998</v>
      </c>
      <c r="J54" s="117">
        <f t="shared" si="10"/>
        <v>2.6297561728577022E-2</v>
      </c>
      <c r="K54" s="117">
        <f t="shared" si="11"/>
        <v>0.37677294179659709</v>
      </c>
      <c r="L54" s="117">
        <f t="shared" si="12"/>
        <v>0.16931041381026501</v>
      </c>
      <c r="M54" s="118">
        <f t="shared" si="13"/>
        <v>13.113</v>
      </c>
      <c r="N54" s="119">
        <f t="shared" si="14"/>
        <v>0.43913363812460665</v>
      </c>
      <c r="O54" s="119">
        <f t="shared" si="15"/>
        <v>14.540202684570309</v>
      </c>
      <c r="P54" s="228">
        <f t="shared" si="16"/>
        <v>27</v>
      </c>
      <c r="Q54" s="229">
        <f t="shared" si="17"/>
        <v>9</v>
      </c>
      <c r="R54" s="229">
        <f t="shared" si="18"/>
        <v>298</v>
      </c>
      <c r="T54">
        <v>506</v>
      </c>
      <c r="U54">
        <v>3218</v>
      </c>
      <c r="V54" t="s">
        <v>253</v>
      </c>
      <c r="W54">
        <v>2049.4899999999998</v>
      </c>
      <c r="X54">
        <v>1014.494</v>
      </c>
      <c r="Y54">
        <v>2.02</v>
      </c>
      <c r="Z54">
        <v>13.113</v>
      </c>
      <c r="AA54">
        <v>139.42885799999999</v>
      </c>
      <c r="AB54">
        <v>3.666639</v>
      </c>
      <c r="AC54">
        <v>52.533020999999998</v>
      </c>
      <c r="AD54" s="1">
        <v>347</v>
      </c>
      <c r="AE54">
        <v>9</v>
      </c>
      <c r="AF54">
        <v>298</v>
      </c>
      <c r="AG54">
        <v>70</v>
      </c>
      <c r="AH54">
        <v>14.69918</v>
      </c>
      <c r="AI54">
        <v>559.79999999999995</v>
      </c>
      <c r="AJ54">
        <v>0</v>
      </c>
      <c r="AK54">
        <v>27</v>
      </c>
      <c r="AL54">
        <v>5206</v>
      </c>
      <c r="AM54">
        <v>0.84166666666666667</v>
      </c>
      <c r="AN54" t="s">
        <v>67</v>
      </c>
      <c r="AO54">
        <v>2049.4899999999998</v>
      </c>
      <c r="AP54" t="s">
        <v>509</v>
      </c>
      <c r="AQ54" t="s">
        <v>117</v>
      </c>
      <c r="AR54" t="s">
        <v>122</v>
      </c>
      <c r="AS54" t="s">
        <v>117</v>
      </c>
      <c r="AT54" t="s">
        <v>122</v>
      </c>
      <c r="AU54" t="s">
        <v>217</v>
      </c>
      <c r="AV54" t="s">
        <v>253</v>
      </c>
      <c r="AW54" t="s">
        <v>67</v>
      </c>
      <c r="AX54">
        <v>3218</v>
      </c>
      <c r="AY54" t="s">
        <v>385</v>
      </c>
      <c r="AZ54">
        <v>1</v>
      </c>
      <c r="BA54" t="s">
        <v>296</v>
      </c>
      <c r="BB54">
        <v>1</v>
      </c>
      <c r="BC54">
        <v>1</v>
      </c>
      <c r="BE54" t="s">
        <v>67</v>
      </c>
      <c r="BF54">
        <v>0</v>
      </c>
      <c r="BG54" t="s">
        <v>308</v>
      </c>
      <c r="BI54" t="s">
        <v>117</v>
      </c>
      <c r="BJ54" t="s">
        <v>253</v>
      </c>
      <c r="BK54" t="s">
        <v>67</v>
      </c>
      <c r="BL54">
        <v>0.84166666666666667</v>
      </c>
      <c r="BM54">
        <v>3218</v>
      </c>
      <c r="BN54" t="s">
        <v>122</v>
      </c>
      <c r="BO54" t="s">
        <v>217</v>
      </c>
      <c r="BP54">
        <v>1</v>
      </c>
      <c r="BQ54">
        <v>2049.4899999999998</v>
      </c>
      <c r="BR54">
        <v>2.6297561728577022E-2</v>
      </c>
      <c r="BS54">
        <v>0.37677294179659709</v>
      </c>
      <c r="BT54">
        <v>0.16931041381026501</v>
      </c>
      <c r="BU54">
        <v>13.113</v>
      </c>
      <c r="BV54">
        <v>0.43913363812460665</v>
      </c>
      <c r="BW54">
        <v>14.540202684570309</v>
      </c>
      <c r="BX54">
        <v>27</v>
      </c>
      <c r="BY54">
        <v>9</v>
      </c>
      <c r="BZ54">
        <v>298</v>
      </c>
    </row>
    <row r="55" spans="1:78" ht="16.5">
      <c r="A55" s="125" t="str">
        <f t="shared" si="1"/>
        <v>도영운수</v>
      </c>
      <c r="B55" s="126" t="str">
        <f t="shared" si="2"/>
        <v>정국채</v>
      </c>
      <c r="C55" s="127" t="str">
        <f t="shared" si="3"/>
        <v>F</v>
      </c>
      <c r="D55" s="128">
        <f t="shared" si="4"/>
        <v>0.7745833333333334</v>
      </c>
      <c r="E55" s="129">
        <f t="shared" si="5"/>
        <v>9974</v>
      </c>
      <c r="F55" s="297" t="str">
        <f t="shared" si="6"/>
        <v>65-1</v>
      </c>
      <c r="G55" s="130" t="str">
        <f t="shared" si="7"/>
        <v>71바5883</v>
      </c>
      <c r="H55" s="131">
        <f t="shared" si="8"/>
        <v>1</v>
      </c>
      <c r="I55" s="132">
        <f t="shared" si="9"/>
        <v>2370.6669999999999</v>
      </c>
      <c r="J55" s="133">
        <f t="shared" si="10"/>
        <v>5.4287824136144629E-2</v>
      </c>
      <c r="K55" s="133">
        <f t="shared" si="11"/>
        <v>0.37480063854876955</v>
      </c>
      <c r="L55" s="133">
        <f t="shared" si="12"/>
        <v>0.19783461785227532</v>
      </c>
      <c r="M55" s="134">
        <f t="shared" si="13"/>
        <v>13.868</v>
      </c>
      <c r="N55" s="135">
        <f t="shared" si="14"/>
        <v>2.2778399496850463</v>
      </c>
      <c r="O55" s="135">
        <f t="shared" si="15"/>
        <v>37.499994727222337</v>
      </c>
      <c r="P55" s="226">
        <f t="shared" si="16"/>
        <v>29</v>
      </c>
      <c r="Q55" s="227">
        <f t="shared" si="17"/>
        <v>54</v>
      </c>
      <c r="R55" s="227">
        <f t="shared" si="18"/>
        <v>889</v>
      </c>
      <c r="T55">
        <v>506</v>
      </c>
      <c r="U55">
        <v>9974</v>
      </c>
      <c r="V55" t="s">
        <v>303</v>
      </c>
      <c r="W55">
        <v>2370.6669999999999</v>
      </c>
      <c r="X55">
        <v>1275.45</v>
      </c>
      <c r="Y55">
        <v>1.859</v>
      </c>
      <c r="Z55">
        <v>13.868</v>
      </c>
      <c r="AA55">
        <v>170.234139</v>
      </c>
      <c r="AB55">
        <v>9.2416409999999996</v>
      </c>
      <c r="AC55">
        <v>63.803863999999997</v>
      </c>
      <c r="AD55" s="1">
        <v>469</v>
      </c>
      <c r="AE55">
        <v>54</v>
      </c>
      <c r="AF55">
        <v>889</v>
      </c>
      <c r="AG55">
        <v>73</v>
      </c>
      <c r="AH55">
        <v>13.925919</v>
      </c>
      <c r="AI55">
        <v>1699.7</v>
      </c>
      <c r="AJ55">
        <v>0</v>
      </c>
      <c r="AK55">
        <v>29</v>
      </c>
      <c r="AL55">
        <v>19776</v>
      </c>
      <c r="AM55">
        <v>0.7745833333333334</v>
      </c>
      <c r="AN55" t="s">
        <v>70</v>
      </c>
      <c r="AO55">
        <v>2370.6669999999999</v>
      </c>
      <c r="AP55" t="s">
        <v>510</v>
      </c>
      <c r="AQ55" t="s">
        <v>117</v>
      </c>
      <c r="AR55" t="s">
        <v>122</v>
      </c>
      <c r="AS55" t="s">
        <v>117</v>
      </c>
      <c r="AT55" t="s">
        <v>122</v>
      </c>
      <c r="AU55" t="s">
        <v>216</v>
      </c>
      <c r="AV55" t="s">
        <v>303</v>
      </c>
      <c r="AW55" t="s">
        <v>70</v>
      </c>
      <c r="AX55">
        <v>9974</v>
      </c>
      <c r="AY55" t="s">
        <v>370</v>
      </c>
      <c r="AZ55">
        <v>2</v>
      </c>
      <c r="BA55" t="s">
        <v>293</v>
      </c>
      <c r="BB55">
        <v>1</v>
      </c>
      <c r="BC55">
        <v>1</v>
      </c>
      <c r="BE55" t="s">
        <v>70</v>
      </c>
      <c r="BF55">
        <v>0</v>
      </c>
      <c r="BG55" t="s">
        <v>308</v>
      </c>
      <c r="BI55" t="s">
        <v>117</v>
      </c>
      <c r="BJ55" t="s">
        <v>303</v>
      </c>
      <c r="BK55" t="s">
        <v>70</v>
      </c>
      <c r="BL55">
        <v>0.7745833333333334</v>
      </c>
      <c r="BM55">
        <v>9974</v>
      </c>
      <c r="BN55" t="s">
        <v>122</v>
      </c>
      <c r="BO55" t="s">
        <v>216</v>
      </c>
      <c r="BP55">
        <v>1</v>
      </c>
      <c r="BQ55">
        <v>2370.6669999999999</v>
      </c>
      <c r="BR55">
        <v>5.4287824136144629E-2</v>
      </c>
      <c r="BS55">
        <v>0.37480063854876955</v>
      </c>
      <c r="BT55">
        <v>0.19783461785227532</v>
      </c>
      <c r="BU55">
        <v>13.868</v>
      </c>
      <c r="BV55">
        <v>2.2778399496850463</v>
      </c>
      <c r="BW55">
        <v>37.499994727222337</v>
      </c>
      <c r="BX55">
        <v>29</v>
      </c>
      <c r="BY55">
        <v>54</v>
      </c>
      <c r="BZ55">
        <v>889</v>
      </c>
    </row>
    <row r="56" spans="1:78" ht="16.5">
      <c r="A56" s="109" t="str">
        <f t="shared" si="1"/>
        <v>도영운수</v>
      </c>
      <c r="B56" s="110" t="str">
        <f t="shared" si="2"/>
        <v>정원</v>
      </c>
      <c r="C56" s="111" t="str">
        <f t="shared" si="3"/>
        <v>D</v>
      </c>
      <c r="D56" s="112">
        <f t="shared" si="4"/>
        <v>0.8182431291714285</v>
      </c>
      <c r="E56" s="113">
        <f t="shared" si="5"/>
        <v>864</v>
      </c>
      <c r="F56" s="298" t="str">
        <f t="shared" si="6"/>
        <v>55</v>
      </c>
      <c r="G56" s="114" t="str">
        <f t="shared" si="7"/>
        <v>71바5900</v>
      </c>
      <c r="H56" s="115">
        <f t="shared" si="8"/>
        <v>2</v>
      </c>
      <c r="I56" s="116">
        <f t="shared" si="9"/>
        <v>428.197</v>
      </c>
      <c r="J56" s="117">
        <f t="shared" si="10"/>
        <v>2.3777046273367027E-2</v>
      </c>
      <c r="K56" s="117">
        <f t="shared" si="11"/>
        <v>0.37182553162499316</v>
      </c>
      <c r="L56" s="117">
        <f t="shared" si="12"/>
        <v>0.30593395096182363</v>
      </c>
      <c r="M56" s="118">
        <f t="shared" si="13"/>
        <v>17.125</v>
      </c>
      <c r="N56" s="119" t="str">
        <f t="shared" si="14"/>
        <v>-</v>
      </c>
      <c r="O56" s="119" t="str">
        <f t="shared" si="15"/>
        <v>-</v>
      </c>
      <c r="P56" s="228">
        <f t="shared" si="16"/>
        <v>0</v>
      </c>
      <c r="Q56" s="229">
        <f t="shared" si="17"/>
        <v>5</v>
      </c>
      <c r="R56" s="229">
        <f t="shared" si="18"/>
        <v>525</v>
      </c>
      <c r="T56">
        <v>506</v>
      </c>
      <c r="U56">
        <v>864</v>
      </c>
      <c r="V56" t="s">
        <v>254</v>
      </c>
      <c r="W56">
        <v>428.197</v>
      </c>
      <c r="X56">
        <v>237.89</v>
      </c>
      <c r="Y56">
        <v>1.8</v>
      </c>
      <c r="Z56">
        <v>17.125</v>
      </c>
      <c r="AA56">
        <v>25.584717000000001</v>
      </c>
      <c r="AB56">
        <v>0.60832900000000001</v>
      </c>
      <c r="AC56">
        <v>9.5130510000000008</v>
      </c>
      <c r="AD56" s="1">
        <v>131</v>
      </c>
      <c r="AE56">
        <v>5</v>
      </c>
      <c r="AF56">
        <v>525</v>
      </c>
      <c r="AG56">
        <v>73</v>
      </c>
      <c r="AH56">
        <v>16.736436000000001</v>
      </c>
      <c r="AI56">
        <v>444.2</v>
      </c>
      <c r="AJ56">
        <v>0</v>
      </c>
      <c r="AK56">
        <v>0</v>
      </c>
      <c r="AL56">
        <v>0</v>
      </c>
      <c r="AM56">
        <v>0.8182431291714285</v>
      </c>
      <c r="AN56" t="s">
        <v>67</v>
      </c>
      <c r="AO56">
        <v>314.10599999999999</v>
      </c>
      <c r="AP56" t="s">
        <v>511</v>
      </c>
      <c r="AQ56" t="s">
        <v>117</v>
      </c>
      <c r="AR56" t="s">
        <v>120</v>
      </c>
      <c r="AS56" t="s">
        <v>117</v>
      </c>
      <c r="AT56" t="s">
        <v>120</v>
      </c>
      <c r="AU56" t="s">
        <v>204</v>
      </c>
      <c r="AV56" t="s">
        <v>254</v>
      </c>
      <c r="AW56" t="s">
        <v>67</v>
      </c>
      <c r="AX56">
        <v>864</v>
      </c>
      <c r="AY56" t="s">
        <v>380</v>
      </c>
      <c r="AZ56">
        <v>4</v>
      </c>
      <c r="BA56" t="s">
        <v>413</v>
      </c>
      <c r="BB56">
        <v>2</v>
      </c>
      <c r="BC56">
        <v>1</v>
      </c>
      <c r="BE56" t="s">
        <v>67</v>
      </c>
      <c r="BF56">
        <v>0</v>
      </c>
      <c r="BG56" t="s">
        <v>308</v>
      </c>
      <c r="BI56" t="s">
        <v>117</v>
      </c>
      <c r="BJ56" t="s">
        <v>254</v>
      </c>
      <c r="BK56" t="s">
        <v>67</v>
      </c>
      <c r="BL56">
        <v>0.8182431291714285</v>
      </c>
      <c r="BM56">
        <v>864</v>
      </c>
      <c r="BN56" t="s">
        <v>120</v>
      </c>
      <c r="BO56" t="s">
        <v>204</v>
      </c>
      <c r="BP56">
        <v>2</v>
      </c>
      <c r="BQ56">
        <v>428.197</v>
      </c>
      <c r="BR56">
        <v>2.3777046273367027E-2</v>
      </c>
      <c r="BS56">
        <v>0.37182553162499316</v>
      </c>
      <c r="BT56">
        <v>0.30593395096182363</v>
      </c>
      <c r="BU56">
        <v>17.125</v>
      </c>
      <c r="BV56" t="s">
        <v>360</v>
      </c>
      <c r="BW56" t="s">
        <v>360</v>
      </c>
      <c r="BX56">
        <v>0</v>
      </c>
      <c r="BY56">
        <v>5</v>
      </c>
      <c r="BZ56">
        <v>525</v>
      </c>
    </row>
    <row r="57" spans="1:78" ht="16.5">
      <c r="A57" s="125" t="str">
        <f t="shared" si="1"/>
        <v>도영운수</v>
      </c>
      <c r="B57" s="126" t="str">
        <f t="shared" si="2"/>
        <v>정정훈</v>
      </c>
      <c r="C57" s="127" t="str">
        <f t="shared" si="3"/>
        <v>B</v>
      </c>
      <c r="D57" s="128">
        <f t="shared" si="4"/>
        <v>0.9035157293348236</v>
      </c>
      <c r="E57" s="129">
        <f t="shared" si="5"/>
        <v>3787</v>
      </c>
      <c r="F57" s="297" t="str">
        <f t="shared" si="6"/>
        <v>523</v>
      </c>
      <c r="G57" s="130" t="str">
        <f t="shared" si="7"/>
        <v>71바5859</v>
      </c>
      <c r="H57" s="131">
        <f t="shared" si="8"/>
        <v>5</v>
      </c>
      <c r="I57" s="132">
        <f t="shared" si="9"/>
        <v>3396.8149999999996</v>
      </c>
      <c r="J57" s="133">
        <f t="shared" si="10"/>
        <v>4.4701194904017333E-2</v>
      </c>
      <c r="K57" s="133">
        <f t="shared" si="11"/>
        <v>0.33873738994285857</v>
      </c>
      <c r="L57" s="133">
        <f t="shared" si="12"/>
        <v>0.2449353291244887</v>
      </c>
      <c r="M57" s="134">
        <f t="shared" si="13"/>
        <v>16.716999999999999</v>
      </c>
      <c r="N57" s="135">
        <f t="shared" si="14"/>
        <v>1.9679809499444048</v>
      </c>
      <c r="O57" s="135">
        <f t="shared" si="15"/>
        <v>24.927758699295794</v>
      </c>
      <c r="P57" s="226">
        <f t="shared" si="16"/>
        <v>24</v>
      </c>
      <c r="Q57" s="227">
        <f t="shared" si="17"/>
        <v>232</v>
      </c>
      <c r="R57" s="227">
        <f t="shared" si="18"/>
        <v>2801</v>
      </c>
      <c r="T57">
        <v>506</v>
      </c>
      <c r="U57">
        <v>3787</v>
      </c>
      <c r="V57" t="s">
        <v>280</v>
      </c>
      <c r="W57">
        <v>3396.8150000000001</v>
      </c>
      <c r="X57">
        <v>1474.096</v>
      </c>
      <c r="Y57">
        <v>2.3039999999999998</v>
      </c>
      <c r="Z57">
        <v>16.716999999999999</v>
      </c>
      <c r="AA57">
        <v>211.906058</v>
      </c>
      <c r="AB57">
        <v>9.4724540000000008</v>
      </c>
      <c r="AC57">
        <v>71.780505000000005</v>
      </c>
      <c r="AD57" s="1">
        <v>832</v>
      </c>
      <c r="AE57">
        <v>232</v>
      </c>
      <c r="AF57">
        <v>2801</v>
      </c>
      <c r="AG57">
        <v>74</v>
      </c>
      <c r="AH57">
        <v>16.029814999999999</v>
      </c>
      <c r="AI57">
        <v>1197.8</v>
      </c>
      <c r="AJ57">
        <v>0</v>
      </c>
      <c r="AK57">
        <v>24</v>
      </c>
      <c r="AL57">
        <v>6344</v>
      </c>
      <c r="AM57">
        <v>0.9035157293348236</v>
      </c>
      <c r="AN57" t="s">
        <v>68</v>
      </c>
      <c r="AO57">
        <v>2787.0529999999999</v>
      </c>
      <c r="AP57" t="s">
        <v>512</v>
      </c>
      <c r="AQ57" t="s">
        <v>117</v>
      </c>
      <c r="AR57" t="s">
        <v>119</v>
      </c>
      <c r="AS57" t="s">
        <v>117</v>
      </c>
      <c r="AT57" t="s">
        <v>119</v>
      </c>
      <c r="AU57" t="s">
        <v>192</v>
      </c>
      <c r="AV57" t="s">
        <v>280</v>
      </c>
      <c r="AW57" t="s">
        <v>68</v>
      </c>
      <c r="AX57">
        <v>3787</v>
      </c>
      <c r="AY57" t="s">
        <v>358</v>
      </c>
      <c r="AZ57">
        <v>4</v>
      </c>
      <c r="BA57" t="s">
        <v>415</v>
      </c>
      <c r="BB57">
        <v>5</v>
      </c>
      <c r="BC57">
        <v>1</v>
      </c>
      <c r="BE57" t="s">
        <v>67</v>
      </c>
      <c r="BF57">
        <v>2</v>
      </c>
      <c r="BG57" t="s">
        <v>306</v>
      </c>
      <c r="BI57" t="s">
        <v>117</v>
      </c>
      <c r="BJ57" t="s">
        <v>280</v>
      </c>
      <c r="BK57" t="s">
        <v>68</v>
      </c>
      <c r="BL57">
        <v>0.9035157293348236</v>
      </c>
      <c r="BM57">
        <v>3787</v>
      </c>
      <c r="BN57" t="s">
        <v>119</v>
      </c>
      <c r="BO57" t="s">
        <v>192</v>
      </c>
      <c r="BP57">
        <v>5</v>
      </c>
      <c r="BQ57">
        <v>3396.8149999999996</v>
      </c>
      <c r="BR57">
        <v>4.4701194904017333E-2</v>
      </c>
      <c r="BS57">
        <v>0.33873738994285857</v>
      </c>
      <c r="BT57">
        <v>0.24493532912448868</v>
      </c>
      <c r="BU57">
        <v>16.716999999999999</v>
      </c>
      <c r="BV57">
        <v>1.9679809499444048</v>
      </c>
      <c r="BW57">
        <v>24.927758699295794</v>
      </c>
      <c r="BX57">
        <v>24</v>
      </c>
      <c r="BY57">
        <v>232</v>
      </c>
      <c r="BZ57">
        <v>2801</v>
      </c>
    </row>
    <row r="58" spans="1:78" ht="16.5">
      <c r="A58" s="109" t="str">
        <f t="shared" si="1"/>
        <v>도영운수</v>
      </c>
      <c r="B58" s="110" t="str">
        <f t="shared" si="2"/>
        <v>정진권</v>
      </c>
      <c r="C58" s="111" t="str">
        <f t="shared" si="3"/>
        <v>S</v>
      </c>
      <c r="D58" s="112">
        <f t="shared" si="4"/>
        <v>1.0096153846153846</v>
      </c>
      <c r="E58" s="113">
        <f t="shared" si="5"/>
        <v>6998</v>
      </c>
      <c r="F58" s="298" t="str">
        <f t="shared" si="6"/>
        <v>35</v>
      </c>
      <c r="G58" s="114" t="str">
        <f t="shared" si="7"/>
        <v>71바5852</v>
      </c>
      <c r="H58" s="115">
        <f t="shared" si="8"/>
        <v>1</v>
      </c>
      <c r="I58" s="116">
        <f t="shared" si="9"/>
        <v>1144.6859999999999</v>
      </c>
      <c r="J58" s="117">
        <f t="shared" si="10"/>
        <v>8.7893606784450636E-3</v>
      </c>
      <c r="K58" s="117">
        <f t="shared" si="11"/>
        <v>0.31400067601588172</v>
      </c>
      <c r="L58" s="117">
        <f t="shared" si="12"/>
        <v>0.13278750679225571</v>
      </c>
      <c r="M58" s="118">
        <f t="shared" si="13"/>
        <v>11.523999999999999</v>
      </c>
      <c r="N58" s="119">
        <f t="shared" si="14"/>
        <v>8.7360201837010334E-2</v>
      </c>
      <c r="O58" s="119">
        <f t="shared" si="15"/>
        <v>7.0761763487978371</v>
      </c>
      <c r="P58" s="228">
        <f t="shared" si="16"/>
        <v>1</v>
      </c>
      <c r="Q58" s="229">
        <f t="shared" si="17"/>
        <v>1</v>
      </c>
      <c r="R58" s="229">
        <f t="shared" si="18"/>
        <v>81</v>
      </c>
      <c r="T58">
        <v>506</v>
      </c>
      <c r="U58">
        <v>6998</v>
      </c>
      <c r="V58" t="s">
        <v>255</v>
      </c>
      <c r="W58">
        <v>1144.6859999999999</v>
      </c>
      <c r="X58">
        <v>436.05799999999999</v>
      </c>
      <c r="Y58">
        <v>2.625</v>
      </c>
      <c r="Z58">
        <v>11.523999999999999</v>
      </c>
      <c r="AA58">
        <v>56.315244999999997</v>
      </c>
      <c r="AB58">
        <v>0.494975</v>
      </c>
      <c r="AC58">
        <v>17.683025000000001</v>
      </c>
      <c r="AD58" s="1">
        <v>152</v>
      </c>
      <c r="AE58">
        <v>1</v>
      </c>
      <c r="AF58">
        <v>81</v>
      </c>
      <c r="AG58">
        <v>69</v>
      </c>
      <c r="AH58">
        <v>20.326395999999999</v>
      </c>
      <c r="AI58">
        <v>178.4</v>
      </c>
      <c r="AJ58">
        <v>0</v>
      </c>
      <c r="AK58">
        <v>1</v>
      </c>
      <c r="AL58">
        <v>15</v>
      </c>
      <c r="AM58">
        <v>1.0096153846153846</v>
      </c>
      <c r="AN58" t="s">
        <v>71</v>
      </c>
      <c r="AO58">
        <v>1144.6859999999999</v>
      </c>
      <c r="AP58" t="s">
        <v>513</v>
      </c>
      <c r="AQ58" t="s">
        <v>117</v>
      </c>
      <c r="AR58" t="s">
        <v>118</v>
      </c>
      <c r="AS58" t="s">
        <v>117</v>
      </c>
      <c r="AT58" t="s">
        <v>118</v>
      </c>
      <c r="AU58" t="s">
        <v>175</v>
      </c>
      <c r="AV58" t="s">
        <v>255</v>
      </c>
      <c r="AW58" t="s">
        <v>71</v>
      </c>
      <c r="AX58">
        <v>6998</v>
      </c>
      <c r="AY58" t="s">
        <v>371</v>
      </c>
      <c r="AZ58">
        <v>3</v>
      </c>
      <c r="BA58" t="s">
        <v>514</v>
      </c>
      <c r="BB58">
        <v>1</v>
      </c>
      <c r="BC58">
        <v>1</v>
      </c>
      <c r="BE58" t="s">
        <v>69</v>
      </c>
      <c r="BF58">
        <v>3</v>
      </c>
      <c r="BG58" t="s">
        <v>306</v>
      </c>
      <c r="BI58" t="s">
        <v>117</v>
      </c>
      <c r="BJ58" t="s">
        <v>255</v>
      </c>
      <c r="BK58" t="s">
        <v>71</v>
      </c>
      <c r="BL58">
        <v>1.0096153846153846</v>
      </c>
      <c r="BM58">
        <v>6998</v>
      </c>
      <c r="BN58" t="s">
        <v>118</v>
      </c>
      <c r="BO58" t="s">
        <v>175</v>
      </c>
      <c r="BP58">
        <v>1</v>
      </c>
      <c r="BQ58">
        <v>1144.6859999999999</v>
      </c>
      <c r="BR58">
        <v>8.7893606784450636E-3</v>
      </c>
      <c r="BS58">
        <v>0.31400067601588172</v>
      </c>
      <c r="BT58">
        <v>0.13278750679225571</v>
      </c>
      <c r="BU58">
        <v>11.523999999999999</v>
      </c>
      <c r="BV58">
        <v>8.7360201837010334E-2</v>
      </c>
      <c r="BW58">
        <v>7.0761763487978371</v>
      </c>
      <c r="BX58">
        <v>1</v>
      </c>
      <c r="BY58">
        <v>1</v>
      </c>
      <c r="BZ58">
        <v>81</v>
      </c>
    </row>
    <row r="59" spans="1:78" ht="16.5">
      <c r="A59" s="125" t="str">
        <f t="shared" si="1"/>
        <v>도영운수</v>
      </c>
      <c r="B59" s="126" t="str">
        <f t="shared" si="2"/>
        <v>정해원</v>
      </c>
      <c r="C59" s="127" t="str">
        <f t="shared" si="3"/>
        <v>F</v>
      </c>
      <c r="D59" s="128">
        <f t="shared" si="4"/>
        <v>0.78981418440168394</v>
      </c>
      <c r="E59" s="129">
        <f t="shared" si="5"/>
        <v>469</v>
      </c>
      <c r="F59" s="297" t="str">
        <f t="shared" si="6"/>
        <v>523</v>
      </c>
      <c r="G59" s="130" t="str">
        <f t="shared" si="7"/>
        <v>71바5894</v>
      </c>
      <c r="H59" s="131">
        <f t="shared" si="8"/>
        <v>2</v>
      </c>
      <c r="I59" s="132">
        <f t="shared" si="9"/>
        <v>965.40499999999997</v>
      </c>
      <c r="J59" s="133">
        <f t="shared" si="10"/>
        <v>7.4105623539565072E-3</v>
      </c>
      <c r="K59" s="133">
        <f t="shared" si="11"/>
        <v>0.379410110048025</v>
      </c>
      <c r="L59" s="133">
        <f t="shared" si="12"/>
        <v>0.3646138149274139</v>
      </c>
      <c r="M59" s="134">
        <f t="shared" si="13"/>
        <v>20.529</v>
      </c>
      <c r="N59" s="135" t="str">
        <f t="shared" si="14"/>
        <v>-</v>
      </c>
      <c r="O59" s="135" t="str">
        <f t="shared" si="15"/>
        <v>-</v>
      </c>
      <c r="P59" s="226">
        <f t="shared" si="16"/>
        <v>2</v>
      </c>
      <c r="Q59" s="227">
        <f t="shared" si="17"/>
        <v>52</v>
      </c>
      <c r="R59" s="227">
        <f t="shared" si="18"/>
        <v>1669</v>
      </c>
      <c r="T59">
        <v>506</v>
      </c>
      <c r="U59">
        <v>469</v>
      </c>
      <c r="V59" t="s">
        <v>275</v>
      </c>
      <c r="W59">
        <v>965.40499999999997</v>
      </c>
      <c r="X59">
        <v>473.721</v>
      </c>
      <c r="Y59">
        <v>2.0379999999999998</v>
      </c>
      <c r="Z59">
        <v>20.529</v>
      </c>
      <c r="AA59">
        <v>55.024704</v>
      </c>
      <c r="AB59">
        <v>0.40776400000000002</v>
      </c>
      <c r="AC59">
        <v>20.876929000000001</v>
      </c>
      <c r="AD59" s="1">
        <v>352</v>
      </c>
      <c r="AE59">
        <v>52</v>
      </c>
      <c r="AF59">
        <v>1669</v>
      </c>
      <c r="AG59">
        <v>78</v>
      </c>
      <c r="AH59">
        <v>17.544937000000001</v>
      </c>
      <c r="AI59">
        <v>1155.0999999999999</v>
      </c>
      <c r="AJ59">
        <v>0</v>
      </c>
      <c r="AK59">
        <v>2</v>
      </c>
      <c r="AL59">
        <v>56</v>
      </c>
      <c r="AM59">
        <v>0.78981418440168394</v>
      </c>
      <c r="AN59" t="s">
        <v>70</v>
      </c>
      <c r="AO59">
        <v>554.02599999999995</v>
      </c>
      <c r="AP59" t="s">
        <v>515</v>
      </c>
      <c r="AQ59" t="s">
        <v>117</v>
      </c>
      <c r="AR59" t="s">
        <v>119</v>
      </c>
      <c r="AS59" t="s">
        <v>117</v>
      </c>
      <c r="AT59" t="s">
        <v>119</v>
      </c>
      <c r="AU59" t="s">
        <v>197</v>
      </c>
      <c r="AV59" t="s">
        <v>275</v>
      </c>
      <c r="AW59" t="s">
        <v>70</v>
      </c>
      <c r="AX59">
        <v>469</v>
      </c>
      <c r="AY59" t="s">
        <v>354</v>
      </c>
      <c r="AZ59">
        <v>2</v>
      </c>
      <c r="BA59" t="s">
        <v>285</v>
      </c>
      <c r="BB59">
        <v>2</v>
      </c>
      <c r="BC59">
        <v>1</v>
      </c>
      <c r="BE59" t="s">
        <v>70</v>
      </c>
      <c r="BF59">
        <v>0</v>
      </c>
      <c r="BG59" t="s">
        <v>308</v>
      </c>
      <c r="BI59" t="s">
        <v>117</v>
      </c>
      <c r="BJ59" t="s">
        <v>275</v>
      </c>
      <c r="BK59" t="s">
        <v>70</v>
      </c>
      <c r="BL59">
        <v>0.78981418440168394</v>
      </c>
      <c r="BM59">
        <v>469</v>
      </c>
      <c r="BN59" t="s">
        <v>119</v>
      </c>
      <c r="BO59" t="s">
        <v>197</v>
      </c>
      <c r="BP59">
        <v>2</v>
      </c>
      <c r="BQ59">
        <v>965.40499999999997</v>
      </c>
      <c r="BR59">
        <v>7.4105623539565072E-3</v>
      </c>
      <c r="BS59">
        <v>0.379410110048025</v>
      </c>
      <c r="BT59">
        <v>0.3646138149274139</v>
      </c>
      <c r="BU59">
        <v>20.529</v>
      </c>
      <c r="BV59" t="s">
        <v>360</v>
      </c>
      <c r="BW59" t="s">
        <v>360</v>
      </c>
      <c r="BX59">
        <v>2</v>
      </c>
      <c r="BY59">
        <v>52</v>
      </c>
      <c r="BZ59">
        <v>1669</v>
      </c>
    </row>
    <row r="60" spans="1:78" ht="16.5">
      <c r="A60" s="109" t="str">
        <f t="shared" si="1"/>
        <v>도영운수</v>
      </c>
      <c r="B60" s="110" t="str">
        <f t="shared" si="2"/>
        <v>정현수</v>
      </c>
      <c r="C60" s="111" t="str">
        <f t="shared" si="3"/>
        <v>D</v>
      </c>
      <c r="D60" s="112">
        <f t="shared" si="4"/>
        <v>0.83550694733780095</v>
      </c>
      <c r="E60" s="113">
        <f t="shared" si="5"/>
        <v>5970</v>
      </c>
      <c r="F60" s="298" t="str">
        <f t="shared" si="6"/>
        <v>55</v>
      </c>
      <c r="G60" s="114" t="str">
        <f t="shared" si="7"/>
        <v>71바5890</v>
      </c>
      <c r="H60" s="115">
        <f t="shared" si="8"/>
        <v>4</v>
      </c>
      <c r="I60" s="116">
        <f t="shared" si="9"/>
        <v>6707.9389999999994</v>
      </c>
      <c r="J60" s="117">
        <f t="shared" si="10"/>
        <v>4.8557043998014117E-2</v>
      </c>
      <c r="K60" s="117">
        <f t="shared" si="11"/>
        <v>0.37756589566361126</v>
      </c>
      <c r="L60" s="117">
        <f t="shared" si="12"/>
        <v>0.24210118786112994</v>
      </c>
      <c r="M60" s="118">
        <f t="shared" si="13"/>
        <v>17.545000000000002</v>
      </c>
      <c r="N60" s="119">
        <f t="shared" si="14"/>
        <v>8.003986782194497</v>
      </c>
      <c r="O60" s="119">
        <f t="shared" si="15"/>
        <v>65.335711108954172</v>
      </c>
      <c r="P60" s="228">
        <f t="shared" si="16"/>
        <v>39</v>
      </c>
      <c r="Q60" s="229">
        <f t="shared" si="17"/>
        <v>416</v>
      </c>
      <c r="R60" s="229">
        <f t="shared" si="18"/>
        <v>5387</v>
      </c>
      <c r="T60">
        <v>506</v>
      </c>
      <c r="U60">
        <v>5970</v>
      </c>
      <c r="V60" t="s">
        <v>256</v>
      </c>
      <c r="W60">
        <v>6707.9390000000003</v>
      </c>
      <c r="X60">
        <v>3662.9209999999998</v>
      </c>
      <c r="Y60">
        <v>1.831</v>
      </c>
      <c r="Z60">
        <v>17.545000000000002</v>
      </c>
      <c r="AA60">
        <v>414.45352400000002</v>
      </c>
      <c r="AB60">
        <v>20.124638000000001</v>
      </c>
      <c r="AC60">
        <v>156.48351600000001</v>
      </c>
      <c r="AD60" s="1">
        <v>1624</v>
      </c>
      <c r="AE60">
        <v>416</v>
      </c>
      <c r="AF60">
        <v>5387</v>
      </c>
      <c r="AG60">
        <v>77</v>
      </c>
      <c r="AH60">
        <v>16.185020999999999</v>
      </c>
      <c r="AI60">
        <v>10112.9</v>
      </c>
      <c r="AJ60">
        <v>0</v>
      </c>
      <c r="AK60">
        <v>39</v>
      </c>
      <c r="AL60">
        <v>27306</v>
      </c>
      <c r="AM60">
        <v>0.83550694733780095</v>
      </c>
      <c r="AN60" t="s">
        <v>67</v>
      </c>
      <c r="AO60">
        <v>2501.9720000000002</v>
      </c>
      <c r="AP60" t="s">
        <v>516</v>
      </c>
      <c r="AQ60" t="s">
        <v>117</v>
      </c>
      <c r="AR60" t="s">
        <v>120</v>
      </c>
      <c r="AS60" t="s">
        <v>117</v>
      </c>
      <c r="AT60" t="s">
        <v>120</v>
      </c>
      <c r="AU60" t="s">
        <v>278</v>
      </c>
      <c r="AV60" t="s">
        <v>256</v>
      </c>
      <c r="AW60" t="s">
        <v>67</v>
      </c>
      <c r="AX60">
        <v>5970</v>
      </c>
      <c r="AY60" t="s">
        <v>380</v>
      </c>
      <c r="AZ60">
        <v>1</v>
      </c>
      <c r="BA60" t="s">
        <v>388</v>
      </c>
      <c r="BB60">
        <v>4</v>
      </c>
      <c r="BC60">
        <v>1</v>
      </c>
      <c r="BE60" t="s">
        <v>69</v>
      </c>
      <c r="BF60">
        <v>-1</v>
      </c>
      <c r="BG60" s="5" t="s">
        <v>330</v>
      </c>
      <c r="BI60" t="s">
        <v>117</v>
      </c>
      <c r="BJ60" t="s">
        <v>256</v>
      </c>
      <c r="BK60" t="s">
        <v>67</v>
      </c>
      <c r="BL60">
        <v>0.83550694733780095</v>
      </c>
      <c r="BM60">
        <v>5970</v>
      </c>
      <c r="BN60" t="s">
        <v>120</v>
      </c>
      <c r="BO60" t="s">
        <v>278</v>
      </c>
      <c r="BP60">
        <v>4</v>
      </c>
      <c r="BQ60">
        <v>6707.9389999999994</v>
      </c>
      <c r="BR60">
        <v>4.8557043998014117E-2</v>
      </c>
      <c r="BS60">
        <v>0.37756589566361126</v>
      </c>
      <c r="BT60">
        <v>0.24210118786112991</v>
      </c>
      <c r="BU60">
        <v>17.545000000000002</v>
      </c>
      <c r="BV60">
        <v>8.003986782194497</v>
      </c>
      <c r="BW60">
        <v>65.335711108954172</v>
      </c>
      <c r="BX60">
        <v>39</v>
      </c>
      <c r="BY60">
        <v>416</v>
      </c>
      <c r="BZ60">
        <v>5387</v>
      </c>
    </row>
    <row r="61" spans="1:78" ht="16.5">
      <c r="A61" s="125" t="str">
        <f t="shared" si="1"/>
        <v>도영운수</v>
      </c>
      <c r="B61" s="126" t="str">
        <f t="shared" si="2"/>
        <v>정흥복</v>
      </c>
      <c r="C61" s="127" t="str">
        <f t="shared" si="3"/>
        <v>C</v>
      </c>
      <c r="D61" s="128">
        <f t="shared" si="4"/>
        <v>0.88410682118626893</v>
      </c>
      <c r="E61" s="129">
        <f t="shared" si="5"/>
        <v>5480</v>
      </c>
      <c r="F61" s="297" t="str">
        <f t="shared" si="6"/>
        <v>35</v>
      </c>
      <c r="G61" s="130" t="str">
        <f t="shared" si="7"/>
        <v>71바5853</v>
      </c>
      <c r="H61" s="131">
        <f t="shared" si="8"/>
        <v>2</v>
      </c>
      <c r="I61" s="132">
        <f t="shared" si="9"/>
        <v>1916.5039999999999</v>
      </c>
      <c r="J61" s="133">
        <f t="shared" si="10"/>
        <v>1.7684391393619228E-2</v>
      </c>
      <c r="K61" s="133">
        <f t="shared" si="11"/>
        <v>0.38397480656924221</v>
      </c>
      <c r="L61" s="133">
        <f t="shared" si="12"/>
        <v>0.19149451292561875</v>
      </c>
      <c r="M61" s="134">
        <f t="shared" si="13"/>
        <v>11.872</v>
      </c>
      <c r="N61" s="135">
        <f t="shared" si="14"/>
        <v>5.217834139662636E-2</v>
      </c>
      <c r="O61" s="135">
        <f t="shared" si="15"/>
        <v>24.419463773621136</v>
      </c>
      <c r="P61" s="226">
        <f t="shared" si="16"/>
        <v>28</v>
      </c>
      <c r="Q61" s="227">
        <f t="shared" si="17"/>
        <v>1</v>
      </c>
      <c r="R61" s="227">
        <f t="shared" si="18"/>
        <v>468</v>
      </c>
      <c r="T61">
        <v>506</v>
      </c>
      <c r="U61">
        <v>5480</v>
      </c>
      <c r="V61" t="s">
        <v>257</v>
      </c>
      <c r="W61">
        <v>1916.5039999999999</v>
      </c>
      <c r="X61">
        <v>834.06500000000005</v>
      </c>
      <c r="Y61">
        <v>2.298</v>
      </c>
      <c r="Z61">
        <v>11.872</v>
      </c>
      <c r="AA61">
        <v>115.464703</v>
      </c>
      <c r="AB61">
        <v>2.0419230000000002</v>
      </c>
      <c r="AC61">
        <v>44.335537000000002</v>
      </c>
      <c r="AD61" s="1">
        <v>367</v>
      </c>
      <c r="AE61">
        <v>1</v>
      </c>
      <c r="AF61">
        <v>468</v>
      </c>
      <c r="AG61">
        <v>75</v>
      </c>
      <c r="AH61">
        <v>16.598179999999999</v>
      </c>
      <c r="AI61">
        <v>1721.4</v>
      </c>
      <c r="AJ61">
        <v>0</v>
      </c>
      <c r="AK61">
        <v>28</v>
      </c>
      <c r="AL61">
        <v>7323</v>
      </c>
      <c r="AM61">
        <v>0.88410682118626893</v>
      </c>
      <c r="AN61" t="s">
        <v>69</v>
      </c>
      <c r="AO61">
        <v>1808.386</v>
      </c>
      <c r="AP61" t="s">
        <v>517</v>
      </c>
      <c r="AQ61" t="s">
        <v>117</v>
      </c>
      <c r="AR61" t="s">
        <v>118</v>
      </c>
      <c r="AS61" t="s">
        <v>117</v>
      </c>
      <c r="AT61" t="s">
        <v>118</v>
      </c>
      <c r="AU61" t="s">
        <v>176</v>
      </c>
      <c r="AV61" t="s">
        <v>257</v>
      </c>
      <c r="AW61" t="s">
        <v>69</v>
      </c>
      <c r="AX61">
        <v>5480</v>
      </c>
      <c r="AY61" t="s">
        <v>362</v>
      </c>
      <c r="AZ61">
        <v>3</v>
      </c>
      <c r="BA61" t="s">
        <v>329</v>
      </c>
      <c r="BB61">
        <v>2</v>
      </c>
      <c r="BC61">
        <v>1</v>
      </c>
      <c r="BE61" t="s">
        <v>68</v>
      </c>
      <c r="BF61">
        <v>-1</v>
      </c>
      <c r="BG61" t="s">
        <v>330</v>
      </c>
      <c r="BI61" t="s">
        <v>117</v>
      </c>
      <c r="BJ61" t="s">
        <v>257</v>
      </c>
      <c r="BK61" t="s">
        <v>69</v>
      </c>
      <c r="BL61">
        <v>0.88410682118626893</v>
      </c>
      <c r="BM61">
        <v>5480</v>
      </c>
      <c r="BN61" t="s">
        <v>118</v>
      </c>
      <c r="BO61" t="s">
        <v>176</v>
      </c>
      <c r="BP61">
        <v>2</v>
      </c>
      <c r="BQ61">
        <v>1916.5039999999999</v>
      </c>
      <c r="BR61">
        <v>1.7684391393619228E-2</v>
      </c>
      <c r="BS61">
        <v>0.38397480656924221</v>
      </c>
      <c r="BT61">
        <v>0.19149451292561875</v>
      </c>
      <c r="BU61">
        <v>11.872</v>
      </c>
      <c r="BV61">
        <v>5.217834139662636E-2</v>
      </c>
      <c r="BW61">
        <v>24.419463773621136</v>
      </c>
      <c r="BX61">
        <v>28</v>
      </c>
      <c r="BY61">
        <v>1</v>
      </c>
      <c r="BZ61">
        <v>468</v>
      </c>
    </row>
    <row r="62" spans="1:78" ht="16.5">
      <c r="A62" s="109" t="str">
        <f t="shared" si="1"/>
        <v>도영운수</v>
      </c>
      <c r="B62" s="110" t="str">
        <f t="shared" si="2"/>
        <v>조광순</v>
      </c>
      <c r="C62" s="111" t="str">
        <f t="shared" si="3"/>
        <v>D</v>
      </c>
      <c r="D62" s="112">
        <f t="shared" si="4"/>
        <v>0.8375999999999999</v>
      </c>
      <c r="E62" s="113">
        <f t="shared" si="5"/>
        <v>5857</v>
      </c>
      <c r="F62" s="298" t="str">
        <f t="shared" si="6"/>
        <v>35</v>
      </c>
      <c r="G62" s="114" t="str">
        <f t="shared" si="7"/>
        <v>75아1051</v>
      </c>
      <c r="H62" s="115">
        <f t="shared" si="8"/>
        <v>1</v>
      </c>
      <c r="I62" s="116">
        <f t="shared" si="9"/>
        <v>1059.8610000000001</v>
      </c>
      <c r="J62" s="117">
        <f t="shared" si="10"/>
        <v>3.3221703145925652E-2</v>
      </c>
      <c r="K62" s="117">
        <f t="shared" si="11"/>
        <v>0.38408879186854211</v>
      </c>
      <c r="L62" s="117">
        <f t="shared" si="12"/>
        <v>0.16228543176888288</v>
      </c>
      <c r="M62" s="118">
        <f t="shared" si="13"/>
        <v>13.288</v>
      </c>
      <c r="N62" s="119">
        <f t="shared" si="14"/>
        <v>2.1700958899327363</v>
      </c>
      <c r="O62" s="119">
        <f t="shared" si="15"/>
        <v>56.988605109537943</v>
      </c>
      <c r="P62" s="228">
        <f t="shared" si="16"/>
        <v>10</v>
      </c>
      <c r="Q62" s="229">
        <f t="shared" si="17"/>
        <v>23</v>
      </c>
      <c r="R62" s="229">
        <f t="shared" si="18"/>
        <v>604</v>
      </c>
      <c r="T62">
        <v>506</v>
      </c>
      <c r="U62">
        <v>5857</v>
      </c>
      <c r="V62" t="s">
        <v>518</v>
      </c>
      <c r="W62">
        <v>1059.8610000000001</v>
      </c>
      <c r="X62">
        <v>506.07600000000002</v>
      </c>
      <c r="Y62">
        <v>2.0939999999999999</v>
      </c>
      <c r="Z62">
        <v>13.288</v>
      </c>
      <c r="AA62">
        <v>64.214708999999999</v>
      </c>
      <c r="AB62">
        <v>2.1333220000000002</v>
      </c>
      <c r="AC62">
        <v>24.664149999999999</v>
      </c>
      <c r="AD62" s="1">
        <v>172</v>
      </c>
      <c r="AE62">
        <v>23</v>
      </c>
      <c r="AF62">
        <v>604</v>
      </c>
      <c r="AG62">
        <v>83</v>
      </c>
      <c r="AH62">
        <v>16.504956</v>
      </c>
      <c r="AI62">
        <v>1635.3</v>
      </c>
      <c r="AJ62">
        <v>0</v>
      </c>
      <c r="AK62">
        <v>10</v>
      </c>
      <c r="AL62">
        <v>2382</v>
      </c>
      <c r="AM62">
        <v>0.8375999999999999</v>
      </c>
      <c r="AN62" t="s">
        <v>67</v>
      </c>
      <c r="AO62">
        <v>1059.8610000000001</v>
      </c>
      <c r="AP62" t="s">
        <v>519</v>
      </c>
      <c r="AQ62" t="s">
        <v>117</v>
      </c>
      <c r="AR62" t="s">
        <v>118</v>
      </c>
      <c r="AS62" t="s">
        <v>117</v>
      </c>
      <c r="AT62" t="s">
        <v>118</v>
      </c>
      <c r="AU62" t="s">
        <v>185</v>
      </c>
      <c r="AV62" t="s">
        <v>518</v>
      </c>
      <c r="AW62" t="s">
        <v>67</v>
      </c>
      <c r="AX62">
        <v>5857</v>
      </c>
      <c r="AY62" t="s">
        <v>361</v>
      </c>
      <c r="AZ62">
        <v>2</v>
      </c>
      <c r="BA62" t="s">
        <v>313</v>
      </c>
      <c r="BB62">
        <v>1</v>
      </c>
      <c r="BC62">
        <v>1</v>
      </c>
      <c r="BE62" t="s">
        <v>337</v>
      </c>
      <c r="BF62" t="s">
        <v>338</v>
      </c>
      <c r="BG62" t="s">
        <v>337</v>
      </c>
      <c r="BI62" t="s">
        <v>117</v>
      </c>
      <c r="BJ62" t="s">
        <v>518</v>
      </c>
      <c r="BK62" t="s">
        <v>67</v>
      </c>
      <c r="BL62">
        <v>0.8375999999999999</v>
      </c>
      <c r="BM62">
        <v>5857</v>
      </c>
      <c r="BN62" t="s">
        <v>118</v>
      </c>
      <c r="BO62" t="s">
        <v>185</v>
      </c>
      <c r="BP62">
        <v>1</v>
      </c>
      <c r="BQ62">
        <v>1059.8610000000001</v>
      </c>
      <c r="BR62">
        <v>3.3221703145925652E-2</v>
      </c>
      <c r="BS62">
        <v>0.38408879186854211</v>
      </c>
      <c r="BT62">
        <v>0.16228543176888288</v>
      </c>
      <c r="BU62">
        <v>13.288</v>
      </c>
      <c r="BV62">
        <v>2.1700958899327363</v>
      </c>
      <c r="BW62">
        <v>56.988605109537943</v>
      </c>
      <c r="BX62">
        <v>10</v>
      </c>
      <c r="BY62">
        <v>23</v>
      </c>
      <c r="BZ62">
        <v>604</v>
      </c>
    </row>
    <row r="63" spans="1:78" ht="16.5">
      <c r="A63" s="125" t="str">
        <f t="shared" si="1"/>
        <v>도영운수</v>
      </c>
      <c r="B63" s="126" t="str">
        <f t="shared" si="2"/>
        <v>조성환</v>
      </c>
      <c r="C63" s="127" t="str">
        <f t="shared" si="3"/>
        <v>A</v>
      </c>
      <c r="D63" s="128">
        <f t="shared" si="4"/>
        <v>0.96184946683153738</v>
      </c>
      <c r="E63" s="129">
        <f t="shared" si="5"/>
        <v>8555</v>
      </c>
      <c r="F63" s="297" t="str">
        <f t="shared" si="6"/>
        <v>523</v>
      </c>
      <c r="G63" s="130" t="str">
        <f t="shared" si="7"/>
        <v>70바3908</v>
      </c>
      <c r="H63" s="131">
        <f t="shared" si="8"/>
        <v>2</v>
      </c>
      <c r="I63" s="132">
        <f t="shared" si="9"/>
        <v>1880.886</v>
      </c>
      <c r="J63" s="133">
        <f t="shared" si="10"/>
        <v>1.6408553484210751E-2</v>
      </c>
      <c r="K63" s="133">
        <f t="shared" si="11"/>
        <v>0.3290213485957636</v>
      </c>
      <c r="L63" s="133">
        <f t="shared" si="12"/>
        <v>8.9851272219581627E-2</v>
      </c>
      <c r="M63" s="134">
        <f t="shared" si="13"/>
        <v>10.714</v>
      </c>
      <c r="N63" s="135">
        <f t="shared" si="14"/>
        <v>0.3721650328621724</v>
      </c>
      <c r="O63" s="135">
        <f t="shared" si="15"/>
        <v>20.096911774557309</v>
      </c>
      <c r="P63" s="226">
        <f t="shared" si="16"/>
        <v>2</v>
      </c>
      <c r="Q63" s="227">
        <f t="shared" si="17"/>
        <v>7</v>
      </c>
      <c r="R63" s="227">
        <f t="shared" si="18"/>
        <v>378</v>
      </c>
      <c r="T63">
        <v>506</v>
      </c>
      <c r="U63">
        <v>8555</v>
      </c>
      <c r="V63" t="s">
        <v>258</v>
      </c>
      <c r="W63">
        <v>1880.886</v>
      </c>
      <c r="X63">
        <v>843.81600000000003</v>
      </c>
      <c r="Y63">
        <v>2.2290000000000001</v>
      </c>
      <c r="Z63">
        <v>10.714</v>
      </c>
      <c r="AA63">
        <v>108.444416</v>
      </c>
      <c r="AB63">
        <v>1.7794160000000001</v>
      </c>
      <c r="AC63">
        <v>35.680528000000002</v>
      </c>
      <c r="AD63" s="1">
        <v>169</v>
      </c>
      <c r="AE63">
        <v>7</v>
      </c>
      <c r="AF63">
        <v>378</v>
      </c>
      <c r="AG63">
        <v>68</v>
      </c>
      <c r="AH63">
        <v>17.344239999999999</v>
      </c>
      <c r="AI63">
        <v>67.8</v>
      </c>
      <c r="AJ63">
        <v>0</v>
      </c>
      <c r="AK63">
        <v>2</v>
      </c>
      <c r="AL63">
        <v>155</v>
      </c>
      <c r="AM63">
        <v>0.96184946683153738</v>
      </c>
      <c r="AN63" t="s">
        <v>66</v>
      </c>
      <c r="AO63">
        <v>1742.1849999999999</v>
      </c>
      <c r="AP63" t="s">
        <v>520</v>
      </c>
      <c r="AQ63" t="s">
        <v>117</v>
      </c>
      <c r="AR63" t="s">
        <v>119</v>
      </c>
      <c r="AS63" t="s">
        <v>117</v>
      </c>
      <c r="AT63" t="s">
        <v>119</v>
      </c>
      <c r="AU63" t="s">
        <v>300</v>
      </c>
      <c r="AV63" t="s">
        <v>258</v>
      </c>
      <c r="AW63" t="s">
        <v>66</v>
      </c>
      <c r="AX63">
        <v>8555</v>
      </c>
      <c r="AY63" t="s">
        <v>373</v>
      </c>
      <c r="AZ63">
        <v>3</v>
      </c>
      <c r="BA63" t="s">
        <v>406</v>
      </c>
      <c r="BB63">
        <v>2</v>
      </c>
      <c r="BC63">
        <v>1</v>
      </c>
      <c r="BE63" t="s">
        <v>66</v>
      </c>
      <c r="BF63">
        <v>0</v>
      </c>
      <c r="BG63" t="s">
        <v>308</v>
      </c>
      <c r="BI63" t="s">
        <v>117</v>
      </c>
      <c r="BJ63" t="s">
        <v>258</v>
      </c>
      <c r="BK63" t="s">
        <v>66</v>
      </c>
      <c r="BL63">
        <v>0.96184946683153738</v>
      </c>
      <c r="BM63">
        <v>8555</v>
      </c>
      <c r="BN63" t="s">
        <v>119</v>
      </c>
      <c r="BO63" t="s">
        <v>300</v>
      </c>
      <c r="BP63">
        <v>2</v>
      </c>
      <c r="BQ63">
        <v>1880.886</v>
      </c>
      <c r="BR63">
        <v>1.6408553484210751E-2</v>
      </c>
      <c r="BS63">
        <v>0.3290213485957636</v>
      </c>
      <c r="BT63">
        <v>8.9851272219581627E-2</v>
      </c>
      <c r="BU63">
        <v>10.714</v>
      </c>
      <c r="BV63">
        <v>0.3721650328621724</v>
      </c>
      <c r="BW63">
        <v>20.096911774557309</v>
      </c>
      <c r="BX63">
        <v>2</v>
      </c>
      <c r="BY63">
        <v>7</v>
      </c>
      <c r="BZ63">
        <v>378</v>
      </c>
    </row>
    <row r="64" spans="1:78" ht="16.5">
      <c r="A64" s="109" t="str">
        <f t="shared" si="1"/>
        <v>도영운수</v>
      </c>
      <c r="B64" s="110" t="str">
        <f t="shared" si="2"/>
        <v>조승행</v>
      </c>
      <c r="C64" s="111" t="str">
        <f t="shared" si="3"/>
        <v>F</v>
      </c>
      <c r="D64" s="112">
        <f t="shared" si="4"/>
        <v>0.77171454694570607</v>
      </c>
      <c r="E64" s="113">
        <f t="shared" si="5"/>
        <v>7045</v>
      </c>
      <c r="F64" s="298" t="str">
        <f t="shared" si="6"/>
        <v>순환46</v>
      </c>
      <c r="G64" s="114" t="str">
        <f t="shared" si="7"/>
        <v>71바5856</v>
      </c>
      <c r="H64" s="115">
        <f t="shared" si="8"/>
        <v>2</v>
      </c>
      <c r="I64" s="116">
        <f t="shared" si="9"/>
        <v>6558.165</v>
      </c>
      <c r="J64" s="117">
        <f t="shared" si="10"/>
        <v>3.1244581520521401E-2</v>
      </c>
      <c r="K64" s="117">
        <f t="shared" si="11"/>
        <v>0.35178083440148211</v>
      </c>
      <c r="L64" s="117">
        <f t="shared" si="12"/>
        <v>0.22430054748546277</v>
      </c>
      <c r="M64" s="118">
        <f t="shared" si="13"/>
        <v>14.18</v>
      </c>
      <c r="N64" s="119">
        <f t="shared" si="14"/>
        <v>4.2999833032563224</v>
      </c>
      <c r="O64" s="119">
        <f t="shared" si="15"/>
        <v>68.738740181132982</v>
      </c>
      <c r="P64" s="228">
        <f t="shared" si="16"/>
        <v>11</v>
      </c>
      <c r="Q64" s="229">
        <f t="shared" si="17"/>
        <v>282</v>
      </c>
      <c r="R64" s="229">
        <f t="shared" si="18"/>
        <v>4508</v>
      </c>
      <c r="T64">
        <v>506</v>
      </c>
      <c r="U64">
        <v>7045</v>
      </c>
      <c r="V64" t="s">
        <v>342</v>
      </c>
      <c r="W64">
        <v>6558.165</v>
      </c>
      <c r="X64">
        <v>3215.83</v>
      </c>
      <c r="Y64">
        <v>2.0390000000000001</v>
      </c>
      <c r="Z64">
        <v>14.18</v>
      </c>
      <c r="AA64">
        <v>407.76545499999997</v>
      </c>
      <c r="AB64">
        <v>12.740461</v>
      </c>
      <c r="AC64">
        <v>143.44407200000001</v>
      </c>
      <c r="AD64" s="1">
        <v>1471</v>
      </c>
      <c r="AE64">
        <v>282</v>
      </c>
      <c r="AF64">
        <v>4508</v>
      </c>
      <c r="AG64">
        <v>79</v>
      </c>
      <c r="AH64">
        <v>16.083179000000001</v>
      </c>
      <c r="AI64">
        <v>2968.3</v>
      </c>
      <c r="AJ64">
        <v>0</v>
      </c>
      <c r="AK64">
        <v>11</v>
      </c>
      <c r="AL64">
        <v>9020</v>
      </c>
      <c r="AM64">
        <v>0.77171454694570607</v>
      </c>
      <c r="AN64" t="s">
        <v>70</v>
      </c>
      <c r="AO64">
        <v>4906.1419999999998</v>
      </c>
      <c r="AP64" t="s">
        <v>521</v>
      </c>
      <c r="AQ64" t="s">
        <v>117</v>
      </c>
      <c r="AR64" t="s">
        <v>123</v>
      </c>
      <c r="AS64" t="s">
        <v>117</v>
      </c>
      <c r="AT64" t="s">
        <v>123</v>
      </c>
      <c r="AU64" t="s">
        <v>220</v>
      </c>
      <c r="AV64" t="s">
        <v>342</v>
      </c>
      <c r="AW64" t="s">
        <v>70</v>
      </c>
      <c r="AX64">
        <v>7045</v>
      </c>
      <c r="AY64" t="s">
        <v>522</v>
      </c>
      <c r="AZ64">
        <v>1</v>
      </c>
      <c r="BA64" t="s">
        <v>274</v>
      </c>
      <c r="BB64">
        <v>2</v>
      </c>
      <c r="BC64">
        <v>1</v>
      </c>
      <c r="BE64" t="s">
        <v>70</v>
      </c>
      <c r="BF64">
        <v>0</v>
      </c>
      <c r="BG64" t="s">
        <v>308</v>
      </c>
      <c r="BI64" t="s">
        <v>117</v>
      </c>
      <c r="BJ64" t="s">
        <v>342</v>
      </c>
      <c r="BK64" t="s">
        <v>70</v>
      </c>
      <c r="BL64">
        <v>0.77171454694570607</v>
      </c>
      <c r="BM64">
        <v>7045</v>
      </c>
      <c r="BN64" t="s">
        <v>123</v>
      </c>
      <c r="BO64" t="s">
        <v>220</v>
      </c>
      <c r="BP64">
        <v>2</v>
      </c>
      <c r="BQ64">
        <v>6558.165</v>
      </c>
      <c r="BR64">
        <v>3.1244581520521401E-2</v>
      </c>
      <c r="BS64">
        <v>0.35178083440148211</v>
      </c>
      <c r="BT64">
        <v>0.22430054748546277</v>
      </c>
      <c r="BU64">
        <v>14.18</v>
      </c>
      <c r="BV64">
        <v>4.2999833032563224</v>
      </c>
      <c r="BW64">
        <v>68.738740181132982</v>
      </c>
      <c r="BX64">
        <v>11</v>
      </c>
      <c r="BY64">
        <v>282</v>
      </c>
      <c r="BZ64">
        <v>4508</v>
      </c>
    </row>
    <row r="65" spans="1:78" ht="16.5">
      <c r="A65" s="125" t="str">
        <f t="shared" si="1"/>
        <v>도영운수</v>
      </c>
      <c r="B65" s="126" t="str">
        <f t="shared" si="2"/>
        <v>주인식</v>
      </c>
      <c r="C65" s="127" t="str">
        <f t="shared" si="3"/>
        <v>C</v>
      </c>
      <c r="D65" s="128">
        <f t="shared" si="4"/>
        <v>0.85000000000000009</v>
      </c>
      <c r="E65" s="129">
        <f t="shared" si="5"/>
        <v>4994</v>
      </c>
      <c r="F65" s="297" t="str">
        <f t="shared" si="6"/>
        <v>65-1</v>
      </c>
      <c r="G65" s="130" t="str">
        <f t="shared" si="7"/>
        <v>71바5883</v>
      </c>
      <c r="H65" s="131">
        <f t="shared" si="8"/>
        <v>1</v>
      </c>
      <c r="I65" s="132">
        <f t="shared" si="9"/>
        <v>2543.3719999999998</v>
      </c>
      <c r="J65" s="133">
        <f t="shared" si="10"/>
        <v>6.3898925680187513E-3</v>
      </c>
      <c r="K65" s="133">
        <f t="shared" si="11"/>
        <v>0.36620298715120198</v>
      </c>
      <c r="L65" s="133">
        <f t="shared" si="12"/>
        <v>0.32279981064508062</v>
      </c>
      <c r="M65" s="134">
        <f t="shared" si="13"/>
        <v>12.832000000000001</v>
      </c>
      <c r="N65" s="135">
        <f t="shared" si="14"/>
        <v>0.51113246508965271</v>
      </c>
      <c r="O65" s="135">
        <f t="shared" si="15"/>
        <v>4.3249670122970612</v>
      </c>
      <c r="P65" s="226">
        <f t="shared" si="16"/>
        <v>1</v>
      </c>
      <c r="Q65" s="227">
        <f t="shared" si="17"/>
        <v>13</v>
      </c>
      <c r="R65" s="227">
        <f t="shared" si="18"/>
        <v>110</v>
      </c>
      <c r="T65">
        <v>506</v>
      </c>
      <c r="U65">
        <v>4994</v>
      </c>
      <c r="V65" t="s">
        <v>304</v>
      </c>
      <c r="W65">
        <v>2543.3719999999998</v>
      </c>
      <c r="X65">
        <v>1246.8019999999999</v>
      </c>
      <c r="Y65">
        <v>2.04</v>
      </c>
      <c r="Z65">
        <v>12.832000000000001</v>
      </c>
      <c r="AA65">
        <v>159.318015</v>
      </c>
      <c r="AB65">
        <v>1.018025</v>
      </c>
      <c r="AC65">
        <v>58.342733000000003</v>
      </c>
      <c r="AD65" s="1">
        <v>821</v>
      </c>
      <c r="AE65">
        <v>13</v>
      </c>
      <c r="AF65">
        <v>110</v>
      </c>
      <c r="AG65">
        <v>70</v>
      </c>
      <c r="AH65">
        <v>15.964119999999999</v>
      </c>
      <c r="AI65">
        <v>824.2</v>
      </c>
      <c r="AJ65">
        <v>0</v>
      </c>
      <c r="AK65">
        <v>1</v>
      </c>
      <c r="AL65">
        <v>179</v>
      </c>
      <c r="AM65">
        <v>0.85000000000000009</v>
      </c>
      <c r="AN65" t="s">
        <v>69</v>
      </c>
      <c r="AO65">
        <v>2543.3719999999998</v>
      </c>
      <c r="AP65" t="s">
        <v>523</v>
      </c>
      <c r="AQ65" t="s">
        <v>117</v>
      </c>
      <c r="AR65" t="s">
        <v>122</v>
      </c>
      <c r="AS65" t="s">
        <v>117</v>
      </c>
      <c r="AT65" t="s">
        <v>122</v>
      </c>
      <c r="AU65" t="s">
        <v>216</v>
      </c>
      <c r="AV65" t="s">
        <v>304</v>
      </c>
      <c r="AW65" t="s">
        <v>69</v>
      </c>
      <c r="AX65">
        <v>4994</v>
      </c>
      <c r="AY65" t="s">
        <v>416</v>
      </c>
      <c r="AZ65">
        <v>3</v>
      </c>
      <c r="BA65" t="s">
        <v>417</v>
      </c>
      <c r="BB65">
        <v>1</v>
      </c>
      <c r="BC65">
        <v>1</v>
      </c>
      <c r="BE65" t="s">
        <v>69</v>
      </c>
      <c r="BF65">
        <v>0</v>
      </c>
      <c r="BG65" t="s">
        <v>308</v>
      </c>
      <c r="BI65" t="s">
        <v>117</v>
      </c>
      <c r="BJ65" t="s">
        <v>304</v>
      </c>
      <c r="BK65" t="s">
        <v>69</v>
      </c>
      <c r="BL65">
        <v>0.85000000000000009</v>
      </c>
      <c r="BM65">
        <v>4994</v>
      </c>
      <c r="BN65" t="s">
        <v>122</v>
      </c>
      <c r="BO65" t="s">
        <v>216</v>
      </c>
      <c r="BP65">
        <v>1</v>
      </c>
      <c r="BQ65">
        <v>2543.3719999999998</v>
      </c>
      <c r="BR65">
        <v>6.3898925680187513E-3</v>
      </c>
      <c r="BS65">
        <v>0.36620298715120198</v>
      </c>
      <c r="BT65">
        <v>0.32279981064508062</v>
      </c>
      <c r="BU65">
        <v>12.832000000000001</v>
      </c>
      <c r="BV65">
        <v>0.51113246508965271</v>
      </c>
      <c r="BW65">
        <v>4.3249670122970612</v>
      </c>
      <c r="BX65">
        <v>1</v>
      </c>
      <c r="BY65">
        <v>13</v>
      </c>
      <c r="BZ65">
        <v>110</v>
      </c>
    </row>
    <row r="66" spans="1:78" ht="16.5">
      <c r="A66" s="109" t="str">
        <f t="shared" si="1"/>
        <v>도영운수</v>
      </c>
      <c r="B66" s="110" t="str">
        <f t="shared" si="2"/>
        <v>지형도</v>
      </c>
      <c r="C66" s="111" t="str">
        <f t="shared" si="3"/>
        <v>D</v>
      </c>
      <c r="D66" s="112">
        <f t="shared" si="4"/>
        <v>0.83346153846153836</v>
      </c>
      <c r="E66" s="113">
        <f t="shared" si="5"/>
        <v>4561</v>
      </c>
      <c r="F66" s="298" t="str">
        <f t="shared" si="6"/>
        <v>35</v>
      </c>
      <c r="G66" s="114" t="str">
        <f t="shared" si="7"/>
        <v>71바5855</v>
      </c>
      <c r="H66" s="115">
        <f t="shared" si="8"/>
        <v>1</v>
      </c>
      <c r="I66" s="116">
        <f t="shared" si="9"/>
        <v>2126.94</v>
      </c>
      <c r="J66" s="117">
        <f t="shared" si="10"/>
        <v>5.2793432592775941E-2</v>
      </c>
      <c r="K66" s="117">
        <f t="shared" si="11"/>
        <v>0.35209804950461376</v>
      </c>
      <c r="L66" s="117">
        <f t="shared" si="12"/>
        <v>0.18195153600947839</v>
      </c>
      <c r="M66" s="118">
        <f t="shared" si="13"/>
        <v>13.965999999999999</v>
      </c>
      <c r="N66" s="119">
        <f t="shared" si="14"/>
        <v>3.1970812528797237</v>
      </c>
      <c r="O66" s="119">
        <f t="shared" si="15"/>
        <v>20.451916838274705</v>
      </c>
      <c r="P66" s="228">
        <f t="shared" si="16"/>
        <v>29</v>
      </c>
      <c r="Q66" s="229">
        <f t="shared" si="17"/>
        <v>68</v>
      </c>
      <c r="R66" s="229">
        <f t="shared" si="18"/>
        <v>435</v>
      </c>
      <c r="T66">
        <v>506</v>
      </c>
      <c r="U66">
        <v>4561</v>
      </c>
      <c r="V66" t="s">
        <v>259</v>
      </c>
      <c r="W66">
        <v>2126.94</v>
      </c>
      <c r="X66">
        <v>981.50599999999997</v>
      </c>
      <c r="Y66">
        <v>2.1669999999999998</v>
      </c>
      <c r="Z66">
        <v>13.965999999999999</v>
      </c>
      <c r="AA66">
        <v>129.80830499999999</v>
      </c>
      <c r="AB66">
        <v>6.8530259999999998</v>
      </c>
      <c r="AC66">
        <v>45.705250999999997</v>
      </c>
      <c r="AD66" s="1">
        <v>387</v>
      </c>
      <c r="AE66">
        <v>68</v>
      </c>
      <c r="AF66">
        <v>435</v>
      </c>
      <c r="AG66">
        <v>82</v>
      </c>
      <c r="AH66">
        <v>16.385238000000001</v>
      </c>
      <c r="AI66">
        <v>2899.2</v>
      </c>
      <c r="AJ66">
        <v>0</v>
      </c>
      <c r="AK66">
        <v>29</v>
      </c>
      <c r="AL66">
        <v>11753</v>
      </c>
      <c r="AM66">
        <v>0.83346153846153836</v>
      </c>
      <c r="AN66" t="s">
        <v>67</v>
      </c>
      <c r="AO66">
        <v>2126.94</v>
      </c>
      <c r="AP66" t="s">
        <v>524</v>
      </c>
      <c r="AQ66" t="s">
        <v>117</v>
      </c>
      <c r="AR66" t="s">
        <v>118</v>
      </c>
      <c r="AS66" t="s">
        <v>117</v>
      </c>
      <c r="AT66" t="s">
        <v>118</v>
      </c>
      <c r="AU66" t="s">
        <v>178</v>
      </c>
      <c r="AV66" t="s">
        <v>259</v>
      </c>
      <c r="AW66" t="s">
        <v>67</v>
      </c>
      <c r="AX66">
        <v>4561</v>
      </c>
      <c r="AY66" t="s">
        <v>361</v>
      </c>
      <c r="AZ66">
        <v>3</v>
      </c>
      <c r="BA66" t="s">
        <v>279</v>
      </c>
      <c r="BB66">
        <v>1</v>
      </c>
      <c r="BC66">
        <v>1</v>
      </c>
      <c r="BE66" t="s">
        <v>67</v>
      </c>
      <c r="BF66">
        <v>0</v>
      </c>
      <c r="BG66" t="s">
        <v>308</v>
      </c>
      <c r="BI66" t="s">
        <v>117</v>
      </c>
      <c r="BJ66" t="s">
        <v>259</v>
      </c>
      <c r="BK66" t="s">
        <v>67</v>
      </c>
      <c r="BL66">
        <v>0.83346153846153836</v>
      </c>
      <c r="BM66">
        <v>4561</v>
      </c>
      <c r="BN66" t="s">
        <v>118</v>
      </c>
      <c r="BO66" t="s">
        <v>178</v>
      </c>
      <c r="BP66">
        <v>1</v>
      </c>
      <c r="BQ66">
        <v>2126.94</v>
      </c>
      <c r="BR66">
        <v>5.2793432592775941E-2</v>
      </c>
      <c r="BS66">
        <v>0.35209804950461376</v>
      </c>
      <c r="BT66">
        <v>0.18195153600947839</v>
      </c>
      <c r="BU66">
        <v>13.965999999999999</v>
      </c>
      <c r="BV66">
        <v>3.1970812528797237</v>
      </c>
      <c r="BW66">
        <v>20.451916838274705</v>
      </c>
      <c r="BX66">
        <v>29</v>
      </c>
      <c r="BY66">
        <v>68</v>
      </c>
      <c r="BZ66">
        <v>435</v>
      </c>
    </row>
    <row r="67" spans="1:78" ht="16.5">
      <c r="A67" s="125" t="str">
        <f t="shared" si="1"/>
        <v>도영운수</v>
      </c>
      <c r="B67" s="126" t="str">
        <f t="shared" si="2"/>
        <v>최교식</v>
      </c>
      <c r="C67" s="127" t="str">
        <f t="shared" si="3"/>
        <v>D</v>
      </c>
      <c r="D67" s="128">
        <f t="shared" si="4"/>
        <v>0.81541666666666668</v>
      </c>
      <c r="E67" s="129">
        <f t="shared" si="5"/>
        <v>3921</v>
      </c>
      <c r="F67" s="297" t="str">
        <f t="shared" si="6"/>
        <v>65-1</v>
      </c>
      <c r="G67" s="130" t="str">
        <f t="shared" si="7"/>
        <v>71바5891</v>
      </c>
      <c r="H67" s="131">
        <f t="shared" si="8"/>
        <v>1</v>
      </c>
      <c r="I67" s="132">
        <f t="shared" si="9"/>
        <v>2191.163</v>
      </c>
      <c r="J67" s="133">
        <f t="shared" si="10"/>
        <v>4.3390592682953165E-2</v>
      </c>
      <c r="K67" s="133">
        <f t="shared" si="11"/>
        <v>0.36230286061193179</v>
      </c>
      <c r="L67" s="133">
        <f t="shared" si="12"/>
        <v>0.17844405003187805</v>
      </c>
      <c r="M67" s="134">
        <f t="shared" si="13"/>
        <v>13.672000000000001</v>
      </c>
      <c r="N67" s="135">
        <f t="shared" si="14"/>
        <v>0.31946505120796581</v>
      </c>
      <c r="O67" s="135">
        <f t="shared" si="15"/>
        <v>11.911482623611297</v>
      </c>
      <c r="P67" s="226">
        <f t="shared" si="16"/>
        <v>8</v>
      </c>
      <c r="Q67" s="227">
        <f t="shared" si="17"/>
        <v>7</v>
      </c>
      <c r="R67" s="227">
        <f t="shared" si="18"/>
        <v>261</v>
      </c>
      <c r="T67">
        <v>506</v>
      </c>
      <c r="U67">
        <v>3921</v>
      </c>
      <c r="V67" t="s">
        <v>328</v>
      </c>
      <c r="W67">
        <v>2191.163</v>
      </c>
      <c r="X67">
        <v>1119.7670000000001</v>
      </c>
      <c r="Y67">
        <v>1.9570000000000001</v>
      </c>
      <c r="Z67">
        <v>13.672000000000001</v>
      </c>
      <c r="AA67">
        <v>150.39663200000001</v>
      </c>
      <c r="AB67">
        <v>6.5257990000000001</v>
      </c>
      <c r="AC67">
        <v>54.489130000000003</v>
      </c>
      <c r="AD67" s="1">
        <v>391</v>
      </c>
      <c r="AE67">
        <v>7</v>
      </c>
      <c r="AF67">
        <v>261</v>
      </c>
      <c r="AG67">
        <v>71</v>
      </c>
      <c r="AH67">
        <v>14.569229</v>
      </c>
      <c r="AI67">
        <v>763.6</v>
      </c>
      <c r="AJ67">
        <v>0</v>
      </c>
      <c r="AK67">
        <v>8</v>
      </c>
      <c r="AL67">
        <v>3288</v>
      </c>
      <c r="AM67">
        <v>0.81541666666666668</v>
      </c>
      <c r="AN67" t="s">
        <v>67</v>
      </c>
      <c r="AO67">
        <v>2191.163</v>
      </c>
      <c r="AP67" t="s">
        <v>525</v>
      </c>
      <c r="AQ67" t="s">
        <v>117</v>
      </c>
      <c r="AR67" t="s">
        <v>122</v>
      </c>
      <c r="AS67" t="s">
        <v>117</v>
      </c>
      <c r="AT67" t="s">
        <v>122</v>
      </c>
      <c r="AU67" t="s">
        <v>320</v>
      </c>
      <c r="AV67" t="s">
        <v>328</v>
      </c>
      <c r="AW67" t="s">
        <v>67</v>
      </c>
      <c r="AX67">
        <v>3921</v>
      </c>
      <c r="AY67" t="s">
        <v>385</v>
      </c>
      <c r="AZ67">
        <v>4</v>
      </c>
      <c r="BA67" t="s">
        <v>444</v>
      </c>
      <c r="BB67">
        <v>1</v>
      </c>
      <c r="BC67">
        <v>1</v>
      </c>
      <c r="BE67" t="s">
        <v>67</v>
      </c>
      <c r="BF67">
        <v>0</v>
      </c>
      <c r="BG67" t="s">
        <v>308</v>
      </c>
      <c r="BI67" t="s">
        <v>117</v>
      </c>
      <c r="BJ67" t="s">
        <v>328</v>
      </c>
      <c r="BK67" t="s">
        <v>67</v>
      </c>
      <c r="BL67">
        <v>0.81541666666666668</v>
      </c>
      <c r="BM67">
        <v>3921</v>
      </c>
      <c r="BN67" t="s">
        <v>122</v>
      </c>
      <c r="BO67" t="s">
        <v>320</v>
      </c>
      <c r="BP67">
        <v>1</v>
      </c>
      <c r="BQ67">
        <v>2191.163</v>
      </c>
      <c r="BR67">
        <v>4.3390592682953165E-2</v>
      </c>
      <c r="BS67">
        <v>0.36230286061193179</v>
      </c>
      <c r="BT67">
        <v>0.17844405003187805</v>
      </c>
      <c r="BU67">
        <v>13.672000000000001</v>
      </c>
      <c r="BV67">
        <v>0.31946505120796581</v>
      </c>
      <c r="BW67">
        <v>11.911482623611297</v>
      </c>
      <c r="BX67">
        <v>8</v>
      </c>
      <c r="BY67">
        <v>7</v>
      </c>
      <c r="BZ67">
        <v>261</v>
      </c>
    </row>
    <row r="68" spans="1:78" ht="16.5">
      <c r="A68" s="109" t="str">
        <f t="shared" si="1"/>
        <v>도영운수</v>
      </c>
      <c r="B68" s="110" t="str">
        <f t="shared" si="2"/>
        <v>최순경</v>
      </c>
      <c r="C68" s="111" t="str">
        <f t="shared" si="3"/>
        <v>B</v>
      </c>
      <c r="D68" s="112">
        <f t="shared" si="4"/>
        <v>0.94346153846153835</v>
      </c>
      <c r="E68" s="113">
        <f t="shared" si="5"/>
        <v>100</v>
      </c>
      <c r="F68" s="298" t="str">
        <f t="shared" si="6"/>
        <v>35</v>
      </c>
      <c r="G68" s="114" t="str">
        <f t="shared" si="7"/>
        <v>71바5861</v>
      </c>
      <c r="H68" s="115">
        <f t="shared" si="8"/>
        <v>1</v>
      </c>
      <c r="I68" s="116">
        <f t="shared" si="9"/>
        <v>2421.2179999999998</v>
      </c>
      <c r="J68" s="117">
        <f t="shared" si="10"/>
        <v>1.7168769556068341E-2</v>
      </c>
      <c r="K68" s="117">
        <f t="shared" si="11"/>
        <v>0.35430560769629538</v>
      </c>
      <c r="L68" s="117">
        <f t="shared" si="12"/>
        <v>0.22220221392704004</v>
      </c>
      <c r="M68" s="118">
        <f t="shared" si="13"/>
        <v>10.127000000000001</v>
      </c>
      <c r="N68" s="119">
        <f t="shared" si="14"/>
        <v>0.45431679427461719</v>
      </c>
      <c r="O68" s="119">
        <f t="shared" si="15"/>
        <v>16.685816807904121</v>
      </c>
      <c r="P68" s="228">
        <f t="shared" si="16"/>
        <v>6</v>
      </c>
      <c r="Q68" s="229">
        <f t="shared" si="17"/>
        <v>11</v>
      </c>
      <c r="R68" s="229">
        <f t="shared" si="18"/>
        <v>404</v>
      </c>
      <c r="T68">
        <v>506</v>
      </c>
      <c r="U68">
        <v>100</v>
      </c>
      <c r="V68" t="s">
        <v>260</v>
      </c>
      <c r="W68">
        <v>2421.2179999999998</v>
      </c>
      <c r="X68">
        <v>987.202</v>
      </c>
      <c r="Y68">
        <v>2.4529999999999998</v>
      </c>
      <c r="Z68">
        <v>10.127000000000001</v>
      </c>
      <c r="AA68">
        <v>143.071639</v>
      </c>
      <c r="AB68">
        <v>2.4563640000000002</v>
      </c>
      <c r="AC68">
        <v>50.691083999999996</v>
      </c>
      <c r="AD68" s="1">
        <v>538</v>
      </c>
      <c r="AE68">
        <v>11</v>
      </c>
      <c r="AF68">
        <v>404</v>
      </c>
      <c r="AG68">
        <v>77</v>
      </c>
      <c r="AH68">
        <v>16.923116</v>
      </c>
      <c r="AI68">
        <v>1329.1</v>
      </c>
      <c r="AJ68">
        <v>0</v>
      </c>
      <c r="AK68">
        <v>6</v>
      </c>
      <c r="AL68">
        <v>932</v>
      </c>
      <c r="AM68">
        <v>0.94346153846153835</v>
      </c>
      <c r="AN68" t="s">
        <v>68</v>
      </c>
      <c r="AO68">
        <v>2421.2179999999998</v>
      </c>
      <c r="AP68" t="s">
        <v>526</v>
      </c>
      <c r="AQ68" t="s">
        <v>117</v>
      </c>
      <c r="AR68" t="s">
        <v>118</v>
      </c>
      <c r="AS68" t="s">
        <v>117</v>
      </c>
      <c r="AT68" t="s">
        <v>118</v>
      </c>
      <c r="AU68" t="s">
        <v>179</v>
      </c>
      <c r="AV68" t="s">
        <v>260</v>
      </c>
      <c r="AW68" t="s">
        <v>68</v>
      </c>
      <c r="AX68">
        <v>100</v>
      </c>
      <c r="AY68" t="s">
        <v>355</v>
      </c>
      <c r="AZ68">
        <v>1</v>
      </c>
      <c r="BA68" t="s">
        <v>387</v>
      </c>
      <c r="BB68">
        <v>1</v>
      </c>
      <c r="BC68">
        <v>1</v>
      </c>
      <c r="BE68" t="s">
        <v>69</v>
      </c>
      <c r="BF68">
        <v>1</v>
      </c>
      <c r="BG68" t="s">
        <v>306</v>
      </c>
      <c r="BI68" t="s">
        <v>117</v>
      </c>
      <c r="BJ68" t="s">
        <v>260</v>
      </c>
      <c r="BK68" t="s">
        <v>68</v>
      </c>
      <c r="BL68">
        <v>0.94346153846153835</v>
      </c>
      <c r="BM68">
        <v>100</v>
      </c>
      <c r="BN68" t="s">
        <v>118</v>
      </c>
      <c r="BO68" t="s">
        <v>179</v>
      </c>
      <c r="BP68">
        <v>1</v>
      </c>
      <c r="BQ68">
        <v>2421.2179999999998</v>
      </c>
      <c r="BR68">
        <v>1.7168769556068341E-2</v>
      </c>
      <c r="BS68">
        <v>0.35430560769629538</v>
      </c>
      <c r="BT68">
        <v>0.22220221392704004</v>
      </c>
      <c r="BU68">
        <v>10.127000000000001</v>
      </c>
      <c r="BV68">
        <v>0.45431679427461719</v>
      </c>
      <c r="BW68">
        <v>16.685816807904121</v>
      </c>
      <c r="BX68">
        <v>6</v>
      </c>
      <c r="BY68">
        <v>11</v>
      </c>
      <c r="BZ68">
        <v>404</v>
      </c>
    </row>
    <row r="69" spans="1:78" ht="16.5">
      <c r="A69" s="125" t="str">
        <f t="shared" si="1"/>
        <v>도영운수</v>
      </c>
      <c r="B69" s="126" t="str">
        <f t="shared" si="2"/>
        <v>최순철</v>
      </c>
      <c r="C69" s="127" t="str">
        <f t="shared" si="3"/>
        <v>D</v>
      </c>
      <c r="D69" s="128">
        <f t="shared" si="4"/>
        <v>0.82304347826086965</v>
      </c>
      <c r="E69" s="129">
        <f t="shared" si="5"/>
        <v>6924</v>
      </c>
      <c r="F69" s="297" t="str">
        <f t="shared" si="6"/>
        <v>65-1</v>
      </c>
      <c r="G69" s="130" t="str">
        <f t="shared" si="7"/>
        <v>71바5893</v>
      </c>
      <c r="H69" s="131">
        <f t="shared" si="8"/>
        <v>1</v>
      </c>
      <c r="I69" s="132">
        <f t="shared" si="9"/>
        <v>2151.2759999999998</v>
      </c>
      <c r="J69" s="133">
        <f t="shared" si="10"/>
        <v>2.0023201457234439E-2</v>
      </c>
      <c r="K69" s="133">
        <f t="shared" si="11"/>
        <v>0.37309159914731105</v>
      </c>
      <c r="L69" s="133">
        <f t="shared" si="12"/>
        <v>0.32399375998244767</v>
      </c>
      <c r="M69" s="134">
        <f t="shared" si="13"/>
        <v>15.585000000000001</v>
      </c>
      <c r="N69" s="135">
        <f t="shared" si="14"/>
        <v>3.0214626110271303</v>
      </c>
      <c r="O69" s="135">
        <f t="shared" si="15"/>
        <v>11.388589841563798</v>
      </c>
      <c r="P69" s="226">
        <f t="shared" si="16"/>
        <v>5</v>
      </c>
      <c r="Q69" s="227">
        <f t="shared" si="17"/>
        <v>65</v>
      </c>
      <c r="R69" s="227">
        <f t="shared" si="18"/>
        <v>245</v>
      </c>
      <c r="T69">
        <v>506</v>
      </c>
      <c r="U69">
        <v>6924</v>
      </c>
      <c r="V69" t="s">
        <v>261</v>
      </c>
      <c r="W69">
        <v>2151.2759999999998</v>
      </c>
      <c r="X69">
        <v>1136.1949999999999</v>
      </c>
      <c r="Y69">
        <v>1.893</v>
      </c>
      <c r="Z69">
        <v>15.585000000000001</v>
      </c>
      <c r="AA69">
        <v>136.798304</v>
      </c>
      <c r="AB69">
        <v>2.7391399999999999</v>
      </c>
      <c r="AC69">
        <v>51.038297999999998</v>
      </c>
      <c r="AD69" s="1">
        <v>697</v>
      </c>
      <c r="AE69">
        <v>65</v>
      </c>
      <c r="AF69">
        <v>245</v>
      </c>
      <c r="AG69">
        <v>71</v>
      </c>
      <c r="AH69">
        <v>15.725896000000001</v>
      </c>
      <c r="AI69">
        <v>565.1</v>
      </c>
      <c r="AJ69">
        <v>0</v>
      </c>
      <c r="AK69">
        <v>5</v>
      </c>
      <c r="AL69">
        <v>1536</v>
      </c>
      <c r="AM69">
        <v>0.82304347826086965</v>
      </c>
      <c r="AN69" t="s">
        <v>67</v>
      </c>
      <c r="AO69">
        <v>2151.2759999999998</v>
      </c>
      <c r="AP69" t="s">
        <v>527</v>
      </c>
      <c r="AQ69" t="s">
        <v>117</v>
      </c>
      <c r="AR69" t="s">
        <v>122</v>
      </c>
      <c r="AS69" t="s">
        <v>117</v>
      </c>
      <c r="AT69" t="s">
        <v>122</v>
      </c>
      <c r="AU69" t="s">
        <v>218</v>
      </c>
      <c r="AV69" t="s">
        <v>261</v>
      </c>
      <c r="AW69" t="s">
        <v>67</v>
      </c>
      <c r="AX69">
        <v>6924</v>
      </c>
      <c r="AY69" t="s">
        <v>385</v>
      </c>
      <c r="AZ69">
        <v>3</v>
      </c>
      <c r="BA69" t="s">
        <v>391</v>
      </c>
      <c r="BB69">
        <v>1</v>
      </c>
      <c r="BC69">
        <v>1</v>
      </c>
      <c r="BE69" t="s">
        <v>67</v>
      </c>
      <c r="BF69">
        <v>0</v>
      </c>
      <c r="BG69" t="s">
        <v>308</v>
      </c>
      <c r="BI69" t="s">
        <v>117</v>
      </c>
      <c r="BJ69" t="s">
        <v>261</v>
      </c>
      <c r="BK69" t="s">
        <v>67</v>
      </c>
      <c r="BL69">
        <v>0.82304347826086965</v>
      </c>
      <c r="BM69">
        <v>6924</v>
      </c>
      <c r="BN69" t="s">
        <v>122</v>
      </c>
      <c r="BO69" t="s">
        <v>218</v>
      </c>
      <c r="BP69">
        <v>1</v>
      </c>
      <c r="BQ69">
        <v>2151.2759999999998</v>
      </c>
      <c r="BR69">
        <v>2.0023201457234439E-2</v>
      </c>
      <c r="BS69">
        <v>0.37309159914731105</v>
      </c>
      <c r="BT69">
        <v>0.32399375998244767</v>
      </c>
      <c r="BU69">
        <v>15.585000000000001</v>
      </c>
      <c r="BV69">
        <v>3.0214626110271303</v>
      </c>
      <c r="BW69">
        <v>11.388589841563798</v>
      </c>
      <c r="BX69">
        <v>5</v>
      </c>
      <c r="BY69">
        <v>65</v>
      </c>
      <c r="BZ69">
        <v>245</v>
      </c>
    </row>
    <row r="70" spans="1:78" ht="16.5">
      <c r="A70" s="109" t="str">
        <f t="shared" si="1"/>
        <v>도영운수</v>
      </c>
      <c r="B70" s="110" t="str">
        <f t="shared" si="2"/>
        <v>최우영</v>
      </c>
      <c r="C70" s="111" t="str">
        <f t="shared" si="3"/>
        <v>S</v>
      </c>
      <c r="D70" s="112">
        <f t="shared" si="4"/>
        <v>1.0329166666666667</v>
      </c>
      <c r="E70" s="113">
        <f t="shared" si="5"/>
        <v>8541</v>
      </c>
      <c r="F70" s="298" t="str">
        <f t="shared" si="6"/>
        <v>35</v>
      </c>
      <c r="G70" s="114" t="str">
        <f t="shared" si="7"/>
        <v>70바3902</v>
      </c>
      <c r="H70" s="115">
        <f t="shared" si="8"/>
        <v>1</v>
      </c>
      <c r="I70" s="116">
        <f t="shared" si="9"/>
        <v>1176.1410000000001</v>
      </c>
      <c r="J70" s="117">
        <f t="shared" si="10"/>
        <v>7.9821531092316034E-3</v>
      </c>
      <c r="K70" s="117">
        <f t="shared" si="11"/>
        <v>0.32074338780564432</v>
      </c>
      <c r="L70" s="117">
        <f t="shared" si="12"/>
        <v>0.11223144163837498</v>
      </c>
      <c r="M70" s="118">
        <f t="shared" si="13"/>
        <v>8.5350000000000001</v>
      </c>
      <c r="N70" s="119">
        <f t="shared" si="14"/>
        <v>1.6154525690372157</v>
      </c>
      <c r="O70" s="119">
        <f t="shared" si="15"/>
        <v>8.5023819423011349E-2</v>
      </c>
      <c r="P70" s="228">
        <f t="shared" si="16"/>
        <v>1355</v>
      </c>
      <c r="Q70" s="229">
        <f t="shared" si="17"/>
        <v>19</v>
      </c>
      <c r="R70" s="229">
        <f t="shared" si="18"/>
        <v>1</v>
      </c>
      <c r="T70">
        <v>506</v>
      </c>
      <c r="U70">
        <v>8541</v>
      </c>
      <c r="V70" t="s">
        <v>262</v>
      </c>
      <c r="W70">
        <v>1176.1410000000001</v>
      </c>
      <c r="X70">
        <v>474.49700000000001</v>
      </c>
      <c r="Y70">
        <v>2.4790000000000001</v>
      </c>
      <c r="Z70">
        <v>8.5350000000000001</v>
      </c>
      <c r="AA70">
        <v>66.883583000000002</v>
      </c>
      <c r="AB70">
        <v>0.53387499999999999</v>
      </c>
      <c r="AC70">
        <v>21.452466999999999</v>
      </c>
      <c r="AD70" s="1">
        <v>132</v>
      </c>
      <c r="AE70">
        <v>19</v>
      </c>
      <c r="AF70">
        <v>1</v>
      </c>
      <c r="AG70">
        <v>73</v>
      </c>
      <c r="AH70">
        <v>17.584897999999999</v>
      </c>
      <c r="AI70">
        <v>61.8</v>
      </c>
      <c r="AJ70">
        <v>0</v>
      </c>
      <c r="AK70">
        <v>1355</v>
      </c>
      <c r="AL70">
        <v>0</v>
      </c>
      <c r="AM70">
        <v>1.0329166666666667</v>
      </c>
      <c r="AN70" t="s">
        <v>71</v>
      </c>
      <c r="AO70">
        <v>1176.1410000000001</v>
      </c>
      <c r="AP70" t="s">
        <v>528</v>
      </c>
      <c r="AQ70" t="s">
        <v>117</v>
      </c>
      <c r="AR70" t="s">
        <v>118</v>
      </c>
      <c r="AS70" t="s">
        <v>117</v>
      </c>
      <c r="AT70" t="s">
        <v>118</v>
      </c>
      <c r="AU70" t="s">
        <v>173</v>
      </c>
      <c r="AV70" t="s">
        <v>262</v>
      </c>
      <c r="AW70" t="s">
        <v>71</v>
      </c>
      <c r="AX70">
        <v>8541</v>
      </c>
      <c r="AY70" t="s">
        <v>371</v>
      </c>
      <c r="AZ70">
        <v>2</v>
      </c>
      <c r="BA70" t="s">
        <v>529</v>
      </c>
      <c r="BB70">
        <v>1</v>
      </c>
      <c r="BC70">
        <v>1</v>
      </c>
      <c r="BE70" t="s">
        <v>66</v>
      </c>
      <c r="BF70">
        <v>1</v>
      </c>
      <c r="BG70" t="s">
        <v>306</v>
      </c>
      <c r="BI70" t="s">
        <v>117</v>
      </c>
      <c r="BJ70" t="s">
        <v>262</v>
      </c>
      <c r="BK70" t="s">
        <v>71</v>
      </c>
      <c r="BL70">
        <v>1.0329166666666667</v>
      </c>
      <c r="BM70">
        <v>8541</v>
      </c>
      <c r="BN70" t="s">
        <v>118</v>
      </c>
      <c r="BO70" t="s">
        <v>173</v>
      </c>
      <c r="BP70">
        <v>1</v>
      </c>
      <c r="BQ70">
        <v>1176.1410000000001</v>
      </c>
      <c r="BR70">
        <v>7.9821531092316034E-3</v>
      </c>
      <c r="BS70">
        <v>0.32074338780564432</v>
      </c>
      <c r="BT70">
        <v>0.11223144163837498</v>
      </c>
      <c r="BU70">
        <v>8.5350000000000001</v>
      </c>
      <c r="BV70">
        <v>1.6154525690372157</v>
      </c>
      <c r="BW70">
        <v>8.5023819423011349E-2</v>
      </c>
      <c r="BX70">
        <v>1355</v>
      </c>
      <c r="BY70">
        <v>19</v>
      </c>
      <c r="BZ70">
        <v>1</v>
      </c>
    </row>
    <row r="71" spans="1:78" ht="16.5">
      <c r="A71" s="125" t="str">
        <f t="shared" ref="A71:A76" si="19">BI71</f>
        <v>도영운수</v>
      </c>
      <c r="B71" s="126" t="str">
        <f t="shared" ref="B71:B76" si="20">IF(BJ71="NULL", E71, BJ71)</f>
        <v>최재덕</v>
      </c>
      <c r="C71" s="127" t="str">
        <f t="shared" ref="C71:C76" si="21">BK71</f>
        <v>C</v>
      </c>
      <c r="D71" s="128">
        <f t="shared" ref="D71:D76" si="22">BL71</f>
        <v>0.88798758325451832</v>
      </c>
      <c r="E71" s="129">
        <f t="shared" ref="E71:E76" si="23">U71</f>
        <v>992</v>
      </c>
      <c r="F71" s="297" t="str">
        <f t="shared" ref="F71:F76" si="24">BN71</f>
        <v>523</v>
      </c>
      <c r="G71" s="130" t="str">
        <f t="shared" ref="G71:G76" si="25">BO71</f>
        <v>71바5862</v>
      </c>
      <c r="H71" s="131">
        <f t="shared" ref="H71:H76" si="26">BP71</f>
        <v>4</v>
      </c>
      <c r="I71" s="132">
        <f t="shared" ref="I71:I76" si="27">BQ71</f>
        <v>1410.0930000000001</v>
      </c>
      <c r="J71" s="133">
        <f t="shared" ref="J71:J76" si="28">AB71/AA71</f>
        <v>1.8104996976072631E-2</v>
      </c>
      <c r="K71" s="133">
        <f t="shared" ref="K71:K76" si="29">AC71/AA71</f>
        <v>0.33678025009547463</v>
      </c>
      <c r="L71" s="133">
        <f t="shared" ref="L71:L76" si="30">AD71/I71</f>
        <v>0.18651252080536532</v>
      </c>
      <c r="M71" s="134">
        <f t="shared" ref="M71:M76" si="31">Z71</f>
        <v>13.986000000000001</v>
      </c>
      <c r="N71" s="135">
        <f t="shared" ref="N71:N76" si="32">BV71</f>
        <v>2.1984365570214162</v>
      </c>
      <c r="O71" s="135">
        <f t="shared" ref="O71:O76" si="33">BW71</f>
        <v>36.735165694744957</v>
      </c>
      <c r="P71" s="226">
        <f t="shared" ref="P71:P76" si="34">AK71</f>
        <v>8</v>
      </c>
      <c r="Q71" s="227">
        <f t="shared" ref="Q71:Q76" si="35">AE71</f>
        <v>31</v>
      </c>
      <c r="R71" s="227">
        <f t="shared" ref="R71:R76" si="36">AF71</f>
        <v>518</v>
      </c>
      <c r="T71">
        <v>506</v>
      </c>
      <c r="U71">
        <v>992</v>
      </c>
      <c r="V71" t="s">
        <v>263</v>
      </c>
      <c r="W71">
        <v>1410.0930000000001</v>
      </c>
      <c r="X71">
        <v>646.81600000000003</v>
      </c>
      <c r="Y71">
        <v>2.1800000000000002</v>
      </c>
      <c r="Z71">
        <v>13.986000000000001</v>
      </c>
      <c r="AA71">
        <v>86.653867000000005</v>
      </c>
      <c r="AB71">
        <v>1.5688679999999999</v>
      </c>
      <c r="AC71">
        <v>29.183311</v>
      </c>
      <c r="AD71" s="1">
        <v>263</v>
      </c>
      <c r="AE71">
        <v>31</v>
      </c>
      <c r="AF71">
        <v>518</v>
      </c>
      <c r="AG71">
        <v>70</v>
      </c>
      <c r="AH71">
        <v>16.272707</v>
      </c>
      <c r="AI71">
        <v>287</v>
      </c>
      <c r="AJ71">
        <v>0</v>
      </c>
      <c r="AK71">
        <v>8</v>
      </c>
      <c r="AL71">
        <v>1776</v>
      </c>
      <c r="AM71">
        <v>0.88798758325451832</v>
      </c>
      <c r="AN71" t="s">
        <v>69</v>
      </c>
      <c r="AO71">
        <v>549.47699999999998</v>
      </c>
      <c r="AP71" t="s">
        <v>530</v>
      </c>
      <c r="AQ71" t="s">
        <v>117</v>
      </c>
      <c r="AR71" t="s">
        <v>119</v>
      </c>
      <c r="AS71" t="s">
        <v>117</v>
      </c>
      <c r="AT71" t="s">
        <v>119</v>
      </c>
      <c r="AU71" t="s">
        <v>194</v>
      </c>
      <c r="AV71" t="s">
        <v>263</v>
      </c>
      <c r="AW71" t="s">
        <v>69</v>
      </c>
      <c r="AX71">
        <v>992</v>
      </c>
      <c r="AY71" t="s">
        <v>353</v>
      </c>
      <c r="AZ71">
        <v>3</v>
      </c>
      <c r="BA71" t="s">
        <v>332</v>
      </c>
      <c r="BB71">
        <v>4</v>
      </c>
      <c r="BC71">
        <v>1</v>
      </c>
      <c r="BE71" t="s">
        <v>67</v>
      </c>
      <c r="BF71">
        <v>1</v>
      </c>
      <c r="BG71" t="s">
        <v>306</v>
      </c>
      <c r="BI71" t="s">
        <v>117</v>
      </c>
      <c r="BJ71" t="s">
        <v>263</v>
      </c>
      <c r="BK71" t="s">
        <v>69</v>
      </c>
      <c r="BL71">
        <v>0.88798758325451832</v>
      </c>
      <c r="BM71">
        <v>992</v>
      </c>
      <c r="BN71" t="s">
        <v>119</v>
      </c>
      <c r="BO71" t="s">
        <v>194</v>
      </c>
      <c r="BP71">
        <v>4</v>
      </c>
      <c r="BQ71">
        <v>1410.0930000000001</v>
      </c>
      <c r="BR71">
        <v>1.8104996976072631E-2</v>
      </c>
      <c r="BS71">
        <v>0.33678025009547463</v>
      </c>
      <c r="BT71">
        <v>0.18651252080536532</v>
      </c>
      <c r="BU71">
        <v>13.986000000000001</v>
      </c>
      <c r="BV71">
        <v>2.1984365570214162</v>
      </c>
      <c r="BW71">
        <v>36.735165694744957</v>
      </c>
      <c r="BX71">
        <v>8</v>
      </c>
      <c r="BY71">
        <v>31</v>
      </c>
      <c r="BZ71">
        <v>518</v>
      </c>
    </row>
    <row r="72" spans="1:78" ht="16.5">
      <c r="A72" s="109" t="str">
        <f t="shared" si="19"/>
        <v>도영운수</v>
      </c>
      <c r="B72" s="110" t="str">
        <f t="shared" si="20"/>
        <v>최현</v>
      </c>
      <c r="C72" s="111" t="str">
        <f t="shared" si="21"/>
        <v>F</v>
      </c>
      <c r="D72" s="112">
        <f t="shared" si="22"/>
        <v>0.74839999999999995</v>
      </c>
      <c r="E72" s="113">
        <f t="shared" si="23"/>
        <v>5011</v>
      </c>
      <c r="F72" s="298" t="str">
        <f t="shared" si="24"/>
        <v>65</v>
      </c>
      <c r="G72" s="114" t="str">
        <f t="shared" si="25"/>
        <v>71바5887</v>
      </c>
      <c r="H72" s="115">
        <f t="shared" si="26"/>
        <v>1</v>
      </c>
      <c r="I72" s="116">
        <f t="shared" si="27"/>
        <v>2292.8580000000002</v>
      </c>
      <c r="J72" s="117">
        <f t="shared" si="28"/>
        <v>5.2316474906167428E-2</v>
      </c>
      <c r="K72" s="117">
        <f t="shared" si="29"/>
        <v>0.3885794172257398</v>
      </c>
      <c r="L72" s="117">
        <f t="shared" si="30"/>
        <v>0.21501549594436287</v>
      </c>
      <c r="M72" s="118">
        <f t="shared" si="31"/>
        <v>19.856000000000002</v>
      </c>
      <c r="N72" s="119">
        <f t="shared" si="32"/>
        <v>2.4859803790727555</v>
      </c>
      <c r="O72" s="119">
        <f t="shared" si="33"/>
        <v>45.968830167415511</v>
      </c>
      <c r="P72" s="228">
        <f t="shared" si="34"/>
        <v>22</v>
      </c>
      <c r="Q72" s="229">
        <f t="shared" si="35"/>
        <v>57</v>
      </c>
      <c r="R72" s="229">
        <f t="shared" si="36"/>
        <v>1054</v>
      </c>
      <c r="T72">
        <v>506</v>
      </c>
      <c r="U72">
        <v>5011</v>
      </c>
      <c r="V72" t="s">
        <v>343</v>
      </c>
      <c r="W72">
        <v>2292.8580000000002</v>
      </c>
      <c r="X72">
        <v>1225.6600000000001</v>
      </c>
      <c r="Y72">
        <v>1.871</v>
      </c>
      <c r="Z72">
        <v>19.856000000000002</v>
      </c>
      <c r="AA72">
        <v>144.47274999999999</v>
      </c>
      <c r="AB72">
        <v>7.5583049999999998</v>
      </c>
      <c r="AC72">
        <v>56.139136999999998</v>
      </c>
      <c r="AD72" s="1">
        <v>493</v>
      </c>
      <c r="AE72">
        <v>57</v>
      </c>
      <c r="AF72">
        <v>1054</v>
      </c>
      <c r="AG72">
        <v>75</v>
      </c>
      <c r="AH72">
        <v>15.870521999999999</v>
      </c>
      <c r="AI72">
        <v>3005.2</v>
      </c>
      <c r="AJ72">
        <v>0</v>
      </c>
      <c r="AK72">
        <v>22</v>
      </c>
      <c r="AL72">
        <v>29216</v>
      </c>
      <c r="AM72">
        <v>0.74839999999999995</v>
      </c>
      <c r="AN72" t="s">
        <v>70</v>
      </c>
      <c r="AO72">
        <v>2292.8580000000002</v>
      </c>
      <c r="AP72" t="s">
        <v>531</v>
      </c>
      <c r="AQ72" t="s">
        <v>117</v>
      </c>
      <c r="AR72" t="s">
        <v>121</v>
      </c>
      <c r="AS72" t="s">
        <v>117</v>
      </c>
      <c r="AT72" t="s">
        <v>121</v>
      </c>
      <c r="AU72" t="s">
        <v>210</v>
      </c>
      <c r="AV72" t="s">
        <v>343</v>
      </c>
      <c r="AW72" t="s">
        <v>70</v>
      </c>
      <c r="AX72">
        <v>5011</v>
      </c>
      <c r="AY72" t="s">
        <v>369</v>
      </c>
      <c r="AZ72">
        <v>2</v>
      </c>
      <c r="BA72" t="s">
        <v>288</v>
      </c>
      <c r="BB72">
        <v>1</v>
      </c>
      <c r="BC72">
        <v>1</v>
      </c>
      <c r="BE72" t="s">
        <v>70</v>
      </c>
      <c r="BF72">
        <v>0</v>
      </c>
      <c r="BG72" t="s">
        <v>308</v>
      </c>
      <c r="BI72" t="s">
        <v>117</v>
      </c>
      <c r="BJ72" t="s">
        <v>343</v>
      </c>
      <c r="BK72" t="s">
        <v>70</v>
      </c>
      <c r="BL72">
        <v>0.74839999999999995</v>
      </c>
      <c r="BM72">
        <v>5011</v>
      </c>
      <c r="BN72" t="s">
        <v>121</v>
      </c>
      <c r="BO72" t="s">
        <v>210</v>
      </c>
      <c r="BP72">
        <v>1</v>
      </c>
      <c r="BQ72">
        <v>2292.8580000000002</v>
      </c>
      <c r="BR72">
        <v>5.2316474906167428E-2</v>
      </c>
      <c r="BS72">
        <v>0.3885794172257398</v>
      </c>
      <c r="BT72">
        <v>0.21501549594436287</v>
      </c>
      <c r="BU72">
        <v>19.856000000000002</v>
      </c>
      <c r="BV72">
        <v>2.4859803790727555</v>
      </c>
      <c r="BW72">
        <v>45.968830167415511</v>
      </c>
      <c r="BX72">
        <v>22</v>
      </c>
      <c r="BY72">
        <v>57</v>
      </c>
      <c r="BZ72">
        <v>1054</v>
      </c>
    </row>
    <row r="73" spans="1:78" ht="16.5">
      <c r="A73" s="125" t="str">
        <f t="shared" si="19"/>
        <v>도영운수</v>
      </c>
      <c r="B73" s="126" t="str">
        <f t="shared" si="20"/>
        <v>한재성</v>
      </c>
      <c r="C73" s="127" t="str">
        <f t="shared" si="21"/>
        <v>C</v>
      </c>
      <c r="D73" s="128">
        <f t="shared" si="22"/>
        <v>0.86086956521739133</v>
      </c>
      <c r="E73" s="129">
        <f t="shared" si="23"/>
        <v>6191</v>
      </c>
      <c r="F73" s="297" t="str">
        <f t="shared" si="24"/>
        <v>65-1</v>
      </c>
      <c r="G73" s="130" t="str">
        <f t="shared" si="25"/>
        <v>71바5893</v>
      </c>
      <c r="H73" s="131">
        <f t="shared" si="26"/>
        <v>1</v>
      </c>
      <c r="I73" s="132">
        <f t="shared" si="27"/>
        <v>1714.6320000000001</v>
      </c>
      <c r="J73" s="133">
        <f t="shared" si="28"/>
        <v>4.6496359585949379E-3</v>
      </c>
      <c r="K73" s="133">
        <f t="shared" si="29"/>
        <v>0.35586054341143653</v>
      </c>
      <c r="L73" s="133">
        <f t="shared" si="30"/>
        <v>0.15280246723495186</v>
      </c>
      <c r="M73" s="134">
        <f t="shared" si="31"/>
        <v>14.257</v>
      </c>
      <c r="N73" s="135">
        <f t="shared" si="32"/>
        <v>5.8321552379752619</v>
      </c>
      <c r="O73" s="135">
        <f t="shared" si="33"/>
        <v>58.321552379752625</v>
      </c>
      <c r="P73" s="226">
        <f t="shared" si="34"/>
        <v>0</v>
      </c>
      <c r="Q73" s="227">
        <f t="shared" si="35"/>
        <v>100</v>
      </c>
      <c r="R73" s="227">
        <f t="shared" si="36"/>
        <v>1000</v>
      </c>
      <c r="T73">
        <v>506</v>
      </c>
      <c r="U73">
        <v>6191</v>
      </c>
      <c r="V73" t="s">
        <v>264</v>
      </c>
      <c r="W73">
        <v>1714.6320000000001</v>
      </c>
      <c r="X73">
        <v>865.92200000000003</v>
      </c>
      <c r="Y73">
        <v>1.98</v>
      </c>
      <c r="Z73">
        <v>14.257</v>
      </c>
      <c r="AA73">
        <v>105.139414</v>
      </c>
      <c r="AB73">
        <v>0.48886000000000002</v>
      </c>
      <c r="AC73">
        <v>37.414968999999999</v>
      </c>
      <c r="AD73" s="1">
        <v>262</v>
      </c>
      <c r="AE73">
        <v>100</v>
      </c>
      <c r="AF73">
        <v>1000</v>
      </c>
      <c r="AG73">
        <v>79</v>
      </c>
      <c r="AH73">
        <v>16.308174999999999</v>
      </c>
      <c r="AI73">
        <v>1663.4</v>
      </c>
      <c r="AJ73">
        <v>0</v>
      </c>
      <c r="AK73">
        <v>0</v>
      </c>
      <c r="AL73">
        <v>0</v>
      </c>
      <c r="AM73">
        <v>0.86086956521739133</v>
      </c>
      <c r="AN73" t="s">
        <v>69</v>
      </c>
      <c r="AO73">
        <v>1714.6320000000001</v>
      </c>
      <c r="AP73" t="s">
        <v>532</v>
      </c>
      <c r="AQ73" t="s">
        <v>117</v>
      </c>
      <c r="AR73" t="s">
        <v>122</v>
      </c>
      <c r="AS73" t="s">
        <v>117</v>
      </c>
      <c r="AT73" t="s">
        <v>122</v>
      </c>
      <c r="AU73" t="s">
        <v>218</v>
      </c>
      <c r="AV73" t="s">
        <v>264</v>
      </c>
      <c r="AW73" t="s">
        <v>69</v>
      </c>
      <c r="AX73">
        <v>6191</v>
      </c>
      <c r="AY73" t="s">
        <v>416</v>
      </c>
      <c r="AZ73">
        <v>2</v>
      </c>
      <c r="BA73" t="s">
        <v>418</v>
      </c>
      <c r="BB73">
        <v>1</v>
      </c>
      <c r="BC73">
        <v>1</v>
      </c>
      <c r="BE73" t="s">
        <v>69</v>
      </c>
      <c r="BF73">
        <v>0</v>
      </c>
      <c r="BG73" t="s">
        <v>308</v>
      </c>
      <c r="BI73" t="s">
        <v>117</v>
      </c>
      <c r="BJ73" t="s">
        <v>264</v>
      </c>
      <c r="BK73" t="s">
        <v>69</v>
      </c>
      <c r="BL73">
        <v>0.86086956521739133</v>
      </c>
      <c r="BM73">
        <v>6191</v>
      </c>
      <c r="BN73" t="s">
        <v>122</v>
      </c>
      <c r="BO73" t="s">
        <v>218</v>
      </c>
      <c r="BP73">
        <v>1</v>
      </c>
      <c r="BQ73">
        <v>1714.6320000000001</v>
      </c>
      <c r="BR73">
        <v>4.6496359585949379E-3</v>
      </c>
      <c r="BS73">
        <v>0.35586054341143653</v>
      </c>
      <c r="BT73">
        <v>0.15280246723495186</v>
      </c>
      <c r="BU73">
        <v>14.257</v>
      </c>
      <c r="BV73">
        <v>5.8321552379752619</v>
      </c>
      <c r="BW73">
        <v>58.321552379752625</v>
      </c>
      <c r="BX73">
        <v>0</v>
      </c>
      <c r="BY73">
        <v>100</v>
      </c>
      <c r="BZ73">
        <v>1000</v>
      </c>
    </row>
    <row r="74" spans="1:78" ht="16.5">
      <c r="A74" s="109" t="str">
        <f t="shared" si="19"/>
        <v>도영운수</v>
      </c>
      <c r="B74" s="110" t="str">
        <f t="shared" si="20"/>
        <v>홍승철</v>
      </c>
      <c r="C74" s="111" t="str">
        <f t="shared" si="21"/>
        <v>F</v>
      </c>
      <c r="D74" s="112">
        <f t="shared" si="22"/>
        <v>0.77227272727272722</v>
      </c>
      <c r="E74" s="113">
        <f t="shared" si="23"/>
        <v>3602</v>
      </c>
      <c r="F74" s="298" t="str">
        <f t="shared" si="24"/>
        <v>55</v>
      </c>
      <c r="G74" s="114" t="str">
        <f t="shared" si="25"/>
        <v>71바5900</v>
      </c>
      <c r="H74" s="115">
        <f t="shared" si="26"/>
        <v>1</v>
      </c>
      <c r="I74" s="116">
        <f t="shared" si="27"/>
        <v>2347.7759999999998</v>
      </c>
      <c r="J74" s="117">
        <f t="shared" si="28"/>
        <v>5.4487448016891378E-2</v>
      </c>
      <c r="K74" s="117">
        <f t="shared" si="29"/>
        <v>0.39351720564629822</v>
      </c>
      <c r="L74" s="117">
        <f t="shared" si="30"/>
        <v>0.20444880601897286</v>
      </c>
      <c r="M74" s="118">
        <f t="shared" si="31"/>
        <v>19.446000000000002</v>
      </c>
      <c r="N74" s="119">
        <f t="shared" si="32"/>
        <v>1.1500245338567223</v>
      </c>
      <c r="O74" s="119">
        <f t="shared" si="33"/>
        <v>75.688651728273911</v>
      </c>
      <c r="P74" s="228">
        <f t="shared" si="34"/>
        <v>4</v>
      </c>
      <c r="Q74" s="229">
        <f t="shared" si="35"/>
        <v>27</v>
      </c>
      <c r="R74" s="229">
        <f t="shared" si="36"/>
        <v>1777</v>
      </c>
      <c r="T74">
        <v>506</v>
      </c>
      <c r="U74">
        <v>3602</v>
      </c>
      <c r="V74" t="s">
        <v>276</v>
      </c>
      <c r="W74">
        <v>2347.7759999999998</v>
      </c>
      <c r="X74">
        <v>1381.654</v>
      </c>
      <c r="Y74">
        <v>1.6990000000000001</v>
      </c>
      <c r="Z74">
        <v>19.446000000000002</v>
      </c>
      <c r="AA74">
        <v>147.65830099999999</v>
      </c>
      <c r="AB74">
        <v>8.0455240000000003</v>
      </c>
      <c r="AC74">
        <v>58.106082000000001</v>
      </c>
      <c r="AD74" s="1">
        <v>480</v>
      </c>
      <c r="AE74">
        <v>27</v>
      </c>
      <c r="AF74">
        <v>1777</v>
      </c>
      <c r="AG74">
        <v>73</v>
      </c>
      <c r="AH74">
        <v>15.900061000000001</v>
      </c>
      <c r="AI74">
        <v>2626.1</v>
      </c>
      <c r="AJ74">
        <v>0</v>
      </c>
      <c r="AK74">
        <v>4</v>
      </c>
      <c r="AL74">
        <v>1341</v>
      </c>
      <c r="AM74">
        <v>0.77227272727272722</v>
      </c>
      <c r="AN74" t="s">
        <v>70</v>
      </c>
      <c r="AO74">
        <v>2347.7759999999998</v>
      </c>
      <c r="AP74" t="s">
        <v>533</v>
      </c>
      <c r="AQ74" t="s">
        <v>117</v>
      </c>
      <c r="AR74" t="s">
        <v>120</v>
      </c>
      <c r="AS74" t="s">
        <v>117</v>
      </c>
      <c r="AT74" t="s">
        <v>120</v>
      </c>
      <c r="AU74" t="s">
        <v>204</v>
      </c>
      <c r="AV74" t="s">
        <v>276</v>
      </c>
      <c r="AW74" t="s">
        <v>70</v>
      </c>
      <c r="AX74">
        <v>3602</v>
      </c>
      <c r="AY74" t="s">
        <v>381</v>
      </c>
      <c r="AZ74">
        <v>1</v>
      </c>
      <c r="BA74" t="s">
        <v>287</v>
      </c>
      <c r="BB74">
        <v>1</v>
      </c>
      <c r="BC74">
        <v>1</v>
      </c>
      <c r="BE74" t="s">
        <v>70</v>
      </c>
      <c r="BF74">
        <v>0</v>
      </c>
      <c r="BG74" t="s">
        <v>308</v>
      </c>
      <c r="BI74" t="s">
        <v>117</v>
      </c>
      <c r="BJ74" t="s">
        <v>276</v>
      </c>
      <c r="BK74" t="s">
        <v>70</v>
      </c>
      <c r="BL74">
        <v>0.77227272727272722</v>
      </c>
      <c r="BM74">
        <v>3602</v>
      </c>
      <c r="BN74" t="s">
        <v>120</v>
      </c>
      <c r="BO74" t="s">
        <v>204</v>
      </c>
      <c r="BP74">
        <v>1</v>
      </c>
      <c r="BQ74">
        <v>2347.7759999999998</v>
      </c>
      <c r="BR74">
        <v>5.4487448016891378E-2</v>
      </c>
      <c r="BS74">
        <v>0.39351720564629822</v>
      </c>
      <c r="BT74">
        <v>0.20444880601897286</v>
      </c>
      <c r="BU74">
        <v>19.446000000000002</v>
      </c>
      <c r="BV74">
        <v>1.1500245338567223</v>
      </c>
      <c r="BW74">
        <v>75.688651728273911</v>
      </c>
      <c r="BX74">
        <v>4</v>
      </c>
      <c r="BY74">
        <v>27</v>
      </c>
      <c r="BZ74">
        <v>1777</v>
      </c>
    </row>
    <row r="75" spans="1:78" ht="16.5">
      <c r="A75" s="125" t="str">
        <f t="shared" si="19"/>
        <v>도영운수</v>
      </c>
      <c r="B75" s="126" t="str">
        <f t="shared" si="20"/>
        <v>홍형표</v>
      </c>
      <c r="C75" s="127" t="str">
        <f t="shared" si="21"/>
        <v>F</v>
      </c>
      <c r="D75" s="128">
        <f t="shared" si="22"/>
        <v>0.70833333333333337</v>
      </c>
      <c r="E75" s="129">
        <f t="shared" si="23"/>
        <v>9880</v>
      </c>
      <c r="F75" s="297" t="str">
        <f t="shared" si="24"/>
        <v>35</v>
      </c>
      <c r="G75" s="130" t="str">
        <f t="shared" si="25"/>
        <v>71바5886</v>
      </c>
      <c r="H75" s="131">
        <f t="shared" si="26"/>
        <v>1</v>
      </c>
      <c r="I75" s="132">
        <f t="shared" si="27"/>
        <v>1573.56</v>
      </c>
      <c r="J75" s="133">
        <f t="shared" si="28"/>
        <v>2.5875152134161323E-2</v>
      </c>
      <c r="K75" s="133">
        <f t="shared" si="29"/>
        <v>0.41101757712163711</v>
      </c>
      <c r="L75" s="133">
        <f t="shared" si="30"/>
        <v>9.4054246422125634E-2</v>
      </c>
      <c r="M75" s="134">
        <f t="shared" si="31"/>
        <v>18.855</v>
      </c>
      <c r="N75" s="135">
        <f t="shared" si="32"/>
        <v>2.0971554945473958</v>
      </c>
      <c r="O75" s="135">
        <f t="shared" si="33"/>
        <v>66.473474160502306</v>
      </c>
      <c r="P75" s="226">
        <f t="shared" si="34"/>
        <v>27</v>
      </c>
      <c r="Q75" s="227">
        <f t="shared" si="35"/>
        <v>33</v>
      </c>
      <c r="R75" s="227">
        <f t="shared" si="36"/>
        <v>1046</v>
      </c>
      <c r="T75">
        <v>506</v>
      </c>
      <c r="U75">
        <v>9880</v>
      </c>
      <c r="V75" t="s">
        <v>265</v>
      </c>
      <c r="W75">
        <v>1573.56</v>
      </c>
      <c r="X75">
        <v>925.75599999999997</v>
      </c>
      <c r="Y75">
        <v>1.7</v>
      </c>
      <c r="Z75">
        <v>18.855</v>
      </c>
      <c r="AA75">
        <v>93.461093000000005</v>
      </c>
      <c r="AB75">
        <v>2.41832</v>
      </c>
      <c r="AC75">
        <v>38.414152000000001</v>
      </c>
      <c r="AD75" s="1">
        <v>148</v>
      </c>
      <c r="AE75">
        <v>33</v>
      </c>
      <c r="AF75">
        <v>1046</v>
      </c>
      <c r="AG75">
        <v>78</v>
      </c>
      <c r="AH75">
        <v>16.836524000000001</v>
      </c>
      <c r="AI75">
        <v>4612.6000000000004</v>
      </c>
      <c r="AJ75">
        <v>0</v>
      </c>
      <c r="AK75">
        <v>27</v>
      </c>
      <c r="AL75">
        <v>13719</v>
      </c>
      <c r="AM75">
        <v>0.70833333333333337</v>
      </c>
      <c r="AN75" t="s">
        <v>70</v>
      </c>
      <c r="AO75">
        <v>1573.56</v>
      </c>
      <c r="AP75" t="s">
        <v>534</v>
      </c>
      <c r="AQ75" t="s">
        <v>117</v>
      </c>
      <c r="AR75" t="s">
        <v>118</v>
      </c>
      <c r="AS75" t="s">
        <v>117</v>
      </c>
      <c r="AT75" t="s">
        <v>118</v>
      </c>
      <c r="AU75" t="s">
        <v>183</v>
      </c>
      <c r="AV75" t="s">
        <v>265</v>
      </c>
      <c r="AW75" t="s">
        <v>70</v>
      </c>
      <c r="AX75">
        <v>9880</v>
      </c>
      <c r="AY75" t="s">
        <v>366</v>
      </c>
      <c r="AZ75">
        <v>6</v>
      </c>
      <c r="BA75" t="s">
        <v>535</v>
      </c>
      <c r="BB75">
        <v>1</v>
      </c>
      <c r="BC75">
        <v>1</v>
      </c>
      <c r="BE75" t="s">
        <v>70</v>
      </c>
      <c r="BF75">
        <v>0</v>
      </c>
      <c r="BG75" t="s">
        <v>308</v>
      </c>
      <c r="BI75" t="s">
        <v>117</v>
      </c>
      <c r="BJ75" t="s">
        <v>265</v>
      </c>
      <c r="BK75" t="s">
        <v>70</v>
      </c>
      <c r="BL75">
        <v>0.70833333333333337</v>
      </c>
      <c r="BM75">
        <v>9880</v>
      </c>
      <c r="BN75" t="s">
        <v>118</v>
      </c>
      <c r="BO75" t="s">
        <v>183</v>
      </c>
      <c r="BP75">
        <v>1</v>
      </c>
      <c r="BQ75">
        <v>1573.56</v>
      </c>
      <c r="BR75">
        <v>2.5875152134161323E-2</v>
      </c>
      <c r="BS75">
        <v>0.41101757712163711</v>
      </c>
      <c r="BT75">
        <v>9.4054246422125634E-2</v>
      </c>
      <c r="BU75">
        <v>18.855</v>
      </c>
      <c r="BV75">
        <v>2.0971554945473958</v>
      </c>
      <c r="BW75">
        <v>66.473474160502306</v>
      </c>
      <c r="BX75">
        <v>27</v>
      </c>
      <c r="BY75">
        <v>33</v>
      </c>
      <c r="BZ75">
        <v>1046</v>
      </c>
    </row>
    <row r="76" spans="1:78" ht="16.5">
      <c r="A76" s="109" t="str">
        <f t="shared" si="19"/>
        <v>도영운수</v>
      </c>
      <c r="B76" s="110" t="str">
        <f t="shared" si="20"/>
        <v>황교민</v>
      </c>
      <c r="C76" s="111" t="str">
        <f t="shared" si="21"/>
        <v>C</v>
      </c>
      <c r="D76" s="112">
        <f t="shared" si="22"/>
        <v>0.89160000000000006</v>
      </c>
      <c r="E76" s="113">
        <f t="shared" si="23"/>
        <v>1945</v>
      </c>
      <c r="F76" s="298" t="str">
        <f t="shared" si="24"/>
        <v>35</v>
      </c>
      <c r="G76" s="114" t="str">
        <f t="shared" si="25"/>
        <v>71바5854</v>
      </c>
      <c r="H76" s="115">
        <f t="shared" si="26"/>
        <v>1</v>
      </c>
      <c r="I76" s="116">
        <f t="shared" si="27"/>
        <v>2935.453</v>
      </c>
      <c r="J76" s="117">
        <f t="shared" si="28"/>
        <v>1.8325117354252154E-2</v>
      </c>
      <c r="K76" s="117">
        <f t="shared" si="29"/>
        <v>0.40236491210032888</v>
      </c>
      <c r="L76" s="117">
        <f t="shared" si="30"/>
        <v>0.18327665270062235</v>
      </c>
      <c r="M76" s="118">
        <f t="shared" si="31"/>
        <v>12.917</v>
      </c>
      <c r="N76" s="119">
        <f t="shared" si="32"/>
        <v>0.88572360041192966</v>
      </c>
      <c r="O76" s="119">
        <f t="shared" si="33"/>
        <v>32.533309168976643</v>
      </c>
      <c r="P76" s="228">
        <f t="shared" si="34"/>
        <v>41</v>
      </c>
      <c r="Q76" s="229">
        <f t="shared" si="35"/>
        <v>26</v>
      </c>
      <c r="R76" s="229">
        <f t="shared" si="36"/>
        <v>955</v>
      </c>
      <c r="T76">
        <v>506</v>
      </c>
      <c r="U76">
        <v>1945</v>
      </c>
      <c r="V76" t="s">
        <v>266</v>
      </c>
      <c r="W76">
        <v>2935.453</v>
      </c>
      <c r="X76">
        <v>1316.942</v>
      </c>
      <c r="Y76">
        <v>2.2290000000000001</v>
      </c>
      <c r="Z76">
        <v>12.917</v>
      </c>
      <c r="AA76">
        <v>178.032748</v>
      </c>
      <c r="AB76">
        <v>3.2624710000000001</v>
      </c>
      <c r="AC76">
        <v>71.634130999999996</v>
      </c>
      <c r="AD76" s="1">
        <v>538</v>
      </c>
      <c r="AE76">
        <v>26</v>
      </c>
      <c r="AF76">
        <v>955</v>
      </c>
      <c r="AG76">
        <v>79</v>
      </c>
      <c r="AH76">
        <v>16.488275000000002</v>
      </c>
      <c r="AI76">
        <v>4650.6000000000004</v>
      </c>
      <c r="AJ76">
        <v>0</v>
      </c>
      <c r="AK76">
        <v>41</v>
      </c>
      <c r="AL76">
        <v>15707</v>
      </c>
      <c r="AM76">
        <v>0.89160000000000006</v>
      </c>
      <c r="AN76" t="s">
        <v>69</v>
      </c>
      <c r="AO76">
        <v>2935.453</v>
      </c>
      <c r="AP76" t="s">
        <v>536</v>
      </c>
      <c r="AQ76" t="s">
        <v>117</v>
      </c>
      <c r="AR76" t="s">
        <v>118</v>
      </c>
      <c r="AS76" t="s">
        <v>117</v>
      </c>
      <c r="AT76" t="s">
        <v>118</v>
      </c>
      <c r="AU76" t="s">
        <v>177</v>
      </c>
      <c r="AV76" t="s">
        <v>266</v>
      </c>
      <c r="AW76" t="s">
        <v>69</v>
      </c>
      <c r="AX76">
        <v>1945</v>
      </c>
      <c r="AY76" t="s">
        <v>362</v>
      </c>
      <c r="AZ76">
        <v>1</v>
      </c>
      <c r="BA76" t="s">
        <v>184</v>
      </c>
      <c r="BB76">
        <v>1</v>
      </c>
      <c r="BC76">
        <v>1</v>
      </c>
      <c r="BE76" t="s">
        <v>68</v>
      </c>
      <c r="BF76">
        <v>-1</v>
      </c>
      <c r="BG76" t="s">
        <v>330</v>
      </c>
      <c r="BI76" t="s">
        <v>117</v>
      </c>
      <c r="BJ76" t="s">
        <v>266</v>
      </c>
      <c r="BK76" t="s">
        <v>69</v>
      </c>
      <c r="BL76">
        <v>0.89160000000000006</v>
      </c>
      <c r="BM76">
        <v>1945</v>
      </c>
      <c r="BN76" t="s">
        <v>118</v>
      </c>
      <c r="BO76" t="s">
        <v>177</v>
      </c>
      <c r="BP76">
        <v>1</v>
      </c>
      <c r="BQ76">
        <v>2935.453</v>
      </c>
      <c r="BR76">
        <v>1.8325117354252154E-2</v>
      </c>
      <c r="BS76">
        <v>0.40236491210032888</v>
      </c>
      <c r="BT76">
        <v>0.18327665270062235</v>
      </c>
      <c r="BU76">
        <v>12.917</v>
      </c>
      <c r="BV76">
        <v>0.88572360041192966</v>
      </c>
      <c r="BW76">
        <v>32.533309168976643</v>
      </c>
      <c r="BX76">
        <v>41</v>
      </c>
      <c r="BY76">
        <v>26</v>
      </c>
      <c r="BZ76">
        <v>955</v>
      </c>
    </row>
  </sheetData>
  <sortState xmlns:xlrd2="http://schemas.microsoft.com/office/spreadsheetml/2017/richdata2" ref="T4:AN76">
    <sortCondition ref="AB4:AB76"/>
    <sortCondition descending="1" ref="AD4:AD76"/>
  </sortState>
  <phoneticPr fontId="2" type="noConversion"/>
  <conditionalFormatting sqref="C5:D7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9" t="s">
        <v>538</v>
      </c>
      <c r="B2" s="270"/>
      <c r="C2" s="271"/>
      <c r="D2" s="272"/>
      <c r="E2" s="269"/>
      <c r="F2" s="273"/>
      <c r="G2" s="269"/>
      <c r="H2" s="269"/>
      <c r="I2" s="269"/>
      <c r="J2" s="269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74" t="s">
        <v>539</v>
      </c>
      <c r="B4" s="275"/>
      <c r="C4" s="276"/>
      <c r="D4" s="277"/>
      <c r="E4" s="278"/>
      <c r="F4" s="279"/>
      <c r="G4" s="246"/>
      <c r="H4" s="278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540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171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537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80" t="s">
        <v>0</v>
      </c>
      <c r="B13" s="281" t="s">
        <v>74</v>
      </c>
      <c r="C13" s="282" t="s">
        <v>65</v>
      </c>
      <c r="D13" s="282" t="s">
        <v>158</v>
      </c>
      <c r="E13" s="283" t="s">
        <v>144</v>
      </c>
      <c r="F13" s="281" t="s">
        <v>149</v>
      </c>
      <c r="G13" s="283" t="s">
        <v>147</v>
      </c>
      <c r="H13" s="283" t="s">
        <v>151</v>
      </c>
      <c r="I13" s="253" t="s">
        <v>153</v>
      </c>
      <c r="J13" s="283" t="s">
        <v>11</v>
      </c>
      <c r="K13" s="283" t="s">
        <v>12</v>
      </c>
      <c r="L13" s="283" t="s">
        <v>13</v>
      </c>
      <c r="M13" s="283" t="s">
        <v>105</v>
      </c>
      <c r="N13" s="283" t="s">
        <v>6</v>
      </c>
      <c r="O13" s="283" t="s">
        <v>7</v>
      </c>
      <c r="P13" s="283" t="s">
        <v>162</v>
      </c>
      <c r="Q13" s="284" t="s">
        <v>164</v>
      </c>
      <c r="R13" s="284" t="s">
        <v>165</v>
      </c>
    </row>
    <row r="14" spans="1:18" ht="16.5">
      <c r="A14" s="285" t="s">
        <v>117</v>
      </c>
      <c r="B14" s="286" t="s">
        <v>221</v>
      </c>
      <c r="C14" s="287" t="s">
        <v>67</v>
      </c>
      <c r="D14" s="288">
        <v>0.80302585202804899</v>
      </c>
      <c r="E14" s="289">
        <v>5115</v>
      </c>
      <c r="F14" s="256" t="s">
        <v>121</v>
      </c>
      <c r="G14" s="290" t="s">
        <v>207</v>
      </c>
      <c r="H14" s="291">
        <v>3</v>
      </c>
      <c r="I14" s="257">
        <v>9827.3759999999984</v>
      </c>
      <c r="J14" s="292">
        <v>4.033479403556231E-2</v>
      </c>
      <c r="K14" s="292">
        <v>0.37694926702551695</v>
      </c>
      <c r="L14" s="292">
        <v>0.18977598903308471</v>
      </c>
      <c r="M14" s="293">
        <v>15.295</v>
      </c>
      <c r="N14" s="294">
        <v>2.3454004184864461</v>
      </c>
      <c r="O14" s="294">
        <v>35.611794109263592</v>
      </c>
      <c r="P14" s="295">
        <v>66</v>
      </c>
      <c r="Q14" s="296">
        <v>352</v>
      </c>
      <c r="R14" s="296">
        <v>6571</v>
      </c>
    </row>
    <row r="15" spans="1:18" ht="16.5">
      <c r="A15" s="285" t="s">
        <v>117</v>
      </c>
      <c r="B15" s="286" t="s">
        <v>323</v>
      </c>
      <c r="C15" s="287" t="s">
        <v>70</v>
      </c>
      <c r="D15" s="288">
        <v>0.79205761869754354</v>
      </c>
      <c r="E15" s="289">
        <v>7751</v>
      </c>
      <c r="F15" s="256" t="s">
        <v>119</v>
      </c>
      <c r="G15" s="290" t="s">
        <v>315</v>
      </c>
      <c r="H15" s="291">
        <v>4</v>
      </c>
      <c r="I15" s="257">
        <v>1060.634</v>
      </c>
      <c r="J15" s="292">
        <v>4.4156298885274385E-2</v>
      </c>
      <c r="K15" s="292">
        <v>0.34314905172309978</v>
      </c>
      <c r="L15" s="292">
        <v>0.22439408881857456</v>
      </c>
      <c r="M15" s="293">
        <v>17.155999999999999</v>
      </c>
      <c r="N15" s="294" t="s">
        <v>360</v>
      </c>
      <c r="O15" s="294" t="s">
        <v>360</v>
      </c>
      <c r="P15" s="295">
        <v>2</v>
      </c>
      <c r="Q15" s="296">
        <v>19</v>
      </c>
      <c r="R15" s="296">
        <v>1466</v>
      </c>
    </row>
    <row r="16" spans="1:18" ht="16.5">
      <c r="A16" s="285" t="s">
        <v>117</v>
      </c>
      <c r="B16" s="286" t="s">
        <v>222</v>
      </c>
      <c r="C16" s="287" t="s">
        <v>70</v>
      </c>
      <c r="D16" s="288">
        <v>0.7961538461538461</v>
      </c>
      <c r="E16" s="289">
        <v>6269</v>
      </c>
      <c r="F16" s="256" t="s">
        <v>118</v>
      </c>
      <c r="G16" s="290" t="s">
        <v>180</v>
      </c>
      <c r="H16" s="291">
        <v>1</v>
      </c>
      <c r="I16" s="257">
        <v>5297.3059999999996</v>
      </c>
      <c r="J16" s="292">
        <v>3.3925231750990215E-2</v>
      </c>
      <c r="K16" s="292">
        <v>0.37504640171152381</v>
      </c>
      <c r="L16" s="292">
        <v>0.18311194407119394</v>
      </c>
      <c r="M16" s="293">
        <v>13.566000000000001</v>
      </c>
      <c r="N16" s="294">
        <v>2.0576496808000142</v>
      </c>
      <c r="O16" s="294">
        <v>31.468825852235081</v>
      </c>
      <c r="P16" s="295">
        <v>60</v>
      </c>
      <c r="Q16" s="296">
        <v>109</v>
      </c>
      <c r="R16" s="296">
        <v>1667</v>
      </c>
    </row>
    <row r="17" spans="1:18" ht="16.5">
      <c r="A17" s="285" t="s">
        <v>117</v>
      </c>
      <c r="B17" s="286" t="s">
        <v>456</v>
      </c>
      <c r="C17" s="287" t="s">
        <v>70</v>
      </c>
      <c r="D17" s="288">
        <v>0.7725385798815827</v>
      </c>
      <c r="E17" s="289">
        <v>6009</v>
      </c>
      <c r="F17" s="256" t="s">
        <v>119</v>
      </c>
      <c r="G17" s="290" t="s">
        <v>197</v>
      </c>
      <c r="H17" s="291">
        <v>5</v>
      </c>
      <c r="I17" s="257">
        <v>1071.6399999999999</v>
      </c>
      <c r="J17" s="292">
        <v>1.469139249612293E-2</v>
      </c>
      <c r="K17" s="292">
        <v>0.36472544282174602</v>
      </c>
      <c r="L17" s="292">
        <v>0.24541823746780633</v>
      </c>
      <c r="M17" s="293">
        <v>17.091000000000001</v>
      </c>
      <c r="N17" s="294">
        <v>2.7957111719724779</v>
      </c>
      <c r="O17" s="294">
        <v>48.87317308040776</v>
      </c>
      <c r="P17" s="295">
        <v>1</v>
      </c>
      <c r="Q17" s="296">
        <v>31</v>
      </c>
      <c r="R17" s="296">
        <v>584</v>
      </c>
    </row>
    <row r="18" spans="1:18" ht="16.5">
      <c r="A18" s="285" t="s">
        <v>117</v>
      </c>
      <c r="B18" s="286" t="s">
        <v>458</v>
      </c>
      <c r="C18" s="287" t="s">
        <v>67</v>
      </c>
      <c r="D18" s="288">
        <v>0.82846642384288638</v>
      </c>
      <c r="E18" s="289">
        <v>5022</v>
      </c>
      <c r="F18" s="256" t="s">
        <v>118</v>
      </c>
      <c r="G18" s="290" t="s">
        <v>175</v>
      </c>
      <c r="H18" s="291">
        <v>6</v>
      </c>
      <c r="I18" s="257">
        <v>2609.9859999999999</v>
      </c>
      <c r="J18" s="292">
        <v>4.5956742625488982E-2</v>
      </c>
      <c r="K18" s="292">
        <v>0.36846188858653123</v>
      </c>
      <c r="L18" s="292">
        <v>0.12107344637097671</v>
      </c>
      <c r="M18" s="293">
        <v>14.058999999999999</v>
      </c>
      <c r="N18" s="294">
        <v>2.2222341422521041</v>
      </c>
      <c r="O18" s="294">
        <v>38.505953671782152</v>
      </c>
      <c r="P18" s="295">
        <v>99</v>
      </c>
      <c r="Q18" s="296">
        <v>58</v>
      </c>
      <c r="R18" s="296">
        <v>1005</v>
      </c>
    </row>
    <row r="19" spans="1:18" ht="16.5">
      <c r="A19" s="285" t="s">
        <v>117</v>
      </c>
      <c r="B19" s="286" t="s">
        <v>297</v>
      </c>
      <c r="C19" s="287" t="s">
        <v>67</v>
      </c>
      <c r="D19" s="288">
        <v>0.81</v>
      </c>
      <c r="E19" s="289">
        <v>9926</v>
      </c>
      <c r="F19" s="256" t="s">
        <v>119</v>
      </c>
      <c r="G19" s="290" t="s">
        <v>191</v>
      </c>
      <c r="H19" s="291">
        <v>1</v>
      </c>
      <c r="I19" s="257">
        <v>2596.857</v>
      </c>
      <c r="J19" s="292">
        <v>4.5527280967128513E-2</v>
      </c>
      <c r="K19" s="292">
        <v>0.34042929177045533</v>
      </c>
      <c r="L19" s="292">
        <v>0.22450215780075683</v>
      </c>
      <c r="M19" s="293">
        <v>13.659000000000001</v>
      </c>
      <c r="N19" s="294">
        <v>3.6967765263932515</v>
      </c>
      <c r="O19" s="294">
        <v>50.599628705007632</v>
      </c>
      <c r="P19" s="295">
        <v>13</v>
      </c>
      <c r="Q19" s="296">
        <v>96</v>
      </c>
      <c r="R19" s="296">
        <v>1314</v>
      </c>
    </row>
    <row r="20" spans="1:18" ht="16.5">
      <c r="A20" s="285" t="s">
        <v>117</v>
      </c>
      <c r="B20" s="286" t="s">
        <v>224</v>
      </c>
      <c r="C20" s="287" t="s">
        <v>67</v>
      </c>
      <c r="D20" s="288">
        <v>0.8098086932794375</v>
      </c>
      <c r="E20" s="289">
        <v>1711</v>
      </c>
      <c r="F20" s="256" t="s">
        <v>118</v>
      </c>
      <c r="G20" s="290" t="s">
        <v>181</v>
      </c>
      <c r="H20" s="291">
        <v>13</v>
      </c>
      <c r="I20" s="257">
        <v>16830.281999999999</v>
      </c>
      <c r="J20" s="292">
        <v>4.7745391084875778E-2</v>
      </c>
      <c r="K20" s="292">
        <v>0.37820656466755986</v>
      </c>
      <c r="L20" s="292">
        <v>0.21033515659452409</v>
      </c>
      <c r="M20" s="293">
        <v>17.332999999999998</v>
      </c>
      <c r="N20" s="294">
        <v>3.6896910033366774</v>
      </c>
      <c r="O20" s="294">
        <v>49.443105961942337</v>
      </c>
      <c r="P20" s="295">
        <v>163</v>
      </c>
      <c r="Q20" s="296">
        <v>618</v>
      </c>
      <c r="R20" s="296">
        <v>8881</v>
      </c>
    </row>
    <row r="21" spans="1:18" ht="16.5">
      <c r="A21" s="285" t="s">
        <v>117</v>
      </c>
      <c r="B21" s="286" t="s">
        <v>301</v>
      </c>
      <c r="C21" s="287" t="s">
        <v>70</v>
      </c>
      <c r="D21" s="288">
        <v>0.71791666666666676</v>
      </c>
      <c r="E21" s="289">
        <v>7475</v>
      </c>
      <c r="F21" s="256" t="s">
        <v>118</v>
      </c>
      <c r="G21" s="290" t="s">
        <v>173</v>
      </c>
      <c r="H21" s="291">
        <v>1</v>
      </c>
      <c r="I21" s="257">
        <v>1500.8610000000001</v>
      </c>
      <c r="J21" s="292">
        <v>3.4190563253198802E-2</v>
      </c>
      <c r="K21" s="292">
        <v>0.42428615774544981</v>
      </c>
      <c r="L21" s="292">
        <v>0.18989100256452796</v>
      </c>
      <c r="M21" s="293">
        <v>18.791</v>
      </c>
      <c r="N21" s="294">
        <v>0</v>
      </c>
      <c r="O21" s="294">
        <v>5.0637600683874116</v>
      </c>
      <c r="P21" s="295">
        <v>663</v>
      </c>
      <c r="Q21" s="296">
        <v>0</v>
      </c>
      <c r="R21" s="296">
        <v>76</v>
      </c>
    </row>
    <row r="22" spans="1:18" ht="16.5">
      <c r="A22" s="285" t="s">
        <v>117</v>
      </c>
      <c r="B22" s="286" t="s">
        <v>228</v>
      </c>
      <c r="C22" s="287" t="s">
        <v>67</v>
      </c>
      <c r="D22" s="288">
        <v>0.81963987427754026</v>
      </c>
      <c r="E22" s="289">
        <v>9247</v>
      </c>
      <c r="F22" s="256" t="s">
        <v>120</v>
      </c>
      <c r="G22" s="290" t="s">
        <v>278</v>
      </c>
      <c r="H22" s="291">
        <v>5</v>
      </c>
      <c r="I22" s="257">
        <v>2795.2370000000001</v>
      </c>
      <c r="J22" s="292">
        <v>3.8352093940054399E-2</v>
      </c>
      <c r="K22" s="292">
        <v>0.40397127374159014</v>
      </c>
      <c r="L22" s="292">
        <v>0.20034079400065183</v>
      </c>
      <c r="M22" s="293">
        <v>15.79</v>
      </c>
      <c r="N22" s="294">
        <v>4.491274566035746</v>
      </c>
      <c r="O22" s="294">
        <v>65.72094433786252</v>
      </c>
      <c r="P22" s="295">
        <v>24</v>
      </c>
      <c r="Q22" s="296">
        <v>129</v>
      </c>
      <c r="R22" s="296">
        <v>1929</v>
      </c>
    </row>
    <row r="23" spans="1:18" ht="16.5">
      <c r="A23" s="285" t="s">
        <v>117</v>
      </c>
      <c r="B23" s="286" t="s">
        <v>231</v>
      </c>
      <c r="C23" s="287" t="s">
        <v>70</v>
      </c>
      <c r="D23" s="288">
        <v>0.71995110947896346</v>
      </c>
      <c r="E23" s="289">
        <v>7278</v>
      </c>
      <c r="F23" s="256" t="s">
        <v>122</v>
      </c>
      <c r="G23" s="290" t="s">
        <v>214</v>
      </c>
      <c r="H23" s="291">
        <v>2</v>
      </c>
      <c r="I23" s="257">
        <v>1223.337</v>
      </c>
      <c r="J23" s="292">
        <v>2.4417973206301524E-2</v>
      </c>
      <c r="K23" s="292">
        <v>0.41972290956223984</v>
      </c>
      <c r="L23" s="292">
        <v>0.15531288598317552</v>
      </c>
      <c r="M23" s="293">
        <v>17.283999999999999</v>
      </c>
      <c r="N23" s="294">
        <v>8.1743624201671333E-2</v>
      </c>
      <c r="O23" s="294">
        <v>41.68924834285238</v>
      </c>
      <c r="P23" s="295">
        <v>53</v>
      </c>
      <c r="Q23" s="296">
        <v>1</v>
      </c>
      <c r="R23" s="296">
        <v>510</v>
      </c>
    </row>
    <row r="24" spans="1:18" ht="16.5">
      <c r="A24" s="285" t="s">
        <v>117</v>
      </c>
      <c r="B24" s="286" t="s">
        <v>325</v>
      </c>
      <c r="C24" s="287" t="s">
        <v>70</v>
      </c>
      <c r="D24" s="288">
        <v>0.75076923076923074</v>
      </c>
      <c r="E24" s="289">
        <v>7134</v>
      </c>
      <c r="F24" s="256" t="s">
        <v>118</v>
      </c>
      <c r="G24" s="290" t="s">
        <v>310</v>
      </c>
      <c r="H24" s="291">
        <v>1</v>
      </c>
      <c r="I24" s="257">
        <v>4916.942</v>
      </c>
      <c r="J24" s="292">
        <v>8.3316544143597196E-2</v>
      </c>
      <c r="K24" s="292">
        <v>0.37277094059734139</v>
      </c>
      <c r="L24" s="292">
        <v>0.17653248706208047</v>
      </c>
      <c r="M24" s="293">
        <v>15.506</v>
      </c>
      <c r="N24" s="294">
        <v>0.22371628544733699</v>
      </c>
      <c r="O24" s="294">
        <v>49.705691057571961</v>
      </c>
      <c r="P24" s="295">
        <v>89</v>
      </c>
      <c r="Q24" s="296">
        <v>11</v>
      </c>
      <c r="R24" s="296">
        <v>2444</v>
      </c>
    </row>
    <row r="25" spans="1:18" ht="16.5" customHeight="1">
      <c r="A25" s="285" t="s">
        <v>117</v>
      </c>
      <c r="B25" s="286" t="s">
        <v>232</v>
      </c>
      <c r="C25" s="287" t="s">
        <v>70</v>
      </c>
      <c r="D25" s="288">
        <v>0.78107613111382823</v>
      </c>
      <c r="E25" s="289">
        <v>1679</v>
      </c>
      <c r="F25" s="256" t="s">
        <v>118</v>
      </c>
      <c r="G25" s="290" t="s">
        <v>173</v>
      </c>
      <c r="H25" s="291">
        <v>3</v>
      </c>
      <c r="I25" s="257">
        <v>966.702</v>
      </c>
      <c r="J25" s="292">
        <v>4.7513811418435206E-2</v>
      </c>
      <c r="K25" s="292">
        <v>0.3747684595258361</v>
      </c>
      <c r="L25" s="292">
        <v>9.2065600360814404E-2</v>
      </c>
      <c r="M25" s="293">
        <v>16.172000000000001</v>
      </c>
      <c r="N25" s="294">
        <v>1.7585564113863423</v>
      </c>
      <c r="O25" s="294">
        <v>34.343572269427391</v>
      </c>
      <c r="P25" s="295">
        <v>212</v>
      </c>
      <c r="Q25" s="296">
        <v>17</v>
      </c>
      <c r="R25" s="296">
        <v>332</v>
      </c>
    </row>
    <row r="26" spans="1:18" ht="16.5">
      <c r="A26" s="285" t="s">
        <v>117</v>
      </c>
      <c r="B26" s="286" t="s">
        <v>237</v>
      </c>
      <c r="C26" s="287" t="s">
        <v>67</v>
      </c>
      <c r="D26" s="288">
        <v>0.80155064420799138</v>
      </c>
      <c r="E26" s="289">
        <v>10</v>
      </c>
      <c r="F26" s="256" t="s">
        <v>122</v>
      </c>
      <c r="G26" s="290" t="s">
        <v>321</v>
      </c>
      <c r="H26" s="291">
        <v>3</v>
      </c>
      <c r="I26" s="257">
        <v>6978.5949999999993</v>
      </c>
      <c r="J26" s="292">
        <v>4.0369403415076978E-2</v>
      </c>
      <c r="K26" s="292">
        <v>0.37733253266280992</v>
      </c>
      <c r="L26" s="292">
        <v>0.1624968922827589</v>
      </c>
      <c r="M26" s="293">
        <v>15.042</v>
      </c>
      <c r="N26" s="294">
        <v>2.3500432393626514</v>
      </c>
      <c r="O26" s="294">
        <v>48.304852194460352</v>
      </c>
      <c r="P26" s="295">
        <v>28</v>
      </c>
      <c r="Q26" s="296">
        <v>164</v>
      </c>
      <c r="R26" s="296">
        <v>3371</v>
      </c>
    </row>
    <row r="27" spans="1:18" ht="16.5">
      <c r="A27" s="285" t="s">
        <v>117</v>
      </c>
      <c r="B27" s="286" t="s">
        <v>238</v>
      </c>
      <c r="C27" s="287" t="s">
        <v>70</v>
      </c>
      <c r="D27" s="288">
        <v>0.7831818181818182</v>
      </c>
      <c r="E27" s="289">
        <v>2612</v>
      </c>
      <c r="F27" s="256" t="s">
        <v>119</v>
      </c>
      <c r="G27" s="290" t="s">
        <v>315</v>
      </c>
      <c r="H27" s="291">
        <v>1</v>
      </c>
      <c r="I27" s="257">
        <v>2136.5259999999998</v>
      </c>
      <c r="J27" s="292">
        <v>2.4062319959728667E-2</v>
      </c>
      <c r="K27" s="292">
        <v>0.36073711889369003</v>
      </c>
      <c r="L27" s="292">
        <v>0.27661727495944355</v>
      </c>
      <c r="M27" s="293">
        <v>17.745000000000001</v>
      </c>
      <c r="N27" s="294">
        <v>4.4464705788743037</v>
      </c>
      <c r="O27" s="294">
        <v>64.403615963484654</v>
      </c>
      <c r="P27" s="295">
        <v>11</v>
      </c>
      <c r="Q27" s="296">
        <v>95</v>
      </c>
      <c r="R27" s="296">
        <v>1376</v>
      </c>
    </row>
    <row r="28" spans="1:18" ht="16.5">
      <c r="A28" s="285" t="s">
        <v>117</v>
      </c>
      <c r="B28" s="286" t="s">
        <v>239</v>
      </c>
      <c r="C28" s="287" t="s">
        <v>67</v>
      </c>
      <c r="D28" s="288">
        <v>0.83049356499448201</v>
      </c>
      <c r="E28" s="289">
        <v>4283</v>
      </c>
      <c r="F28" s="256" t="s">
        <v>120</v>
      </c>
      <c r="G28" s="290" t="s">
        <v>200</v>
      </c>
      <c r="H28" s="291">
        <v>2</v>
      </c>
      <c r="I28" s="257">
        <v>3827.2200000000003</v>
      </c>
      <c r="J28" s="292">
        <v>4.9414902080821034E-2</v>
      </c>
      <c r="K28" s="292">
        <v>0.35634862466053729</v>
      </c>
      <c r="L28" s="292">
        <v>0.27748600812077695</v>
      </c>
      <c r="M28" s="293">
        <v>18.096</v>
      </c>
      <c r="N28" s="294">
        <v>10.071238364021212</v>
      </c>
      <c r="O28" s="294">
        <v>71.096114891776864</v>
      </c>
      <c r="P28" s="295">
        <v>7</v>
      </c>
      <c r="Q28" s="296">
        <v>390</v>
      </c>
      <c r="R28" s="296">
        <v>2808</v>
      </c>
    </row>
    <row r="29" spans="1:18" ht="16.5">
      <c r="A29" s="285" t="s">
        <v>117</v>
      </c>
      <c r="B29" s="286" t="s">
        <v>484</v>
      </c>
      <c r="C29" s="287" t="s">
        <v>70</v>
      </c>
      <c r="D29" s="288">
        <v>0.73480000000000001</v>
      </c>
      <c r="E29" s="289">
        <v>7478</v>
      </c>
      <c r="F29" s="256" t="s">
        <v>118</v>
      </c>
      <c r="G29" s="290" t="s">
        <v>439</v>
      </c>
      <c r="H29" s="291">
        <v>1</v>
      </c>
      <c r="I29" s="257">
        <v>1789.39</v>
      </c>
      <c r="J29" s="292">
        <v>4.7747852000139063E-2</v>
      </c>
      <c r="K29" s="292">
        <v>0.39684750404789176</v>
      </c>
      <c r="L29" s="292">
        <v>0.2861310278921867</v>
      </c>
      <c r="M29" s="293">
        <v>17.106000000000002</v>
      </c>
      <c r="N29" s="294">
        <v>3.6884077814227192</v>
      </c>
      <c r="O29" s="294">
        <v>64.826561006823553</v>
      </c>
      <c r="P29" s="295">
        <v>44</v>
      </c>
      <c r="Q29" s="296">
        <v>66</v>
      </c>
      <c r="R29" s="296">
        <v>1160</v>
      </c>
    </row>
    <row r="30" spans="1:18" ht="16.5">
      <c r="A30" s="285" t="s">
        <v>117</v>
      </c>
      <c r="B30" s="286" t="s">
        <v>240</v>
      </c>
      <c r="C30" s="287" t="s">
        <v>70</v>
      </c>
      <c r="D30" s="288">
        <v>0.7479063249395087</v>
      </c>
      <c r="E30" s="289">
        <v>6907</v>
      </c>
      <c r="F30" s="256" t="s">
        <v>120</v>
      </c>
      <c r="G30" s="290" t="s">
        <v>201</v>
      </c>
      <c r="H30" s="291">
        <v>3</v>
      </c>
      <c r="I30" s="257">
        <v>884.61500000000001</v>
      </c>
      <c r="J30" s="292">
        <v>2.5531666762877738E-2</v>
      </c>
      <c r="K30" s="292">
        <v>0.38790505145118254</v>
      </c>
      <c r="L30" s="292">
        <v>0.28260881852557329</v>
      </c>
      <c r="M30" s="293">
        <v>21.347999999999999</v>
      </c>
      <c r="N30" s="294" t="s">
        <v>360</v>
      </c>
      <c r="O30" s="294" t="s">
        <v>360</v>
      </c>
      <c r="P30" s="295">
        <v>4</v>
      </c>
      <c r="Q30" s="296">
        <v>67</v>
      </c>
      <c r="R30" s="296">
        <v>1121</v>
      </c>
    </row>
    <row r="31" spans="1:18" ht="16.5">
      <c r="A31" s="285" t="s">
        <v>117</v>
      </c>
      <c r="B31" s="286" t="s">
        <v>302</v>
      </c>
      <c r="C31" s="287" t="s">
        <v>67</v>
      </c>
      <c r="D31" s="288">
        <v>0.80697444323628398</v>
      </c>
      <c r="E31" s="289">
        <v>7101</v>
      </c>
      <c r="F31" s="256" t="s">
        <v>119</v>
      </c>
      <c r="G31" s="290" t="s">
        <v>196</v>
      </c>
      <c r="H31" s="291">
        <v>4</v>
      </c>
      <c r="I31" s="257">
        <v>3841.4749999999999</v>
      </c>
      <c r="J31" s="292">
        <v>2.8232923442949774E-2</v>
      </c>
      <c r="K31" s="292">
        <v>0.34720998601614433</v>
      </c>
      <c r="L31" s="292">
        <v>0.26578332541536781</v>
      </c>
      <c r="M31" s="293">
        <v>15.337</v>
      </c>
      <c r="N31" s="294">
        <v>4.4774468140492907</v>
      </c>
      <c r="O31" s="294">
        <v>59.950930306718121</v>
      </c>
      <c r="P31" s="295">
        <v>27</v>
      </c>
      <c r="Q31" s="296">
        <v>172</v>
      </c>
      <c r="R31" s="296">
        <v>2303</v>
      </c>
    </row>
    <row r="32" spans="1:18" ht="16.5">
      <c r="A32" s="285" t="s">
        <v>117</v>
      </c>
      <c r="B32" s="286" t="s">
        <v>242</v>
      </c>
      <c r="C32" s="287" t="s">
        <v>70</v>
      </c>
      <c r="D32" s="288">
        <v>0.77880294205568767</v>
      </c>
      <c r="E32" s="289">
        <v>1167</v>
      </c>
      <c r="F32" s="256" t="s">
        <v>122</v>
      </c>
      <c r="G32" s="290" t="s">
        <v>216</v>
      </c>
      <c r="H32" s="291">
        <v>6</v>
      </c>
      <c r="I32" s="257">
        <v>817.76700000000005</v>
      </c>
      <c r="J32" s="292">
        <v>5.1743360839184939E-2</v>
      </c>
      <c r="K32" s="292">
        <v>0.37876884529092258</v>
      </c>
      <c r="L32" s="292">
        <v>0.22378012318912355</v>
      </c>
      <c r="M32" s="293">
        <v>17.332000000000001</v>
      </c>
      <c r="N32" s="294">
        <v>0.87747392805591251</v>
      </c>
      <c r="O32" s="294">
        <v>60.545701035857967</v>
      </c>
      <c r="P32" s="295">
        <v>4</v>
      </c>
      <c r="Q32" s="296">
        <v>9</v>
      </c>
      <c r="R32" s="296">
        <v>638</v>
      </c>
    </row>
    <row r="33" spans="1:18" ht="16.5">
      <c r="A33" s="285" t="s">
        <v>117</v>
      </c>
      <c r="B33" s="286" t="s">
        <v>243</v>
      </c>
      <c r="C33" s="287" t="s">
        <v>67</v>
      </c>
      <c r="D33" s="288">
        <v>0.84363533683686986</v>
      </c>
      <c r="E33" s="289">
        <v>508</v>
      </c>
      <c r="F33" s="256" t="s">
        <v>118</v>
      </c>
      <c r="G33" s="290" t="s">
        <v>311</v>
      </c>
      <c r="H33" s="291">
        <v>2</v>
      </c>
      <c r="I33" s="257">
        <v>5930.5059999999994</v>
      </c>
      <c r="J33" s="292">
        <v>5.3886842920262086E-2</v>
      </c>
      <c r="K33" s="292">
        <v>0.35974835735996419</v>
      </c>
      <c r="L33" s="292">
        <v>0.16996863336787787</v>
      </c>
      <c r="M33" s="293">
        <v>14.079000000000001</v>
      </c>
      <c r="N33" s="294">
        <v>1.1634757641253546</v>
      </c>
      <c r="O33" s="294">
        <v>36.725365424130764</v>
      </c>
      <c r="P33" s="295">
        <v>73</v>
      </c>
      <c r="Q33" s="296">
        <v>69</v>
      </c>
      <c r="R33" s="296">
        <v>2178</v>
      </c>
    </row>
    <row r="34" spans="1:18" ht="16.5">
      <c r="A34" s="285" t="s">
        <v>117</v>
      </c>
      <c r="B34" s="286" t="s">
        <v>492</v>
      </c>
      <c r="C34" s="287" t="s">
        <v>67</v>
      </c>
      <c r="D34" s="288">
        <v>0.80875000000000008</v>
      </c>
      <c r="E34" s="289">
        <v>9872</v>
      </c>
      <c r="F34" s="256" t="s">
        <v>122</v>
      </c>
      <c r="G34" s="290" t="s">
        <v>409</v>
      </c>
      <c r="H34" s="291">
        <v>1</v>
      </c>
      <c r="I34" s="257">
        <v>2864.866</v>
      </c>
      <c r="J34" s="292">
        <v>4.3092784327588542E-2</v>
      </c>
      <c r="K34" s="292">
        <v>0.38109823752183558</v>
      </c>
      <c r="L34" s="292">
        <v>0.22339613789964347</v>
      </c>
      <c r="M34" s="293">
        <v>17.161000000000001</v>
      </c>
      <c r="N34" s="294">
        <v>3.9792437063373995</v>
      </c>
      <c r="O34" s="294">
        <v>45.551868743599179</v>
      </c>
      <c r="P34" s="295">
        <v>28</v>
      </c>
      <c r="Q34" s="296">
        <v>114</v>
      </c>
      <c r="R34" s="296">
        <v>1305</v>
      </c>
    </row>
    <row r="35" spans="1:18" ht="16.5">
      <c r="A35" s="285" t="s">
        <v>117</v>
      </c>
      <c r="B35" s="286" t="s">
        <v>245</v>
      </c>
      <c r="C35" s="287" t="s">
        <v>67</v>
      </c>
      <c r="D35" s="288">
        <v>0.8159201181657274</v>
      </c>
      <c r="E35" s="289">
        <v>9046</v>
      </c>
      <c r="F35" s="256" t="s">
        <v>119</v>
      </c>
      <c r="G35" s="290" t="s">
        <v>186</v>
      </c>
      <c r="H35" s="291">
        <v>2</v>
      </c>
      <c r="I35" s="257">
        <v>704.53399999999999</v>
      </c>
      <c r="J35" s="292">
        <v>2.1877367311931063E-2</v>
      </c>
      <c r="K35" s="292">
        <v>0.35960562285762898</v>
      </c>
      <c r="L35" s="292">
        <v>0.29097247258471559</v>
      </c>
      <c r="M35" s="293">
        <v>16.544</v>
      </c>
      <c r="N35" s="294">
        <v>2.6968180385900467</v>
      </c>
      <c r="O35" s="294">
        <v>81.756167906729843</v>
      </c>
      <c r="P35" s="295">
        <v>3</v>
      </c>
      <c r="Q35" s="296">
        <v>19</v>
      </c>
      <c r="R35" s="296">
        <v>576</v>
      </c>
    </row>
    <row r="36" spans="1:18" ht="16.5">
      <c r="A36" s="285" t="s">
        <v>117</v>
      </c>
      <c r="B36" s="286" t="s">
        <v>326</v>
      </c>
      <c r="C36" s="287" t="s">
        <v>67</v>
      </c>
      <c r="D36" s="288">
        <v>0.80359473269175308</v>
      </c>
      <c r="E36" s="289">
        <v>5533</v>
      </c>
      <c r="F36" s="256" t="s">
        <v>121</v>
      </c>
      <c r="G36" s="290" t="s">
        <v>205</v>
      </c>
      <c r="H36" s="291">
        <v>8</v>
      </c>
      <c r="I36" s="257">
        <v>11151.886999999999</v>
      </c>
      <c r="J36" s="292">
        <v>5.539837205757818E-2</v>
      </c>
      <c r="K36" s="292">
        <v>0.36302078201352911</v>
      </c>
      <c r="L36" s="292">
        <v>0.16786396777513976</v>
      </c>
      <c r="M36" s="293">
        <v>15.611000000000001</v>
      </c>
      <c r="N36" s="294">
        <v>2.0624312280065249</v>
      </c>
      <c r="O36" s="294">
        <v>36.262921243732116</v>
      </c>
      <c r="P36" s="295">
        <v>108</v>
      </c>
      <c r="Q36" s="296">
        <v>230</v>
      </c>
      <c r="R36" s="296">
        <v>4044</v>
      </c>
    </row>
    <row r="37" spans="1:18" ht="16.5">
      <c r="A37" s="285" t="s">
        <v>117</v>
      </c>
      <c r="B37" s="286" t="s">
        <v>247</v>
      </c>
      <c r="C37" s="287" t="s">
        <v>67</v>
      </c>
      <c r="D37" s="288">
        <v>0.80375000000000008</v>
      </c>
      <c r="E37" s="289">
        <v>1406</v>
      </c>
      <c r="F37" s="256" t="s">
        <v>118</v>
      </c>
      <c r="G37" s="290" t="s">
        <v>183</v>
      </c>
      <c r="H37" s="291">
        <v>1</v>
      </c>
      <c r="I37" s="257">
        <v>3220.5230000000001</v>
      </c>
      <c r="J37" s="292">
        <v>3.3695622767805265E-2</v>
      </c>
      <c r="K37" s="292">
        <v>0.38875684367251756</v>
      </c>
      <c r="L37" s="292">
        <v>7.9490194605037756E-2</v>
      </c>
      <c r="M37" s="293">
        <v>15.756</v>
      </c>
      <c r="N37" s="294" t="s">
        <v>360</v>
      </c>
      <c r="O37" s="294" t="s">
        <v>360</v>
      </c>
      <c r="P37" s="295">
        <v>62</v>
      </c>
      <c r="Q37" s="296">
        <v>31</v>
      </c>
      <c r="R37" s="296">
        <v>3013</v>
      </c>
    </row>
    <row r="38" spans="1:18" ht="16.5">
      <c r="A38" s="285" t="s">
        <v>117</v>
      </c>
      <c r="B38" s="286" t="s">
        <v>341</v>
      </c>
      <c r="C38" s="287" t="s">
        <v>67</v>
      </c>
      <c r="D38" s="288">
        <v>0.82638001350093981</v>
      </c>
      <c r="E38" s="289">
        <v>35</v>
      </c>
      <c r="F38" s="256" t="s">
        <v>118</v>
      </c>
      <c r="G38" s="290" t="s">
        <v>182</v>
      </c>
      <c r="H38" s="291">
        <v>7</v>
      </c>
      <c r="I38" s="257">
        <v>7241.7330000000002</v>
      </c>
      <c r="J38" s="292">
        <v>5.1855918572849685E-2</v>
      </c>
      <c r="K38" s="292">
        <v>0.39253350518178209</v>
      </c>
      <c r="L38" s="292">
        <v>0.18075783793741082</v>
      </c>
      <c r="M38" s="293">
        <v>17.082000000000001</v>
      </c>
      <c r="N38" s="294">
        <v>3.3417415417000322</v>
      </c>
      <c r="O38" s="294">
        <v>61.559850383879109</v>
      </c>
      <c r="P38" s="295">
        <v>195</v>
      </c>
      <c r="Q38" s="296">
        <v>242</v>
      </c>
      <c r="R38" s="296">
        <v>4458</v>
      </c>
    </row>
    <row r="39" spans="1:18" ht="16.5">
      <c r="A39" s="285" t="s">
        <v>117</v>
      </c>
      <c r="B39" s="286" t="s">
        <v>250</v>
      </c>
      <c r="C39" s="287" t="s">
        <v>70</v>
      </c>
      <c r="D39" s="288">
        <v>0.73318978930006617</v>
      </c>
      <c r="E39" s="289">
        <v>3598</v>
      </c>
      <c r="F39" s="256" t="s">
        <v>121</v>
      </c>
      <c r="G39" s="290" t="s">
        <v>211</v>
      </c>
      <c r="H39" s="291">
        <v>2</v>
      </c>
      <c r="I39" s="257">
        <v>1899.1389999999999</v>
      </c>
      <c r="J39" s="292">
        <v>6.5979295722986303E-2</v>
      </c>
      <c r="K39" s="292">
        <v>0.39133219999423907</v>
      </c>
      <c r="L39" s="292">
        <v>0.16112564693790188</v>
      </c>
      <c r="M39" s="293">
        <v>18.841000000000001</v>
      </c>
      <c r="N39" s="294">
        <v>1.0004533633399135</v>
      </c>
      <c r="O39" s="294">
        <v>41.755764059397443</v>
      </c>
      <c r="P39" s="295">
        <v>28</v>
      </c>
      <c r="Q39" s="296">
        <v>19</v>
      </c>
      <c r="R39" s="296">
        <v>793</v>
      </c>
    </row>
    <row r="40" spans="1:18" ht="16.5">
      <c r="A40" s="285" t="s">
        <v>117</v>
      </c>
      <c r="B40" s="286" t="s">
        <v>503</v>
      </c>
      <c r="C40" s="287" t="s">
        <v>70</v>
      </c>
      <c r="D40" s="288">
        <v>0.67279999999999995</v>
      </c>
      <c r="E40" s="289">
        <v>4700</v>
      </c>
      <c r="F40" s="256" t="s">
        <v>118</v>
      </c>
      <c r="G40" s="290" t="s">
        <v>439</v>
      </c>
      <c r="H40" s="291">
        <v>1</v>
      </c>
      <c r="I40" s="257">
        <v>916.86</v>
      </c>
      <c r="J40" s="292">
        <v>3.9049516551646297E-2</v>
      </c>
      <c r="K40" s="292">
        <v>0.41966683263118193</v>
      </c>
      <c r="L40" s="292">
        <v>0.20395698361800058</v>
      </c>
      <c r="M40" s="293">
        <v>19.497</v>
      </c>
      <c r="N40" s="294">
        <v>3.7083087930545555</v>
      </c>
      <c r="O40" s="294">
        <v>72.421089370241916</v>
      </c>
      <c r="P40" s="295">
        <v>22</v>
      </c>
      <c r="Q40" s="296">
        <v>34</v>
      </c>
      <c r="R40" s="296">
        <v>664</v>
      </c>
    </row>
    <row r="41" spans="1:18" ht="16.5">
      <c r="A41" s="285" t="s">
        <v>117</v>
      </c>
      <c r="B41" s="286" t="s">
        <v>252</v>
      </c>
      <c r="C41" s="287" t="s">
        <v>67</v>
      </c>
      <c r="D41" s="288">
        <v>0.8216457955638633</v>
      </c>
      <c r="E41" s="289">
        <v>6338</v>
      </c>
      <c r="F41" s="256" t="s">
        <v>121</v>
      </c>
      <c r="G41" s="290" t="s">
        <v>208</v>
      </c>
      <c r="H41" s="291">
        <v>3</v>
      </c>
      <c r="I41" s="257">
        <v>432.42</v>
      </c>
      <c r="J41" s="292">
        <v>1.6097956604502153E-2</v>
      </c>
      <c r="K41" s="292">
        <v>0.45053080382371241</v>
      </c>
      <c r="L41" s="292">
        <v>0.33994727348411263</v>
      </c>
      <c r="M41" s="293">
        <v>14.872999999999999</v>
      </c>
      <c r="N41" s="294">
        <v>1.3875398917718884</v>
      </c>
      <c r="O41" s="294">
        <v>29.138337727209656</v>
      </c>
      <c r="P41" s="295">
        <v>10</v>
      </c>
      <c r="Q41" s="296">
        <v>6</v>
      </c>
      <c r="R41" s="296">
        <v>126</v>
      </c>
    </row>
    <row r="42" spans="1:18" ht="16.5">
      <c r="A42" s="285" t="s">
        <v>117</v>
      </c>
      <c r="B42" s="286" t="s">
        <v>327</v>
      </c>
      <c r="C42" s="287" t="s">
        <v>67</v>
      </c>
      <c r="D42" s="288">
        <v>0.82958333333333345</v>
      </c>
      <c r="E42" s="289">
        <v>1178</v>
      </c>
      <c r="F42" s="256" t="s">
        <v>122</v>
      </c>
      <c r="G42" s="290" t="s">
        <v>320</v>
      </c>
      <c r="H42" s="291">
        <v>1</v>
      </c>
      <c r="I42" s="257">
        <v>2091.8240000000001</v>
      </c>
      <c r="J42" s="292">
        <v>8.1438062393070689E-3</v>
      </c>
      <c r="K42" s="292">
        <v>0.32157326707777106</v>
      </c>
      <c r="L42" s="292">
        <v>0.22564039804495981</v>
      </c>
      <c r="M42" s="293">
        <v>13.766999999999999</v>
      </c>
      <c r="N42" s="294">
        <v>2.5814791301753877</v>
      </c>
      <c r="O42" s="294">
        <v>28.157244586542653</v>
      </c>
      <c r="P42" s="295">
        <v>2</v>
      </c>
      <c r="Q42" s="296">
        <v>54</v>
      </c>
      <c r="R42" s="296">
        <v>589</v>
      </c>
    </row>
    <row r="43" spans="1:18" ht="16.5">
      <c r="A43" s="285" t="s">
        <v>117</v>
      </c>
      <c r="B43" s="286" t="s">
        <v>253</v>
      </c>
      <c r="C43" s="287" t="s">
        <v>67</v>
      </c>
      <c r="D43" s="288">
        <v>0.84166666666666667</v>
      </c>
      <c r="E43" s="289">
        <v>3218</v>
      </c>
      <c r="F43" s="256" t="s">
        <v>122</v>
      </c>
      <c r="G43" s="290" t="s">
        <v>217</v>
      </c>
      <c r="H43" s="291">
        <v>1</v>
      </c>
      <c r="I43" s="257">
        <v>2049.4899999999998</v>
      </c>
      <c r="J43" s="292">
        <v>2.6297561728577022E-2</v>
      </c>
      <c r="K43" s="292">
        <v>0.37677294179659709</v>
      </c>
      <c r="L43" s="292">
        <v>0.16931041381026501</v>
      </c>
      <c r="M43" s="293">
        <v>13.113</v>
      </c>
      <c r="N43" s="294">
        <v>0.43913363812460665</v>
      </c>
      <c r="O43" s="294">
        <v>14.540202684570309</v>
      </c>
      <c r="P43" s="295">
        <v>27</v>
      </c>
      <c r="Q43" s="296">
        <v>9</v>
      </c>
      <c r="R43" s="296">
        <v>298</v>
      </c>
    </row>
    <row r="44" spans="1:18" ht="16.5">
      <c r="A44" s="285" t="s">
        <v>117</v>
      </c>
      <c r="B44" s="286" t="s">
        <v>303</v>
      </c>
      <c r="C44" s="287" t="s">
        <v>70</v>
      </c>
      <c r="D44" s="288">
        <v>0.7745833333333334</v>
      </c>
      <c r="E44" s="289">
        <v>9974</v>
      </c>
      <c r="F44" s="256" t="s">
        <v>122</v>
      </c>
      <c r="G44" s="290" t="s">
        <v>216</v>
      </c>
      <c r="H44" s="291">
        <v>1</v>
      </c>
      <c r="I44" s="257">
        <v>2370.6669999999999</v>
      </c>
      <c r="J44" s="292">
        <v>5.4287824136144629E-2</v>
      </c>
      <c r="K44" s="292">
        <v>0.37480063854876955</v>
      </c>
      <c r="L44" s="292">
        <v>0.19783461785227532</v>
      </c>
      <c r="M44" s="293">
        <v>13.868</v>
      </c>
      <c r="N44" s="294">
        <v>2.2778399496850463</v>
      </c>
      <c r="O44" s="294">
        <v>37.499994727222337</v>
      </c>
      <c r="P44" s="295">
        <v>29</v>
      </c>
      <c r="Q44" s="296">
        <v>54</v>
      </c>
      <c r="R44" s="296">
        <v>889</v>
      </c>
    </row>
    <row r="45" spans="1:18" ht="16.5">
      <c r="A45" s="285" t="s">
        <v>117</v>
      </c>
      <c r="B45" s="286" t="s">
        <v>254</v>
      </c>
      <c r="C45" s="287" t="s">
        <v>67</v>
      </c>
      <c r="D45" s="288">
        <v>0.8182431291714285</v>
      </c>
      <c r="E45" s="289">
        <v>864</v>
      </c>
      <c r="F45" s="256" t="s">
        <v>120</v>
      </c>
      <c r="G45" s="290" t="s">
        <v>204</v>
      </c>
      <c r="H45" s="291">
        <v>2</v>
      </c>
      <c r="I45" s="257">
        <v>428.197</v>
      </c>
      <c r="J45" s="292">
        <v>2.3777046273367027E-2</v>
      </c>
      <c r="K45" s="292">
        <v>0.37182553162499316</v>
      </c>
      <c r="L45" s="292">
        <v>0.30593395096182363</v>
      </c>
      <c r="M45" s="293">
        <v>17.125</v>
      </c>
      <c r="N45" s="294" t="s">
        <v>360</v>
      </c>
      <c r="O45" s="294" t="s">
        <v>360</v>
      </c>
      <c r="P45" s="295">
        <v>0</v>
      </c>
      <c r="Q45" s="296">
        <v>5</v>
      </c>
      <c r="R45" s="296">
        <v>525</v>
      </c>
    </row>
    <row r="46" spans="1:18" ht="16.5">
      <c r="A46" s="285" t="s">
        <v>117</v>
      </c>
      <c r="B46" s="286" t="s">
        <v>275</v>
      </c>
      <c r="C46" s="287" t="s">
        <v>70</v>
      </c>
      <c r="D46" s="288">
        <v>0.78981418440168394</v>
      </c>
      <c r="E46" s="289">
        <v>469</v>
      </c>
      <c r="F46" s="256" t="s">
        <v>119</v>
      </c>
      <c r="G46" s="290" t="s">
        <v>197</v>
      </c>
      <c r="H46" s="291">
        <v>2</v>
      </c>
      <c r="I46" s="257">
        <v>965.40499999999997</v>
      </c>
      <c r="J46" s="292">
        <v>7.4105623539565072E-3</v>
      </c>
      <c r="K46" s="292">
        <v>0.379410110048025</v>
      </c>
      <c r="L46" s="292">
        <v>0.3646138149274139</v>
      </c>
      <c r="M46" s="293">
        <v>20.529</v>
      </c>
      <c r="N46" s="294" t="s">
        <v>360</v>
      </c>
      <c r="O46" s="294" t="s">
        <v>360</v>
      </c>
      <c r="P46" s="295">
        <v>2</v>
      </c>
      <c r="Q46" s="296">
        <v>52</v>
      </c>
      <c r="R46" s="296">
        <v>1669</v>
      </c>
    </row>
    <row r="47" spans="1:18" ht="16.5">
      <c r="A47" s="285" t="s">
        <v>117</v>
      </c>
      <c r="B47" s="286" t="s">
        <v>256</v>
      </c>
      <c r="C47" s="287" t="s">
        <v>67</v>
      </c>
      <c r="D47" s="288">
        <v>0.83550694733780095</v>
      </c>
      <c r="E47" s="289">
        <v>5970</v>
      </c>
      <c r="F47" s="256" t="s">
        <v>120</v>
      </c>
      <c r="G47" s="290" t="s">
        <v>278</v>
      </c>
      <c r="H47" s="291">
        <v>4</v>
      </c>
      <c r="I47" s="257">
        <v>6707.9389999999994</v>
      </c>
      <c r="J47" s="292">
        <v>4.8557043998014117E-2</v>
      </c>
      <c r="K47" s="292">
        <v>0.37756589566361126</v>
      </c>
      <c r="L47" s="292">
        <v>0.24210118786112991</v>
      </c>
      <c r="M47" s="293">
        <v>17.545000000000002</v>
      </c>
      <c r="N47" s="294">
        <v>8.003986782194497</v>
      </c>
      <c r="O47" s="294">
        <v>65.335711108954172</v>
      </c>
      <c r="P47" s="295">
        <v>39</v>
      </c>
      <c r="Q47" s="296">
        <v>416</v>
      </c>
      <c r="R47" s="296">
        <v>5387</v>
      </c>
    </row>
    <row r="48" spans="1:18" ht="16.5">
      <c r="A48" s="285" t="s">
        <v>117</v>
      </c>
      <c r="B48" s="286" t="s">
        <v>518</v>
      </c>
      <c r="C48" s="287" t="s">
        <v>67</v>
      </c>
      <c r="D48" s="288">
        <v>0.8375999999999999</v>
      </c>
      <c r="E48" s="289">
        <v>5857</v>
      </c>
      <c r="F48" s="256" t="s">
        <v>118</v>
      </c>
      <c r="G48" s="290" t="s">
        <v>185</v>
      </c>
      <c r="H48" s="291">
        <v>1</v>
      </c>
      <c r="I48" s="257">
        <v>1059.8610000000001</v>
      </c>
      <c r="J48" s="292">
        <v>3.3221703145925652E-2</v>
      </c>
      <c r="K48" s="292">
        <v>0.38408879186854211</v>
      </c>
      <c r="L48" s="292">
        <v>0.16228543176888288</v>
      </c>
      <c r="M48" s="293">
        <v>13.288</v>
      </c>
      <c r="N48" s="294">
        <v>2.1700958899327363</v>
      </c>
      <c r="O48" s="294">
        <v>56.988605109537943</v>
      </c>
      <c r="P48" s="295">
        <v>10</v>
      </c>
      <c r="Q48" s="296">
        <v>23</v>
      </c>
      <c r="R48" s="296">
        <v>604</v>
      </c>
    </row>
    <row r="49" spans="1:18" ht="16.5">
      <c r="A49" s="285" t="s">
        <v>117</v>
      </c>
      <c r="B49" s="286" t="s">
        <v>342</v>
      </c>
      <c r="C49" s="287" t="s">
        <v>70</v>
      </c>
      <c r="D49" s="288">
        <v>0.77171454694570607</v>
      </c>
      <c r="E49" s="289">
        <v>7045</v>
      </c>
      <c r="F49" s="256" t="s">
        <v>123</v>
      </c>
      <c r="G49" s="290" t="s">
        <v>220</v>
      </c>
      <c r="H49" s="291">
        <v>2</v>
      </c>
      <c r="I49" s="257">
        <v>6558.165</v>
      </c>
      <c r="J49" s="292">
        <v>3.1244581520521401E-2</v>
      </c>
      <c r="K49" s="292">
        <v>0.35178083440148211</v>
      </c>
      <c r="L49" s="292">
        <v>0.22430054748546277</v>
      </c>
      <c r="M49" s="293">
        <v>14.18</v>
      </c>
      <c r="N49" s="294">
        <v>4.2999833032563224</v>
      </c>
      <c r="O49" s="294">
        <v>68.738740181132982</v>
      </c>
      <c r="P49" s="295">
        <v>11</v>
      </c>
      <c r="Q49" s="296">
        <v>282</v>
      </c>
      <c r="R49" s="296">
        <v>4508</v>
      </c>
    </row>
    <row r="50" spans="1:18" ht="16.5">
      <c r="A50" s="285" t="s">
        <v>117</v>
      </c>
      <c r="B50" s="286" t="s">
        <v>259</v>
      </c>
      <c r="C50" s="287" t="s">
        <v>67</v>
      </c>
      <c r="D50" s="288">
        <v>0.83346153846153836</v>
      </c>
      <c r="E50" s="289">
        <v>4561</v>
      </c>
      <c r="F50" s="256" t="s">
        <v>118</v>
      </c>
      <c r="G50" s="290" t="s">
        <v>178</v>
      </c>
      <c r="H50" s="291">
        <v>1</v>
      </c>
      <c r="I50" s="257">
        <v>2126.94</v>
      </c>
      <c r="J50" s="292">
        <v>5.2793432592775941E-2</v>
      </c>
      <c r="K50" s="292">
        <v>0.35209804950461376</v>
      </c>
      <c r="L50" s="292">
        <v>0.18195153600947839</v>
      </c>
      <c r="M50" s="293">
        <v>13.965999999999999</v>
      </c>
      <c r="N50" s="294">
        <v>3.1970812528797237</v>
      </c>
      <c r="O50" s="294">
        <v>20.451916838274705</v>
      </c>
      <c r="P50" s="295">
        <v>29</v>
      </c>
      <c r="Q50" s="296">
        <v>68</v>
      </c>
      <c r="R50" s="296">
        <v>435</v>
      </c>
    </row>
    <row r="51" spans="1:18" ht="16.5">
      <c r="A51" s="285" t="s">
        <v>117</v>
      </c>
      <c r="B51" s="286" t="s">
        <v>328</v>
      </c>
      <c r="C51" s="287" t="s">
        <v>67</v>
      </c>
      <c r="D51" s="288">
        <v>0.81541666666666668</v>
      </c>
      <c r="E51" s="289">
        <v>3921</v>
      </c>
      <c r="F51" s="256" t="s">
        <v>122</v>
      </c>
      <c r="G51" s="290" t="s">
        <v>320</v>
      </c>
      <c r="H51" s="291">
        <v>1</v>
      </c>
      <c r="I51" s="257">
        <v>2191.163</v>
      </c>
      <c r="J51" s="292">
        <v>4.3390592682953165E-2</v>
      </c>
      <c r="K51" s="292">
        <v>0.36230286061193179</v>
      </c>
      <c r="L51" s="292">
        <v>0.17844405003187805</v>
      </c>
      <c r="M51" s="293">
        <v>13.672000000000001</v>
      </c>
      <c r="N51" s="294">
        <v>0.31946505120796581</v>
      </c>
      <c r="O51" s="294">
        <v>11.911482623611297</v>
      </c>
      <c r="P51" s="295">
        <v>8</v>
      </c>
      <c r="Q51" s="296">
        <v>7</v>
      </c>
      <c r="R51" s="296">
        <v>261</v>
      </c>
    </row>
    <row r="52" spans="1:18" ht="16.5">
      <c r="A52" s="285" t="s">
        <v>117</v>
      </c>
      <c r="B52" s="286" t="s">
        <v>261</v>
      </c>
      <c r="C52" s="287" t="s">
        <v>67</v>
      </c>
      <c r="D52" s="288">
        <v>0.82304347826086965</v>
      </c>
      <c r="E52" s="289">
        <v>6924</v>
      </c>
      <c r="F52" s="256" t="s">
        <v>122</v>
      </c>
      <c r="G52" s="290" t="s">
        <v>218</v>
      </c>
      <c r="H52" s="291">
        <v>1</v>
      </c>
      <c r="I52" s="257">
        <v>2151.2759999999998</v>
      </c>
      <c r="J52" s="292">
        <v>2.0023201457234439E-2</v>
      </c>
      <c r="K52" s="292">
        <v>0.37309159914731105</v>
      </c>
      <c r="L52" s="292">
        <v>0.32399375998244767</v>
      </c>
      <c r="M52" s="293">
        <v>15.585000000000001</v>
      </c>
      <c r="N52" s="294">
        <v>3.0214626110271303</v>
      </c>
      <c r="O52" s="294">
        <v>11.388589841563798</v>
      </c>
      <c r="P52" s="295">
        <v>5</v>
      </c>
      <c r="Q52" s="296">
        <v>65</v>
      </c>
      <c r="R52" s="296">
        <v>245</v>
      </c>
    </row>
    <row r="53" spans="1:18" ht="16.5">
      <c r="A53" s="285" t="s">
        <v>117</v>
      </c>
      <c r="B53" s="286" t="s">
        <v>343</v>
      </c>
      <c r="C53" s="287" t="s">
        <v>70</v>
      </c>
      <c r="D53" s="288">
        <v>0.74839999999999995</v>
      </c>
      <c r="E53" s="289">
        <v>5011</v>
      </c>
      <c r="F53" s="256" t="s">
        <v>121</v>
      </c>
      <c r="G53" s="290" t="s">
        <v>210</v>
      </c>
      <c r="H53" s="291">
        <v>1</v>
      </c>
      <c r="I53" s="257">
        <v>2292.8580000000002</v>
      </c>
      <c r="J53" s="292">
        <v>5.2316474906167428E-2</v>
      </c>
      <c r="K53" s="292">
        <v>0.3885794172257398</v>
      </c>
      <c r="L53" s="292">
        <v>0.21501549594436287</v>
      </c>
      <c r="M53" s="293">
        <v>19.856000000000002</v>
      </c>
      <c r="N53" s="294">
        <v>2.4859803790727555</v>
      </c>
      <c r="O53" s="294">
        <v>45.968830167415511</v>
      </c>
      <c r="P53" s="295">
        <v>22</v>
      </c>
      <c r="Q53" s="296">
        <v>57</v>
      </c>
      <c r="R53" s="296">
        <v>1054</v>
      </c>
    </row>
    <row r="54" spans="1:18" ht="16.5">
      <c r="A54" s="285" t="s">
        <v>117</v>
      </c>
      <c r="B54" s="286" t="s">
        <v>276</v>
      </c>
      <c r="C54" s="287" t="s">
        <v>70</v>
      </c>
      <c r="D54" s="288">
        <v>0.77227272727272722</v>
      </c>
      <c r="E54" s="289">
        <v>3602</v>
      </c>
      <c r="F54" s="256" t="s">
        <v>120</v>
      </c>
      <c r="G54" s="290" t="s">
        <v>204</v>
      </c>
      <c r="H54" s="291">
        <v>1</v>
      </c>
      <c r="I54" s="257">
        <v>2347.7759999999998</v>
      </c>
      <c r="J54" s="292">
        <v>5.4487448016891378E-2</v>
      </c>
      <c r="K54" s="292">
        <v>0.39351720564629822</v>
      </c>
      <c r="L54" s="292">
        <v>0.20444880601897286</v>
      </c>
      <c r="M54" s="293">
        <v>19.446000000000002</v>
      </c>
      <c r="N54" s="294">
        <v>1.1500245338567223</v>
      </c>
      <c r="O54" s="294">
        <v>75.688651728273911</v>
      </c>
      <c r="P54" s="295">
        <v>4</v>
      </c>
      <c r="Q54" s="296">
        <v>27</v>
      </c>
      <c r="R54" s="296">
        <v>1777</v>
      </c>
    </row>
    <row r="55" spans="1:18" ht="16.5">
      <c r="A55" s="285" t="s">
        <v>117</v>
      </c>
      <c r="B55" s="286" t="s">
        <v>265</v>
      </c>
      <c r="C55" s="287" t="s">
        <v>70</v>
      </c>
      <c r="D55" s="288">
        <v>0.70833333333333337</v>
      </c>
      <c r="E55" s="289">
        <v>9880</v>
      </c>
      <c r="F55" s="256" t="s">
        <v>118</v>
      </c>
      <c r="G55" s="290" t="s">
        <v>183</v>
      </c>
      <c r="H55" s="291">
        <v>1</v>
      </c>
      <c r="I55" s="257">
        <v>1573.56</v>
      </c>
      <c r="J55" s="292">
        <v>2.5875152134161323E-2</v>
      </c>
      <c r="K55" s="292">
        <v>0.41101757712163711</v>
      </c>
      <c r="L55" s="292">
        <v>9.4054246422125634E-2</v>
      </c>
      <c r="M55" s="293">
        <v>18.855</v>
      </c>
      <c r="N55" s="294">
        <v>2.0971554945473958</v>
      </c>
      <c r="O55" s="294">
        <v>66.473474160502306</v>
      </c>
      <c r="P55" s="295">
        <v>27</v>
      </c>
      <c r="Q55" s="296">
        <v>33</v>
      </c>
      <c r="R55" s="296">
        <v>1046</v>
      </c>
    </row>
  </sheetData>
  <phoneticPr fontId="2" type="noConversion"/>
  <conditionalFormatting sqref="C14:D5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9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18" t="s">
        <v>541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1" ht="17.25">
      <c r="A4" s="247" t="s">
        <v>267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268</v>
      </c>
    </row>
    <row r="11" spans="1:11" ht="19.5" customHeight="1">
      <c r="A11" s="249"/>
    </row>
    <row r="12" spans="1:11" ht="17.25">
      <c r="A12" s="250" t="s">
        <v>269</v>
      </c>
    </row>
    <row r="13" spans="1:11" ht="40.5">
      <c r="A13" s="310" t="s">
        <v>0</v>
      </c>
      <c r="B13" s="311" t="s">
        <v>74</v>
      </c>
      <c r="C13" s="313" t="s">
        <v>65</v>
      </c>
      <c r="D13" s="313" t="s">
        <v>158</v>
      </c>
      <c r="E13" s="312" t="s">
        <v>144</v>
      </c>
      <c r="F13" s="311" t="s">
        <v>149</v>
      </c>
      <c r="G13" s="312" t="s">
        <v>147</v>
      </c>
      <c r="H13" s="312" t="s">
        <v>151</v>
      </c>
      <c r="I13" s="314" t="s">
        <v>153</v>
      </c>
      <c r="J13" s="312" t="s">
        <v>6</v>
      </c>
      <c r="K13" s="312" t="s">
        <v>7</v>
      </c>
    </row>
    <row r="14" spans="1:11" ht="16.5">
      <c r="A14" s="258" t="s">
        <v>117</v>
      </c>
      <c r="B14" s="259" t="s">
        <v>339</v>
      </c>
      <c r="C14" s="254" t="s">
        <v>69</v>
      </c>
      <c r="D14" s="255">
        <v>0.85005348691914184</v>
      </c>
      <c r="E14" s="260">
        <v>546</v>
      </c>
      <c r="F14" s="256" t="s">
        <v>119</v>
      </c>
      <c r="G14" s="261" t="s">
        <v>195</v>
      </c>
      <c r="H14" s="262">
        <v>6</v>
      </c>
      <c r="I14" s="257">
        <v>2655.4119999999998</v>
      </c>
      <c r="J14" s="263">
        <v>2.6381150960762434</v>
      </c>
      <c r="K14" s="264">
        <v>75.72367405404033</v>
      </c>
    </row>
    <row r="15" spans="1:11" ht="16.5">
      <c r="A15" s="258" t="s">
        <v>117</v>
      </c>
      <c r="B15" s="259" t="s">
        <v>221</v>
      </c>
      <c r="C15" s="254" t="s">
        <v>67</v>
      </c>
      <c r="D15" s="255">
        <v>0.80302585202804899</v>
      </c>
      <c r="E15" s="260">
        <v>5115</v>
      </c>
      <c r="F15" s="256" t="s">
        <v>121</v>
      </c>
      <c r="G15" s="261" t="s">
        <v>207</v>
      </c>
      <c r="H15" s="262">
        <v>3</v>
      </c>
      <c r="I15" s="257">
        <v>9827.3759999999984</v>
      </c>
      <c r="J15" s="263">
        <v>2.3454004184864461</v>
      </c>
      <c r="K15" s="264">
        <v>35.611794109263592</v>
      </c>
    </row>
    <row r="16" spans="1:11" ht="16.5">
      <c r="A16" s="258" t="s">
        <v>117</v>
      </c>
      <c r="B16" s="259" t="s">
        <v>222</v>
      </c>
      <c r="C16" s="254" t="s">
        <v>70</v>
      </c>
      <c r="D16" s="255">
        <v>0.7961538461538461</v>
      </c>
      <c r="E16" s="260">
        <v>6269</v>
      </c>
      <c r="F16" s="256" t="s">
        <v>118</v>
      </c>
      <c r="G16" s="261" t="s">
        <v>180</v>
      </c>
      <c r="H16" s="262">
        <v>1</v>
      </c>
      <c r="I16" s="257">
        <v>5297.3059999999996</v>
      </c>
      <c r="J16" s="263">
        <v>2.0576496808000142</v>
      </c>
      <c r="K16" s="264">
        <v>31.468825852235081</v>
      </c>
    </row>
    <row r="17" spans="1:11" ht="16.5">
      <c r="A17" s="258" t="s">
        <v>117</v>
      </c>
      <c r="B17" s="259" t="s">
        <v>456</v>
      </c>
      <c r="C17" s="254" t="s">
        <v>70</v>
      </c>
      <c r="D17" s="255">
        <v>0.7725385798815827</v>
      </c>
      <c r="E17" s="260">
        <v>6009</v>
      </c>
      <c r="F17" s="256" t="s">
        <v>119</v>
      </c>
      <c r="G17" s="261" t="s">
        <v>197</v>
      </c>
      <c r="H17" s="262">
        <v>5</v>
      </c>
      <c r="I17" s="257">
        <v>1071.6399999999999</v>
      </c>
      <c r="J17" s="263">
        <v>2.7957111719724779</v>
      </c>
      <c r="K17" s="264">
        <v>48.87317308040776</v>
      </c>
    </row>
    <row r="18" spans="1:11" ht="16.5">
      <c r="A18" s="258" t="s">
        <v>117</v>
      </c>
      <c r="B18" s="259" t="s">
        <v>458</v>
      </c>
      <c r="C18" s="254" t="s">
        <v>67</v>
      </c>
      <c r="D18" s="255">
        <v>0.82846642384288638</v>
      </c>
      <c r="E18" s="260">
        <v>5022</v>
      </c>
      <c r="F18" s="256" t="s">
        <v>118</v>
      </c>
      <c r="G18" s="261" t="s">
        <v>175</v>
      </c>
      <c r="H18" s="262">
        <v>6</v>
      </c>
      <c r="I18" s="257">
        <v>2609.9859999999999</v>
      </c>
      <c r="J18" s="263">
        <v>2.2222341422521041</v>
      </c>
      <c r="K18" s="264">
        <v>38.505953671782152</v>
      </c>
    </row>
    <row r="19" spans="1:11" ht="16.5">
      <c r="A19" s="258" t="s">
        <v>117</v>
      </c>
      <c r="B19" s="259" t="s">
        <v>297</v>
      </c>
      <c r="C19" s="254" t="s">
        <v>67</v>
      </c>
      <c r="D19" s="255">
        <v>0.81</v>
      </c>
      <c r="E19" s="260">
        <v>9926</v>
      </c>
      <c r="F19" s="256" t="s">
        <v>119</v>
      </c>
      <c r="G19" s="261" t="s">
        <v>191</v>
      </c>
      <c r="H19" s="262">
        <v>1</v>
      </c>
      <c r="I19" s="257">
        <v>2596.857</v>
      </c>
      <c r="J19" s="263">
        <v>3.6967765263932515</v>
      </c>
      <c r="K19" s="264">
        <v>50.599628705007632</v>
      </c>
    </row>
    <row r="20" spans="1:11" ht="16.5">
      <c r="A20" s="258" t="s">
        <v>117</v>
      </c>
      <c r="B20" s="259" t="s">
        <v>224</v>
      </c>
      <c r="C20" s="254" t="s">
        <v>67</v>
      </c>
      <c r="D20" s="255">
        <v>0.8098086932794375</v>
      </c>
      <c r="E20" s="260">
        <v>1711</v>
      </c>
      <c r="F20" s="256" t="s">
        <v>118</v>
      </c>
      <c r="G20" s="261" t="s">
        <v>181</v>
      </c>
      <c r="H20" s="262">
        <v>13</v>
      </c>
      <c r="I20" s="257">
        <v>16830.281999999999</v>
      </c>
      <c r="J20" s="263">
        <v>3.6896910033366774</v>
      </c>
      <c r="K20" s="264">
        <v>49.443105961942337</v>
      </c>
    </row>
    <row r="21" spans="1:11" ht="16.5">
      <c r="A21" s="258" t="s">
        <v>117</v>
      </c>
      <c r="B21" s="259" t="s">
        <v>226</v>
      </c>
      <c r="C21" s="254" t="s">
        <v>68</v>
      </c>
      <c r="D21" s="255">
        <v>0.91230703176749828</v>
      </c>
      <c r="E21" s="260">
        <v>3341</v>
      </c>
      <c r="F21" s="256" t="s">
        <v>122</v>
      </c>
      <c r="G21" s="261" t="s">
        <v>320</v>
      </c>
      <c r="H21" s="262">
        <v>5</v>
      </c>
      <c r="I21" s="257">
        <v>724.64</v>
      </c>
      <c r="J21" s="263">
        <v>0.13799955840141312</v>
      </c>
      <c r="K21" s="264">
        <v>22.355928461028924</v>
      </c>
    </row>
    <row r="22" spans="1:11" ht="16.5">
      <c r="A22" s="258" t="s">
        <v>117</v>
      </c>
      <c r="B22" s="259" t="s">
        <v>227</v>
      </c>
      <c r="C22" s="254" t="s">
        <v>68</v>
      </c>
      <c r="D22" s="255">
        <v>0.91251562288313015</v>
      </c>
      <c r="E22" s="260">
        <v>651</v>
      </c>
      <c r="F22" s="256" t="s">
        <v>119</v>
      </c>
      <c r="G22" s="261" t="s">
        <v>197</v>
      </c>
      <c r="H22" s="262">
        <v>2</v>
      </c>
      <c r="I22" s="257">
        <v>2327.3429999999998</v>
      </c>
      <c r="J22" s="263">
        <v>0.21483726292170946</v>
      </c>
      <c r="K22" s="264">
        <v>72.958734488212528</v>
      </c>
    </row>
    <row r="23" spans="1:11" ht="16.5">
      <c r="A23" s="258" t="s">
        <v>117</v>
      </c>
      <c r="B23" s="259" t="s">
        <v>228</v>
      </c>
      <c r="C23" s="254" t="s">
        <v>67</v>
      </c>
      <c r="D23" s="255">
        <v>0.81963987427754026</v>
      </c>
      <c r="E23" s="260">
        <v>9247</v>
      </c>
      <c r="F23" s="256" t="s">
        <v>120</v>
      </c>
      <c r="G23" s="261" t="s">
        <v>278</v>
      </c>
      <c r="H23" s="262">
        <v>5</v>
      </c>
      <c r="I23" s="257">
        <v>2795.2370000000001</v>
      </c>
      <c r="J23" s="263">
        <v>4.491274566035746</v>
      </c>
      <c r="K23" s="264">
        <v>65.72094433786252</v>
      </c>
    </row>
    <row r="24" spans="1:11" ht="16.5">
      <c r="A24" s="258" t="s">
        <v>117</v>
      </c>
      <c r="B24" s="259" t="s">
        <v>230</v>
      </c>
      <c r="C24" s="254" t="s">
        <v>69</v>
      </c>
      <c r="D24" s="255">
        <v>0.89380205698804527</v>
      </c>
      <c r="E24" s="260">
        <v>1170</v>
      </c>
      <c r="F24" s="256" t="s">
        <v>120</v>
      </c>
      <c r="G24" s="261" t="s">
        <v>201</v>
      </c>
      <c r="H24" s="262">
        <v>2</v>
      </c>
      <c r="I24" s="257">
        <v>4075.933</v>
      </c>
      <c r="J24" s="263">
        <v>2.698768600955904</v>
      </c>
      <c r="K24" s="264">
        <v>26.325260989324409</v>
      </c>
    </row>
    <row r="25" spans="1:11" ht="16.5">
      <c r="A25" s="258" t="s">
        <v>117</v>
      </c>
      <c r="B25" s="259" t="s">
        <v>231</v>
      </c>
      <c r="C25" s="254" t="s">
        <v>70</v>
      </c>
      <c r="D25" s="255">
        <v>0.71995110947896346</v>
      </c>
      <c r="E25" s="260">
        <v>7278</v>
      </c>
      <c r="F25" s="256" t="s">
        <v>122</v>
      </c>
      <c r="G25" s="261" t="s">
        <v>214</v>
      </c>
      <c r="H25" s="262">
        <v>2</v>
      </c>
      <c r="I25" s="257">
        <v>1223.337</v>
      </c>
      <c r="J25" s="263">
        <v>8.1743624201671333E-2</v>
      </c>
      <c r="K25" s="264">
        <v>41.68924834285238</v>
      </c>
    </row>
    <row r="26" spans="1:11" ht="16.5">
      <c r="A26" s="258" t="s">
        <v>117</v>
      </c>
      <c r="B26" s="259" t="s">
        <v>325</v>
      </c>
      <c r="C26" s="254" t="s">
        <v>70</v>
      </c>
      <c r="D26" s="255">
        <v>0.75076923076923074</v>
      </c>
      <c r="E26" s="260">
        <v>7134</v>
      </c>
      <c r="F26" s="256" t="s">
        <v>118</v>
      </c>
      <c r="G26" s="261" t="s">
        <v>310</v>
      </c>
      <c r="H26" s="262">
        <v>1</v>
      </c>
      <c r="I26" s="257">
        <v>4916.942</v>
      </c>
      <c r="J26" s="263">
        <v>0.22371628544733699</v>
      </c>
      <c r="K26" s="264">
        <v>49.705691057571961</v>
      </c>
    </row>
    <row r="27" spans="1:11" ht="16.5">
      <c r="A27" s="258" t="s">
        <v>117</v>
      </c>
      <c r="B27" s="259" t="s">
        <v>232</v>
      </c>
      <c r="C27" s="254" t="s">
        <v>70</v>
      </c>
      <c r="D27" s="255">
        <v>0.78107613111382823</v>
      </c>
      <c r="E27" s="260">
        <v>1679</v>
      </c>
      <c r="F27" s="256" t="s">
        <v>118</v>
      </c>
      <c r="G27" s="261" t="s">
        <v>173</v>
      </c>
      <c r="H27" s="262">
        <v>3</v>
      </c>
      <c r="I27" s="257">
        <v>966.702</v>
      </c>
      <c r="J27" s="263">
        <v>1.7585564113863423</v>
      </c>
      <c r="K27" s="264">
        <v>34.343572269427391</v>
      </c>
    </row>
    <row r="28" spans="1:11" ht="16.5">
      <c r="A28" s="258" t="s">
        <v>117</v>
      </c>
      <c r="B28" s="259" t="s">
        <v>235</v>
      </c>
      <c r="C28" s="254" t="s">
        <v>69</v>
      </c>
      <c r="D28" s="255">
        <v>0.89951268274962559</v>
      </c>
      <c r="E28" s="260">
        <v>3117</v>
      </c>
      <c r="F28" s="256" t="s">
        <v>119</v>
      </c>
      <c r="G28" s="261" t="s">
        <v>186</v>
      </c>
      <c r="H28" s="262">
        <v>2</v>
      </c>
      <c r="I28" s="257">
        <v>2416.8359999999998</v>
      </c>
      <c r="J28" s="263">
        <v>3.4756185359701695</v>
      </c>
      <c r="K28" s="264">
        <v>52.87905344011758</v>
      </c>
    </row>
    <row r="29" spans="1:11" ht="16.5">
      <c r="A29" s="258" t="s">
        <v>117</v>
      </c>
      <c r="B29" s="259" t="s">
        <v>237</v>
      </c>
      <c r="C29" s="254" t="s">
        <v>67</v>
      </c>
      <c r="D29" s="255">
        <v>0.80155064420799138</v>
      </c>
      <c r="E29" s="260">
        <v>10</v>
      </c>
      <c r="F29" s="256" t="s">
        <v>122</v>
      </c>
      <c r="G29" s="261" t="s">
        <v>321</v>
      </c>
      <c r="H29" s="262">
        <v>3</v>
      </c>
      <c r="I29" s="257">
        <v>6978.5949999999993</v>
      </c>
      <c r="J29" s="263">
        <v>2.3500432393626514</v>
      </c>
      <c r="K29" s="264">
        <v>48.304852194460352</v>
      </c>
    </row>
    <row r="30" spans="1:11" ht="16.5">
      <c r="A30" s="258" t="s">
        <v>117</v>
      </c>
      <c r="B30" s="259" t="s">
        <v>238</v>
      </c>
      <c r="C30" s="254" t="s">
        <v>70</v>
      </c>
      <c r="D30" s="255">
        <v>0.7831818181818182</v>
      </c>
      <c r="E30" s="260">
        <v>2612</v>
      </c>
      <c r="F30" s="256" t="s">
        <v>119</v>
      </c>
      <c r="G30" s="261" t="s">
        <v>315</v>
      </c>
      <c r="H30" s="262">
        <v>1</v>
      </c>
      <c r="I30" s="257">
        <v>2136.5259999999998</v>
      </c>
      <c r="J30" s="263">
        <v>4.4464705788743037</v>
      </c>
      <c r="K30" s="264">
        <v>64.403615963484654</v>
      </c>
    </row>
    <row r="31" spans="1:11" ht="16.5">
      <c r="A31" s="258" t="s">
        <v>117</v>
      </c>
      <c r="B31" s="259" t="s">
        <v>239</v>
      </c>
      <c r="C31" s="254" t="s">
        <v>67</v>
      </c>
      <c r="D31" s="255">
        <v>0.83049356499448201</v>
      </c>
      <c r="E31" s="260">
        <v>4283</v>
      </c>
      <c r="F31" s="256" t="s">
        <v>120</v>
      </c>
      <c r="G31" s="261" t="s">
        <v>200</v>
      </c>
      <c r="H31" s="262">
        <v>2</v>
      </c>
      <c r="I31" s="257">
        <v>3827.2200000000003</v>
      </c>
      <c r="J31" s="263">
        <v>10.071238364021212</v>
      </c>
      <c r="K31" s="264">
        <v>71.096114891776864</v>
      </c>
    </row>
    <row r="32" spans="1:11" ht="16.5">
      <c r="A32" s="258" t="s">
        <v>117</v>
      </c>
      <c r="B32" s="259" t="s">
        <v>484</v>
      </c>
      <c r="C32" s="254" t="s">
        <v>70</v>
      </c>
      <c r="D32" s="255">
        <v>0.73480000000000001</v>
      </c>
      <c r="E32" s="260">
        <v>7478</v>
      </c>
      <c r="F32" s="256" t="s">
        <v>118</v>
      </c>
      <c r="G32" s="261" t="s">
        <v>439</v>
      </c>
      <c r="H32" s="262">
        <v>1</v>
      </c>
      <c r="I32" s="257">
        <v>1789.39</v>
      </c>
      <c r="J32" s="263">
        <v>3.6884077814227192</v>
      </c>
      <c r="K32" s="264">
        <v>64.826561006823553</v>
      </c>
    </row>
    <row r="33" spans="1:11" ht="16.5">
      <c r="A33" s="258" t="s">
        <v>117</v>
      </c>
      <c r="B33" s="259" t="s">
        <v>302</v>
      </c>
      <c r="C33" s="254" t="s">
        <v>67</v>
      </c>
      <c r="D33" s="255">
        <v>0.80697444323628398</v>
      </c>
      <c r="E33" s="260">
        <v>7101</v>
      </c>
      <c r="F33" s="256" t="s">
        <v>119</v>
      </c>
      <c r="G33" s="261" t="s">
        <v>196</v>
      </c>
      <c r="H33" s="262">
        <v>4</v>
      </c>
      <c r="I33" s="257">
        <v>3841.4749999999999</v>
      </c>
      <c r="J33" s="263">
        <v>4.4774468140492907</v>
      </c>
      <c r="K33" s="264">
        <v>59.950930306718121</v>
      </c>
    </row>
    <row r="34" spans="1:11" ht="16.5">
      <c r="A34" s="258" t="s">
        <v>117</v>
      </c>
      <c r="B34" s="259" t="s">
        <v>242</v>
      </c>
      <c r="C34" s="254" t="s">
        <v>70</v>
      </c>
      <c r="D34" s="255">
        <v>0.77880294205568767</v>
      </c>
      <c r="E34" s="260">
        <v>1167</v>
      </c>
      <c r="F34" s="256" t="s">
        <v>122</v>
      </c>
      <c r="G34" s="261" t="s">
        <v>216</v>
      </c>
      <c r="H34" s="262">
        <v>6</v>
      </c>
      <c r="I34" s="257">
        <v>817.76700000000005</v>
      </c>
      <c r="J34" s="263">
        <v>0.87747392805591251</v>
      </c>
      <c r="K34" s="264">
        <v>60.545701035857967</v>
      </c>
    </row>
    <row r="35" spans="1:11" ht="16.5">
      <c r="A35" s="258" t="s">
        <v>117</v>
      </c>
      <c r="B35" s="259" t="s">
        <v>243</v>
      </c>
      <c r="C35" s="254" t="s">
        <v>67</v>
      </c>
      <c r="D35" s="255">
        <v>0.84363533683686986</v>
      </c>
      <c r="E35" s="260">
        <v>508</v>
      </c>
      <c r="F35" s="256" t="s">
        <v>118</v>
      </c>
      <c r="G35" s="261" t="s">
        <v>311</v>
      </c>
      <c r="H35" s="262">
        <v>2</v>
      </c>
      <c r="I35" s="257">
        <v>5930.5059999999994</v>
      </c>
      <c r="J35" s="263">
        <v>1.1634757641253546</v>
      </c>
      <c r="K35" s="264">
        <v>36.725365424130764</v>
      </c>
    </row>
    <row r="36" spans="1:11" ht="16.5">
      <c r="A36" s="258" t="s">
        <v>117</v>
      </c>
      <c r="B36" s="259" t="s">
        <v>244</v>
      </c>
      <c r="C36" s="254" t="s">
        <v>68</v>
      </c>
      <c r="D36" s="255">
        <v>0.92318181818181821</v>
      </c>
      <c r="E36" s="260">
        <v>1803</v>
      </c>
      <c r="F36" s="256" t="s">
        <v>120</v>
      </c>
      <c r="G36" s="261" t="s">
        <v>203</v>
      </c>
      <c r="H36" s="262">
        <v>1</v>
      </c>
      <c r="I36" s="257">
        <v>2692.6559999999999</v>
      </c>
      <c r="J36" s="263">
        <v>5.9792264589312563</v>
      </c>
      <c r="K36" s="264">
        <v>48.01950193414978</v>
      </c>
    </row>
    <row r="37" spans="1:11" ht="16.5">
      <c r="A37" s="258" t="s">
        <v>117</v>
      </c>
      <c r="B37" s="259" t="s">
        <v>492</v>
      </c>
      <c r="C37" s="254" t="s">
        <v>67</v>
      </c>
      <c r="D37" s="255">
        <v>0.80875000000000008</v>
      </c>
      <c r="E37" s="260">
        <v>9872</v>
      </c>
      <c r="F37" s="256" t="s">
        <v>122</v>
      </c>
      <c r="G37" s="261" t="s">
        <v>409</v>
      </c>
      <c r="H37" s="262">
        <v>1</v>
      </c>
      <c r="I37" s="257">
        <v>2864.866</v>
      </c>
      <c r="J37" s="263">
        <v>3.9792437063373995</v>
      </c>
      <c r="K37" s="264">
        <v>45.551868743599179</v>
      </c>
    </row>
    <row r="38" spans="1:11" ht="16.5">
      <c r="A38" s="258" t="s">
        <v>117</v>
      </c>
      <c r="B38" s="259" t="s">
        <v>245</v>
      </c>
      <c r="C38" s="254" t="s">
        <v>67</v>
      </c>
      <c r="D38" s="255">
        <v>0.8159201181657274</v>
      </c>
      <c r="E38" s="260">
        <v>9046</v>
      </c>
      <c r="F38" s="256" t="s">
        <v>119</v>
      </c>
      <c r="G38" s="261" t="s">
        <v>186</v>
      </c>
      <c r="H38" s="262">
        <v>2</v>
      </c>
      <c r="I38" s="257">
        <v>704.53399999999999</v>
      </c>
      <c r="J38" s="263">
        <v>2.6968180385900467</v>
      </c>
      <c r="K38" s="264">
        <v>81.756167906729843</v>
      </c>
    </row>
    <row r="39" spans="1:11" ht="16.5">
      <c r="A39" s="258" t="s">
        <v>117</v>
      </c>
      <c r="B39" s="259" t="s">
        <v>326</v>
      </c>
      <c r="C39" s="254" t="s">
        <v>67</v>
      </c>
      <c r="D39" s="255">
        <v>0.80359473269175308</v>
      </c>
      <c r="E39" s="260">
        <v>5533</v>
      </c>
      <c r="F39" s="256" t="s">
        <v>121</v>
      </c>
      <c r="G39" s="261" t="s">
        <v>205</v>
      </c>
      <c r="H39" s="262">
        <v>8</v>
      </c>
      <c r="I39" s="257">
        <v>11151.886999999999</v>
      </c>
      <c r="J39" s="263">
        <v>2.0624312280065249</v>
      </c>
      <c r="K39" s="264">
        <v>36.262921243732116</v>
      </c>
    </row>
    <row r="40" spans="1:11" ht="16.5">
      <c r="A40" s="258" t="s">
        <v>117</v>
      </c>
      <c r="B40" s="259" t="s">
        <v>246</v>
      </c>
      <c r="C40" s="254" t="s">
        <v>68</v>
      </c>
      <c r="D40" s="255">
        <v>0.93884615384615377</v>
      </c>
      <c r="E40" s="260">
        <v>3385</v>
      </c>
      <c r="F40" s="256" t="s">
        <v>119</v>
      </c>
      <c r="G40" s="261" t="s">
        <v>195</v>
      </c>
      <c r="H40" s="262">
        <v>1</v>
      </c>
      <c r="I40" s="257">
        <v>845.1</v>
      </c>
      <c r="J40" s="263">
        <v>5.7981303987693762</v>
      </c>
      <c r="K40" s="264">
        <v>67.329310140811742</v>
      </c>
    </row>
    <row r="41" spans="1:11" ht="16.5">
      <c r="A41" s="258" t="s">
        <v>117</v>
      </c>
      <c r="B41" s="259" t="s">
        <v>341</v>
      </c>
      <c r="C41" s="254" t="s">
        <v>67</v>
      </c>
      <c r="D41" s="255">
        <v>0.82638001350093981</v>
      </c>
      <c r="E41" s="260">
        <v>35</v>
      </c>
      <c r="F41" s="256" t="s">
        <v>118</v>
      </c>
      <c r="G41" s="261" t="s">
        <v>182</v>
      </c>
      <c r="H41" s="262">
        <v>7</v>
      </c>
      <c r="I41" s="257">
        <v>7241.7330000000002</v>
      </c>
      <c r="J41" s="263">
        <v>3.3417415417000322</v>
      </c>
      <c r="K41" s="264">
        <v>61.559850383879109</v>
      </c>
    </row>
    <row r="42" spans="1:11" ht="16.5">
      <c r="A42" s="258" t="s">
        <v>117</v>
      </c>
      <c r="B42" s="259" t="s">
        <v>249</v>
      </c>
      <c r="C42" s="254" t="s">
        <v>68</v>
      </c>
      <c r="D42" s="255">
        <v>0.94272727272727253</v>
      </c>
      <c r="E42" s="260">
        <v>2576</v>
      </c>
      <c r="F42" s="256" t="s">
        <v>120</v>
      </c>
      <c r="G42" s="261" t="s">
        <v>204</v>
      </c>
      <c r="H42" s="262">
        <v>1</v>
      </c>
      <c r="I42" s="257">
        <v>2677.5909999999999</v>
      </c>
      <c r="J42" s="263">
        <v>0.8963280799793546</v>
      </c>
      <c r="K42" s="264">
        <v>47.804164265565582</v>
      </c>
    </row>
    <row r="43" spans="1:11" ht="16.5">
      <c r="A43" s="258" t="s">
        <v>117</v>
      </c>
      <c r="B43" s="259" t="s">
        <v>250</v>
      </c>
      <c r="C43" s="254" t="s">
        <v>70</v>
      </c>
      <c r="D43" s="255">
        <v>0.73318978930006617</v>
      </c>
      <c r="E43" s="260">
        <v>3598</v>
      </c>
      <c r="F43" s="256" t="s">
        <v>121</v>
      </c>
      <c r="G43" s="261" t="s">
        <v>211</v>
      </c>
      <c r="H43" s="262">
        <v>2</v>
      </c>
      <c r="I43" s="257">
        <v>1899.1389999999999</v>
      </c>
      <c r="J43" s="263">
        <v>1.0004533633399135</v>
      </c>
      <c r="K43" s="264">
        <v>41.755764059397443</v>
      </c>
    </row>
    <row r="44" spans="1:11" ht="16.5">
      <c r="A44" s="258" t="s">
        <v>117</v>
      </c>
      <c r="B44" s="259" t="s">
        <v>503</v>
      </c>
      <c r="C44" s="254" t="s">
        <v>70</v>
      </c>
      <c r="D44" s="255">
        <v>0.67279999999999995</v>
      </c>
      <c r="E44" s="260">
        <v>4700</v>
      </c>
      <c r="F44" s="256" t="s">
        <v>118</v>
      </c>
      <c r="G44" s="261" t="s">
        <v>439</v>
      </c>
      <c r="H44" s="262">
        <v>1</v>
      </c>
      <c r="I44" s="257">
        <v>916.86</v>
      </c>
      <c r="J44" s="263">
        <v>3.7083087930545555</v>
      </c>
      <c r="K44" s="264">
        <v>72.421089370241916</v>
      </c>
    </row>
    <row r="45" spans="1:11" ht="16.5">
      <c r="A45" s="258" t="s">
        <v>117</v>
      </c>
      <c r="B45" s="259" t="s">
        <v>252</v>
      </c>
      <c r="C45" s="254" t="s">
        <v>67</v>
      </c>
      <c r="D45" s="255">
        <v>0.8216457955638633</v>
      </c>
      <c r="E45" s="260">
        <v>6338</v>
      </c>
      <c r="F45" s="256" t="s">
        <v>121</v>
      </c>
      <c r="G45" s="261" t="s">
        <v>208</v>
      </c>
      <c r="H45" s="262">
        <v>3</v>
      </c>
      <c r="I45" s="257">
        <v>432.42</v>
      </c>
      <c r="J45" s="263">
        <v>1.3875398917718884</v>
      </c>
      <c r="K45" s="264">
        <v>29.138337727209656</v>
      </c>
    </row>
    <row r="46" spans="1:11" ht="16.5">
      <c r="A46" s="258" t="s">
        <v>117</v>
      </c>
      <c r="B46" s="259" t="s">
        <v>327</v>
      </c>
      <c r="C46" s="254" t="s">
        <v>67</v>
      </c>
      <c r="D46" s="255">
        <v>0.82958333333333345</v>
      </c>
      <c r="E46" s="260">
        <v>1178</v>
      </c>
      <c r="F46" s="256" t="s">
        <v>122</v>
      </c>
      <c r="G46" s="261" t="s">
        <v>320</v>
      </c>
      <c r="H46" s="262">
        <v>1</v>
      </c>
      <c r="I46" s="257">
        <v>2091.8240000000001</v>
      </c>
      <c r="J46" s="263">
        <v>2.5814791301753877</v>
      </c>
      <c r="K46" s="264">
        <v>28.157244586542653</v>
      </c>
    </row>
    <row r="47" spans="1:11" ht="16.5">
      <c r="A47" s="258" t="s">
        <v>117</v>
      </c>
      <c r="B47" s="259" t="s">
        <v>303</v>
      </c>
      <c r="C47" s="254" t="s">
        <v>70</v>
      </c>
      <c r="D47" s="255">
        <v>0.7745833333333334</v>
      </c>
      <c r="E47" s="260">
        <v>9974</v>
      </c>
      <c r="F47" s="256" t="s">
        <v>122</v>
      </c>
      <c r="G47" s="261" t="s">
        <v>216</v>
      </c>
      <c r="H47" s="262">
        <v>1</v>
      </c>
      <c r="I47" s="257">
        <v>2370.6669999999999</v>
      </c>
      <c r="J47" s="263">
        <v>2.2778399496850463</v>
      </c>
      <c r="K47" s="264">
        <v>37.499994727222337</v>
      </c>
    </row>
    <row r="48" spans="1:11" ht="16.5">
      <c r="A48" s="258" t="s">
        <v>117</v>
      </c>
      <c r="B48" s="259" t="s">
        <v>280</v>
      </c>
      <c r="C48" s="254" t="s">
        <v>68</v>
      </c>
      <c r="D48" s="255">
        <v>0.9035157293348236</v>
      </c>
      <c r="E48" s="260">
        <v>3787</v>
      </c>
      <c r="F48" s="256" t="s">
        <v>119</v>
      </c>
      <c r="G48" s="261" t="s">
        <v>192</v>
      </c>
      <c r="H48" s="262">
        <v>5</v>
      </c>
      <c r="I48" s="257">
        <v>3396.8149999999996</v>
      </c>
      <c r="J48" s="263">
        <v>1.9679809499444048</v>
      </c>
      <c r="K48" s="264">
        <v>24.927758699295794</v>
      </c>
    </row>
    <row r="49" spans="1:11" ht="16.5">
      <c r="A49" s="258" t="s">
        <v>117</v>
      </c>
      <c r="B49" s="259" t="s">
        <v>256</v>
      </c>
      <c r="C49" s="254" t="s">
        <v>67</v>
      </c>
      <c r="D49" s="255">
        <v>0.83550694733780095</v>
      </c>
      <c r="E49" s="260">
        <v>5970</v>
      </c>
      <c r="F49" s="256" t="s">
        <v>120</v>
      </c>
      <c r="G49" s="261" t="s">
        <v>278</v>
      </c>
      <c r="H49" s="262">
        <v>4</v>
      </c>
      <c r="I49" s="257">
        <v>6707.9389999999994</v>
      </c>
      <c r="J49" s="263">
        <v>8.003986782194497</v>
      </c>
      <c r="K49" s="264">
        <v>65.335711108954172</v>
      </c>
    </row>
    <row r="50" spans="1:11" ht="16.5">
      <c r="A50" s="258" t="s">
        <v>117</v>
      </c>
      <c r="B50" s="259" t="s">
        <v>257</v>
      </c>
      <c r="C50" s="254" t="s">
        <v>69</v>
      </c>
      <c r="D50" s="255">
        <v>0.88410682118626893</v>
      </c>
      <c r="E50" s="260">
        <v>5480</v>
      </c>
      <c r="F50" s="256" t="s">
        <v>118</v>
      </c>
      <c r="G50" s="261" t="s">
        <v>176</v>
      </c>
      <c r="H50" s="262">
        <v>2</v>
      </c>
      <c r="I50" s="257">
        <v>1916.5039999999999</v>
      </c>
      <c r="J50" s="263">
        <v>5.217834139662636E-2</v>
      </c>
      <c r="K50" s="264">
        <v>24.419463773621136</v>
      </c>
    </row>
    <row r="51" spans="1:11" ht="16.5">
      <c r="A51" s="258" t="s">
        <v>117</v>
      </c>
      <c r="B51" s="259" t="s">
        <v>518</v>
      </c>
      <c r="C51" s="254" t="s">
        <v>67</v>
      </c>
      <c r="D51" s="255">
        <v>0.8375999999999999</v>
      </c>
      <c r="E51" s="260">
        <v>5857</v>
      </c>
      <c r="F51" s="256" t="s">
        <v>118</v>
      </c>
      <c r="G51" s="261" t="s">
        <v>185</v>
      </c>
      <c r="H51" s="262">
        <v>1</v>
      </c>
      <c r="I51" s="257">
        <v>1059.8610000000001</v>
      </c>
      <c r="J51" s="263">
        <v>2.1700958899327363</v>
      </c>
      <c r="K51" s="264">
        <v>56.988605109537943</v>
      </c>
    </row>
    <row r="52" spans="1:11" ht="16.5">
      <c r="A52" s="258" t="s">
        <v>117</v>
      </c>
      <c r="B52" s="259" t="s">
        <v>342</v>
      </c>
      <c r="C52" s="254" t="s">
        <v>70</v>
      </c>
      <c r="D52" s="255">
        <v>0.77171454694570607</v>
      </c>
      <c r="E52" s="260">
        <v>7045</v>
      </c>
      <c r="F52" s="256" t="s">
        <v>123</v>
      </c>
      <c r="G52" s="261" t="s">
        <v>220</v>
      </c>
      <c r="H52" s="262">
        <v>2</v>
      </c>
      <c r="I52" s="257">
        <v>6558.165</v>
      </c>
      <c r="J52" s="263">
        <v>4.2999833032563224</v>
      </c>
      <c r="K52" s="264">
        <v>68.738740181132982</v>
      </c>
    </row>
    <row r="53" spans="1:11" ht="16.5">
      <c r="A53" s="258" t="s">
        <v>117</v>
      </c>
      <c r="B53" s="259" t="s">
        <v>259</v>
      </c>
      <c r="C53" s="254" t="s">
        <v>67</v>
      </c>
      <c r="D53" s="255">
        <v>0.83346153846153836</v>
      </c>
      <c r="E53" s="260">
        <v>4561</v>
      </c>
      <c r="F53" s="256" t="s">
        <v>118</v>
      </c>
      <c r="G53" s="261" t="s">
        <v>178</v>
      </c>
      <c r="H53" s="262">
        <v>1</v>
      </c>
      <c r="I53" s="257">
        <v>2126.94</v>
      </c>
      <c r="J53" s="263">
        <v>3.1970812528797237</v>
      </c>
      <c r="K53" s="264">
        <v>20.451916838274705</v>
      </c>
    </row>
    <row r="54" spans="1:11" ht="16.5">
      <c r="A54" s="258" t="s">
        <v>117</v>
      </c>
      <c r="B54" s="259" t="s">
        <v>263</v>
      </c>
      <c r="C54" s="254" t="s">
        <v>69</v>
      </c>
      <c r="D54" s="255">
        <v>0.88798758325451832</v>
      </c>
      <c r="E54" s="260">
        <v>992</v>
      </c>
      <c r="F54" s="256" t="s">
        <v>119</v>
      </c>
      <c r="G54" s="261" t="s">
        <v>194</v>
      </c>
      <c r="H54" s="262">
        <v>4</v>
      </c>
      <c r="I54" s="257">
        <v>1410.0930000000001</v>
      </c>
      <c r="J54" s="263">
        <v>2.1984365570214162</v>
      </c>
      <c r="K54" s="264">
        <v>36.735165694744957</v>
      </c>
    </row>
    <row r="55" spans="1:11" ht="16.5">
      <c r="A55" s="258" t="s">
        <v>117</v>
      </c>
      <c r="B55" s="259" t="s">
        <v>343</v>
      </c>
      <c r="C55" s="254" t="s">
        <v>70</v>
      </c>
      <c r="D55" s="255">
        <v>0.74839999999999995</v>
      </c>
      <c r="E55" s="260">
        <v>5011</v>
      </c>
      <c r="F55" s="256" t="s">
        <v>121</v>
      </c>
      <c r="G55" s="261" t="s">
        <v>210</v>
      </c>
      <c r="H55" s="262">
        <v>1</v>
      </c>
      <c r="I55" s="257">
        <v>2292.8580000000002</v>
      </c>
      <c r="J55" s="263">
        <v>2.4859803790727555</v>
      </c>
      <c r="K55" s="264">
        <v>45.968830167415511</v>
      </c>
    </row>
    <row r="56" spans="1:11" ht="16.5">
      <c r="A56" s="258" t="s">
        <v>117</v>
      </c>
      <c r="B56" s="259" t="s">
        <v>264</v>
      </c>
      <c r="C56" s="254" t="s">
        <v>69</v>
      </c>
      <c r="D56" s="255">
        <v>0.86086956521739133</v>
      </c>
      <c r="E56" s="260">
        <v>6191</v>
      </c>
      <c r="F56" s="256" t="s">
        <v>122</v>
      </c>
      <c r="G56" s="261" t="s">
        <v>218</v>
      </c>
      <c r="H56" s="262">
        <v>1</v>
      </c>
      <c r="I56" s="257">
        <v>1714.6320000000001</v>
      </c>
      <c r="J56" s="263">
        <v>5.8321552379752619</v>
      </c>
      <c r="K56" s="264">
        <v>58.321552379752625</v>
      </c>
    </row>
    <row r="57" spans="1:11" ht="16.5">
      <c r="A57" s="258" t="s">
        <v>117</v>
      </c>
      <c r="B57" s="259" t="s">
        <v>276</v>
      </c>
      <c r="C57" s="254" t="s">
        <v>70</v>
      </c>
      <c r="D57" s="255">
        <v>0.77227272727272722</v>
      </c>
      <c r="E57" s="260">
        <v>3602</v>
      </c>
      <c r="F57" s="256" t="s">
        <v>120</v>
      </c>
      <c r="G57" s="261" t="s">
        <v>204</v>
      </c>
      <c r="H57" s="262">
        <v>1</v>
      </c>
      <c r="I57" s="257">
        <v>2347.7759999999998</v>
      </c>
      <c r="J57" s="263">
        <v>1.1500245338567223</v>
      </c>
      <c r="K57" s="264">
        <v>75.688651728273911</v>
      </c>
    </row>
    <row r="58" spans="1:11" ht="16.5">
      <c r="A58" s="258" t="s">
        <v>117</v>
      </c>
      <c r="B58" s="259" t="s">
        <v>265</v>
      </c>
      <c r="C58" s="254" t="s">
        <v>70</v>
      </c>
      <c r="D58" s="255">
        <v>0.70833333333333337</v>
      </c>
      <c r="E58" s="260">
        <v>9880</v>
      </c>
      <c r="F58" s="256" t="s">
        <v>118</v>
      </c>
      <c r="G58" s="261" t="s">
        <v>183</v>
      </c>
      <c r="H58" s="262">
        <v>1</v>
      </c>
      <c r="I58" s="257">
        <v>1573.56</v>
      </c>
      <c r="J58" s="263">
        <v>2.0971554945473958</v>
      </c>
      <c r="K58" s="264">
        <v>66.473474160502306</v>
      </c>
    </row>
    <row r="59" spans="1:11" ht="16.5">
      <c r="A59" s="258" t="s">
        <v>117</v>
      </c>
      <c r="B59" s="259" t="s">
        <v>266</v>
      </c>
      <c r="C59" s="254" t="s">
        <v>69</v>
      </c>
      <c r="D59" s="255">
        <v>0.89160000000000006</v>
      </c>
      <c r="E59" s="260">
        <v>1945</v>
      </c>
      <c r="F59" s="256" t="s">
        <v>118</v>
      </c>
      <c r="G59" s="261" t="s">
        <v>177</v>
      </c>
      <c r="H59" s="262">
        <v>1</v>
      </c>
      <c r="I59" s="257">
        <v>2935.453</v>
      </c>
      <c r="J59" s="263">
        <v>0.88572360041192966</v>
      </c>
      <c r="K59" s="264">
        <v>32.533309168976643</v>
      </c>
    </row>
  </sheetData>
  <mergeCells count="1">
    <mergeCell ref="A2:K2"/>
  </mergeCells>
  <phoneticPr fontId="2" type="noConversion"/>
  <conditionalFormatting sqref="C14:D5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2025-03-04T02:22:03Z</dcterms:modified>
</cp:coreProperties>
</file>