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DDD6A296-600C-4A07-8060-F05276E5D1E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  <sheet name="공회전과다 명단" sheetId="68" r:id="rId9"/>
  </sheets>
  <definedNames>
    <definedName name="_xlnm._FilterDatabase" localSheetId="8" hidden="1">'공회전과다 명단'!$A$9:$M$17</definedName>
    <definedName name="_xlnm._FilterDatabase" localSheetId="7" hidden="1">'급감속과다 명단'!$A$13:$R$17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운전자별!$A$1:$R$29</definedName>
    <definedName name="_xlnm.Print_Area" localSheetId="1">종합!$A$1:$L$153</definedName>
    <definedName name="_xlnm.Print_Area" localSheetId="3">차량별!$A$1:$T$26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3" i="12" l="1"/>
  <c r="E143" i="12"/>
  <c r="F143" i="12"/>
  <c r="G143" i="12"/>
  <c r="H143" i="12"/>
  <c r="I143" i="12"/>
  <c r="J143" i="12"/>
  <c r="D144" i="12"/>
  <c r="E144" i="12"/>
  <c r="F144" i="12"/>
  <c r="G144" i="12"/>
  <c r="H144" i="12"/>
  <c r="I144" i="12"/>
  <c r="J144" i="12"/>
  <c r="D145" i="12"/>
  <c r="E145" i="12"/>
  <c r="F145" i="12"/>
  <c r="G145" i="12"/>
  <c r="H145" i="12"/>
  <c r="I145" i="12"/>
  <c r="J145" i="12"/>
  <c r="E142" i="12"/>
  <c r="F142" i="12"/>
  <c r="G142" i="12"/>
  <c r="H142" i="12"/>
  <c r="I142" i="12"/>
  <c r="J142" i="12"/>
  <c r="D142" i="12"/>
  <c r="B144" i="12"/>
  <c r="B143" i="12"/>
  <c r="B142" i="12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B145" i="12"/>
  <c r="J61" i="12" a="1"/>
  <c r="J61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F16" i="60" l="1"/>
  <c r="F14" i="60"/>
  <c r="F19" i="60"/>
  <c r="F11" i="60"/>
  <c r="F13" i="60"/>
  <c r="F12" i="60"/>
  <c r="F18" i="60"/>
  <c r="F10" i="60"/>
  <c r="F8" i="60"/>
  <c r="F17" i="60"/>
  <c r="F9" i="60"/>
  <c r="F15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6" i="12" s="1"/>
  <c r="G61" i="12" a="1"/>
  <c r="H61" i="12" a="1"/>
  <c r="F61" i="12" a="1"/>
  <c r="D61" i="12" a="1"/>
  <c r="I61" i="12" a="1"/>
  <c r="E61" i="12" a="1"/>
  <c r="N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<sst xmlns="http://schemas.openxmlformats.org/spreadsheetml/2006/main" count="1416" uniqueCount="352">
  <si>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</si>
  <si>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</si>
  <si>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</si>
  <si>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</si>
  <si>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</si>
  <si>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</si>
  <si>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</si>
  <si>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</si>
  <si>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</si>
  <si>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</si>
  <si>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</si>
  <si>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</si>
  <si>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</si>
  <si>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</si>
  <si>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</si>
  <si>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</si>
  <si>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</si>
  <si>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</si>
  <si>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</si>
  <si>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</si>
  <si>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</si>
  <si>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</si>
  <si>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</si>
  <si>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</si>
  <si>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</si>
  <si>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</si>
  <si>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</si>
  <si>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</si>
  <si>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</si>
  <si>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</si>
  <si>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</si>
  <si>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</si>
  <si>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</si>
  <si>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</si>
  <si>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</si>
  <si>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</si>
  <si>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</si>
  <si>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</si>
  <si>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</si>
  <si>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</si>
  <si>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</si>
  <si>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</si>
  <si>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</si>
  <si>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</si>
  <si>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</si>
  <si>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</si>
  <si>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</si>
  <si>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</si>
  <si>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</si>
  <si>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</si>
  <si>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</si>
  <si>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</si>
  <si>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</si>
  <si>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</si>
  <si>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</si>
  <si>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</si>
  <si>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</si>
  <si>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</si>
  <si>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</si>
  <si>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</si>
  <si>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</si>
  <si>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</si>
  <si>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</si>
  <si>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</si>
  <si>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</si>
  <si>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</si>
  <si>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</si>
  <si>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</si>
  <si>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</si>
  <si>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</si>
  <si>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</si>
  <si>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</si>
  <si>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</si>
  <si>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</si>
  <si>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</si>
  <si>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</si>
  <si>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</si>
  <si>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</si>
  <si>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</si>
  <si>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</si>
  <si>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</si>
  <si>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</si>
  <si>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</si>
  <si>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</si>
  <si>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</si>
  <si>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</si>
  <si>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</si>
  <si>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</si>
  <si>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</si>
  <si>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</si>
  <si>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</si>
  <si>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</si>
  <si>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</si>
  <si>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</si>
  <si>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</si>
  <si>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</si>
  <si>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</si>
  <si>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</si>
  <si>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</si>
  <si>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</si>
  <si>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</si>
  <si>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</si>
  <si>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</si>
  <si>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</si>
  <si>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</si>
  <si>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</si>
  <si>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</si>
  <si>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</si>
  <si>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</si>
  <si>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</si>
  <si>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</si>
  <si>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</si>
  <si>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</si>
  <si>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</si>
  <si>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</si>
  <si>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</si>
  <si>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</si>
  <si>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성산여객</t>
  </si>
  <si>
    <t>521</t>
  </si>
  <si>
    <t>551</t>
  </si>
  <si>
    <t>586</t>
  </si>
  <si>
    <t>588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</si>
  <si>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</si>
  <si>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</si>
  <si>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</si>
  <si>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</si>
  <si>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</si>
  <si>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</si>
  <si>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</si>
  <si>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</si>
  <si>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</si>
  <si>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</si>
  <si>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</si>
  <si>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</si>
  <si>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</si>
  <si>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</si>
  <si>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</si>
  <si>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</si>
  <si>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</si>
  <si>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</si>
  <si>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</si>
  <si>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</si>
  <si>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</si>
  <si>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</si>
  <si>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</si>
  <si>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</si>
  <si>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</si>
  <si>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</si>
  <si>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</si>
  <si>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</si>
  <si>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</si>
  <si>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</si>
  <si>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</si>
  <si>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</si>
  <si>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</si>
  <si>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</si>
  <si>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</si>
  <si>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</si>
  <si>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</si>
  <si>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</si>
  <si>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</si>
  <si>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</si>
  <si>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</si>
  <si>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</si>
  <si>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</si>
  <si>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</si>
  <si>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</si>
  <si>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</si>
  <si>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</si>
  <si>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중형</t>
  </si>
  <si>
    <t>성산여객</t>
    <phoneticPr fontId="3" type="noConversion"/>
  </si>
  <si>
    <t>WC</t>
  </si>
  <si>
    <t>71바7055</t>
  </si>
  <si>
    <t>71바7089</t>
  </si>
  <si>
    <t>박기환</t>
  </si>
  <si>
    <t>71바7051</t>
  </si>
  <si>
    <t>71바7091</t>
  </si>
  <si>
    <t>박용묵</t>
  </si>
  <si>
    <t>신경섭</t>
  </si>
  <si>
    <t>71바7081</t>
  </si>
  <si>
    <t>이성재</t>
  </si>
  <si>
    <t>71바7059</t>
  </si>
  <si>
    <t>71바7085</t>
  </si>
  <si>
    <t>하상신</t>
  </si>
  <si>
    <t>521521</t>
  </si>
  <si>
    <t>71바7505</t>
  </si>
  <si>
    <t>551551</t>
  </si>
  <si>
    <t>성산여객551F1</t>
  </si>
  <si>
    <t>586586</t>
  </si>
  <si>
    <t>▽</t>
  </si>
  <si>
    <t>▲</t>
  </si>
  <si>
    <t>=</t>
  </si>
  <si>
    <t>0%(0명)</t>
  </si>
  <si>
    <t>개선율(유카전)</t>
  </si>
  <si>
    <t>인천전체</t>
  </si>
  <si>
    <t>순위</t>
  </si>
  <si>
    <t>성산여객586F1</t>
  </si>
  <si>
    <t>성산여객586F2</t>
  </si>
  <si>
    <t>588588</t>
  </si>
  <si>
    <t>성산여객588D1</t>
  </si>
  <si>
    <t>성산여객588F1</t>
  </si>
  <si>
    <t>1111</t>
  </si>
  <si>
    <t>성산여객588C1</t>
  </si>
  <si>
    <t>F</t>
    <phoneticPr fontId="3" type="noConversion"/>
  </si>
  <si>
    <t>성산여객521S1</t>
  </si>
  <si>
    <t>성산여객521C1</t>
  </si>
  <si>
    <t>김광일</t>
  </si>
  <si>
    <t>71바7501</t>
  </si>
  <si>
    <t>성산여객588B1</t>
  </si>
  <si>
    <t>김영진</t>
  </si>
  <si>
    <t>나형균</t>
  </si>
  <si>
    <t>정윤식</t>
  </si>
  <si>
    <t>이상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</si>
  <si>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</si>
  <si>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</si>
  <si>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</si>
  <si>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</si>
  <si>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</si>
  <si>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</si>
  <si>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</si>
  <si>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-</t>
  </si>
  <si>
    <t>588588D</t>
  </si>
  <si>
    <t>521521S</t>
  </si>
  <si>
    <t>521521C</t>
  </si>
  <si>
    <t>521521D</t>
  </si>
  <si>
    <t>588588F</t>
  </si>
  <si>
    <t>586586F</t>
  </si>
  <si>
    <t>588588B</t>
  </si>
  <si>
    <t>성산여객521D2</t>
  </si>
  <si>
    <t>성산여객521D1</t>
  </si>
  <si>
    <t>대비</t>
  </si>
  <si>
    <t>71바7054</t>
  </si>
  <si>
    <t>71바7071</t>
  </si>
  <si>
    <t>성산여객586F3</t>
  </si>
  <si>
    <t>72바1327</t>
  </si>
  <si>
    <t>김지환</t>
  </si>
  <si>
    <t>[TIP!!] 공회전 과다 운행사원 관리하려면?</t>
    <phoneticPr fontId="3" type="noConversion"/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</si>
  <si>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</si>
  <si>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</si>
  <si>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</si>
  <si>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</si>
  <si>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</si>
  <si>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</si>
  <si>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</si>
  <si>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</si>
  <si>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</si>
  <si>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</si>
  <si>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</si>
  <si>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</si>
  <si>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</si>
  <si>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</si>
  <si>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</si>
  <si>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</si>
  <si>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100%(3명)</t>
  </si>
  <si>
    <t>성산여객588A1</t>
  </si>
  <si>
    <t>588588A</t>
  </si>
  <si>
    <t>분석기간: 25.02.01~25.02.28</t>
    <phoneticPr fontId="3" type="noConversion"/>
  </si>
  <si>
    <t>25'02</t>
    <phoneticPr fontId="3" type="noConversion"/>
  </si>
  <si>
    <t>강경원</t>
  </si>
  <si>
    <t>71바7090</t>
  </si>
  <si>
    <t>경창렬</t>
  </si>
  <si>
    <t>71바7084</t>
  </si>
  <si>
    <t>김인철</t>
  </si>
  <si>
    <t>71바7069</t>
  </si>
  <si>
    <t>이흥규</t>
  </si>
  <si>
    <t>71바7510</t>
  </si>
  <si>
    <t>[25년 3월] 공회전관리 명단</t>
    <phoneticPr fontId="3" type="noConversion"/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</si>
  <si>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</si>
  <si>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</si>
  <si>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</si>
  <si>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</si>
  <si>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김명진</t>
  </si>
  <si>
    <t>71바7058</t>
  </si>
  <si>
    <t>유관용</t>
  </si>
  <si>
    <t>윤영철</t>
  </si>
  <si>
    <t>71바7087</t>
  </si>
  <si>
    <t>진인범</t>
  </si>
  <si>
    <t>최효섭</t>
  </si>
  <si>
    <t>[25년 03월] 특별관리 운행사원 명단</t>
    <phoneticPr fontId="3" type="noConversion"/>
  </si>
  <si>
    <t>사원님, 3월에는 꼭 "C등급" 이상 달성 바랍니다.</t>
    <phoneticPr fontId="3" type="noConversion"/>
  </si>
  <si>
    <t>[25.02월 D,F 등급 운행사원]</t>
    <phoneticPr fontId="3" type="noConversion"/>
  </si>
  <si>
    <t>3월 한달간, 연비등급관리 대장에 서명할 수 있도록 적극 활용하십시오.</t>
  </si>
  <si>
    <t>51828311290.592</t>
  </si>
  <si>
    <t>NEW</t>
  </si>
  <si>
    <t>new</t>
  </si>
  <si>
    <t>강전범</t>
  </si>
  <si>
    <t>51858041520.479</t>
  </si>
  <si>
    <t>521521A</t>
  </si>
  <si>
    <t>성산여객521A1</t>
  </si>
  <si>
    <t>5184847847.408</t>
  </si>
  <si>
    <t>51878224523.3</t>
  </si>
  <si>
    <t>김기복</t>
  </si>
  <si>
    <t>518547790.205</t>
  </si>
  <si>
    <t>71바7093</t>
  </si>
  <si>
    <t>5181460408.143</t>
  </si>
  <si>
    <t>551551F</t>
  </si>
  <si>
    <t>성산여객551F2</t>
  </si>
  <si>
    <t>5189878485.516</t>
  </si>
  <si>
    <t>성산여객521A3</t>
  </si>
  <si>
    <t>5183942767.339</t>
  </si>
  <si>
    <t>51853821503.544</t>
  </si>
  <si>
    <t>5186313446.617</t>
  </si>
  <si>
    <t>성산여객521C2</t>
  </si>
  <si>
    <t>51836644217.63</t>
  </si>
  <si>
    <t>성산여객588F2</t>
  </si>
  <si>
    <t>51810374214.588</t>
  </si>
  <si>
    <t>51840513912.254</t>
  </si>
  <si>
    <t>5182170448.83</t>
  </si>
  <si>
    <t>성산여객551F4</t>
  </si>
  <si>
    <t>5186425414.301</t>
  </si>
  <si>
    <t>성산여객588D3</t>
  </si>
  <si>
    <t>이광수</t>
  </si>
  <si>
    <t>5188083763.142</t>
  </si>
  <si>
    <t>71바7086</t>
  </si>
  <si>
    <t>588588C</t>
  </si>
  <si>
    <t>51888691154.093</t>
  </si>
  <si>
    <t>성산여객588D2</t>
  </si>
  <si>
    <t>5186551137.71</t>
  </si>
  <si>
    <t>이희선</t>
  </si>
  <si>
    <t>51889691478.206</t>
  </si>
  <si>
    <t>성산여객521S2</t>
  </si>
  <si>
    <t>정수교</t>
  </si>
  <si>
    <t>5181127129.525</t>
  </si>
  <si>
    <t>성산여객521C3</t>
  </si>
  <si>
    <t>5188018632.78</t>
  </si>
  <si>
    <t>정지택</t>
  </si>
  <si>
    <t>5181944704.408</t>
  </si>
  <si>
    <t>성산여객521A2</t>
  </si>
  <si>
    <t>5181299300.305</t>
  </si>
  <si>
    <t>586586D</t>
  </si>
  <si>
    <t>성산여객586D1</t>
  </si>
  <si>
    <t>5186223560.498</t>
  </si>
  <si>
    <t>5186282943.146</t>
  </si>
  <si>
    <t>성산여객551F3</t>
  </si>
  <si>
    <t>성산여객586F4</t>
  </si>
  <si>
    <t>71바7068</t>
  </si>
  <si>
    <t>성산여객586F5</t>
  </si>
  <si>
    <t>72바1404</t>
  </si>
  <si>
    <t>성산여객588C2</t>
  </si>
  <si>
    <t>유카후(25년2월)</t>
  </si>
  <si>
    <t>29위/(32개사)</t>
  </si>
  <si>
    <t>7%(2명)</t>
  </si>
  <si>
    <t>15%(4명)</t>
  </si>
  <si>
    <t>4%(1명)</t>
  </si>
  <si>
    <t>22%(6명)</t>
  </si>
  <si>
    <t>37%(8명)</t>
  </si>
  <si>
    <t>25%(1명)</t>
  </si>
  <si>
    <t>10%(1명)</t>
  </si>
  <si>
    <t>75%(3명)</t>
  </si>
  <si>
    <t>20%(2명)</t>
  </si>
  <si>
    <t>40%(4명)</t>
  </si>
  <si>
    <t>100%(5명)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</si>
</sst>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6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4" fillId="0" borderId="0" xfId="569">
      <alignment vertical="center"/>
    </xf>
    <xf numFmtId="0" fontId="59" fillId="2" borderId="0" xfId="569" applyFont="1" applyFill="1">
      <alignment vertical="center"/>
    </xf>
    <xf numFmtId="0" fontId="4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49" fontId="61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6" fillId="15" borderId="0" xfId="570" applyFont="1" applyFill="1" applyBorder="1" applyAlignment="1">
      <alignment horizontal="center" vertical="center" wrapText="1"/>
    </xf>
    <xf numFmtId="49" fontId="66" fillId="15" borderId="0" xfId="569" applyNumberFormat="1" applyFont="1" applyFill="1" applyAlignment="1">
      <alignment horizontal="center" vertical="center" wrapText="1"/>
    </xf>
    <xf numFmtId="180" fontId="61" fillId="16" borderId="0" xfId="569" applyNumberFormat="1" applyFont="1" applyFill="1" applyAlignment="1">
      <alignment horizontal="center" vertical="center"/>
    </xf>
    <xf numFmtId="183" fontId="33" fillId="16" borderId="0" xfId="569" applyNumberFormat="1" applyFont="1" applyFill="1" applyAlignment="1">
      <alignment horizontal="center" vertical="center"/>
    </xf>
    <xf numFmtId="9" fontId="75" fillId="16" borderId="0" xfId="570" applyFont="1" applyFill="1" applyBorder="1" applyAlignment="1">
      <alignment horizontal="center" vertical="center"/>
    </xf>
    <xf numFmtId="9" fontId="7" fillId="16" borderId="0" xfId="570" applyFont="1" applyFill="1" applyBorder="1" applyAlignment="1">
      <alignment horizontal="center" vertical="center"/>
    </xf>
    <xf numFmtId="190" fontId="7" fillId="16" borderId="0" xfId="569" applyNumberFormat="1" applyFont="1" applyFill="1" applyAlignment="1">
      <alignment horizontal="center" vertical="center"/>
    </xf>
    <xf numFmtId="0" fontId="7" fillId="16" borderId="0" xfId="569" applyFont="1" applyFill="1" applyAlignment="1">
      <alignment horizontal="center" vertical="center"/>
    </xf>
    <xf numFmtId="185" fontId="7" fillId="16" borderId="0" xfId="569" applyNumberFormat="1" applyFont="1" applyFill="1" applyAlignment="1">
      <alignment horizontal="center" vertical="center"/>
    </xf>
    <xf numFmtId="10" fontId="7" fillId="16" borderId="0" xfId="570" applyNumberFormat="1" applyFont="1" applyFill="1" applyBorder="1" applyAlignment="1">
      <alignment horizontal="right" vertical="center"/>
    </xf>
    <xf numFmtId="0" fontId="51" fillId="13" borderId="0" xfId="0" applyFont="1" applyFill="1" applyAlignment="1">
      <alignment horizontal="center" vertical="center"/>
    </xf>
    <xf numFmtId="0" fontId="54" fillId="0" borderId="0" xfId="569" applyFont="1" applyAlignment="1">
      <alignment horizontal="right"/>
    </xf>
    <xf numFmtId="0" fontId="83" fillId="0" borderId="0" xfId="0" applyFont="1">
      <alignment vertical="center"/>
    </xf>
    <xf numFmtId="9" fontId="83" fillId="0" borderId="0" xfId="2" applyFont="1" applyFill="1" applyBorder="1">
      <alignment vertical="center"/>
    </xf>
    <xf numFmtId="184" fontId="31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85" fillId="0" borderId="0" xfId="563" applyFont="1" applyFill="1" applyBorder="1" applyAlignment="1">
      <alignment horizontal="center" vertical="center"/>
    </xf>
    <xf numFmtId="0" fontId="87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9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0" fontId="7" fillId="19" borderId="0" xfId="562" applyNumberFormat="1" applyFont="1" applyFill="1">
      <alignment vertical="center"/>
    </xf>
    <xf numFmtId="0" fontId="4" fillId="7" borderId="0" xfId="569" applyFill="1">
      <alignment vertical="center"/>
    </xf>
    <xf numFmtId="0" fontId="34" fillId="8" borderId="0" xfId="569" applyFont="1" applyFill="1">
      <alignment vertical="center"/>
    </xf>
    <xf numFmtId="9" fontId="8" fillId="8" borderId="0" xfId="570" applyFont="1" applyFill="1" applyAlignment="1">
      <alignment horizontal="center" vertical="center"/>
    </xf>
    <xf numFmtId="0" fontId="4" fillId="8" borderId="0" xfId="569" applyFill="1">
      <alignment vertical="center"/>
    </xf>
    <xf numFmtId="0" fontId="11" fillId="8" borderId="0" xfId="569" applyFont="1" applyFill="1">
      <alignment vertical="center"/>
    </xf>
    <xf numFmtId="193" fontId="81" fillId="17" borderId="42" xfId="562" applyNumberFormat="1" applyFont="1" applyFill="1" applyBorder="1" applyAlignment="1">
      <alignment horizontal="center" vertical="center"/>
    </xf>
    <xf numFmtId="194" fontId="81" fillId="17" borderId="45" xfId="562" applyNumberFormat="1" applyFont="1" applyFill="1" applyBorder="1" applyAlignment="1">
      <alignment horizontal="center" vertical="center"/>
    </xf>
    <xf numFmtId="185" fontId="93" fillId="16" borderId="0" xfId="562" applyNumberFormat="1" applyFont="1" applyFill="1">
      <alignment vertical="center"/>
    </xf>
    <xf numFmtId="195" fontId="93" fillId="16" borderId="0" xfId="562" applyNumberFormat="1" applyFont="1" applyFill="1" applyAlignment="1">
      <alignment horizontal="left" vertical="center"/>
    </xf>
    <xf numFmtId="10" fontId="93" fillId="16" borderId="0" xfId="563" applyNumberFormat="1" applyFont="1" applyFill="1" applyBorder="1">
      <alignment vertical="center"/>
    </xf>
    <xf numFmtId="179" fontId="93" fillId="16" borderId="0" xfId="4" applyNumberFormat="1" applyFont="1" applyFill="1" applyBorder="1">
      <alignment vertical="center"/>
    </xf>
    <xf numFmtId="181" fontId="93" fillId="16" borderId="0" xfId="4" applyNumberFormat="1" applyFont="1" applyFill="1" applyBorder="1">
      <alignment vertical="center"/>
    </xf>
    <xf numFmtId="177" fontId="94" fillId="16" borderId="0" xfId="4" applyNumberFormat="1" applyFont="1" applyFill="1" applyBorder="1">
      <alignment vertical="center"/>
    </xf>
    <xf numFmtId="185" fontId="93" fillId="0" borderId="0" xfId="562" applyNumberFormat="1" applyFont="1">
      <alignment vertical="center"/>
    </xf>
    <xf numFmtId="195" fontId="93" fillId="0" borderId="0" xfId="562" applyNumberFormat="1" applyFont="1" applyAlignment="1">
      <alignment horizontal="left" vertical="center"/>
    </xf>
    <xf numFmtId="10" fontId="93" fillId="0" borderId="0" xfId="563" applyNumberFormat="1" applyFont="1" applyFill="1" applyBorder="1">
      <alignment vertical="center"/>
    </xf>
    <xf numFmtId="179" fontId="93" fillId="0" borderId="0" xfId="4" applyNumberFormat="1" applyFont="1" applyFill="1" applyBorder="1">
      <alignment vertical="center"/>
    </xf>
    <xf numFmtId="181" fontId="93" fillId="0" borderId="0" xfId="4" applyNumberFormat="1" applyFont="1" applyFill="1" applyBorder="1">
      <alignment vertical="center"/>
    </xf>
    <xf numFmtId="177" fontId="94" fillId="0" borderId="0" xfId="4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41" fontId="7" fillId="16" borderId="0" xfId="1" applyFont="1" applyFill="1" applyBorder="1" applyAlignment="1">
      <alignment horizontal="right" vertical="center"/>
    </xf>
    <xf numFmtId="0" fontId="1" fillId="0" borderId="0" xfId="571">
      <alignment vertical="center"/>
    </xf>
    <xf numFmtId="191" fontId="7" fillId="16" borderId="0" xfId="569" applyNumberFormat="1" applyFont="1" applyFill="1" applyAlignment="1">
      <alignment horizontal="right" vertical="center"/>
    </xf>
    <xf numFmtId="49" fontId="74" fillId="15" borderId="0" xfId="569" applyNumberFormat="1" applyFont="1" applyFill="1" applyAlignment="1">
      <alignment horizontal="center" vertical="center" wrapText="1"/>
    </xf>
    <xf numFmtId="179" fontId="7" fillId="16" borderId="0" xfId="569" applyNumberFormat="1" applyFont="1" applyFill="1" applyAlignment="1">
      <alignment horizontal="right" vertical="center"/>
    </xf>
    <xf numFmtId="192" fontId="7" fillId="16" borderId="0" xfId="569" applyNumberFormat="1" applyFont="1" applyFill="1" applyAlignment="1">
      <alignment horizontal="right" vertical="center"/>
    </xf>
    <xf numFmtId="192" fontId="74" fillId="16" borderId="0" xfId="569" applyNumberFormat="1" applyFont="1" applyFill="1" applyAlignment="1">
      <alignment horizontal="right" vertical="center"/>
    </xf>
    <xf numFmtId="0" fontId="20" fillId="0" borderId="0" xfId="569" applyFont="1">
      <alignment vertical="center"/>
    </xf>
    <xf numFmtId="0" fontId="95" fillId="0" borderId="0" xfId="569" applyFont="1">
      <alignment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9" applyFont="1" applyAlignment="1">
      <alignment horizontal="center" vertical="center"/>
    </xf>
    <xf numFmtId="49" fontId="61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191" fontId="7" fillId="16" borderId="0" xfId="562" applyNumberFormat="1" applyFont="1" applyFill="1" applyAlignment="1">
      <alignment horizontal="right" vertical="center"/>
    </xf>
    <xf numFmtId="191" fontId="84" fillId="16" borderId="0" xfId="562" applyNumberFormat="1" applyFont="1" applyFill="1" applyAlignment="1">
      <alignment horizontal="right" vertical="center"/>
    </xf>
  </cellXfs>
  <cellStyles count="574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백분율 4" xfId="572" xr:uid="{33376ABC-AC85-4F33-A655-C985453FC03A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ADB8417B-EAEE-4186-A592-7ABC095DB6C5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  <cellStyle name="표준 4" xfId="571" xr:uid="{73548852-1B96-4465-9313-9726413C3970}"/>
  </cellStyles>
  <dxfs count="6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03F-4BF9-A6E9-309B2C97643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6C7-4FE7-807A-C0F15C58ED0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03F-4BF9-A6E9-309B2C97643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A4C-4163-A69F-6B693F47C2A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0F6-4E50-96EA-55FC328ABE9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423-4B1D-8B80-00953600DC0D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D89-46A9-A2B4-0F8748A5E0DC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850B-43C7-AE0B-85A0FDC0C08C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50B-43C7-AE0B-85A0FDC0C0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2.0554093654867969</c:v>
                </c:pt>
                <c:pt idx="1">
                  <c:v>2.3125550026349182</c:v>
                </c:pt>
                <c:pt idx="2">
                  <c:v>2.295595400787926</c:v>
                </c:pt>
                <c:pt idx="3">
                  <c:v>2.2285866999510513</c:v>
                </c:pt>
                <c:pt idx="4">
                  <c:v>2.143567873880996</c:v>
                </c:pt>
                <c:pt idx="5">
                  <c:v>2.043779658285839</c:v>
                </c:pt>
                <c:pt idx="6">
                  <c:v>1.9918605022563465</c:v>
                </c:pt>
                <c:pt idx="7">
                  <c:v>1.9362795623075653</c:v>
                </c:pt>
                <c:pt idx="8">
                  <c:v>1.9873480384221727</c:v>
                </c:pt>
                <c:pt idx="9">
                  <c:v>2.1979288961915038</c:v>
                </c:pt>
                <c:pt idx="10">
                  <c:v>2.2615336294345068</c:v>
                </c:pt>
                <c:pt idx="11">
                  <c:v>2.1661243806093355</c:v>
                </c:pt>
                <c:pt idx="12">
                  <c:v>2.1502546295999649</c:v>
                </c:pt>
                <c:pt idx="13">
                  <c:v>2.1546757125429266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7.407407407407407E-2</c:v>
                </c:pt>
                <c:pt idx="1">
                  <c:v>0.14814814814814814</c:v>
                </c:pt>
                <c:pt idx="2">
                  <c:v>3.7037037037037035E-2</c:v>
                </c:pt>
                <c:pt idx="3">
                  <c:v>0.14814814814814814</c:v>
                </c:pt>
                <c:pt idx="4">
                  <c:v>0.22222222222222221</c:v>
                </c:pt>
                <c:pt idx="5">
                  <c:v>0.37037037037037035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종합!$M$82:$Q$82</c:f>
              <c:numCache>
                <c:formatCode>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종합!$M$81:$Q$81</c:f>
              <c:numCache>
                <c:formatCode>0%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0.75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0.25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712693</xdr:colOff>
      <xdr:row>12</xdr:row>
      <xdr:rowOff>190499</xdr:rowOff>
    </xdr:from>
    <xdr:to>
      <xdr:col>6</xdr:col>
      <xdr:colOff>437030</xdr:colOff>
      <xdr:row>14</xdr:row>
      <xdr:rowOff>73959</xdr:rowOff>
    </xdr:to>
    <xdr:sp macro="" textlink="$K$23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4365811" y="4123764"/>
          <a:ext cx="598395" cy="4661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46329A9-B0F5-4F51-98D7-85E66629DB4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235325</xdr:colOff>
      <xdr:row>12</xdr:row>
      <xdr:rowOff>168089</xdr:rowOff>
    </xdr:from>
    <xdr:to>
      <xdr:col>6</xdr:col>
      <xdr:colOff>336177</xdr:colOff>
      <xdr:row>12</xdr:row>
      <xdr:rowOff>268941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>
          <a:off x="4762501" y="4101354"/>
          <a:ext cx="100852" cy="1008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338418</xdr:colOff>
      <xdr:row>11</xdr:row>
      <xdr:rowOff>47067</xdr:rowOff>
    </xdr:from>
    <xdr:to>
      <xdr:col>7</xdr:col>
      <xdr:colOff>181539</xdr:colOff>
      <xdr:row>12</xdr:row>
      <xdr:rowOff>237567</xdr:rowOff>
    </xdr:to>
    <xdr:sp macro="" textlink="$K$24">
      <xdr:nvSpPr>
        <xdr:cNvPr id="12" name="TextBox 11">
          <a:extLst>
            <a:ext uri="{FF2B5EF4-FFF2-40B4-BE49-F238E27FC236}">
              <a16:creationId xmlns:a16="http://schemas.microsoft.com/office/drawing/2014/main" id="{9B2BD1B7-19D4-4EC1-823B-F9AFE09B0F6D}"/>
            </a:ext>
          </a:extLst>
        </xdr:cNvPr>
        <xdr:cNvSpPr txBox="1"/>
      </xdr:nvSpPr>
      <xdr:spPr>
        <a:xfrm>
          <a:off x="4865594" y="3688979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AD541F-7E5A-4BB7-8C92-1569297B905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537883</xdr:colOff>
      <xdr:row>13</xdr:row>
      <xdr:rowOff>78441</xdr:rowOff>
    </xdr:from>
    <xdr:to>
      <xdr:col>6</xdr:col>
      <xdr:colOff>661147</xdr:colOff>
      <xdr:row>13</xdr:row>
      <xdr:rowOff>168088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BA1515C1-6F3C-4DB6-A21E-1A548C04DCEF}"/>
            </a:ext>
          </a:extLst>
        </xdr:cNvPr>
        <xdr:cNvCxnSpPr/>
      </xdr:nvCxnSpPr>
      <xdr:spPr>
        <a:xfrm flipV="1">
          <a:off x="5065059" y="4303059"/>
          <a:ext cx="123264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8DF19F-D8DB-4A3D-BC7C-B9CC999AE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17A0254-BBF9-4788-AA25-6CD18E8F099A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C9C8ABF-0F5C-488E-ADA2-129C9C3F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855468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58" t="s">
        <v>256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16" t="s">
        <v>38</v>
      </c>
      <c r="D4" s="316"/>
      <c r="E4" s="61" t="s">
        <v>111</v>
      </c>
      <c r="F4" s="61" t="s">
        <v>64</v>
      </c>
      <c r="G4" s="257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257</v>
      </c>
      <c r="C5" s="317" t="s">
        <v>170</v>
      </c>
      <c r="D5" s="317"/>
      <c r="E5" s="62">
        <v>5</v>
      </c>
      <c r="F5" s="63">
        <v>39</v>
      </c>
      <c r="G5" s="92" t="s">
        <v>166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4"/>
    </row>
    <row r="7" spans="1:28" ht="16.5" customHeight="1">
      <c r="B7" s="51" t="s">
        <v>126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189" t="s">
        <v>91</v>
      </c>
      <c r="I10" s="190" t="s">
        <v>92</v>
      </c>
      <c r="J10" s="191" t="str">
        <f>C5</f>
        <v>성산여객</v>
      </c>
      <c r="K10" s="192" t="s">
        <v>93</v>
      </c>
      <c r="X10" s="304"/>
      <c r="Z10" s="39"/>
      <c r="AA10" s="259"/>
      <c r="AB10" s="259"/>
    </row>
    <row r="11" spans="1:28" ht="23.25" customHeight="1" thickTop="1">
      <c r="G11" s="6"/>
      <c r="H11" s="280" t="s">
        <v>250</v>
      </c>
      <c r="I11" s="232">
        <v>2.0099999999999998</v>
      </c>
      <c r="J11" s="233">
        <v>2.0554093654867969</v>
      </c>
      <c r="K11" s="234"/>
      <c r="M11" s="2"/>
      <c r="Y11" s="305"/>
      <c r="Z11" s="294"/>
      <c r="AA11" s="260"/>
      <c r="AB11" s="259"/>
    </row>
    <row r="12" spans="1:28" ht="23.25" customHeight="1">
      <c r="G12" s="6"/>
      <c r="H12" s="281" t="s">
        <v>251</v>
      </c>
      <c r="I12" s="232">
        <v>2.3662575846193561</v>
      </c>
      <c r="J12" s="233">
        <v>2.3125550026349182</v>
      </c>
      <c r="K12" s="235">
        <v>0.12510677506192036</v>
      </c>
      <c r="M12" s="306"/>
      <c r="Y12" s="305"/>
      <c r="Z12" s="294"/>
      <c r="AA12" s="260"/>
      <c r="AB12" s="259"/>
    </row>
    <row r="13" spans="1:28" ht="23.25" customHeight="1">
      <c r="G13" s="6"/>
      <c r="H13" s="281" t="s">
        <v>240</v>
      </c>
      <c r="I13" s="232">
        <v>2.37</v>
      </c>
      <c r="J13" s="233">
        <v>2.295595400787926</v>
      </c>
      <c r="K13" s="236">
        <v>-7.3337074481119036E-3</v>
      </c>
      <c r="M13" s="306"/>
      <c r="Y13" s="305"/>
      <c r="Z13" s="294"/>
      <c r="AA13" s="260"/>
      <c r="AB13" s="259"/>
    </row>
    <row r="14" spans="1:28" ht="23.25" customHeight="1">
      <c r="G14" s="6"/>
      <c r="H14" s="281" t="s">
        <v>241</v>
      </c>
      <c r="I14" s="232">
        <v>2.33</v>
      </c>
      <c r="J14" s="233">
        <v>2.2285866999510513</v>
      </c>
      <c r="K14" s="236">
        <v>-2.9190118090441808E-2</v>
      </c>
      <c r="M14" s="306"/>
      <c r="Y14" s="305"/>
      <c r="Z14" s="294"/>
      <c r="AA14" s="260"/>
      <c r="AB14" s="259"/>
    </row>
    <row r="15" spans="1:28" ht="23.25" customHeight="1">
      <c r="G15" s="6"/>
      <c r="H15" s="281" t="s">
        <v>242</v>
      </c>
      <c r="I15" s="232">
        <v>2.2850259626150282</v>
      </c>
      <c r="J15" s="233">
        <v>2.143567873880996</v>
      </c>
      <c r="K15" s="236">
        <v>-3.8149211817481765E-2</v>
      </c>
      <c r="M15" s="306"/>
      <c r="Y15" s="305"/>
      <c r="Z15" s="294"/>
      <c r="AA15" s="260"/>
      <c r="AB15" s="259"/>
    </row>
    <row r="16" spans="1:28" ht="23.25" customHeight="1">
      <c r="G16" s="6"/>
      <c r="H16" s="281" t="s">
        <v>243</v>
      </c>
      <c r="I16" s="232">
        <v>2.0664933427553414</v>
      </c>
      <c r="J16" s="233">
        <v>2.043779658285839</v>
      </c>
      <c r="K16" s="236">
        <v>-4.65523937035347E-2</v>
      </c>
      <c r="M16" s="306"/>
      <c r="Y16" s="305"/>
      <c r="Z16" s="294"/>
      <c r="AA16" s="260"/>
      <c r="AB16" s="259"/>
    </row>
    <row r="17" spans="2:28" ht="23.25" customHeight="1">
      <c r="G17" s="6"/>
      <c r="H17" s="281" t="s">
        <v>244</v>
      </c>
      <c r="I17" s="232">
        <v>2.13</v>
      </c>
      <c r="J17" s="233">
        <v>1.9918605022563465</v>
      </c>
      <c r="K17" s="236">
        <v>-2.5403499745681124E-2</v>
      </c>
      <c r="M17" s="306"/>
      <c r="Y17" s="305"/>
      <c r="Z17" s="294"/>
      <c r="AA17" s="260"/>
      <c r="AB17" s="259"/>
    </row>
    <row r="18" spans="2:28" ht="23.25" customHeight="1">
      <c r="G18" s="6"/>
      <c r="H18" s="281" t="s">
        <v>245</v>
      </c>
      <c r="I18" s="232">
        <v>2.08</v>
      </c>
      <c r="J18" s="233">
        <v>1.9362795623075653</v>
      </c>
      <c r="K18" s="236">
        <v>-2.7904032378683219E-2</v>
      </c>
      <c r="M18" s="306"/>
      <c r="Y18" s="305"/>
      <c r="Z18" s="294"/>
      <c r="AA18" s="260"/>
      <c r="AB18" s="259"/>
    </row>
    <row r="19" spans="2:28" ht="23.25" customHeight="1">
      <c r="G19" s="6"/>
      <c r="H19" s="281" t="s">
        <v>246</v>
      </c>
      <c r="I19" s="232">
        <v>2.13</v>
      </c>
      <c r="J19" s="233">
        <v>1.9873480384221727</v>
      </c>
      <c r="K19" s="236">
        <v>2.6374536564206963E-2</v>
      </c>
      <c r="M19" s="306"/>
      <c r="Y19" s="305"/>
      <c r="Z19" s="294"/>
      <c r="AA19" s="260"/>
      <c r="AB19" s="259"/>
    </row>
    <row r="20" spans="2:28" ht="23.25" customHeight="1">
      <c r="G20" s="6"/>
      <c r="H20" s="281" t="s">
        <v>247</v>
      </c>
      <c r="I20" s="232">
        <v>2.25</v>
      </c>
      <c r="J20" s="233">
        <v>2.1979288961915038</v>
      </c>
      <c r="K20" s="236">
        <v>0.10596073445520848</v>
      </c>
      <c r="M20" s="306"/>
      <c r="Y20" s="305"/>
      <c r="Z20" s="294"/>
      <c r="AA20" s="260"/>
      <c r="AB20" s="259"/>
    </row>
    <row r="21" spans="2:28" ht="23.25" customHeight="1">
      <c r="G21" s="6"/>
      <c r="H21" s="281" t="s">
        <v>248</v>
      </c>
      <c r="I21" s="232">
        <v>2.17</v>
      </c>
      <c r="J21" s="233">
        <v>2.2615336294345068</v>
      </c>
      <c r="K21" s="236">
        <v>2.8938485386499568E-2</v>
      </c>
      <c r="M21" s="306"/>
      <c r="Y21" s="305"/>
      <c r="Z21" s="294"/>
      <c r="AA21" s="260"/>
      <c r="AB21" s="259"/>
    </row>
    <row r="22" spans="2:28" ht="23.25" customHeight="1">
      <c r="G22" s="6"/>
      <c r="H22" s="281" t="s">
        <v>249</v>
      </c>
      <c r="I22" s="232">
        <v>2.25</v>
      </c>
      <c r="J22" s="233">
        <v>2.1661243806093355</v>
      </c>
      <c r="K22" s="236">
        <v>-4.2187853226409056E-2</v>
      </c>
      <c r="M22" s="306"/>
      <c r="Y22" s="305"/>
      <c r="Z22" s="294"/>
      <c r="AA22" s="260"/>
      <c r="AB22" s="259"/>
    </row>
    <row r="23" spans="2:28" ht="23.25" customHeight="1">
      <c r="G23" s="6"/>
      <c r="H23" s="281" t="s">
        <v>252</v>
      </c>
      <c r="I23" s="232">
        <v>2.27</v>
      </c>
      <c r="J23" s="233">
        <v>2.1502546295999649</v>
      </c>
      <c r="K23" s="236">
        <v>-7.3263341437975749E-3</v>
      </c>
      <c r="M23" s="306"/>
      <c r="Y23" s="305"/>
      <c r="Z23" s="294"/>
      <c r="AA23" s="260"/>
      <c r="AB23" s="259"/>
    </row>
    <row r="24" spans="2:28" ht="23.25" customHeight="1">
      <c r="G24" s="6"/>
      <c r="H24" s="281" t="s">
        <v>339</v>
      </c>
      <c r="I24" s="232">
        <v>2.2599999999999998</v>
      </c>
      <c r="J24" s="233">
        <v>2.1546757125429266</v>
      </c>
      <c r="K24" s="236">
        <v>2.0560741421513651E-3</v>
      </c>
      <c r="M24" s="306"/>
      <c r="Y24" s="305"/>
      <c r="Z24" s="294"/>
      <c r="AA24" s="260"/>
      <c r="AB24" s="259"/>
    </row>
    <row r="25" spans="2:28" ht="23.25" customHeight="1">
      <c r="G25" s="6"/>
      <c r="H25" s="237" t="s">
        <v>193</v>
      </c>
      <c r="I25" s="238">
        <v>0.12437810945273631</v>
      </c>
      <c r="J25" s="239">
        <v>4.8295171133765802E-2</v>
      </c>
      <c r="K25" s="240">
        <v>-7.6082938318970506E-2</v>
      </c>
      <c r="M25" s="306"/>
      <c r="Y25" s="305"/>
      <c r="Z25" s="294"/>
      <c r="AA25" s="260"/>
      <c r="AB25" s="259"/>
    </row>
    <row r="26" spans="2:28" ht="23.25" customHeight="1">
      <c r="H26" s="241" t="s">
        <v>195</v>
      </c>
      <c r="I26" s="242"/>
      <c r="J26" s="243" t="s">
        <v>340</v>
      </c>
      <c r="K26" s="244"/>
      <c r="M26" s="306"/>
      <c r="X26" s="2"/>
      <c r="Y26" s="2"/>
      <c r="AB26" s="259"/>
    </row>
    <row r="27" spans="2:28" ht="9" customHeight="1">
      <c r="M27" s="306"/>
      <c r="X27" s="2"/>
      <c r="Y27" s="2"/>
      <c r="AB27" s="260"/>
    </row>
    <row r="28" spans="2:28" ht="16.5" customHeight="1">
      <c r="B28" s="51" t="s">
        <v>127</v>
      </c>
      <c r="C28" s="51"/>
      <c r="D28" s="50"/>
      <c r="E28" s="50"/>
      <c r="F28" s="50"/>
      <c r="G28" s="50"/>
      <c r="H28" s="50"/>
      <c r="I28" s="50"/>
      <c r="J28" s="50"/>
      <c r="K28" s="50"/>
      <c r="M28" s="306"/>
      <c r="X28" s="2"/>
      <c r="Y28" s="2"/>
      <c r="AB28" s="260"/>
    </row>
    <row r="29" spans="2:28" ht="27.75" customHeight="1">
      <c r="B29" s="55" t="s">
        <v>62</v>
      </c>
      <c r="C29" s="55" t="s">
        <v>100</v>
      </c>
      <c r="D29" s="55" t="s">
        <v>102</v>
      </c>
      <c r="E29" s="55" t="s">
        <v>103</v>
      </c>
      <c r="F29" s="55" t="s">
        <v>104</v>
      </c>
      <c r="G29" s="55" t="s">
        <v>105</v>
      </c>
      <c r="H29" s="55" t="s">
        <v>6</v>
      </c>
      <c r="I29" s="55" t="s">
        <v>7</v>
      </c>
      <c r="J29" s="55" t="s">
        <v>106</v>
      </c>
      <c r="K29" s="55" t="s">
        <v>72</v>
      </c>
      <c r="M29" s="306"/>
      <c r="X29" s="2"/>
      <c r="Y29" s="2"/>
      <c r="AB29" s="260"/>
    </row>
    <row r="30" spans="2:28" ht="23.25" customHeight="1">
      <c r="B30" s="74" t="s">
        <v>194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306"/>
      <c r="N30" s="307" t="s">
        <v>117</v>
      </c>
      <c r="Y30" s="2"/>
    </row>
    <row r="31" spans="2:28" ht="22.5" customHeight="1">
      <c r="B31" s="221" t="s">
        <v>117</v>
      </c>
      <c r="C31" s="67">
        <v>2</v>
      </c>
      <c r="D31" s="68">
        <v>2.6402678707914764E-2</v>
      </c>
      <c r="E31" s="68">
        <v>0.45652823851551122</v>
      </c>
      <c r="F31" s="68">
        <v>0.19966820604904673</v>
      </c>
      <c r="G31" s="69">
        <v>9.2123999999999988</v>
      </c>
      <c r="H31" s="70">
        <v>1.1389273785328868</v>
      </c>
      <c r="I31" s="70">
        <v>17.70167709090288</v>
      </c>
      <c r="J31" s="71">
        <v>2.1714142502583487</v>
      </c>
      <c r="K31" s="72" t="s">
        <v>67</v>
      </c>
      <c r="M31" s="306"/>
      <c r="N31" s="39" t="s">
        <v>67</v>
      </c>
      <c r="O31" s="39">
        <v>25</v>
      </c>
      <c r="Y31" s="2"/>
    </row>
    <row r="32" spans="2:28" ht="22.5" customHeight="1">
      <c r="B32" s="52" t="s">
        <v>230</v>
      </c>
      <c r="C32" s="52"/>
      <c r="D32" s="65">
        <v>9.7240968979361853E-3</v>
      </c>
      <c r="E32" s="65">
        <v>0.22643439072001925</v>
      </c>
      <c r="F32" s="65">
        <v>3.9029941088910558E-2</v>
      </c>
      <c r="G32" s="65">
        <v>-0.2818145012044484</v>
      </c>
      <c r="H32" s="65">
        <v>0.91420423580143906</v>
      </c>
      <c r="I32" s="65">
        <v>-3.5086417523594315E-2</v>
      </c>
      <c r="J32" s="65">
        <v>-3.8978802994966255E-2</v>
      </c>
      <c r="K32" s="66" t="s">
        <v>340</v>
      </c>
      <c r="M32" s="2" t="s">
        <v>163</v>
      </c>
      <c r="N32" s="308">
        <v>7.407407407407407E-2</v>
      </c>
      <c r="O32" s="39">
        <v>2</v>
      </c>
      <c r="X32" s="2"/>
      <c r="Y32" s="2"/>
    </row>
    <row r="33" spans="2:28" ht="22.5" customHeight="1">
      <c r="M33" s="2" t="s">
        <v>164</v>
      </c>
      <c r="N33" s="308">
        <v>0.14814814814814814</v>
      </c>
      <c r="O33" s="39">
        <v>4</v>
      </c>
      <c r="X33" s="2"/>
      <c r="Y33" s="2"/>
    </row>
    <row r="34" spans="2:28" ht="17.25" customHeight="1">
      <c r="B34" s="51" t="s">
        <v>128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116</v>
      </c>
      <c r="N34" s="308">
        <v>3.7037037037037035E-2</v>
      </c>
      <c r="O34" s="39">
        <v>1</v>
      </c>
      <c r="X34" s="2"/>
      <c r="Y34" s="2"/>
    </row>
    <row r="35" spans="2:28" ht="22.5" customHeight="1">
      <c r="B35" s="59"/>
      <c r="C35" s="59"/>
      <c r="M35" s="2" t="s">
        <v>165</v>
      </c>
      <c r="N35" s="308">
        <v>0.14814814814814814</v>
      </c>
      <c r="O35" s="39">
        <v>4</v>
      </c>
      <c r="X35" s="2"/>
      <c r="Y35" s="2"/>
    </row>
    <row r="36" spans="2:28" ht="22.5" customHeight="1" thickBot="1">
      <c r="H36" s="193" t="s">
        <v>91</v>
      </c>
      <c r="I36" s="194" t="s">
        <v>92</v>
      </c>
      <c r="J36" s="195" t="str">
        <f>J10</f>
        <v>성산여객</v>
      </c>
      <c r="K36" s="196" t="s">
        <v>115</v>
      </c>
      <c r="M36" s="2" t="s">
        <v>166</v>
      </c>
      <c r="N36" s="308">
        <v>0.22222222222222221</v>
      </c>
      <c r="O36" s="39">
        <v>6</v>
      </c>
      <c r="X36" s="2"/>
      <c r="Y36" s="2"/>
    </row>
    <row r="37" spans="2:28" ht="22.5" customHeight="1" thickTop="1">
      <c r="H37" s="201" t="s">
        <v>109</v>
      </c>
      <c r="I37" s="202" t="s">
        <v>69</v>
      </c>
      <c r="J37" s="203" t="s">
        <v>67</v>
      </c>
      <c r="K37" s="204"/>
      <c r="M37" s="2" t="s">
        <v>76</v>
      </c>
      <c r="N37" s="308">
        <v>0.37037037037037035</v>
      </c>
      <c r="O37" s="39">
        <v>8</v>
      </c>
      <c r="X37" s="2"/>
      <c r="Z37" s="39"/>
      <c r="AA37" s="259"/>
      <c r="AB37" s="259"/>
    </row>
    <row r="38" spans="2:28" ht="21" customHeight="1">
      <c r="H38" s="197" t="s">
        <v>94</v>
      </c>
      <c r="I38" s="198">
        <v>0.11328494793310193</v>
      </c>
      <c r="J38" s="199" t="s">
        <v>341</v>
      </c>
      <c r="K38" s="200">
        <v>-3.9210873859027856E-2</v>
      </c>
      <c r="M38" s="2"/>
      <c r="X38" s="2"/>
      <c r="Z38" s="39"/>
      <c r="AA38" s="259"/>
      <c r="AB38" s="259"/>
    </row>
    <row r="39" spans="2:28" ht="21" customHeight="1">
      <c r="H39" s="181" t="s">
        <v>95</v>
      </c>
      <c r="I39" s="173">
        <v>0.11076049226885452</v>
      </c>
      <c r="J39" s="182" t="s">
        <v>342</v>
      </c>
      <c r="K39" s="183">
        <v>3.7387655879293616E-2</v>
      </c>
      <c r="L39" s="4"/>
      <c r="M39" s="2"/>
      <c r="X39" s="2"/>
      <c r="Z39" s="39"/>
      <c r="AA39" s="259"/>
      <c r="AB39" s="259"/>
    </row>
    <row r="40" spans="2:28" ht="21" customHeight="1">
      <c r="H40" s="180" t="s">
        <v>96</v>
      </c>
      <c r="I40" s="173">
        <v>0.16503628905017356</v>
      </c>
      <c r="J40" s="182" t="s">
        <v>343</v>
      </c>
      <c r="K40" s="183">
        <v>-0.12799925201313653</v>
      </c>
      <c r="L40" s="4"/>
      <c r="M40" s="2"/>
      <c r="X40" s="2"/>
      <c r="Z40" s="39"/>
      <c r="AA40" s="259"/>
      <c r="AB40" s="259"/>
    </row>
    <row r="41" spans="2:28" ht="21" customHeight="1">
      <c r="H41" s="180" t="s">
        <v>99</v>
      </c>
      <c r="I41" s="173">
        <v>0.22278321236983276</v>
      </c>
      <c r="J41" s="182" t="s">
        <v>342</v>
      </c>
      <c r="K41" s="183">
        <v>-7.4635064221684616E-2</v>
      </c>
      <c r="L41" s="4"/>
      <c r="M41" s="2"/>
      <c r="X41" s="2"/>
      <c r="Z41" s="39"/>
      <c r="AA41" s="259"/>
      <c r="AB41" s="259"/>
    </row>
    <row r="42" spans="2:28" ht="21" customHeight="1">
      <c r="H42" s="184" t="s">
        <v>97</v>
      </c>
      <c r="I42" s="173">
        <v>0.21931208583149259</v>
      </c>
      <c r="J42" s="182" t="s">
        <v>344</v>
      </c>
      <c r="K42" s="183">
        <v>2.9101363907296229E-3</v>
      </c>
      <c r="L42" s="4"/>
      <c r="M42" s="2"/>
      <c r="X42" s="2"/>
      <c r="Z42" s="39"/>
      <c r="AA42" s="259"/>
      <c r="AB42" s="259"/>
    </row>
    <row r="43" spans="2:28" ht="21" customHeight="1">
      <c r="H43" s="185" t="s">
        <v>98</v>
      </c>
      <c r="I43" s="186">
        <v>0.16882297254654466</v>
      </c>
      <c r="J43" s="187" t="s">
        <v>345</v>
      </c>
      <c r="K43" s="188">
        <v>0.20154739782382569</v>
      </c>
      <c r="L43" s="4"/>
      <c r="M43" s="2"/>
      <c r="X43" s="2"/>
      <c r="Z43" s="39"/>
      <c r="AA43" s="259"/>
      <c r="AB43" s="259"/>
    </row>
    <row r="44" spans="2:28" ht="22.5" customHeight="1">
      <c r="L44" s="4"/>
      <c r="M44" s="2"/>
      <c r="X44" s="2"/>
      <c r="Z44" s="39"/>
      <c r="AA44" s="259"/>
      <c r="AB44" s="259"/>
    </row>
    <row r="45" spans="2:28" ht="18" customHeight="1">
      <c r="B45" s="51" t="s">
        <v>129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259"/>
      <c r="AB45" s="259"/>
    </row>
    <row r="46" spans="2:28" ht="30.75" customHeight="1">
      <c r="B46" s="55" t="s">
        <v>62</v>
      </c>
      <c r="C46" s="55" t="s">
        <v>101</v>
      </c>
      <c r="D46" s="55" t="s">
        <v>102</v>
      </c>
      <c r="E46" s="55" t="s">
        <v>103</v>
      </c>
      <c r="F46" s="55" t="s">
        <v>104</v>
      </c>
      <c r="G46" s="55" t="s">
        <v>105</v>
      </c>
      <c r="H46" s="55" t="s">
        <v>6</v>
      </c>
      <c r="I46" s="55" t="s">
        <v>7</v>
      </c>
      <c r="J46" s="55" t="s">
        <v>106</v>
      </c>
      <c r="K46" s="55" t="s">
        <v>72</v>
      </c>
      <c r="L46" s="4"/>
      <c r="M46" s="2"/>
      <c r="N46" s="39" t="s">
        <v>122</v>
      </c>
      <c r="X46" s="2"/>
      <c r="Z46" s="39"/>
      <c r="AA46" s="259"/>
      <c r="AB46" s="259"/>
    </row>
    <row r="47" spans="2:28" ht="22.5" customHeight="1">
      <c r="B47" s="282" t="s">
        <v>117</v>
      </c>
      <c r="C47" s="283">
        <v>2401</v>
      </c>
      <c r="D47" s="284">
        <v>3.4716453499018814E-2</v>
      </c>
      <c r="E47" s="284">
        <v>0.49484422575403403</v>
      </c>
      <c r="F47" s="284">
        <v>0.21346867625766422</v>
      </c>
      <c r="G47" s="285">
        <v>10.730400000000001</v>
      </c>
      <c r="H47" s="286">
        <v>6.2511979909337345</v>
      </c>
      <c r="I47" s="286">
        <v>22.428088749446811</v>
      </c>
      <c r="J47" s="287">
        <v>2.0720731956979757</v>
      </c>
      <c r="K47" s="81" t="s">
        <v>76</v>
      </c>
      <c r="L47" s="4"/>
      <c r="M47" s="2"/>
      <c r="N47" s="39">
        <v>1</v>
      </c>
      <c r="X47" s="2"/>
      <c r="Z47" s="39"/>
      <c r="AA47" s="259"/>
      <c r="AB47" s="259"/>
    </row>
    <row r="48" spans="2:28" ht="22.5" customHeight="1">
      <c r="B48" s="288" t="s">
        <v>117</v>
      </c>
      <c r="C48" s="289">
        <v>2402</v>
      </c>
      <c r="D48" s="290">
        <v>3.3262989244617118E-2</v>
      </c>
      <c r="E48" s="290">
        <v>0.41311300642593779</v>
      </c>
      <c r="F48" s="290">
        <v>0.17081828936929783</v>
      </c>
      <c r="G48" s="291">
        <v>8.3094864864864864</v>
      </c>
      <c r="H48" s="292">
        <v>2.615043165422132</v>
      </c>
      <c r="I48" s="292">
        <v>11.280336894403922</v>
      </c>
      <c r="J48" s="293">
        <v>2.2951813746811993</v>
      </c>
      <c r="K48" s="72" t="s">
        <v>68</v>
      </c>
      <c r="M48" s="2"/>
      <c r="N48" s="39">
        <v>4</v>
      </c>
      <c r="X48" s="2"/>
      <c r="Z48" s="39"/>
      <c r="AA48" s="259"/>
      <c r="AB48" s="259"/>
    </row>
    <row r="49" spans="2:28" ht="22.5" customHeight="1">
      <c r="B49" s="288" t="s">
        <v>117</v>
      </c>
      <c r="C49" s="289">
        <v>2403</v>
      </c>
      <c r="D49" s="290">
        <v>2.7301362989368055E-2</v>
      </c>
      <c r="E49" s="290">
        <v>0.4072347751438824</v>
      </c>
      <c r="F49" s="290">
        <v>0.180841815020473</v>
      </c>
      <c r="G49" s="291">
        <v>8.1965757575757543</v>
      </c>
      <c r="H49" s="292">
        <v>4.0281812795992868</v>
      </c>
      <c r="I49" s="292">
        <v>16.279633695663232</v>
      </c>
      <c r="J49" s="293">
        <v>2.2763054573670836</v>
      </c>
      <c r="K49" s="72" t="s">
        <v>69</v>
      </c>
      <c r="M49" s="2"/>
      <c r="N49" s="39">
        <v>3</v>
      </c>
      <c r="X49" s="2"/>
      <c r="Z49" s="39"/>
      <c r="AA49" s="259"/>
      <c r="AB49" s="259"/>
    </row>
    <row r="50" spans="2:28" ht="22.5" customHeight="1">
      <c r="B50" s="288" t="s">
        <v>117</v>
      </c>
      <c r="C50" s="289">
        <v>2404</v>
      </c>
      <c r="D50" s="290">
        <v>2.6895990306016984E-2</v>
      </c>
      <c r="E50" s="290">
        <v>0.40162293256017495</v>
      </c>
      <c r="F50" s="290">
        <v>0.19340273343001213</v>
      </c>
      <c r="G50" s="291">
        <v>8.8369230769230764</v>
      </c>
      <c r="H50" s="292">
        <v>3.8393055340198878</v>
      </c>
      <c r="I50" s="292">
        <v>18.874278149290959</v>
      </c>
      <c r="J50" s="293">
        <v>2.2448202437048965</v>
      </c>
      <c r="K50" s="72" t="s">
        <v>69</v>
      </c>
      <c r="M50" s="2"/>
      <c r="N50" s="39">
        <v>3</v>
      </c>
      <c r="X50" s="2"/>
      <c r="Z50" s="39"/>
      <c r="AA50" s="259"/>
      <c r="AB50" s="259"/>
    </row>
    <row r="51" spans="2:28" ht="22.5" customHeight="1">
      <c r="B51" s="288" t="s">
        <v>117</v>
      </c>
      <c r="C51" s="289">
        <v>2405</v>
      </c>
      <c r="D51" s="290">
        <v>2.8381423003544442E-2</v>
      </c>
      <c r="E51" s="290">
        <v>0.40144081631516104</v>
      </c>
      <c r="F51" s="290">
        <v>0.19916506181095395</v>
      </c>
      <c r="G51" s="291">
        <v>9.7850294117647039</v>
      </c>
      <c r="H51" s="292">
        <v>4.1284055903559649</v>
      </c>
      <c r="I51" s="292">
        <v>23.524776678497449</v>
      </c>
      <c r="J51" s="293">
        <v>2.1100094531875859</v>
      </c>
      <c r="K51" s="72" t="s">
        <v>67</v>
      </c>
      <c r="M51" s="2"/>
      <c r="N51" s="39">
        <v>2</v>
      </c>
      <c r="X51" s="2"/>
      <c r="Z51" s="39"/>
      <c r="AA51" s="259"/>
      <c r="AB51" s="259"/>
    </row>
    <row r="52" spans="2:28" ht="22.5" customHeight="1">
      <c r="B52" s="288" t="s">
        <v>117</v>
      </c>
      <c r="C52" s="289">
        <v>2406</v>
      </c>
      <c r="D52" s="290">
        <v>2.9558271820362931E-2</v>
      </c>
      <c r="E52" s="290">
        <v>0.39281129628542177</v>
      </c>
      <c r="F52" s="290">
        <v>0.18537074947562254</v>
      </c>
      <c r="G52" s="291">
        <v>10.916818181818181</v>
      </c>
      <c r="H52" s="292">
        <v>0.61969872644466839</v>
      </c>
      <c r="I52" s="292">
        <v>17.571365948228571</v>
      </c>
      <c r="J52" s="293">
        <v>2.0293451724137137</v>
      </c>
      <c r="K52" s="72" t="s">
        <v>70</v>
      </c>
      <c r="M52" s="2"/>
      <c r="N52" s="39">
        <v>1</v>
      </c>
      <c r="X52" s="2"/>
      <c r="Z52" s="39"/>
      <c r="AA52" s="259"/>
      <c r="AB52" s="259"/>
    </row>
    <row r="53" spans="2:28" ht="22.5" customHeight="1">
      <c r="B53" s="288" t="s">
        <v>117</v>
      </c>
      <c r="C53" s="289">
        <v>2407</v>
      </c>
      <c r="D53" s="290">
        <v>3.3166932846492692E-2</v>
      </c>
      <c r="E53" s="290">
        <v>0.38699784293123257</v>
      </c>
      <c r="F53" s="290">
        <v>0.17385933318992039</v>
      </c>
      <c r="G53" s="291">
        <v>11.376793103448273</v>
      </c>
      <c r="H53" s="292">
        <v>0.59091387369417869</v>
      </c>
      <c r="I53" s="292">
        <v>16.291703356900054</v>
      </c>
      <c r="J53" s="293">
        <v>1.9734357508499347</v>
      </c>
      <c r="K53" s="72" t="s">
        <v>70</v>
      </c>
      <c r="M53" s="2"/>
      <c r="N53" s="39">
        <v>1</v>
      </c>
      <c r="X53" s="2"/>
      <c r="Z53" s="39"/>
      <c r="AA53" s="259"/>
      <c r="AB53" s="259"/>
    </row>
    <row r="54" spans="2:28" ht="22.5" customHeight="1">
      <c r="B54" s="288" t="s">
        <v>117</v>
      </c>
      <c r="C54" s="289">
        <v>2408</v>
      </c>
      <c r="D54" s="290">
        <v>3.7331482538332635E-2</v>
      </c>
      <c r="E54" s="290">
        <v>0.38927930303185132</v>
      </c>
      <c r="F54" s="290">
        <v>0.1593901801703381</v>
      </c>
      <c r="G54" s="291">
        <v>12.088379310344827</v>
      </c>
      <c r="H54" s="292">
        <v>0.48245806206442543</v>
      </c>
      <c r="I54" s="292">
        <v>16.913780224061934</v>
      </c>
      <c r="J54" s="293">
        <v>1.9362795623075653</v>
      </c>
      <c r="K54" s="72" t="s">
        <v>70</v>
      </c>
      <c r="M54" s="2"/>
      <c r="N54" s="39">
        <v>1</v>
      </c>
      <c r="X54" s="2"/>
      <c r="Z54" s="39"/>
      <c r="AA54" s="259"/>
      <c r="AB54" s="259"/>
    </row>
    <row r="55" spans="2:28" ht="22.5" customHeight="1">
      <c r="B55" s="288" t="s">
        <v>117</v>
      </c>
      <c r="C55" s="289">
        <v>2409</v>
      </c>
      <c r="D55" s="290">
        <v>3.4030718937338174E-2</v>
      </c>
      <c r="E55" s="290">
        <v>0.39466931068616218</v>
      </c>
      <c r="F55" s="290">
        <v>0.17813268439457869</v>
      </c>
      <c r="G55" s="291">
        <v>11.939800000000002</v>
      </c>
      <c r="H55" s="292">
        <v>0.76961923262106513</v>
      </c>
      <c r="I55" s="292">
        <v>21.449635294025523</v>
      </c>
      <c r="J55" s="293">
        <v>1.9873480384221727</v>
      </c>
      <c r="K55" s="72" t="s">
        <v>203</v>
      </c>
      <c r="M55" s="2"/>
      <c r="N55" s="39">
        <v>1</v>
      </c>
      <c r="X55" s="2"/>
      <c r="Z55" s="39"/>
      <c r="AA55" s="259"/>
      <c r="AB55" s="259"/>
    </row>
    <row r="56" spans="2:28" ht="22.5" customHeight="1">
      <c r="B56" s="288" t="s">
        <v>117</v>
      </c>
      <c r="C56" s="289">
        <v>2410</v>
      </c>
      <c r="D56" s="290">
        <v>2.8980463982808308E-2</v>
      </c>
      <c r="E56" s="290">
        <v>0.39845336549606608</v>
      </c>
      <c r="F56" s="290">
        <v>0.21264008688275793</v>
      </c>
      <c r="G56" s="291">
        <v>9.9502916666666668</v>
      </c>
      <c r="H56" s="292">
        <v>1.3424016954462281</v>
      </c>
      <c r="I56" s="292">
        <v>19.372858381519222</v>
      </c>
      <c r="J56" s="293">
        <v>2.1979288961915038</v>
      </c>
      <c r="K56" s="72" t="s">
        <v>67</v>
      </c>
      <c r="M56" s="2"/>
      <c r="N56" s="39">
        <v>2</v>
      </c>
      <c r="X56" s="2"/>
      <c r="Z56" s="39"/>
      <c r="AA56" s="259"/>
      <c r="AB56" s="259"/>
    </row>
    <row r="57" spans="2:28" ht="22.5" customHeight="1">
      <c r="B57" s="288" t="s">
        <v>117</v>
      </c>
      <c r="C57" s="289">
        <v>2411</v>
      </c>
      <c r="D57" s="290">
        <v>2.8596215383201819E-2</v>
      </c>
      <c r="E57" s="290">
        <v>0.40384496432949385</v>
      </c>
      <c r="F57" s="290">
        <v>0.21232318831960104</v>
      </c>
      <c r="G57" s="291">
        <v>9.3705416666666697</v>
      </c>
      <c r="H57" s="292">
        <v>1.454957514273191</v>
      </c>
      <c r="I57" s="292">
        <v>17.610403317705565</v>
      </c>
      <c r="J57" s="293">
        <v>2.2615336294345068</v>
      </c>
      <c r="K57" s="72" t="s">
        <v>69</v>
      </c>
      <c r="M57" s="2"/>
      <c r="N57" s="39">
        <v>3</v>
      </c>
      <c r="X57" s="2"/>
      <c r="Z57" s="39"/>
      <c r="AA57" s="259"/>
      <c r="AB57" s="259"/>
    </row>
    <row r="58" spans="2:28" ht="22.5" customHeight="1">
      <c r="B58" s="288" t="s">
        <v>117</v>
      </c>
      <c r="C58" s="289">
        <v>2412</v>
      </c>
      <c r="D58" s="290">
        <v>3.2121313020363376E-2</v>
      </c>
      <c r="E58" s="290">
        <v>0.42965617099384917</v>
      </c>
      <c r="F58" s="290">
        <v>0.20249098875285496</v>
      </c>
      <c r="G58" s="291">
        <v>9.6360799999999998</v>
      </c>
      <c r="H58" s="292">
        <v>1.3099958940514163</v>
      </c>
      <c r="I58" s="292">
        <v>21.572689982470138</v>
      </c>
      <c r="J58" s="293">
        <v>2.185367104813535</v>
      </c>
      <c r="K58" s="72" t="s">
        <v>67</v>
      </c>
      <c r="M58" s="2"/>
      <c r="N58" s="39">
        <v>2</v>
      </c>
      <c r="X58" s="2"/>
      <c r="Z58" s="39"/>
      <c r="AA58" s="259"/>
      <c r="AB58" s="259"/>
    </row>
    <row r="59" spans="2:28" ht="22.5" customHeight="1">
      <c r="B59" s="288" t="s">
        <v>117</v>
      </c>
      <c r="C59" s="289">
        <v>2501</v>
      </c>
      <c r="D59" s="290">
        <v>3.3947746473916698E-2</v>
      </c>
      <c r="E59" s="290">
        <v>0.44788476078866102</v>
      </c>
      <c r="F59" s="290">
        <v>0.2019003207792531</v>
      </c>
      <c r="G59" s="291">
        <v>9.4362499999999994</v>
      </c>
      <c r="H59" s="292">
        <v>1.2112846089748914</v>
      </c>
      <c r="I59" s="292">
        <v>20.60943570766722</v>
      </c>
      <c r="J59" s="293">
        <v>2.1812353677095082</v>
      </c>
      <c r="K59" s="72" t="s">
        <v>67</v>
      </c>
      <c r="M59" s="2"/>
      <c r="N59" s="39">
        <v>2</v>
      </c>
      <c r="X59" s="2"/>
      <c r="Z59" s="39"/>
      <c r="AA59" s="259"/>
      <c r="AB59" s="259"/>
    </row>
    <row r="60" spans="2:28" ht="22.5" customHeight="1">
      <c r="B60" s="288" t="s">
        <v>117</v>
      </c>
      <c r="C60" s="289">
        <v>2502</v>
      </c>
      <c r="D60" s="290">
        <v>2.6402678707914764E-2</v>
      </c>
      <c r="E60" s="290">
        <v>0.45652823851551122</v>
      </c>
      <c r="F60" s="290">
        <v>0.19966820604904673</v>
      </c>
      <c r="G60" s="291">
        <v>9.2123999999999988</v>
      </c>
      <c r="H60" s="292">
        <v>1.1389273785328868</v>
      </c>
      <c r="I60" s="292">
        <v>17.70167709090288</v>
      </c>
      <c r="J60" s="293">
        <v>2.1714142502583487</v>
      </c>
      <c r="K60" s="72" t="s">
        <v>67</v>
      </c>
      <c r="M60" s="2"/>
      <c r="N60" s="39">
        <v>2</v>
      </c>
      <c r="X60" s="2"/>
      <c r="Z60" s="39"/>
      <c r="AA60" s="259"/>
      <c r="AB60" s="259"/>
    </row>
    <row r="61" spans="2:28" ht="25.5" customHeight="1">
      <c r="B61" s="52" t="s">
        <v>107</v>
      </c>
      <c r="C61" s="52"/>
      <c r="D61" s="65" cm="1">
        <f t="array" aca="1" ref="D61" ca="1">(INDIRECT(ADDRESS(ROW()-1,COLUMN()))/INDIRECT(ADDRESS(ROW()-2,COLUMN())))-1</f>
        <v>-0.22225533502788142</v>
      </c>
      <c r="E61" s="65" cm="1">
        <f t="array" aca="1" ref="E61" ca="1">(INDIRECT(ADDRESS(ROW()-1,COLUMN()))/INDIRECT(ADDRESS(ROW()-2,COLUMN())))-1</f>
        <v>1.9298441214276263E-2</v>
      </c>
      <c r="F61" s="65" cm="1">
        <f t="array" aca="1" ref="F61" ca="1">(INDIRECT(ADDRESS(ROW()-1,COLUMN()))/INDIRECT(ADDRESS(ROW()-2,COLUMN())))-1</f>
        <v>-1.1055528399317671E-2</v>
      </c>
      <c r="G61" s="65" cm="1">
        <f t="array" aca="1" ref="G61" ca="1">(INDIRECT(ADDRESS(ROW()-1,COLUMN()))/INDIRECT(ADDRESS(ROW()-2,COLUMN())))-1</f>
        <v>-2.3722347330772386E-2</v>
      </c>
      <c r="H61" s="65" cm="1">
        <f t="array" aca="1" ref="H61" ca="1">(INDIRECT(ADDRESS(ROW()-1,COLUMN()))/INDIRECT(ADDRESS(ROW()-2,COLUMN())))-1</f>
        <v>-5.9735944720077372E-2</v>
      </c>
      <c r="I61" s="65" cm="1">
        <f t="array" aca="1" ref="I61" ca="1">(INDIRECT(ADDRESS(ROW()-1,COLUMN()))/INDIRECT(ADDRESS(ROW()-2,COLUMN())))-1</f>
        <v>-0.14108870606692947</v>
      </c>
      <c r="J61" s="65" cm="1">
        <f t="array" aca="1" ref="J61" ca="1">(INDIRECT(ADDRESS(ROW()-1,COLUMN()))/INDIRECT(ADDRESS(ROW()-2,COLUMN())))-1</f>
        <v>-4.5025482332392563E-3</v>
      </c>
      <c r="K61" s="73" t="str" cm="1">
        <f t="array" aca="1" ref="K61" ca="1">_xlfn.IFS(N61=0,"등급유지",N61&gt;0,N61&amp;"등급 상승",N61&lt;0,N61&amp;"등급 하락")</f>
        <v>등급유지</v>
      </c>
      <c r="M61" s="309"/>
      <c r="N61" s="39" cm="1">
        <f t="array" aca="1" ref="N61" ca="1">(INDIRECT(ADDRESS(ROW()-1,COLUMN()))-INDIRECT(ADDRESS(ROW()-2,COLUMN())))</f>
        <v>0</v>
      </c>
      <c r="O61" s="39" t="s">
        <v>123</v>
      </c>
      <c r="X61" s="310"/>
      <c r="Z61" s="262"/>
      <c r="AA61" s="259"/>
      <c r="AB61" s="25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9"/>
      <c r="N62" s="2"/>
      <c r="O62" s="2"/>
      <c r="X62" s="310"/>
      <c r="Z62" s="262"/>
      <c r="AA62" s="259"/>
      <c r="AB62" s="259"/>
    </row>
    <row r="63" spans="2:28" ht="18" customHeight="1">
      <c r="B63" s="51" t="s">
        <v>130</v>
      </c>
      <c r="C63" s="51"/>
      <c r="D63" s="50"/>
      <c r="E63" s="50"/>
      <c r="F63" s="50"/>
      <c r="G63" s="50"/>
      <c r="H63" s="50"/>
      <c r="I63" s="50"/>
      <c r="J63" s="50"/>
      <c r="K63" s="50"/>
      <c r="M63" s="309"/>
      <c r="X63" s="310"/>
      <c r="Z63" s="262"/>
      <c r="AA63" s="259"/>
      <c r="AB63" s="25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9"/>
      <c r="X64" s="310"/>
      <c r="Z64" s="262"/>
      <c r="AA64" s="259"/>
      <c r="AB64" s="25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9"/>
      <c r="N65" s="310"/>
      <c r="P65" s="262"/>
      <c r="AA65" s="261"/>
    </row>
    <row r="66" spans="2:27" ht="25.5" customHeight="1">
      <c r="B66" s="47"/>
      <c r="C66" s="47"/>
      <c r="D66" s="48"/>
      <c r="M66" s="309"/>
      <c r="N66" s="310"/>
      <c r="P66" s="262"/>
      <c r="AA66" s="261"/>
    </row>
    <row r="67" spans="2:27" ht="25.5" customHeight="1">
      <c r="B67" s="47"/>
      <c r="C67" s="47"/>
      <c r="D67" s="48"/>
      <c r="M67" s="309"/>
      <c r="N67" s="310"/>
      <c r="P67" s="262"/>
      <c r="AA67" s="261"/>
    </row>
    <row r="68" spans="2:27" ht="25.5" customHeight="1">
      <c r="B68" s="47"/>
      <c r="C68" s="47"/>
      <c r="D68" s="48"/>
      <c r="M68" s="309"/>
      <c r="N68" s="310"/>
      <c r="P68" s="262"/>
      <c r="AA68" s="261"/>
    </row>
    <row r="69" spans="2:27" ht="25.5" customHeight="1">
      <c r="B69" s="47"/>
      <c r="C69" s="47"/>
      <c r="D69" s="48"/>
      <c r="M69" s="309"/>
      <c r="N69" s="310"/>
      <c r="P69" s="262"/>
      <c r="AA69" s="261"/>
    </row>
    <row r="70" spans="2:27" ht="25.5" customHeight="1">
      <c r="B70" s="47"/>
      <c r="C70" s="47"/>
      <c r="D70" s="48"/>
      <c r="M70" s="309"/>
      <c r="N70" s="310"/>
      <c r="P70" s="262"/>
      <c r="AA70" s="261"/>
    </row>
    <row r="71" spans="2:27" ht="25.5" customHeight="1">
      <c r="B71" s="47"/>
      <c r="C71" s="47"/>
      <c r="D71" s="48"/>
      <c r="M71" s="309"/>
      <c r="N71" s="310"/>
      <c r="P71" s="262"/>
      <c r="AA71" s="261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09"/>
      <c r="N72" s="310"/>
      <c r="P72" s="262"/>
      <c r="AA72" s="261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09"/>
      <c r="N73" s="310"/>
      <c r="P73" s="262"/>
      <c r="AA73" s="261"/>
    </row>
    <row r="74" spans="2:27" ht="25.5" customHeight="1" thickBot="1">
      <c r="B74" s="205" t="s">
        <v>91</v>
      </c>
      <c r="C74" s="206" t="s">
        <v>118</v>
      </c>
      <c r="D74" s="206" t="s">
        <v>121</v>
      </c>
      <c r="E74" s="206" t="s">
        <v>119</v>
      </c>
      <c r="F74" s="206" t="s">
        <v>120</v>
      </c>
      <c r="G74" s="206" t="s">
        <v>201</v>
      </c>
      <c r="H74" s="206" t="s">
        <v>158</v>
      </c>
      <c r="I74" s="206" t="s">
        <v>158</v>
      </c>
      <c r="J74" s="206" t="s">
        <v>158</v>
      </c>
      <c r="K74" s="207" t="s">
        <v>158</v>
      </c>
      <c r="M74" s="311">
        <v>1</v>
      </c>
      <c r="N74" s="312">
        <v>2</v>
      </c>
      <c r="O74" s="312">
        <v>3</v>
      </c>
      <c r="P74" s="311">
        <v>4</v>
      </c>
      <c r="Q74" s="312"/>
      <c r="R74" s="312"/>
      <c r="S74" s="311"/>
      <c r="T74" s="312"/>
      <c r="U74" s="313"/>
      <c r="AA74" s="261"/>
    </row>
    <row r="75" spans="2:27" ht="25.5" customHeight="1" thickTop="1">
      <c r="B75" s="210" t="s">
        <v>109</v>
      </c>
      <c r="C75" s="211" t="s">
        <v>68</v>
      </c>
      <c r="D75" s="212" t="s">
        <v>67</v>
      </c>
      <c r="E75" s="212" t="s">
        <v>70</v>
      </c>
      <c r="F75" s="212" t="s">
        <v>70</v>
      </c>
      <c r="G75" s="212" t="s">
        <v>212</v>
      </c>
      <c r="H75" s="212" t="s">
        <v>158</v>
      </c>
      <c r="I75" s="212" t="s">
        <v>158</v>
      </c>
      <c r="J75" s="212" t="s">
        <v>158</v>
      </c>
      <c r="K75" s="212" t="s">
        <v>158</v>
      </c>
      <c r="M75" s="311" t="s">
        <v>118</v>
      </c>
      <c r="N75" s="311" t="s">
        <v>121</v>
      </c>
      <c r="O75" s="311" t="s">
        <v>119</v>
      </c>
      <c r="P75" s="311" t="s">
        <v>120</v>
      </c>
      <c r="Q75" s="311" t="s">
        <v>201</v>
      </c>
      <c r="R75" s="311"/>
      <c r="S75" s="311"/>
      <c r="T75" s="311"/>
      <c r="U75" s="309"/>
      <c r="AA75" s="261"/>
    </row>
    <row r="76" spans="2:27" ht="25.5" customHeight="1">
      <c r="B76" s="208" t="s">
        <v>94</v>
      </c>
      <c r="C76" s="198" t="s">
        <v>192</v>
      </c>
      <c r="D76" s="198" t="s">
        <v>192</v>
      </c>
      <c r="E76" s="198" t="s">
        <v>192</v>
      </c>
      <c r="F76" s="198" t="s">
        <v>192</v>
      </c>
      <c r="G76" s="198" t="s">
        <v>158</v>
      </c>
      <c r="H76" s="198" t="s">
        <v>158</v>
      </c>
      <c r="I76" s="198" t="s">
        <v>158</v>
      </c>
      <c r="J76" s="198" t="s">
        <v>158</v>
      </c>
      <c r="K76" s="209" t="s">
        <v>158</v>
      </c>
      <c r="M76" s="309"/>
      <c r="N76" s="310"/>
      <c r="P76" s="262"/>
      <c r="AA76" s="261"/>
    </row>
    <row r="77" spans="2:27" ht="25.5" customHeight="1">
      <c r="B77" s="172" t="s">
        <v>95</v>
      </c>
      <c r="C77" s="174" t="s">
        <v>346</v>
      </c>
      <c r="D77" s="174" t="s">
        <v>347</v>
      </c>
      <c r="E77" s="174" t="s">
        <v>192</v>
      </c>
      <c r="F77" s="174" t="s">
        <v>192</v>
      </c>
      <c r="G77" s="174" t="s">
        <v>158</v>
      </c>
      <c r="H77" s="174" t="s">
        <v>158</v>
      </c>
      <c r="I77" s="174" t="s">
        <v>158</v>
      </c>
      <c r="J77" s="174" t="s">
        <v>158</v>
      </c>
      <c r="K77" s="175" t="s">
        <v>158</v>
      </c>
      <c r="M77" s="314">
        <v>0</v>
      </c>
      <c r="N77" s="314">
        <v>0</v>
      </c>
      <c r="O77" s="314">
        <v>0</v>
      </c>
      <c r="P77" s="314">
        <v>0</v>
      </c>
      <c r="Q77" s="314">
        <v>0</v>
      </c>
      <c r="R77" s="314"/>
      <c r="S77" s="314"/>
      <c r="T77" s="314"/>
      <c r="AA77" s="261"/>
    </row>
    <row r="78" spans="2:27" ht="25.5" customHeight="1">
      <c r="B78" s="171" t="s">
        <v>96</v>
      </c>
      <c r="C78" s="174" t="s">
        <v>192</v>
      </c>
      <c r="D78" s="174" t="s">
        <v>347</v>
      </c>
      <c r="E78" s="174" t="s">
        <v>192</v>
      </c>
      <c r="F78" s="174" t="s">
        <v>192</v>
      </c>
      <c r="G78" s="174" t="s">
        <v>158</v>
      </c>
      <c r="H78" s="174" t="s">
        <v>158</v>
      </c>
      <c r="I78" s="174" t="s">
        <v>158</v>
      </c>
      <c r="J78" s="174" t="s">
        <v>158</v>
      </c>
      <c r="K78" s="175" t="s">
        <v>158</v>
      </c>
      <c r="M78" s="314">
        <v>0.25</v>
      </c>
      <c r="N78" s="314">
        <v>0.1</v>
      </c>
      <c r="O78" s="314">
        <v>0</v>
      </c>
      <c r="P78" s="314">
        <v>0</v>
      </c>
      <c r="Q78" s="314">
        <v>0</v>
      </c>
      <c r="R78" s="314"/>
      <c r="S78" s="314"/>
      <c r="T78" s="314"/>
      <c r="AA78" s="261"/>
    </row>
    <row r="79" spans="2:27" ht="25.5" customHeight="1">
      <c r="B79" s="171" t="s">
        <v>99</v>
      </c>
      <c r="C79" s="174" t="s">
        <v>348</v>
      </c>
      <c r="D79" s="174" t="s">
        <v>349</v>
      </c>
      <c r="E79" s="174" t="s">
        <v>192</v>
      </c>
      <c r="F79" s="174" t="s">
        <v>192</v>
      </c>
      <c r="G79" s="174" t="s">
        <v>158</v>
      </c>
      <c r="H79" s="174" t="s">
        <v>158</v>
      </c>
      <c r="I79" s="174" t="s">
        <v>158</v>
      </c>
      <c r="J79" s="174" t="s">
        <v>158</v>
      </c>
      <c r="K79" s="175" t="s">
        <v>158</v>
      </c>
      <c r="M79" s="314">
        <v>0</v>
      </c>
      <c r="N79" s="314">
        <v>0.1</v>
      </c>
      <c r="O79" s="314">
        <v>0</v>
      </c>
      <c r="P79" s="314">
        <v>0</v>
      </c>
      <c r="Q79" s="314">
        <v>0</v>
      </c>
      <c r="R79" s="314"/>
      <c r="S79" s="314"/>
      <c r="T79" s="314"/>
      <c r="AA79" s="261"/>
    </row>
    <row r="80" spans="2:27" ht="25.5" customHeight="1">
      <c r="B80" s="176" t="s">
        <v>97</v>
      </c>
      <c r="C80" s="174" t="s">
        <v>192</v>
      </c>
      <c r="D80" s="174" t="s">
        <v>350</v>
      </c>
      <c r="E80" s="174" t="s">
        <v>192</v>
      </c>
      <c r="F80" s="174" t="s">
        <v>192</v>
      </c>
      <c r="G80" s="174" t="s">
        <v>158</v>
      </c>
      <c r="H80" s="174" t="s">
        <v>158</v>
      </c>
      <c r="I80" s="174" t="s">
        <v>158</v>
      </c>
      <c r="J80" s="174" t="s">
        <v>158</v>
      </c>
      <c r="K80" s="175" t="s">
        <v>158</v>
      </c>
      <c r="M80" s="314">
        <v>0.75</v>
      </c>
      <c r="N80" s="314">
        <v>0.2</v>
      </c>
      <c r="O80" s="314">
        <v>0</v>
      </c>
      <c r="P80" s="314">
        <v>0</v>
      </c>
      <c r="Q80" s="314">
        <v>0</v>
      </c>
      <c r="R80" s="314"/>
      <c r="S80" s="314"/>
      <c r="T80" s="314"/>
      <c r="AA80" s="261"/>
    </row>
    <row r="81" spans="2:27" ht="25.5" customHeight="1">
      <c r="B81" s="177" t="s">
        <v>98</v>
      </c>
      <c r="C81" s="178" t="s">
        <v>192</v>
      </c>
      <c r="D81" s="178" t="s">
        <v>349</v>
      </c>
      <c r="E81" s="178" t="s">
        <v>253</v>
      </c>
      <c r="F81" s="178" t="s">
        <v>351</v>
      </c>
      <c r="G81" s="178" t="s">
        <v>158</v>
      </c>
      <c r="H81" s="178" t="s">
        <v>158</v>
      </c>
      <c r="I81" s="178" t="s">
        <v>158</v>
      </c>
      <c r="J81" s="178" t="s">
        <v>158</v>
      </c>
      <c r="K81" s="179" t="s">
        <v>158</v>
      </c>
      <c r="M81" s="314">
        <v>0</v>
      </c>
      <c r="N81" s="314">
        <v>0.4</v>
      </c>
      <c r="O81" s="314">
        <v>0</v>
      </c>
      <c r="P81" s="314">
        <v>0</v>
      </c>
      <c r="Q81" s="314">
        <v>0</v>
      </c>
      <c r="R81" s="314"/>
      <c r="S81" s="314"/>
      <c r="T81" s="314"/>
      <c r="AA81" s="261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14">
        <v>0</v>
      </c>
      <c r="N82" s="314">
        <v>0.2</v>
      </c>
      <c r="O82" s="314">
        <v>1</v>
      </c>
      <c r="P82" s="314">
        <v>1</v>
      </c>
      <c r="Q82" s="314">
        <v>0</v>
      </c>
      <c r="R82" s="314"/>
      <c r="S82" s="314"/>
      <c r="T82" s="314"/>
      <c r="AA82" s="261"/>
    </row>
    <row r="83" spans="2:27" ht="17.25" customHeight="1">
      <c r="B83" s="51" t="s">
        <v>131</v>
      </c>
      <c r="C83" s="51"/>
      <c r="D83" s="50"/>
      <c r="E83" s="50"/>
      <c r="F83" s="50"/>
      <c r="G83" s="50"/>
      <c r="H83" s="50"/>
      <c r="I83" s="50"/>
      <c r="J83" s="50"/>
      <c r="K83" s="50"/>
      <c r="M83" s="309"/>
      <c r="N83" s="310"/>
      <c r="P83" s="262"/>
      <c r="AA83" s="261"/>
    </row>
    <row r="84" spans="2:27" ht="30.75" customHeight="1">
      <c r="B84" s="55" t="s">
        <v>75</v>
      </c>
      <c r="C84" s="55" t="s">
        <v>101</v>
      </c>
      <c r="D84" s="55" t="s">
        <v>102</v>
      </c>
      <c r="E84" s="55" t="s">
        <v>103</v>
      </c>
      <c r="F84" s="55" t="s">
        <v>104</v>
      </c>
      <c r="G84" s="55" t="s">
        <v>105</v>
      </c>
      <c r="H84" s="55" t="s">
        <v>6</v>
      </c>
      <c r="I84" s="55" t="s">
        <v>7</v>
      </c>
      <c r="J84" s="55" t="s">
        <v>106</v>
      </c>
      <c r="K84" s="55" t="s">
        <v>108</v>
      </c>
      <c r="M84" s="309"/>
      <c r="N84" s="310"/>
      <c r="P84" s="262"/>
      <c r="AA84" s="261"/>
    </row>
    <row r="85" spans="2:27" ht="20.25" customHeight="1">
      <c r="B85" s="85" t="s">
        <v>118</v>
      </c>
      <c r="C85" s="64">
        <v>2401</v>
      </c>
      <c r="D85" s="86">
        <v>1.9546714899597809E-2</v>
      </c>
      <c r="E85" s="86">
        <v>0.53106835593257473</v>
      </c>
      <c r="F85" s="86">
        <v>0.17085869055141095</v>
      </c>
      <c r="G85" s="87">
        <v>11.128666666666666</v>
      </c>
      <c r="H85" s="88">
        <v>0.41384457919026874</v>
      </c>
      <c r="I85" s="88">
        <v>14.188957000809214</v>
      </c>
      <c r="J85" s="89">
        <v>2.0914813363075218</v>
      </c>
      <c r="K85" s="72"/>
      <c r="M85" s="309"/>
      <c r="N85" s="310"/>
      <c r="P85" s="262"/>
      <c r="AA85" s="261"/>
    </row>
    <row r="86" spans="2:27" ht="20.25" customHeight="1">
      <c r="B86" s="85" t="s">
        <v>118</v>
      </c>
      <c r="C86" s="64">
        <v>2402</v>
      </c>
      <c r="D86" s="86">
        <v>2.9184878986124155E-2</v>
      </c>
      <c r="E86" s="86">
        <v>0.4106804732678539</v>
      </c>
      <c r="F86" s="86">
        <v>0.13779626196322095</v>
      </c>
      <c r="G86" s="87">
        <v>7.4941818181818176</v>
      </c>
      <c r="H86" s="88">
        <v>0.19318163622535672</v>
      </c>
      <c r="I86" s="88">
        <v>4.5945364409474019</v>
      </c>
      <c r="J86" s="89">
        <v>2.4408570234402287</v>
      </c>
      <c r="K86" s="72"/>
      <c r="M86" s="309"/>
      <c r="N86" s="310"/>
      <c r="P86" s="262"/>
      <c r="AA86" s="261"/>
    </row>
    <row r="87" spans="2:27" ht="20.25" customHeight="1">
      <c r="B87" s="85" t="s">
        <v>118</v>
      </c>
      <c r="C87" s="64">
        <v>2403</v>
      </c>
      <c r="D87" s="86">
        <v>2.342389448090668E-2</v>
      </c>
      <c r="E87" s="86">
        <v>0.39529217513362624</v>
      </c>
      <c r="F87" s="86">
        <v>0.13771150004562063</v>
      </c>
      <c r="G87" s="87">
        <v>6.6493333333333329</v>
      </c>
      <c r="H87" s="88">
        <v>0.13902450930012178</v>
      </c>
      <c r="I87" s="88">
        <v>3.8592173970533805</v>
      </c>
      <c r="J87" s="89">
        <v>2.546770612726617</v>
      </c>
      <c r="K87" s="72"/>
      <c r="M87" s="309"/>
      <c r="N87" s="310"/>
      <c r="P87" s="262"/>
      <c r="AA87" s="261"/>
    </row>
    <row r="88" spans="2:27" ht="20.25" customHeight="1">
      <c r="B88" s="85" t="s">
        <v>118</v>
      </c>
      <c r="C88" s="64">
        <v>2404</v>
      </c>
      <c r="D88" s="86">
        <v>2.2061466729346647E-2</v>
      </c>
      <c r="E88" s="86">
        <v>0.37797654543302073</v>
      </c>
      <c r="F88" s="86">
        <v>0.14894964612511211</v>
      </c>
      <c r="G88" s="87">
        <v>7.5830000000000011</v>
      </c>
      <c r="H88" s="88">
        <v>0.17036724229996483</v>
      </c>
      <c r="I88" s="88">
        <v>4.6530170202185204</v>
      </c>
      <c r="J88" s="89">
        <v>2.5109732795535811</v>
      </c>
      <c r="K88" s="72"/>
      <c r="M88" s="309"/>
      <c r="N88" s="310"/>
      <c r="P88" s="262"/>
      <c r="AA88" s="261"/>
    </row>
    <row r="89" spans="2:27" ht="20.25" customHeight="1">
      <c r="B89" s="85" t="s">
        <v>118</v>
      </c>
      <c r="C89" s="64">
        <v>2405</v>
      </c>
      <c r="D89" s="86">
        <v>2.3126462473379471E-2</v>
      </c>
      <c r="E89" s="86">
        <v>0.37801390406908553</v>
      </c>
      <c r="F89" s="86">
        <v>0.16570854696042808</v>
      </c>
      <c r="G89" s="87">
        <v>8.5448888888888881</v>
      </c>
      <c r="H89" s="88">
        <v>0.22322529943934505</v>
      </c>
      <c r="I89" s="88">
        <v>6.2213180856731753</v>
      </c>
      <c r="J89" s="89">
        <v>2.3622919444102592</v>
      </c>
      <c r="K89" s="72"/>
      <c r="M89" s="309"/>
      <c r="N89" s="310"/>
      <c r="P89" s="262"/>
      <c r="AA89" s="261"/>
    </row>
    <row r="90" spans="2:27" ht="20.25" customHeight="1">
      <c r="B90" s="85" t="s">
        <v>118</v>
      </c>
      <c r="C90" s="64">
        <v>2406</v>
      </c>
      <c r="D90" s="86">
        <v>2.3286121943274458E-2</v>
      </c>
      <c r="E90" s="86">
        <v>0.37345727063023354</v>
      </c>
      <c r="F90" s="86">
        <v>0.16245714702847169</v>
      </c>
      <c r="G90" s="87">
        <v>9.825333333333333</v>
      </c>
      <c r="H90" s="88">
        <v>0.13653985898112794</v>
      </c>
      <c r="I90" s="88">
        <v>7.9622965913254058</v>
      </c>
      <c r="J90" s="89">
        <v>2.223736360818342</v>
      </c>
      <c r="K90" s="72"/>
      <c r="M90" s="309"/>
      <c r="N90" s="310"/>
      <c r="P90" s="262"/>
      <c r="AA90" s="261"/>
    </row>
    <row r="91" spans="2:27" ht="20.25" customHeight="1">
      <c r="B91" s="85" t="s">
        <v>118</v>
      </c>
      <c r="C91" s="64">
        <v>2407</v>
      </c>
      <c r="D91" s="86">
        <v>2.6453267845824344E-2</v>
      </c>
      <c r="E91" s="86">
        <v>0.36746010677619989</v>
      </c>
      <c r="F91" s="86">
        <v>0.14177434829458191</v>
      </c>
      <c r="G91" s="87">
        <v>10.071400000000001</v>
      </c>
      <c r="H91" s="88">
        <v>0.15330559524096773</v>
      </c>
      <c r="I91" s="88">
        <v>8.120752907329523</v>
      </c>
      <c r="J91" s="89">
        <v>2.1343570893147947</v>
      </c>
      <c r="K91" s="72"/>
      <c r="M91" s="309"/>
      <c r="N91" s="310"/>
      <c r="P91" s="262"/>
      <c r="AA91" s="261"/>
    </row>
    <row r="92" spans="2:27" ht="20.25" customHeight="1">
      <c r="B92" s="85" t="s">
        <v>118</v>
      </c>
      <c r="C92" s="64">
        <v>2408</v>
      </c>
      <c r="D92" s="86">
        <v>2.6962311863083833E-2</v>
      </c>
      <c r="E92" s="86">
        <v>0.37215165843844894</v>
      </c>
      <c r="F92" s="86">
        <v>0.13593941464732356</v>
      </c>
      <c r="G92" s="87">
        <v>11.372888888888887</v>
      </c>
      <c r="H92" s="88">
        <v>0.10470301513272676</v>
      </c>
      <c r="I92" s="88">
        <v>10.234719729224039</v>
      </c>
      <c r="J92" s="89">
        <v>2.0547082556833511</v>
      </c>
      <c r="K92" s="72"/>
      <c r="M92" s="309"/>
      <c r="N92" s="310"/>
      <c r="P92" s="262"/>
      <c r="AA92" s="261"/>
    </row>
    <row r="93" spans="2:27" ht="20.25" customHeight="1">
      <c r="B93" s="85" t="s">
        <v>118</v>
      </c>
      <c r="C93" s="64">
        <v>2409</v>
      </c>
      <c r="D93" s="86">
        <v>2.2029966975723486E-2</v>
      </c>
      <c r="E93" s="86">
        <v>0.37023050229003418</v>
      </c>
      <c r="F93" s="86">
        <v>0.14732300450506727</v>
      </c>
      <c r="G93" s="87">
        <v>11.0745</v>
      </c>
      <c r="H93" s="88">
        <v>0.12897928409976706</v>
      </c>
      <c r="I93" s="88">
        <v>12.124052705378103</v>
      </c>
      <c r="J93" s="89">
        <v>2.1220178597508466</v>
      </c>
      <c r="K93" s="72"/>
      <c r="M93" s="309"/>
      <c r="N93" s="310"/>
      <c r="P93" s="262"/>
      <c r="AA93" s="261"/>
    </row>
    <row r="94" spans="2:27" ht="20.25" customHeight="1">
      <c r="B94" s="85" t="s">
        <v>118</v>
      </c>
      <c r="C94" s="64">
        <v>2410</v>
      </c>
      <c r="D94" s="86">
        <v>2.1212748576668775E-2</v>
      </c>
      <c r="E94" s="86">
        <v>0.37015637945111651</v>
      </c>
      <c r="F94" s="86">
        <v>0.17590161399381621</v>
      </c>
      <c r="G94" s="87">
        <v>9.4779999999999998</v>
      </c>
      <c r="H94" s="88">
        <v>0.32490971129069929</v>
      </c>
      <c r="I94" s="88">
        <v>11.153088802424302</v>
      </c>
      <c r="J94" s="89">
        <v>2.3731017626672193</v>
      </c>
      <c r="K94" s="72"/>
      <c r="M94" s="309"/>
      <c r="N94" s="310"/>
      <c r="P94" s="262"/>
      <c r="AA94" s="261"/>
    </row>
    <row r="95" spans="2:27" ht="20.25" customHeight="1">
      <c r="B95" s="85" t="s">
        <v>118</v>
      </c>
      <c r="C95" s="64">
        <v>2411</v>
      </c>
      <c r="D95" s="86">
        <v>2.0864417477787476E-2</v>
      </c>
      <c r="E95" s="86">
        <v>0.37108976128994003</v>
      </c>
      <c r="F95" s="86">
        <v>0.18876864245307112</v>
      </c>
      <c r="G95" s="87">
        <v>9.0132222222222218</v>
      </c>
      <c r="H95" s="88">
        <v>0.3313821836445679</v>
      </c>
      <c r="I95" s="88">
        <v>12.857151916511905</v>
      </c>
      <c r="J95" s="89">
        <v>2.4233989070836204</v>
      </c>
      <c r="K95" s="72"/>
      <c r="M95" s="309"/>
      <c r="N95" s="310"/>
      <c r="P95" s="262"/>
      <c r="AA95" s="261"/>
    </row>
    <row r="96" spans="2:27" ht="20.25" customHeight="1">
      <c r="B96" s="85" t="s">
        <v>118</v>
      </c>
      <c r="C96" s="64">
        <v>2412</v>
      </c>
      <c r="D96" s="86">
        <v>2.399372283451837E-2</v>
      </c>
      <c r="E96" s="86">
        <v>0.39428277486966784</v>
      </c>
      <c r="F96" s="86">
        <v>0.18139494540080073</v>
      </c>
      <c r="G96" s="87">
        <v>9.5942500000000006</v>
      </c>
      <c r="H96" s="88">
        <v>0.29748396262786275</v>
      </c>
      <c r="I96" s="88">
        <v>10.536085542520683</v>
      </c>
      <c r="J96" s="89">
        <v>2.3599858482808567</v>
      </c>
      <c r="K96" s="72"/>
      <c r="M96" s="309"/>
      <c r="N96" s="310"/>
      <c r="P96" s="262"/>
      <c r="AA96" s="261"/>
    </row>
    <row r="97" spans="2:27" ht="20.25" customHeight="1">
      <c r="B97" s="85" t="s">
        <v>118</v>
      </c>
      <c r="C97" s="64">
        <v>2501</v>
      </c>
      <c r="D97" s="86">
        <v>3.3501934608855623E-2</v>
      </c>
      <c r="E97" s="86">
        <v>0.42200732084885595</v>
      </c>
      <c r="F97" s="86">
        <v>0.18046550685176094</v>
      </c>
      <c r="G97" s="87">
        <v>9.9829999999999988</v>
      </c>
      <c r="H97" s="88">
        <v>0.33128933624960943</v>
      </c>
      <c r="I97" s="88">
        <v>11.961288666696426</v>
      </c>
      <c r="J97" s="89">
        <v>2.3511474165192885</v>
      </c>
      <c r="K97" s="72"/>
      <c r="M97" s="309"/>
      <c r="N97" s="310"/>
      <c r="P97" s="262"/>
      <c r="AA97" s="261"/>
    </row>
    <row r="98" spans="2:27" ht="20.25" customHeight="1">
      <c r="B98" s="85" t="s">
        <v>118</v>
      </c>
      <c r="C98" s="64">
        <v>2502</v>
      </c>
      <c r="D98" s="86">
        <v>2.096860947500578E-2</v>
      </c>
      <c r="E98" s="86">
        <v>0.41924400339806722</v>
      </c>
      <c r="F98" s="86">
        <v>0.15068293800784052</v>
      </c>
      <c r="G98" s="87">
        <v>6.6323333333333343</v>
      </c>
      <c r="H98" s="88">
        <v>2.7878434414031546E-2</v>
      </c>
      <c r="I98" s="88">
        <v>3.5823788222030539</v>
      </c>
      <c r="J98" s="89">
        <v>2.5709461033380716</v>
      </c>
      <c r="K98" s="72" t="s">
        <v>68</v>
      </c>
      <c r="M98" s="309"/>
      <c r="N98" s="310"/>
      <c r="P98" s="262"/>
      <c r="AA98" s="261"/>
    </row>
    <row r="99" spans="2:27" ht="20.25" customHeight="1">
      <c r="B99" s="85" t="s">
        <v>121</v>
      </c>
      <c r="C99" s="64">
        <v>2401</v>
      </c>
      <c r="D99" s="86">
        <v>3.2349332292687306E-2</v>
      </c>
      <c r="E99" s="86">
        <v>0.49056198346973295</v>
      </c>
      <c r="F99" s="86">
        <v>0.227446136669639</v>
      </c>
      <c r="G99" s="87">
        <v>10.926846153846157</v>
      </c>
      <c r="H99" s="88">
        <v>1.0536339756956925</v>
      </c>
      <c r="I99" s="88">
        <v>13.268217071185877</v>
      </c>
      <c r="J99" s="89">
        <v>2.0783329625749034</v>
      </c>
      <c r="K99" s="72"/>
      <c r="M99" s="309"/>
      <c r="N99" s="310"/>
      <c r="P99" s="262"/>
      <c r="AA99" s="261"/>
    </row>
    <row r="100" spans="2:27" ht="20.25" customHeight="1">
      <c r="B100" s="85" t="s">
        <v>121</v>
      </c>
      <c r="C100" s="64">
        <v>2402</v>
      </c>
      <c r="D100" s="86">
        <v>3.7898322192181325E-2</v>
      </c>
      <c r="E100" s="86">
        <v>0.40735523353634584</v>
      </c>
      <c r="F100" s="86">
        <v>0.19100962891535136</v>
      </c>
      <c r="G100" s="87">
        <v>9.1370000000000005</v>
      </c>
      <c r="H100" s="88">
        <v>0.41865592310128003</v>
      </c>
      <c r="I100" s="88">
        <v>7.2418930698090804</v>
      </c>
      <c r="J100" s="89">
        <v>2.2824315833443514</v>
      </c>
      <c r="K100" s="72"/>
      <c r="M100" s="309"/>
      <c r="N100" s="310"/>
      <c r="P100" s="262"/>
      <c r="AA100" s="261"/>
    </row>
    <row r="101" spans="2:27" ht="20.25" customHeight="1">
      <c r="B101" s="85" t="s">
        <v>121</v>
      </c>
      <c r="C101" s="64">
        <v>2403</v>
      </c>
      <c r="D101" s="86">
        <v>2.564286280850387E-2</v>
      </c>
      <c r="E101" s="86">
        <v>0.4037065830570416</v>
      </c>
      <c r="F101" s="86">
        <v>0.20688517609702795</v>
      </c>
      <c r="G101" s="87">
        <v>9.1575000000000006</v>
      </c>
      <c r="H101" s="88">
        <v>0.49216113181182064</v>
      </c>
      <c r="I101" s="88">
        <v>10.282133547229249</v>
      </c>
      <c r="J101" s="89">
        <v>2.3131803963145932</v>
      </c>
      <c r="K101" s="72"/>
      <c r="M101" s="309"/>
      <c r="N101" s="310"/>
      <c r="P101" s="262"/>
      <c r="AA101" s="261"/>
    </row>
    <row r="102" spans="2:27" ht="20.25" customHeight="1">
      <c r="B102" s="85" t="s">
        <v>121</v>
      </c>
      <c r="C102" s="64">
        <v>2404</v>
      </c>
      <c r="D102" s="86">
        <v>2.5352485834182526E-2</v>
      </c>
      <c r="E102" s="86">
        <v>0.40860159656738421</v>
      </c>
      <c r="F102" s="86">
        <v>0.22560070914421484</v>
      </c>
      <c r="G102" s="87">
        <v>9.7480714285714303</v>
      </c>
      <c r="H102" s="88">
        <v>0.81438044007512278</v>
      </c>
      <c r="I102" s="88">
        <v>14.458797020211898</v>
      </c>
      <c r="J102" s="89">
        <v>2.2172944505087262</v>
      </c>
      <c r="K102" s="72"/>
      <c r="M102" s="309"/>
      <c r="N102" s="310"/>
      <c r="P102" s="262"/>
      <c r="AA102" s="261"/>
    </row>
    <row r="103" spans="2:27" ht="20.25" customHeight="1">
      <c r="B103" s="85" t="s">
        <v>121</v>
      </c>
      <c r="C103" s="64">
        <v>2405</v>
      </c>
      <c r="D103" s="86">
        <v>2.7079587837603725E-2</v>
      </c>
      <c r="E103" s="86">
        <v>0.4060055445746294</v>
      </c>
      <c r="F103" s="86">
        <v>0.22360371157630854</v>
      </c>
      <c r="G103" s="87">
        <v>10.561357142857142</v>
      </c>
      <c r="H103" s="88">
        <v>0.83497588500013953</v>
      </c>
      <c r="I103" s="88">
        <v>18.344310121302499</v>
      </c>
      <c r="J103" s="89">
        <v>2.1405170032435934</v>
      </c>
      <c r="K103" s="72"/>
      <c r="M103" s="309"/>
      <c r="N103" s="310"/>
      <c r="P103" s="262"/>
      <c r="AA103" s="261"/>
    </row>
    <row r="104" spans="2:27" ht="20.25" customHeight="1">
      <c r="B104" s="85" t="s">
        <v>121</v>
      </c>
      <c r="C104" s="64">
        <v>2406</v>
      </c>
      <c r="D104" s="86">
        <v>2.9186260589681469E-2</v>
      </c>
      <c r="E104" s="86">
        <v>0.40221997734887155</v>
      </c>
      <c r="F104" s="86">
        <v>0.20441426739534396</v>
      </c>
      <c r="G104" s="87">
        <v>11.744642857142855</v>
      </c>
      <c r="H104" s="88">
        <v>0.66714839228245415</v>
      </c>
      <c r="I104" s="88">
        <v>19.35230698913329</v>
      </c>
      <c r="J104" s="89">
        <v>2.0147405461056054</v>
      </c>
      <c r="K104" s="72"/>
      <c r="M104" s="309"/>
      <c r="N104" s="310"/>
      <c r="P104" s="262"/>
      <c r="AA104" s="261"/>
    </row>
    <row r="105" spans="2:27" ht="20.25" customHeight="1">
      <c r="B105" s="85" t="s">
        <v>121</v>
      </c>
      <c r="C105" s="64">
        <v>2407</v>
      </c>
      <c r="D105" s="86">
        <v>3.2622692361322835E-2</v>
      </c>
      <c r="E105" s="86">
        <v>0.40364275222041923</v>
      </c>
      <c r="F105" s="86">
        <v>0.19997149014439794</v>
      </c>
      <c r="G105" s="87">
        <v>12.929545454545455</v>
      </c>
      <c r="H105" s="88">
        <v>0.68650859577412759</v>
      </c>
      <c r="I105" s="88">
        <v>20.363913880675288</v>
      </c>
      <c r="J105" s="89">
        <v>1.9414449674976653</v>
      </c>
      <c r="K105" s="72"/>
      <c r="M105" s="309"/>
      <c r="N105" s="310"/>
      <c r="P105" s="262"/>
      <c r="AA105" s="261"/>
    </row>
    <row r="106" spans="2:27" ht="20.25" customHeight="1">
      <c r="B106" s="85" t="s">
        <v>121</v>
      </c>
      <c r="C106" s="64">
        <v>2408</v>
      </c>
      <c r="D106" s="86">
        <v>3.8249086385294714E-2</v>
      </c>
      <c r="E106" s="86">
        <v>0.4078775108430599</v>
      </c>
      <c r="F106" s="86">
        <v>0.18967050283716988</v>
      </c>
      <c r="G106" s="87">
        <v>14.0235</v>
      </c>
      <c r="H106" s="88">
        <v>0.58698801651735366</v>
      </c>
      <c r="I106" s="88">
        <v>26.23102698811924</v>
      </c>
      <c r="J106" s="89">
        <v>1.8808285629824606</v>
      </c>
      <c r="K106" s="72"/>
      <c r="M106" s="309"/>
      <c r="N106" s="310"/>
      <c r="P106" s="262"/>
      <c r="AA106" s="261"/>
    </row>
    <row r="107" spans="2:27" ht="20.25" customHeight="1">
      <c r="B107" s="85" t="s">
        <v>121</v>
      </c>
      <c r="C107" s="64">
        <v>2409</v>
      </c>
      <c r="D107" s="86">
        <v>3.6325292714603143E-2</v>
      </c>
      <c r="E107" s="86">
        <v>0.40704939838702497</v>
      </c>
      <c r="F107" s="86">
        <v>0.21224445603800837</v>
      </c>
      <c r="G107" s="87">
        <v>13.363999999999999</v>
      </c>
      <c r="H107" s="88">
        <v>0.85061474600000597</v>
      </c>
      <c r="I107" s="88">
        <v>26.193672642288846</v>
      </c>
      <c r="J107" s="89">
        <v>1.9523530810955922</v>
      </c>
      <c r="K107" s="72"/>
      <c r="M107" s="309"/>
      <c r="N107" s="310"/>
      <c r="P107" s="262"/>
      <c r="AA107" s="261"/>
    </row>
    <row r="108" spans="2:27" ht="20.25" customHeight="1">
      <c r="B108" s="85" t="s">
        <v>121</v>
      </c>
      <c r="C108" s="64">
        <v>2410</v>
      </c>
      <c r="D108" s="86">
        <v>2.564049714777606E-2</v>
      </c>
      <c r="E108" s="86">
        <v>0.41082104357126925</v>
      </c>
      <c r="F108" s="86">
        <v>0.23951375108900305</v>
      </c>
      <c r="G108" s="87">
        <v>10.470800000000001</v>
      </c>
      <c r="H108" s="88">
        <v>1.209106026692077</v>
      </c>
      <c r="I108" s="88">
        <v>21.221656731845481</v>
      </c>
      <c r="J108" s="89">
        <v>2.159083816552871</v>
      </c>
      <c r="K108" s="72"/>
      <c r="M108" s="309"/>
      <c r="N108" s="310"/>
      <c r="P108" s="262"/>
      <c r="AA108" s="261"/>
    </row>
    <row r="109" spans="2:27" ht="20.25" customHeight="1">
      <c r="B109" s="85" t="s">
        <v>121</v>
      </c>
      <c r="C109" s="64">
        <v>2411</v>
      </c>
      <c r="D109" s="86">
        <v>2.421641953551679E-2</v>
      </c>
      <c r="E109" s="86">
        <v>0.42226441556886163</v>
      </c>
      <c r="F109" s="86">
        <v>0.23508420409178502</v>
      </c>
      <c r="G109" s="87">
        <v>9.7850000000000001</v>
      </c>
      <c r="H109" s="88">
        <v>1.8496412878536661</v>
      </c>
      <c r="I109" s="88">
        <v>19.404676631139996</v>
      </c>
      <c r="J109" s="89">
        <v>2.2055629987019669</v>
      </c>
      <c r="K109" s="72"/>
      <c r="M109" s="309"/>
      <c r="N109" s="310"/>
      <c r="P109" s="262"/>
      <c r="AA109" s="261"/>
    </row>
    <row r="110" spans="2:27" ht="20.25" customHeight="1">
      <c r="B110" s="85" t="s">
        <v>121</v>
      </c>
      <c r="C110" s="64">
        <v>2412</v>
      </c>
      <c r="D110" s="86">
        <v>2.3433873450915809E-2</v>
      </c>
      <c r="E110" s="86">
        <v>0.45143953685116472</v>
      </c>
      <c r="F110" s="86">
        <v>0.23707842772650911</v>
      </c>
      <c r="G110" s="87">
        <v>10.469750000000001</v>
      </c>
      <c r="H110" s="88">
        <v>1.5898450788686276</v>
      </c>
      <c r="I110" s="88">
        <v>25.264249427298591</v>
      </c>
      <c r="J110" s="89">
        <v>2.132427064059375</v>
      </c>
      <c r="K110" s="72"/>
      <c r="M110" s="309"/>
      <c r="N110" s="310"/>
      <c r="P110" s="262"/>
      <c r="AA110" s="261"/>
    </row>
    <row r="111" spans="2:27" ht="20.25" customHeight="1">
      <c r="B111" s="85" t="s">
        <v>121</v>
      </c>
      <c r="C111" s="64">
        <v>2501</v>
      </c>
      <c r="D111" s="86">
        <v>2.5735805292164907E-2</v>
      </c>
      <c r="E111" s="86">
        <v>0.4538621095711472</v>
      </c>
      <c r="F111" s="86">
        <v>0.21152650470159207</v>
      </c>
      <c r="G111" s="87">
        <v>9.5948000000000011</v>
      </c>
      <c r="H111" s="88">
        <v>1.5277685828742698</v>
      </c>
      <c r="I111" s="88">
        <v>21.240612903718635</v>
      </c>
      <c r="J111" s="89">
        <v>2.2073717187514688</v>
      </c>
      <c r="K111" s="72"/>
      <c r="M111" s="309"/>
      <c r="N111" s="310"/>
      <c r="P111" s="262"/>
      <c r="AA111" s="261"/>
    </row>
    <row r="112" spans="2:27" ht="20.25" customHeight="1">
      <c r="B112" s="85" t="s">
        <v>121</v>
      </c>
      <c r="C112" s="64">
        <v>2502</v>
      </c>
      <c r="D112" s="86">
        <v>2.3583861496299839E-2</v>
      </c>
      <c r="E112" s="86">
        <v>0.46015793251599413</v>
      </c>
      <c r="F112" s="86">
        <v>0.21871691247579259</v>
      </c>
      <c r="G112" s="87">
        <v>10.408799999999999</v>
      </c>
      <c r="H112" s="88">
        <v>1.6527837997056449</v>
      </c>
      <c r="I112" s="88">
        <v>23.050352080613312</v>
      </c>
      <c r="J112" s="89">
        <v>2.1697235869531153</v>
      </c>
      <c r="K112" s="72" t="s">
        <v>67</v>
      </c>
      <c r="M112" s="309"/>
      <c r="N112" s="310"/>
      <c r="P112" s="262"/>
      <c r="AA112" s="261"/>
    </row>
    <row r="113" spans="2:27" ht="20.25" customHeight="1">
      <c r="B113" s="85" t="s">
        <v>119</v>
      </c>
      <c r="C113" s="64">
        <v>2401</v>
      </c>
      <c r="D113" s="86">
        <v>0.21377762932673564</v>
      </c>
      <c r="E113" s="86">
        <v>0.39661682172286877</v>
      </c>
      <c r="F113" s="86">
        <v>0.24045886392744784</v>
      </c>
      <c r="G113" s="87">
        <v>16.137</v>
      </c>
      <c r="H113" s="88">
        <v>1.3079352431200091</v>
      </c>
      <c r="I113" s="88">
        <v>17.808041387095507</v>
      </c>
      <c r="J113" s="89">
        <v>2.1123690306675451</v>
      </c>
      <c r="K113" s="72"/>
      <c r="M113" s="309"/>
      <c r="N113" s="310"/>
      <c r="P113" s="262"/>
      <c r="AA113" s="261"/>
    </row>
    <row r="114" spans="2:27" ht="20.25" customHeight="1">
      <c r="B114" s="85" t="s">
        <v>119</v>
      </c>
      <c r="C114" s="64">
        <v>2402</v>
      </c>
      <c r="D114" s="86">
        <v>4.9583251382500609E-2</v>
      </c>
      <c r="E114" s="86">
        <v>0.39102164183081034</v>
      </c>
      <c r="F114" s="86">
        <v>0.16013917812934914</v>
      </c>
      <c r="G114" s="87">
        <v>9.2004999999999999</v>
      </c>
      <c r="H114" s="88">
        <v>0.28879923918728428</v>
      </c>
      <c r="I114" s="88">
        <v>12.634966714443687</v>
      </c>
      <c r="J114" s="89">
        <v>2.2864473399662906</v>
      </c>
      <c r="K114" s="72"/>
      <c r="M114" s="309"/>
      <c r="N114" s="310"/>
      <c r="P114" s="262"/>
      <c r="AA114" s="261"/>
    </row>
    <row r="115" spans="2:27" ht="20.25" customHeight="1">
      <c r="B115" s="85" t="s">
        <v>119</v>
      </c>
      <c r="C115" s="64">
        <v>2403</v>
      </c>
      <c r="D115" s="86">
        <v>3.9809433855781999E-2</v>
      </c>
      <c r="E115" s="86">
        <v>0.38226738917783654</v>
      </c>
      <c r="F115" s="86">
        <v>0.15056910966998494</v>
      </c>
      <c r="G115" s="87">
        <v>7.8765000000000001</v>
      </c>
      <c r="H115" s="88">
        <v>0.4097915115435049</v>
      </c>
      <c r="I115" s="88">
        <v>8.3187676843331495</v>
      </c>
      <c r="J115" s="89">
        <v>2.3461520764828356</v>
      </c>
      <c r="K115" s="72"/>
      <c r="M115" s="309"/>
      <c r="N115" s="310"/>
      <c r="P115" s="262"/>
      <c r="AA115" s="261"/>
    </row>
    <row r="116" spans="2:27" ht="20.25" customHeight="1">
      <c r="B116" s="85" t="s">
        <v>119</v>
      </c>
      <c r="C116" s="64">
        <v>2404</v>
      </c>
      <c r="D116" s="86">
        <v>4.2657860853375043E-2</v>
      </c>
      <c r="E116" s="86">
        <v>0.3820533048456759</v>
      </c>
      <c r="F116" s="86">
        <v>0.16466793896931831</v>
      </c>
      <c r="G116" s="87">
        <v>8.9394999999999989</v>
      </c>
      <c r="H116" s="88">
        <v>0.49468146274733482</v>
      </c>
      <c r="I116" s="88">
        <v>7.7590448608999774</v>
      </c>
      <c r="J116" s="89">
        <v>2.2755092458453796</v>
      </c>
      <c r="K116" s="72"/>
      <c r="M116" s="309"/>
      <c r="N116" s="310"/>
      <c r="P116" s="262"/>
      <c r="AA116" s="261"/>
    </row>
    <row r="117" spans="2:27" ht="20.25" customHeight="1">
      <c r="B117" s="85" t="s">
        <v>119</v>
      </c>
      <c r="C117" s="64">
        <v>2405</v>
      </c>
      <c r="D117" s="86">
        <v>3.9226285460597032E-2</v>
      </c>
      <c r="E117" s="86">
        <v>0.38908763337259045</v>
      </c>
      <c r="F117" s="86">
        <v>0.17790259520675222</v>
      </c>
      <c r="G117" s="87">
        <v>8.1189999999999998</v>
      </c>
      <c r="H117" s="88">
        <v>0.48650913791234279</v>
      </c>
      <c r="I117" s="88">
        <v>14.805852719451746</v>
      </c>
      <c r="J117" s="89">
        <v>2.1399275833434852</v>
      </c>
      <c r="K117" s="72"/>
      <c r="M117" s="309"/>
      <c r="N117" s="310"/>
      <c r="P117" s="262"/>
      <c r="AA117" s="261"/>
    </row>
    <row r="118" spans="2:27" ht="20.25" customHeight="1">
      <c r="B118" s="85" t="s">
        <v>119</v>
      </c>
      <c r="C118" s="64">
        <v>2406</v>
      </c>
      <c r="D118" s="86">
        <v>4.038701025348481E-2</v>
      </c>
      <c r="E118" s="86">
        <v>0.38691693242361308</v>
      </c>
      <c r="F118" s="86">
        <v>0.1743842310905932</v>
      </c>
      <c r="G118" s="87">
        <v>9.3236666666666661</v>
      </c>
      <c r="H118" s="88">
        <v>0.74411287861651776</v>
      </c>
      <c r="I118" s="88">
        <v>17.128376076302438</v>
      </c>
      <c r="J118" s="89">
        <v>1.9975890902514575</v>
      </c>
      <c r="K118" s="72"/>
      <c r="M118" s="309"/>
      <c r="N118" s="310"/>
      <c r="P118" s="262"/>
      <c r="AA118" s="261"/>
    </row>
    <row r="119" spans="2:27" ht="20.25" customHeight="1">
      <c r="B119" s="85" t="s">
        <v>119</v>
      </c>
      <c r="C119" s="64">
        <v>2407</v>
      </c>
      <c r="D119" s="86">
        <v>4.6865601773696274E-2</v>
      </c>
      <c r="E119" s="86">
        <v>0.38348027472697405</v>
      </c>
      <c r="F119" s="86">
        <v>0.16947208780736731</v>
      </c>
      <c r="G119" s="87">
        <v>9.8846666666666678</v>
      </c>
      <c r="H119" s="88">
        <v>0.71981958944984881</v>
      </c>
      <c r="I119" s="88">
        <v>18.757240563916447</v>
      </c>
      <c r="J119" s="89">
        <v>1.9274384300684437</v>
      </c>
      <c r="K119" s="72"/>
      <c r="M119" s="309"/>
      <c r="N119" s="310"/>
      <c r="P119" s="262"/>
      <c r="AA119" s="261"/>
    </row>
    <row r="120" spans="2:27" ht="20.25" customHeight="1">
      <c r="B120" s="85" t="s">
        <v>119</v>
      </c>
      <c r="C120" s="64">
        <v>2408</v>
      </c>
      <c r="D120" s="86">
        <v>4.5883325178171522E-2</v>
      </c>
      <c r="E120" s="86">
        <v>0.39053455021092742</v>
      </c>
      <c r="F120" s="86">
        <v>0.16034214335580363</v>
      </c>
      <c r="G120" s="87">
        <v>10.982250000000001</v>
      </c>
      <c r="H120" s="88">
        <v>0.51596860794739252</v>
      </c>
      <c r="I120" s="88">
        <v>16.008089342772902</v>
      </c>
      <c r="J120" s="89">
        <v>1.8696863224789995</v>
      </c>
      <c r="K120" s="72"/>
      <c r="M120" s="309"/>
      <c r="N120" s="310"/>
      <c r="P120" s="262"/>
      <c r="AA120" s="261"/>
    </row>
    <row r="121" spans="2:27" ht="20.25" customHeight="1">
      <c r="B121" s="85" t="s">
        <v>119</v>
      </c>
      <c r="C121" s="64">
        <v>2409</v>
      </c>
      <c r="D121" s="86">
        <v>4.5712749600997617E-2</v>
      </c>
      <c r="E121" s="86">
        <v>0.40904731036947095</v>
      </c>
      <c r="F121" s="86">
        <v>0.16589633006930934</v>
      </c>
      <c r="G121" s="87">
        <v>10.578250000000001</v>
      </c>
      <c r="H121" s="88">
        <v>0.76378013348741436</v>
      </c>
      <c r="I121" s="88">
        <v>16.877077143189638</v>
      </c>
      <c r="J121" s="89">
        <v>1.8824144070661897</v>
      </c>
      <c r="K121" s="72"/>
      <c r="M121" s="309"/>
      <c r="N121" s="310"/>
      <c r="P121" s="262"/>
      <c r="AA121" s="261"/>
    </row>
    <row r="122" spans="2:27" ht="20.25" customHeight="1">
      <c r="B122" s="85" t="s">
        <v>119</v>
      </c>
      <c r="C122" s="64">
        <v>2410</v>
      </c>
      <c r="D122" s="86">
        <v>5.4218225442123957E-2</v>
      </c>
      <c r="E122" s="86">
        <v>0.40645326178353541</v>
      </c>
      <c r="F122" s="86">
        <v>0.19832319714882454</v>
      </c>
      <c r="G122" s="87">
        <v>10.236666666666666</v>
      </c>
      <c r="H122" s="88">
        <v>1.3760499368522086</v>
      </c>
      <c r="I122" s="88">
        <v>15.394558668534083</v>
      </c>
      <c r="J122" s="89">
        <v>2.0209408149924717</v>
      </c>
      <c r="K122" s="72"/>
      <c r="M122" s="309"/>
      <c r="N122" s="310"/>
      <c r="P122" s="262"/>
      <c r="AA122" s="261"/>
    </row>
    <row r="123" spans="2:27" ht="20.25" customHeight="1">
      <c r="B123" s="85" t="s">
        <v>119</v>
      </c>
      <c r="C123" s="64">
        <v>2411</v>
      </c>
      <c r="D123" s="86">
        <v>5.6605476558156544E-2</v>
      </c>
      <c r="E123" s="86">
        <v>0.41806353566472043</v>
      </c>
      <c r="F123" s="86">
        <v>0.21204878239589242</v>
      </c>
      <c r="G123" s="87">
        <v>10.059333333333333</v>
      </c>
      <c r="H123" s="88">
        <v>1.5881600900663233</v>
      </c>
      <c r="I123" s="88">
        <v>14.602249716998696</v>
      </c>
      <c r="J123" s="89">
        <v>2.0330771976673336</v>
      </c>
      <c r="K123" s="72"/>
      <c r="M123" s="309"/>
      <c r="N123" s="310"/>
      <c r="P123" s="262"/>
      <c r="AA123" s="261"/>
    </row>
    <row r="124" spans="2:27" ht="20.25" customHeight="1">
      <c r="B124" s="85" t="s">
        <v>119</v>
      </c>
      <c r="C124" s="64">
        <v>2412</v>
      </c>
      <c r="D124" s="86">
        <v>6.9312821441306335E-2</v>
      </c>
      <c r="E124" s="86">
        <v>0.44210686441790142</v>
      </c>
      <c r="F124" s="86">
        <v>0.19008235517836125</v>
      </c>
      <c r="G124" s="87">
        <v>9.2484999999999999</v>
      </c>
      <c r="H124" s="88">
        <v>1.2693050922874907</v>
      </c>
      <c r="I124" s="88">
        <v>13.727299516590639</v>
      </c>
      <c r="J124" s="89">
        <v>2.0555479501033664</v>
      </c>
      <c r="K124" s="72"/>
      <c r="M124" s="309"/>
      <c r="N124" s="310"/>
      <c r="P124" s="262"/>
      <c r="AA124" s="261"/>
    </row>
    <row r="125" spans="2:27" ht="20.25" customHeight="1">
      <c r="B125" s="85" t="s">
        <v>119</v>
      </c>
      <c r="C125" s="64">
        <v>2501</v>
      </c>
      <c r="D125" s="86">
        <v>6.3108810423062822E-2</v>
      </c>
      <c r="E125" s="86">
        <v>0.45188148344868367</v>
      </c>
      <c r="F125" s="86">
        <v>0.1854004055061004</v>
      </c>
      <c r="G125" s="87">
        <v>8.4879999999999995</v>
      </c>
      <c r="H125" s="88">
        <v>1.1873958554885082</v>
      </c>
      <c r="I125" s="88">
        <v>17.019340595335283</v>
      </c>
      <c r="J125" s="89">
        <v>1.9577142265219283</v>
      </c>
      <c r="K125" s="72"/>
    </row>
    <row r="126" spans="2:27" ht="20.25" customHeight="1">
      <c r="B126" s="85" t="s">
        <v>119</v>
      </c>
      <c r="C126" s="64">
        <v>2502</v>
      </c>
      <c r="D126" s="86">
        <v>3.9852561296782857E-2</v>
      </c>
      <c r="E126" s="86">
        <v>0.48578230648600035</v>
      </c>
      <c r="F126" s="86">
        <v>0.19278072872660795</v>
      </c>
      <c r="G126" s="87">
        <v>8.3216666666666672</v>
      </c>
      <c r="H126" s="88">
        <v>1.1396856708286442</v>
      </c>
      <c r="I126" s="88">
        <v>12.575175791685549</v>
      </c>
      <c r="J126" s="89">
        <v>1.960248746366327</v>
      </c>
      <c r="K126" s="72" t="s">
        <v>70</v>
      </c>
    </row>
    <row r="127" spans="2:27" ht="20.25" customHeight="1">
      <c r="B127" s="85" t="s">
        <v>120</v>
      </c>
      <c r="C127" s="64">
        <v>2401</v>
      </c>
      <c r="D127" s="86">
        <v>2.845351787864538E-2</v>
      </c>
      <c r="E127" s="86">
        <v>0.49949194967468674</v>
      </c>
      <c r="F127" s="86">
        <v>0.19287518390325628</v>
      </c>
      <c r="G127" s="87">
        <v>7.6786666666666674</v>
      </c>
      <c r="H127" s="88">
        <v>29.968789597666451</v>
      </c>
      <c r="I127" s="88">
        <v>62.194026085206389</v>
      </c>
      <c r="J127" s="89">
        <v>2.031255002318197</v>
      </c>
      <c r="K127" s="72"/>
    </row>
    <row r="128" spans="2:27" ht="20.25" customHeight="1">
      <c r="B128" s="85" t="s">
        <v>120</v>
      </c>
      <c r="C128" s="64">
        <v>2402</v>
      </c>
      <c r="D128" s="86">
        <v>2.847597582654162E-2</v>
      </c>
      <c r="E128" s="86">
        <v>0.4269840877115752</v>
      </c>
      <c r="F128" s="86">
        <v>0.18259273078573551</v>
      </c>
      <c r="G128" s="87">
        <v>7.714666666666667</v>
      </c>
      <c r="H128" s="88">
        <v>8.3103650316609947</v>
      </c>
      <c r="I128" s="88">
        <v>23.316082070812055</v>
      </c>
      <c r="J128" s="89">
        <v>2.1723468080237081</v>
      </c>
      <c r="K128" s="72"/>
    </row>
    <row r="129" spans="2:11" ht="20.25" customHeight="1">
      <c r="B129" s="85" t="s">
        <v>120</v>
      </c>
      <c r="C129" s="64">
        <v>2403</v>
      </c>
      <c r="D129" s="86">
        <v>2.7675681236078251E-2</v>
      </c>
      <c r="E129" s="86">
        <v>0.43101448835551687</v>
      </c>
      <c r="F129" s="86">
        <v>0.19302854304765102</v>
      </c>
      <c r="G129" s="87">
        <v>8.6558750000000018</v>
      </c>
      <c r="H129" s="88">
        <v>13.129817510073796</v>
      </c>
      <c r="I129" s="88">
        <v>37.139349015978958</v>
      </c>
      <c r="J129" s="89">
        <v>2.0352600585993192</v>
      </c>
      <c r="K129" s="72"/>
    </row>
    <row r="130" spans="2:11" ht="20.25" customHeight="1">
      <c r="B130" s="85" t="s">
        <v>120</v>
      </c>
      <c r="C130" s="64">
        <v>2404</v>
      </c>
      <c r="D130" s="86">
        <v>2.7871670926846125E-2</v>
      </c>
      <c r="E130" s="86">
        <v>0.41938094064192266</v>
      </c>
      <c r="F130" s="86">
        <v>0.20180558665240358</v>
      </c>
      <c r="G130" s="87">
        <v>9.0458888888888893</v>
      </c>
      <c r="H130" s="88">
        <v>12.633094509540514</v>
      </c>
      <c r="I130" s="88">
        <v>42.350019901982741</v>
      </c>
      <c r="J130" s="89">
        <v>2.0580840217695751</v>
      </c>
      <c r="K130" s="72"/>
    </row>
    <row r="131" spans="2:11" ht="20.25" customHeight="1">
      <c r="B131" s="85" t="s">
        <v>120</v>
      </c>
      <c r="C131" s="64">
        <v>2405</v>
      </c>
      <c r="D131" s="86">
        <v>3.077662111504233E-2</v>
      </c>
      <c r="E131" s="86">
        <v>0.41786702987341789</v>
      </c>
      <c r="F131" s="86">
        <v>0.19634907258855397</v>
      </c>
      <c r="G131" s="87">
        <v>10.446375000000002</v>
      </c>
      <c r="H131" s="88">
        <v>14.477496115472045</v>
      </c>
      <c r="I131" s="88">
        <v>50.988817446569151</v>
      </c>
      <c r="J131" s="89">
        <v>1.8746807488565218</v>
      </c>
      <c r="K131" s="72"/>
    </row>
    <row r="132" spans="2:11" ht="20.25" customHeight="1">
      <c r="B132" s="85" t="s">
        <v>120</v>
      </c>
      <c r="C132" s="64">
        <v>2406</v>
      </c>
      <c r="D132" s="86">
        <v>3.2327275526799731E-2</v>
      </c>
      <c r="E132" s="86">
        <v>0.3992146317976194</v>
      </c>
      <c r="F132" s="86">
        <v>0.18255320646823175</v>
      </c>
      <c r="G132" s="87">
        <v>11.347285714285716</v>
      </c>
      <c r="H132" s="88">
        <v>1.154837802475432</v>
      </c>
      <c r="I132" s="88">
        <v>27.923385839341858</v>
      </c>
      <c r="J132" s="89">
        <v>1.8392769867936836</v>
      </c>
      <c r="K132" s="72"/>
    </row>
    <row r="133" spans="2:11" ht="20.25" customHeight="1">
      <c r="B133" s="85" t="s">
        <v>120</v>
      </c>
      <c r="C133" s="64">
        <v>2407</v>
      </c>
      <c r="D133" s="86">
        <v>3.7198089656724859E-2</v>
      </c>
      <c r="E133" s="86">
        <v>0.38150504836880206</v>
      </c>
      <c r="F133" s="86">
        <v>0.17919388850738063</v>
      </c>
      <c r="G133" s="87">
        <v>11.466800000000001</v>
      </c>
      <c r="H133" s="88">
        <v>1.1655252918988344</v>
      </c>
      <c r="I133" s="88">
        <v>21.510466777129064</v>
      </c>
      <c r="J133" s="89">
        <v>1.7974385513423756</v>
      </c>
      <c r="K133" s="72"/>
    </row>
    <row r="134" spans="2:11" ht="20.25" customHeight="1">
      <c r="B134" s="85" t="s">
        <v>120</v>
      </c>
      <c r="C134" s="64">
        <v>2408</v>
      </c>
      <c r="D134" s="86">
        <v>4.1957431607518858E-2</v>
      </c>
      <c r="E134" s="86">
        <v>0.3725103621837022</v>
      </c>
      <c r="F134" s="86">
        <v>0.15286597321388395</v>
      </c>
      <c r="G134" s="87">
        <v>11.160333333333332</v>
      </c>
      <c r="H134" s="88">
        <v>0.99508714325536129</v>
      </c>
      <c r="I134" s="88">
        <v>18.640727261154311</v>
      </c>
      <c r="J134" s="89">
        <v>1.9624943655563885</v>
      </c>
      <c r="K134" s="72"/>
    </row>
    <row r="135" spans="2:11" ht="20.25" customHeight="1">
      <c r="B135" s="85" t="s">
        <v>120</v>
      </c>
      <c r="C135" s="64">
        <v>2409</v>
      </c>
      <c r="D135" s="86">
        <v>3.6929739289209208E-2</v>
      </c>
      <c r="E135" s="86">
        <v>0.39012688626511483</v>
      </c>
      <c r="F135" s="86">
        <v>0.16757278241175319</v>
      </c>
      <c r="G135" s="87">
        <v>11.827499999999999</v>
      </c>
      <c r="H135" s="88">
        <v>1.7839686165844539</v>
      </c>
      <c r="I135" s="88">
        <v>31.717224804967799</v>
      </c>
      <c r="J135" s="89">
        <v>1.7935093421288197</v>
      </c>
      <c r="K135" s="72"/>
    </row>
    <row r="136" spans="2:11" ht="20.25" customHeight="1">
      <c r="B136" s="85" t="s">
        <v>120</v>
      </c>
      <c r="C136" s="64">
        <v>2410</v>
      </c>
      <c r="D136" s="86">
        <v>3.1067976444517489E-2</v>
      </c>
      <c r="E136" s="86">
        <v>0.40424975553608122</v>
      </c>
      <c r="F136" s="86">
        <v>0.22428406357720701</v>
      </c>
      <c r="G136" s="87">
        <v>9.1883333333333344</v>
      </c>
      <c r="H136" s="88">
        <v>4.3383709158203878</v>
      </c>
      <c r="I136" s="88">
        <v>37.313227466291025</v>
      </c>
      <c r="J136" s="89">
        <v>1.9833865720324573</v>
      </c>
      <c r="K136" s="72"/>
    </row>
    <row r="137" spans="2:11" ht="20.25" customHeight="1">
      <c r="B137" s="85" t="s">
        <v>120</v>
      </c>
      <c r="C137" s="64">
        <v>2411</v>
      </c>
      <c r="D137" s="86">
        <v>3.3797574234757884E-2</v>
      </c>
      <c r="E137" s="86">
        <v>0.41679987765202342</v>
      </c>
      <c r="F137" s="86">
        <v>0.21763127024178169</v>
      </c>
      <c r="G137" s="87">
        <v>7.8730000000000002</v>
      </c>
      <c r="H137" s="88">
        <v>6.6172888300525168</v>
      </c>
      <c r="I137" s="88">
        <v>47.258621317623017</v>
      </c>
      <c r="J137" s="89">
        <v>2.0810549366761824</v>
      </c>
      <c r="K137" s="72"/>
    </row>
    <row r="138" spans="2:11" ht="20.25" customHeight="1">
      <c r="B138" s="85" t="s">
        <v>120</v>
      </c>
      <c r="C138" s="64">
        <v>2412</v>
      </c>
      <c r="D138" s="86">
        <v>3.4041452890094193E-2</v>
      </c>
      <c r="E138" s="86">
        <v>0.45097156168025077</v>
      </c>
      <c r="F138" s="86">
        <v>0.19710301637349725</v>
      </c>
      <c r="G138" s="87">
        <v>8.6791999999999998</v>
      </c>
      <c r="H138" s="88">
        <v>3.6713256951983362</v>
      </c>
      <c r="I138" s="88">
        <v>52.328355439568092</v>
      </c>
      <c r="J138" s="89">
        <v>1.977678546680568</v>
      </c>
      <c r="K138" s="72"/>
    </row>
    <row r="139" spans="2:11" ht="20.25" customHeight="1">
      <c r="B139" s="85" t="s">
        <v>120</v>
      </c>
      <c r="C139" s="64">
        <v>2501</v>
      </c>
      <c r="D139" s="86">
        <v>4.8190088205456491E-2</v>
      </c>
      <c r="E139" s="86">
        <v>0.42657739840995068</v>
      </c>
      <c r="F139" s="86">
        <v>0.19894771960002328</v>
      </c>
      <c r="G139" s="87">
        <v>9.1679999999999993</v>
      </c>
      <c r="H139" s="88">
        <v>0.35708565056414432</v>
      </c>
      <c r="I139" s="88">
        <v>47.747452704005589</v>
      </c>
      <c r="J139" s="89">
        <v>2.0533040330487098</v>
      </c>
      <c r="K139" s="72"/>
    </row>
    <row r="140" spans="2:11" ht="20.25" customHeight="1">
      <c r="B140" s="85" t="s">
        <v>120</v>
      </c>
      <c r="C140" s="64">
        <v>2502</v>
      </c>
      <c r="D140" s="86">
        <v>3.0367154018209021E-2</v>
      </c>
      <c r="E140" s="86">
        <v>0.44516051722472044</v>
      </c>
      <c r="F140" s="86">
        <v>0.18997369124769242</v>
      </c>
      <c r="G140" s="87">
        <v>8.8245000000000005</v>
      </c>
      <c r="H140" s="88">
        <v>0.31700019993655471</v>
      </c>
      <c r="I140" s="88">
        <v>19.314369324705797</v>
      </c>
      <c r="J140" s="89">
        <v>1.9349938770189952</v>
      </c>
      <c r="K140" s="72" t="s">
        <v>70</v>
      </c>
    </row>
    <row r="141" spans="2:11" ht="20.25" customHeight="1">
      <c r="B141" s="83" t="s">
        <v>125</v>
      </c>
      <c r="C141" s="82"/>
      <c r="D141" s="83"/>
      <c r="E141" s="83"/>
      <c r="F141" s="83"/>
      <c r="G141" s="83"/>
      <c r="H141" s="83"/>
      <c r="I141" s="83"/>
      <c r="J141" s="83"/>
      <c r="K141" s="82"/>
    </row>
    <row r="142" spans="2:11" ht="20.25" customHeight="1">
      <c r="B142" s="222" t="str">
        <f>C74</f>
        <v>521</v>
      </c>
      <c r="C142" s="53"/>
      <c r="D142" s="84">
        <f>(SUMIFS(D$85:D$140,$B$85:$B$140,$B142,$C$85:$C$140,MAX($C$85:$C$140))/SUMIFS(D$85:D$140,$B$85:$B$140,$B142,$C$85:$C$140,MAX($C$85:$C$140)-1))-1</f>
        <v>-0.37410750394506731</v>
      </c>
      <c r="E142" s="84">
        <f t="shared" ref="E142:J145" si="0">(SUMIFS(E$85:E$140,$B$85:$B$140,$B142,$C$85:$C$140,MAX($C$85:$C$140))/SUMIFS(E$85:E$140,$B$85:$B$140,$B142,$C$85:$C$140,MAX($C$85:$C$140)-1))-1</f>
        <v>-6.5480320228340494E-3</v>
      </c>
      <c r="F142" s="84">
        <f t="shared" si="0"/>
        <v>-0.16503191863908151</v>
      </c>
      <c r="G142" s="84">
        <f t="shared" si="0"/>
        <v>-0.33563724999165234</v>
      </c>
      <c r="H142" s="84">
        <f t="shared" si="0"/>
        <v>-0.91584868160976185</v>
      </c>
      <c r="I142" s="84">
        <f t="shared" si="0"/>
        <v>-0.70050226844057373</v>
      </c>
      <c r="J142" s="84">
        <f t="shared" si="0"/>
        <v>9.3485710540507139E-2</v>
      </c>
      <c r="K142" s="54"/>
    </row>
    <row r="143" spans="2:11" ht="20.25" customHeight="1">
      <c r="B143" s="41" t="str">
        <f>D74</f>
        <v>588</v>
      </c>
      <c r="C143" s="53"/>
      <c r="D143" s="84">
        <f t="shared" ref="D143:D145" si="1">(SUMIFS(D$85:D$140,$B$85:$B$140,$B143,$C$85:$C$140,MAX($C$85:$C$140))/SUMIFS(D$85:D$140,$B$85:$B$140,$B143,$C$85:$C$140,MAX($C$85:$C$140)-1))-1</f>
        <v>-8.3616726635719951E-2</v>
      </c>
      <c r="E143" s="84">
        <f t="shared" si="0"/>
        <v>1.3871664569654829E-2</v>
      </c>
      <c r="F143" s="84">
        <f t="shared" si="0"/>
        <v>3.3992939959672119E-2</v>
      </c>
      <c r="G143" s="84">
        <f t="shared" si="0"/>
        <v>8.483762037770437E-2</v>
      </c>
      <c r="H143" s="84">
        <f t="shared" si="0"/>
        <v>8.1828634410178624E-2</v>
      </c>
      <c r="I143" s="84">
        <f t="shared" si="0"/>
        <v>8.5201834104224217E-2</v>
      </c>
      <c r="J143" s="84">
        <f t="shared" si="0"/>
        <v>-1.70556374708144E-2</v>
      </c>
      <c r="K143" s="54"/>
    </row>
    <row r="144" spans="2:11" ht="20.25" customHeight="1">
      <c r="B144" s="41" t="str">
        <f>E74</f>
        <v>551</v>
      </c>
      <c r="C144" s="53"/>
      <c r="D144" s="84">
        <f t="shared" si="1"/>
        <v>-0.36851033905372232</v>
      </c>
      <c r="E144" s="84">
        <f t="shared" si="0"/>
        <v>7.5021491871256396E-2</v>
      </c>
      <c r="F144" s="84">
        <f t="shared" si="0"/>
        <v>3.9807481544395618E-2</v>
      </c>
      <c r="G144" s="84">
        <f t="shared" si="0"/>
        <v>-1.9596292805529214E-2</v>
      </c>
      <c r="H144" s="84">
        <f t="shared" si="0"/>
        <v>-4.0180521465805086E-2</v>
      </c>
      <c r="I144" s="84">
        <f t="shared" si="0"/>
        <v>-0.26112438250796888</v>
      </c>
      <c r="J144" s="84">
        <f t="shared" si="0"/>
        <v>1.2946321838307462E-3</v>
      </c>
      <c r="K144" s="54"/>
    </row>
    <row r="145" spans="2:11" ht="20.25" customHeight="1">
      <c r="B145" s="41" t="str">
        <f>F74</f>
        <v>586</v>
      </c>
      <c r="C145" s="53"/>
      <c r="D145" s="84">
        <f t="shared" si="1"/>
        <v>-0.36984647364122081</v>
      </c>
      <c r="E145" s="84">
        <f t="shared" si="0"/>
        <v>4.3563299143455581E-2</v>
      </c>
      <c r="F145" s="84">
        <f t="shared" si="0"/>
        <v>-4.5107470296079755E-2</v>
      </c>
      <c r="G145" s="84">
        <f t="shared" si="0"/>
        <v>-3.7467277486910922E-2</v>
      </c>
      <c r="H145" s="84">
        <f t="shared" si="0"/>
        <v>-0.11225724294510386</v>
      </c>
      <c r="I145" s="84">
        <f t="shared" si="0"/>
        <v>-0.59548901080778505</v>
      </c>
      <c r="J145" s="84">
        <f t="shared" si="0"/>
        <v>-5.7619404688963538E-2</v>
      </c>
      <c r="K145" s="54"/>
    </row>
    <row r="146" spans="2:11" ht="20.25" customHeight="1" thickBot="1"/>
    <row r="147" spans="2:11" ht="17.25" thickTop="1">
      <c r="B147" s="25" t="s">
        <v>51</v>
      </c>
      <c r="C147" s="25"/>
      <c r="D147" s="25"/>
      <c r="E147" s="25"/>
      <c r="F147" s="170" t="s">
        <v>77</v>
      </c>
      <c r="G147" s="42"/>
      <c r="H147" s="25"/>
      <c r="I147" s="25"/>
    </row>
    <row r="148" spans="2:11">
      <c r="B148" s="26" t="s">
        <v>33</v>
      </c>
      <c r="C148" s="26" t="s">
        <v>52</v>
      </c>
      <c r="D148" s="26"/>
      <c r="E148" s="26"/>
      <c r="F148" s="90" t="s">
        <v>78</v>
      </c>
      <c r="G148" s="43"/>
      <c r="H148" s="45" t="s">
        <v>81</v>
      </c>
      <c r="I148" s="45"/>
    </row>
    <row r="149" spans="2:11">
      <c r="B149" s="26" t="s">
        <v>34</v>
      </c>
      <c r="C149" s="26" t="s">
        <v>53</v>
      </c>
      <c r="D149" s="26"/>
      <c r="E149" s="26"/>
      <c r="F149" s="90" t="s">
        <v>79</v>
      </c>
      <c r="G149" s="43"/>
      <c r="H149" s="45" t="s">
        <v>82</v>
      </c>
      <c r="I149" s="45"/>
    </row>
    <row r="150" spans="2:11">
      <c r="B150" s="26" t="s">
        <v>4</v>
      </c>
      <c r="C150" s="26" t="s">
        <v>54</v>
      </c>
      <c r="D150" s="26"/>
      <c r="E150" s="26"/>
      <c r="F150" s="90" t="s">
        <v>80</v>
      </c>
      <c r="G150" s="43"/>
      <c r="H150" s="45" t="s">
        <v>83</v>
      </c>
      <c r="I150" s="45"/>
    </row>
    <row r="151" spans="2:11">
      <c r="B151" s="26" t="s">
        <v>5</v>
      </c>
      <c r="C151" s="26" t="s">
        <v>55</v>
      </c>
      <c r="D151" s="26"/>
      <c r="E151" s="26"/>
      <c r="F151" s="90" t="s">
        <v>87</v>
      </c>
      <c r="G151" s="43"/>
      <c r="H151" s="45" t="s">
        <v>84</v>
      </c>
      <c r="I151" s="45"/>
    </row>
    <row r="152" spans="2:11">
      <c r="B152" s="26" t="s">
        <v>56</v>
      </c>
      <c r="C152" s="26" t="s">
        <v>57</v>
      </c>
      <c r="D152" s="26"/>
      <c r="E152" s="26"/>
      <c r="F152" s="90" t="s">
        <v>88</v>
      </c>
      <c r="G152" s="43"/>
      <c r="H152" s="45" t="s">
        <v>85</v>
      </c>
      <c r="I152" s="45"/>
    </row>
    <row r="153" spans="2:11" ht="17.25" thickBot="1">
      <c r="B153" s="27" t="s">
        <v>58</v>
      </c>
      <c r="C153" s="27" t="s">
        <v>59</v>
      </c>
      <c r="D153" s="27"/>
      <c r="E153" s="27"/>
      <c r="F153" s="91" t="s">
        <v>89</v>
      </c>
      <c r="G153" s="44"/>
      <c r="H153" s="46" t="s">
        <v>86</v>
      </c>
      <c r="I153" s="46"/>
    </row>
    <row r="154" spans="2:11" ht="17.25" thickTop="1"/>
    <row r="155" spans="2:11" ht="6.75" customHeight="1"/>
  </sheetData>
  <mergeCells count="3">
    <mergeCell ref="O9:P9"/>
    <mergeCell ref="C4:D4"/>
    <mergeCell ref="C5:D5"/>
  </mergeCells>
  <phoneticPr fontId="3" type="noConversion"/>
  <conditionalFormatting sqref="B85:K88 B93:K102 B107:K139">
    <cfRule type="expression" dxfId="67" priority="12">
      <formula>$B85&lt;&gt;$B86</formula>
    </cfRule>
  </conditionalFormatting>
  <conditionalFormatting sqref="B89:K92">
    <cfRule type="expression" dxfId="66" priority="1">
      <formula>$B89&lt;&gt;$B95</formula>
    </cfRule>
  </conditionalFormatting>
  <conditionalFormatting sqref="B103:K106">
    <cfRule type="expression" dxfId="65" priority="80">
      <formula>$B103&lt;&gt;$B109</formula>
    </cfRule>
  </conditionalFormatting>
  <conditionalFormatting sqref="B140:K140">
    <cfRule type="expression" dxfId="64" priority="85">
      <formula>$B140&lt;&gt;#REF!</formula>
    </cfRule>
  </conditionalFormatting>
  <conditionalFormatting sqref="C75:K75">
    <cfRule type="containsText" dxfId="63" priority="13" operator="containsText" text="F">
      <formula>NOT(ISERROR(SEARCH("F",C75)))</formula>
    </cfRule>
    <cfRule type="containsText" dxfId="62" priority="14" operator="containsText" text="D">
      <formula>NOT(ISERROR(SEARCH("D",C75)))</formula>
    </cfRule>
    <cfRule type="containsText" dxfId="61" priority="15" operator="containsText" text="S">
      <formula>NOT(ISERROR(SEARCH("S",C75)))</formula>
    </cfRule>
    <cfRule type="containsText" dxfId="60" priority="16" operator="containsText" text="A">
      <formula>NOT(ISERROR(SEARCH("A",C75)))</formula>
    </cfRule>
  </conditionalFormatting>
  <conditionalFormatting sqref="D62:K62 D64:K65 D66:D71 D72:K73 D82:K82 D141:K141 K142:K145">
    <cfRule type="containsText" dxfId="59" priority="71" operator="containsText" text="악화">
      <formula>NOT(ISERROR(SEARCH("악화",D62)))</formula>
    </cfRule>
  </conditionalFormatting>
  <conditionalFormatting sqref="D62:K62 D64:K65 D72:K73 D82:K82 D141:K141 K142:K145 D66:D71">
    <cfRule type="containsText" dxfId="58" priority="70" operator="containsText" text="개선">
      <formula>NOT(ISERROR(SEARCH("개선",D62)))</formula>
    </cfRule>
  </conditionalFormatting>
  <conditionalFormatting sqref="G4:G5">
    <cfRule type="containsText" dxfId="57" priority="21" operator="containsText" text="S">
      <formula>NOT(ISERROR(SEARCH("S",G4)))</formula>
    </cfRule>
    <cfRule type="containsText" dxfId="56" priority="22" operator="containsText" text="A">
      <formula>NOT(ISERROR(SEARCH("A",G4)))</formula>
    </cfRule>
  </conditionalFormatting>
  <conditionalFormatting sqref="G5">
    <cfRule type="containsText" dxfId="55" priority="17" operator="containsText" text="F">
      <formula>NOT(ISERROR(SEARCH("F",G5)))</formula>
    </cfRule>
    <cfRule type="containsText" dxfId="54" priority="18" operator="containsText" text="D">
      <formula>NOT(ISERROR(SEARCH("D",G5)))</formula>
    </cfRule>
  </conditionalFormatting>
  <conditionalFormatting sqref="J26 K76:K1048576">
    <cfRule type="containsText" dxfId="53" priority="7" operator="containsText" text="D">
      <formula>NOT(ISERROR(SEARCH("D",J26)))</formula>
    </cfRule>
    <cfRule type="containsText" dxfId="52" priority="8" operator="containsText" text="F">
      <formula>NOT(ISERROR(SEARCH("F",J26)))</formula>
    </cfRule>
    <cfRule type="containsText" dxfId="51" priority="9" operator="containsText" text="S">
      <formula>NOT(ISERROR(SEARCH("S",J26)))</formula>
    </cfRule>
    <cfRule type="containsText" dxfId="50" priority="10" operator="containsText" text="A">
      <formula>NOT(ISERROR(SEARCH("A",J26)))</formula>
    </cfRule>
  </conditionalFormatting>
  <conditionalFormatting sqref="K1:K25">
    <cfRule type="containsText" dxfId="49" priority="3" operator="containsText" text="D">
      <formula>NOT(ISERROR(SEARCH("D",K1)))</formula>
    </cfRule>
    <cfRule type="containsText" dxfId="48" priority="4" operator="containsText" text="F">
      <formula>NOT(ISERROR(SEARCH("F",K1)))</formula>
    </cfRule>
    <cfRule type="containsText" dxfId="47" priority="5" operator="containsText" text="S">
      <formula>NOT(ISERROR(SEARCH("S",K1)))</formula>
    </cfRule>
    <cfRule type="containsText" dxfId="46" priority="6" operator="containsText" text="A">
      <formula>NOT(ISERROR(SEARCH("A",K1)))</formula>
    </cfRule>
  </conditionalFormatting>
  <conditionalFormatting sqref="K28:K32 K34:K74">
    <cfRule type="containsText" dxfId="45" priority="23" operator="containsText" text="D">
      <formula>NOT(ISERROR(SEARCH("D",K28)))</formula>
    </cfRule>
    <cfRule type="containsText" dxfId="44" priority="24" operator="containsText" text="F">
      <formula>NOT(ISERROR(SEARCH("F",K28)))</formula>
    </cfRule>
    <cfRule type="containsText" dxfId="43" priority="25" operator="containsText" text="S">
      <formula>NOT(ISERROR(SEARCH("S",K28)))</formula>
    </cfRule>
    <cfRule type="containsText" dxfId="42" priority="26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D142:J145</xm:sqref>
        </x14:conditionalFormatting>
        <x14:conditionalFormatting xmlns:xm="http://schemas.microsoft.com/office/excel/2006/main">
          <x14:cfRule type="iconSet" priority="11" id="{755FDC80-50A8-4D48-9E0A-6D5082D4FA7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152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140</v>
      </c>
      <c r="C4" s="136" t="s">
        <v>1</v>
      </c>
      <c r="D4" s="136" t="s">
        <v>10</v>
      </c>
      <c r="E4" s="137" t="s">
        <v>139</v>
      </c>
      <c r="F4" s="123" t="s">
        <v>45</v>
      </c>
      <c r="G4" s="147" t="s">
        <v>142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124</v>
      </c>
      <c r="BB4" t="s">
        <v>132</v>
      </c>
      <c r="BC4" t="s">
        <v>133</v>
      </c>
      <c r="BD4" t="s">
        <v>113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1" t="str">
        <f>W5</f>
        <v>성산여객</v>
      </c>
      <c r="B5" s="141" t="str">
        <f>V5</f>
        <v>521</v>
      </c>
      <c r="C5" s="142" t="str">
        <f>Y5</f>
        <v>71바7093</v>
      </c>
      <c r="D5" s="130" t="str">
        <f>Z5</f>
        <v>중형</v>
      </c>
      <c r="E5" s="126" t="str">
        <f>AZ5</f>
        <v>C</v>
      </c>
      <c r="F5" s="149">
        <f>G5/H5</f>
        <v>0.87230769230769223</v>
      </c>
      <c r="G5" s="150">
        <f>AE5</f>
        <v>2.2679999999999998</v>
      </c>
      <c r="H5" s="151">
        <f>AF5</f>
        <v>2.6</v>
      </c>
      <c r="I5" s="152">
        <f>AC5</f>
        <v>2002.0640000000001</v>
      </c>
      <c r="J5" s="153">
        <f>AI5/AH5</f>
        <v>2.1872539244927578E-2</v>
      </c>
      <c r="K5" s="153">
        <f>AJ5/AH5</f>
        <v>0.41621296553629783</v>
      </c>
      <c r="L5" s="153">
        <f>AK5/AC5</f>
        <v>0.18430979229435221</v>
      </c>
      <c r="M5" s="154">
        <f>AG5</f>
        <v>8.5510000000000002</v>
      </c>
      <c r="N5" s="155">
        <f>IF(AW5=0,AT5,"속도계이상")</f>
        <v>0</v>
      </c>
      <c r="O5" s="155">
        <f>IF(AW5=0,AU5,"속도계이상")</f>
        <v>4.1459999999999999</v>
      </c>
      <c r="P5" s="156">
        <f>AQ5/60</f>
        <v>0</v>
      </c>
      <c r="Q5" s="157">
        <f>AN5</f>
        <v>71</v>
      </c>
      <c r="R5" s="158">
        <f>AC5/(AH5-AI5-AJ5)</f>
        <v>24.485326511970413</v>
      </c>
      <c r="S5" s="143">
        <f>IF(AW5=0,AL5,"속도계이상")</f>
        <v>0</v>
      </c>
      <c r="T5" s="143">
        <f>IF(AW5=0,AM5,"속도계이상")</f>
        <v>83</v>
      </c>
      <c r="U5" t="s">
        <v>117</v>
      </c>
      <c r="V5" s="5" t="s">
        <v>118</v>
      </c>
      <c r="W5" t="s">
        <v>117</v>
      </c>
      <c r="X5" s="5" t="s">
        <v>118</v>
      </c>
      <c r="Y5" t="s">
        <v>293</v>
      </c>
      <c r="Z5" t="s">
        <v>169</v>
      </c>
      <c r="AA5" t="s">
        <v>48</v>
      </c>
      <c r="AB5">
        <v>518</v>
      </c>
      <c r="AC5" s="1">
        <v>2002.0640000000001</v>
      </c>
      <c r="AD5" s="1">
        <v>882.88</v>
      </c>
      <c r="AE5" s="28">
        <v>2.2679999999999998</v>
      </c>
      <c r="AF5">
        <v>2.6</v>
      </c>
      <c r="AG5">
        <v>8.5510000000000002</v>
      </c>
      <c r="AH5">
        <v>145.51300900000001</v>
      </c>
      <c r="AI5">
        <v>3.1827390000000002</v>
      </c>
      <c r="AJ5">
        <v>60.564400999999997</v>
      </c>
      <c r="AK5">
        <v>369</v>
      </c>
      <c r="AL5">
        <v>0</v>
      </c>
      <c r="AM5">
        <v>83</v>
      </c>
      <c r="AN5">
        <v>71</v>
      </c>
      <c r="AO5">
        <v>13.758659</v>
      </c>
      <c r="AP5">
        <v>814</v>
      </c>
      <c r="AQ5">
        <v>0</v>
      </c>
      <c r="AR5">
        <v>90</v>
      </c>
      <c r="AS5">
        <v>31629</v>
      </c>
      <c r="AT5">
        <v>0</v>
      </c>
      <c r="AU5">
        <v>4.1459999999999999</v>
      </c>
      <c r="AV5">
        <v>17640</v>
      </c>
      <c r="AW5">
        <v>0</v>
      </c>
      <c r="AX5" s="29">
        <v>0.48</v>
      </c>
      <c r="AY5">
        <v>0.87230769230769223</v>
      </c>
      <c r="AZ5" t="s">
        <v>69</v>
      </c>
      <c r="BA5" t="s">
        <v>184</v>
      </c>
      <c r="BB5">
        <v>3</v>
      </c>
      <c r="BC5" t="s">
        <v>323</v>
      </c>
      <c r="BD5">
        <v>6</v>
      </c>
      <c r="BE5">
        <v>9068.4470000000001</v>
      </c>
      <c r="BF5">
        <v>0.22077253139374362</v>
      </c>
      <c r="BG5">
        <v>0.19258157738500403</v>
      </c>
      <c r="BH5">
        <v>45444.286999999997</v>
      </c>
      <c r="BI5">
        <v>4.4055350675872643E-2</v>
      </c>
      <c r="BJ5">
        <v>3.8429821281876594E-2</v>
      </c>
      <c r="BK5">
        <v>1</v>
      </c>
      <c r="BL5" t="s">
        <v>283</v>
      </c>
      <c r="BM5" t="s">
        <v>284</v>
      </c>
      <c r="BN5" t="s">
        <v>283</v>
      </c>
    </row>
    <row r="6" spans="1:66">
      <c r="A6" s="138" t="str">
        <f t="shared" ref="A6:A7" si="0">W6</f>
        <v>성산여객</v>
      </c>
      <c r="B6" s="138" t="str">
        <f t="shared" ref="B6:B7" si="1">V6</f>
        <v>521</v>
      </c>
      <c r="C6" s="139" t="str">
        <f t="shared" ref="C6:C7" si="2">Y6</f>
        <v>71바7501</v>
      </c>
      <c r="D6" s="113" t="str">
        <f t="shared" ref="D6:D7" si="3">Z6</f>
        <v>중형</v>
      </c>
      <c r="E6" s="109" t="str">
        <f>AZ6</f>
        <v>C</v>
      </c>
      <c r="F6" s="159">
        <f>G6/H6</f>
        <v>0.88571428571428579</v>
      </c>
      <c r="G6" s="160">
        <f>AE6</f>
        <v>2.48</v>
      </c>
      <c r="H6" s="161">
        <f>AF6</f>
        <v>2.8</v>
      </c>
      <c r="I6" s="162">
        <f t="shared" ref="I6:I7" si="4">AC6</f>
        <v>1502.393</v>
      </c>
      <c r="J6" s="163">
        <f t="shared" ref="J6:J7" si="5">AI6/AH6</f>
        <v>1.7953470559311069E-2</v>
      </c>
      <c r="K6" s="163">
        <f t="shared" ref="K6:K7" si="6">AJ6/AH6</f>
        <v>0.44321588016061531</v>
      </c>
      <c r="L6" s="163">
        <f t="shared" ref="L6:L7" si="7">AK6/AC6</f>
        <v>0.16640120128355229</v>
      </c>
      <c r="M6" s="164">
        <f t="shared" ref="M6:M7" si="8">AG6</f>
        <v>6.665</v>
      </c>
      <c r="N6" s="165">
        <f t="shared" ref="N6:N7" si="9">IF(AW6=0,AT6,"속도계이상")</f>
        <v>0</v>
      </c>
      <c r="O6" s="165">
        <f t="shared" ref="O6:O7" si="10">IF(AW6=0,AU6,"속도계이상")</f>
        <v>5.1920000000000002</v>
      </c>
      <c r="P6" s="166">
        <f t="shared" ref="P6:P7" si="11">AQ6/60</f>
        <v>0</v>
      </c>
      <c r="Q6" s="167">
        <f t="shared" ref="Q6:Q7" si="12">AN6</f>
        <v>77</v>
      </c>
      <c r="R6" s="168">
        <f t="shared" ref="R6:R7" si="13">AC6/(AH6-AI6-AJ6)</f>
        <v>25.106470714963564</v>
      </c>
      <c r="S6" s="140">
        <f t="shared" ref="S6:S7" si="14">IF(AW6=0,AL6,"속도계이상")</f>
        <v>0</v>
      </c>
      <c r="T6" s="140">
        <f t="shared" ref="T6:T7" si="15">IF(AW6=0,AM6,"속도계이상")</f>
        <v>78</v>
      </c>
      <c r="U6" t="s">
        <v>117</v>
      </c>
      <c r="V6" s="5" t="s">
        <v>118</v>
      </c>
      <c r="W6" t="s">
        <v>117</v>
      </c>
      <c r="X6" s="5" t="s">
        <v>118</v>
      </c>
      <c r="Y6" t="s">
        <v>207</v>
      </c>
      <c r="Z6" t="s">
        <v>169</v>
      </c>
      <c r="AA6" t="s">
        <v>171</v>
      </c>
      <c r="AB6">
        <v>518</v>
      </c>
      <c r="AC6" s="1">
        <v>1502.393</v>
      </c>
      <c r="AD6" s="1">
        <v>605.73099999999999</v>
      </c>
      <c r="AE6" s="28">
        <v>2.48</v>
      </c>
      <c r="AF6">
        <v>2.8</v>
      </c>
      <c r="AG6">
        <v>6.665</v>
      </c>
      <c r="AH6">
        <v>111.056912</v>
      </c>
      <c r="AI6">
        <v>1.993857</v>
      </c>
      <c r="AJ6">
        <v>49.222186999999998</v>
      </c>
      <c r="AK6">
        <v>250</v>
      </c>
      <c r="AL6">
        <v>0</v>
      </c>
      <c r="AM6">
        <v>78</v>
      </c>
      <c r="AN6">
        <v>77</v>
      </c>
      <c r="AO6">
        <v>13.528135000000001</v>
      </c>
      <c r="AP6">
        <v>833.1</v>
      </c>
      <c r="AQ6">
        <v>0</v>
      </c>
      <c r="AR6">
        <v>77</v>
      </c>
      <c r="AS6">
        <v>45544</v>
      </c>
      <c r="AT6">
        <v>0</v>
      </c>
      <c r="AU6">
        <v>5.1920000000000002</v>
      </c>
      <c r="AV6">
        <v>12724</v>
      </c>
      <c r="AW6">
        <v>0</v>
      </c>
      <c r="AX6" s="29">
        <v>0.45</v>
      </c>
      <c r="AY6">
        <v>0.88571428571428579</v>
      </c>
      <c r="AZ6" t="s">
        <v>69</v>
      </c>
      <c r="BA6" t="s">
        <v>184</v>
      </c>
      <c r="BB6">
        <v>1</v>
      </c>
      <c r="BC6" t="s">
        <v>205</v>
      </c>
      <c r="BD6">
        <v>6</v>
      </c>
      <c r="BE6">
        <v>9068.4470000000001</v>
      </c>
      <c r="BF6">
        <v>0.1656725787778216</v>
      </c>
      <c r="BG6">
        <v>0.146738569774642</v>
      </c>
      <c r="BH6">
        <v>45444.286999999997</v>
      </c>
      <c r="BI6">
        <v>3.3060107203354297E-2</v>
      </c>
      <c r="BJ6">
        <v>2.9281809237256665E-2</v>
      </c>
      <c r="BK6">
        <v>1</v>
      </c>
      <c r="BL6" t="s">
        <v>68</v>
      </c>
      <c r="BM6">
        <v>-1</v>
      </c>
      <c r="BN6" t="s">
        <v>189</v>
      </c>
    </row>
    <row r="7" spans="1:66">
      <c r="A7" s="141" t="str">
        <f t="shared" si="0"/>
        <v>성산여객</v>
      </c>
      <c r="B7" s="141" t="str">
        <f t="shared" si="1"/>
        <v>521</v>
      </c>
      <c r="C7" s="142" t="str">
        <f t="shared" si="2"/>
        <v>71바7505</v>
      </c>
      <c r="D7" s="130" t="str">
        <f t="shared" si="3"/>
        <v>중형</v>
      </c>
      <c r="E7" s="126" t="str">
        <f t="shared" ref="E7:E19" si="16">AZ7</f>
        <v>C</v>
      </c>
      <c r="F7" s="149">
        <f t="shared" ref="F7:F19" si="17">G7/H7</f>
        <v>0.87448275862068969</v>
      </c>
      <c r="G7" s="150">
        <f t="shared" ref="G7:G19" si="18">AE7</f>
        <v>2.536</v>
      </c>
      <c r="H7" s="151">
        <f t="shared" ref="H7:H19" si="19">AF7</f>
        <v>2.9</v>
      </c>
      <c r="I7" s="152">
        <f t="shared" si="4"/>
        <v>1894.443</v>
      </c>
      <c r="J7" s="153">
        <f t="shared" si="5"/>
        <v>5.5019208265562461E-2</v>
      </c>
      <c r="K7" s="153">
        <f t="shared" si="6"/>
        <v>0.4881790153567761</v>
      </c>
      <c r="L7" s="153">
        <f t="shared" si="7"/>
        <v>0.21589459276420564</v>
      </c>
      <c r="M7" s="154">
        <f t="shared" si="8"/>
        <v>8.7080000000000002</v>
      </c>
      <c r="N7" s="155" t="str">
        <f t="shared" si="9"/>
        <v>속도계이상</v>
      </c>
      <c r="O7" s="155" t="str">
        <f t="shared" si="10"/>
        <v>속도계이상</v>
      </c>
      <c r="P7" s="156">
        <f t="shared" si="11"/>
        <v>0</v>
      </c>
      <c r="Q7" s="157">
        <f t="shared" si="12"/>
        <v>130</v>
      </c>
      <c r="R7" s="158">
        <f t="shared" si="13"/>
        <v>24.137800984627656</v>
      </c>
      <c r="S7" s="143" t="str">
        <f t="shared" si="14"/>
        <v>속도계이상</v>
      </c>
      <c r="T7" s="143" t="str">
        <f t="shared" si="15"/>
        <v>속도계이상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185</v>
      </c>
      <c r="Z7" s="4" t="s">
        <v>169</v>
      </c>
      <c r="AA7" s="4" t="s">
        <v>171</v>
      </c>
      <c r="AB7" s="4">
        <v>518</v>
      </c>
      <c r="AC7" s="4">
        <v>1894.443</v>
      </c>
      <c r="AD7" s="4">
        <v>747.05899999999997</v>
      </c>
      <c r="AE7" s="4">
        <v>2.536</v>
      </c>
      <c r="AF7" s="4">
        <v>2.9</v>
      </c>
      <c r="AG7" s="4">
        <v>8.7080000000000002</v>
      </c>
      <c r="AH7" s="4">
        <v>171.81301400000001</v>
      </c>
      <c r="AI7" s="4">
        <v>9.4530159999999999</v>
      </c>
      <c r="AJ7" s="4">
        <v>83.875507999999996</v>
      </c>
      <c r="AK7" s="4">
        <v>409</v>
      </c>
      <c r="AL7" s="4">
        <v>2321</v>
      </c>
      <c r="AM7" s="4">
        <v>424</v>
      </c>
      <c r="AN7" s="4">
        <v>130</v>
      </c>
      <c r="AO7" s="4">
        <v>11.02619</v>
      </c>
      <c r="AP7" s="4">
        <v>1873.9</v>
      </c>
      <c r="AQ7" s="4">
        <v>0</v>
      </c>
      <c r="AR7" s="4">
        <v>85</v>
      </c>
      <c r="AS7" s="4">
        <v>25715</v>
      </c>
      <c r="AT7" s="4">
        <v>122.51600000000001</v>
      </c>
      <c r="AU7" s="4">
        <v>22.381</v>
      </c>
      <c r="AV7" s="4">
        <v>19090</v>
      </c>
      <c r="AW7" s="4">
        <v>17</v>
      </c>
      <c r="AX7" s="30">
        <v>0.55000000000000004</v>
      </c>
      <c r="AY7">
        <v>0.87448275862068969</v>
      </c>
      <c r="AZ7" t="s">
        <v>69</v>
      </c>
      <c r="BA7" t="s">
        <v>184</v>
      </c>
      <c r="BB7">
        <v>2</v>
      </c>
      <c r="BC7" t="s">
        <v>302</v>
      </c>
      <c r="BD7">
        <v>5</v>
      </c>
      <c r="BE7">
        <v>9068.4470000000001</v>
      </c>
      <c r="BF7">
        <v>0.20890489849033689</v>
      </c>
      <c r="BG7">
        <v>0.18268373192120496</v>
      </c>
      <c r="BH7">
        <v>45444.286999999997</v>
      </c>
      <c r="BI7">
        <v>4.1687154207084381E-2</v>
      </c>
      <c r="BJ7">
        <v>3.6454697610057242E-2</v>
      </c>
      <c r="BK7">
        <v>1</v>
      </c>
      <c r="BL7" t="s">
        <v>68</v>
      </c>
      <c r="BM7">
        <v>-1</v>
      </c>
      <c r="BN7" t="s">
        <v>189</v>
      </c>
    </row>
    <row r="8" spans="1:66">
      <c r="A8" s="138" t="str">
        <f t="shared" ref="A8:A19" si="20">W8</f>
        <v>성산여객</v>
      </c>
      <c r="B8" s="138" t="str">
        <f t="shared" ref="B8:B19" si="21">V8</f>
        <v>521</v>
      </c>
      <c r="C8" s="139" t="str">
        <f t="shared" ref="C8:C19" si="22">Y8</f>
        <v>71바7510</v>
      </c>
      <c r="D8" s="113" t="str">
        <f t="shared" ref="D8:D19" si="23">Z8</f>
        <v>중형</v>
      </c>
      <c r="E8" s="109" t="str">
        <f t="shared" si="16"/>
        <v>A</v>
      </c>
      <c r="F8" s="159">
        <f t="shared" si="17"/>
        <v>0.97206896551724142</v>
      </c>
      <c r="G8" s="160">
        <f t="shared" si="18"/>
        <v>2.819</v>
      </c>
      <c r="H8" s="161">
        <f t="shared" si="19"/>
        <v>2.9</v>
      </c>
      <c r="I8" s="162">
        <f t="shared" ref="I8:I19" si="24">AC8</f>
        <v>3669.547</v>
      </c>
      <c r="J8" s="163">
        <f t="shared" ref="J8:J19" si="25">AI8/AH8</f>
        <v>2.1735285108845849E-2</v>
      </c>
      <c r="K8" s="163">
        <f t="shared" ref="K8:K19" si="26">AJ8/AH8</f>
        <v>0.41086832544837182</v>
      </c>
      <c r="L8" s="163">
        <f t="shared" ref="L8:L19" si="27">AK8/AC8</f>
        <v>0.12590109896398657</v>
      </c>
      <c r="M8" s="164">
        <f t="shared" ref="M8:M19" si="28">AG8</f>
        <v>4.681</v>
      </c>
      <c r="N8" s="165">
        <f t="shared" ref="N8:N19" si="29">IF(AW8=0,AT8,"속도계이상")</f>
        <v>5.5E-2</v>
      </c>
      <c r="O8" s="165">
        <f t="shared" ref="O8:O19" si="30">IF(AW8=0,AU8,"속도계이상")</f>
        <v>2.6160000000000001</v>
      </c>
      <c r="P8" s="166">
        <f t="shared" ref="P8:P19" si="31">AQ8/60</f>
        <v>0</v>
      </c>
      <c r="Q8" s="167">
        <f t="shared" ref="Q8:Q19" si="32">AN8</f>
        <v>74</v>
      </c>
      <c r="R8" s="168">
        <f t="shared" ref="R8:R19" si="33">AC8/(AH8-AI8-AJ8)</f>
        <v>24.387130419167839</v>
      </c>
      <c r="S8" s="140">
        <f t="shared" ref="S8:S19" si="34">IF(AW8=0,AL8,"속도계이상")</f>
        <v>2</v>
      </c>
      <c r="T8" s="140">
        <f t="shared" ref="T8:T19" si="35">IF(AW8=0,AM8,"속도계이상")</f>
        <v>96</v>
      </c>
      <c r="U8" t="s">
        <v>117</v>
      </c>
      <c r="V8" s="5" t="s">
        <v>118</v>
      </c>
      <c r="W8" t="s">
        <v>117</v>
      </c>
      <c r="X8" s="5" t="s">
        <v>118</v>
      </c>
      <c r="Y8" t="s">
        <v>265</v>
      </c>
      <c r="Z8" t="s">
        <v>169</v>
      </c>
      <c r="AA8" t="s">
        <v>171</v>
      </c>
      <c r="AB8">
        <v>518</v>
      </c>
      <c r="AC8" s="1">
        <v>3669.547</v>
      </c>
      <c r="AD8" s="1">
        <v>1301.8030000000001</v>
      </c>
      <c r="AE8" s="28">
        <v>2.819</v>
      </c>
      <c r="AF8">
        <v>2.9</v>
      </c>
      <c r="AG8">
        <v>4.681</v>
      </c>
      <c r="AH8">
        <v>265.19491099999999</v>
      </c>
      <c r="AI8">
        <v>5.764087</v>
      </c>
      <c r="AJ8">
        <v>108.960189</v>
      </c>
      <c r="AK8">
        <v>462</v>
      </c>
      <c r="AL8">
        <v>2</v>
      </c>
      <c r="AM8">
        <v>96</v>
      </c>
      <c r="AN8">
        <v>74</v>
      </c>
      <c r="AO8">
        <v>13.837168999999999</v>
      </c>
      <c r="AP8">
        <v>607.6</v>
      </c>
      <c r="AQ8">
        <v>0</v>
      </c>
      <c r="AR8">
        <v>143</v>
      </c>
      <c r="AS8">
        <v>63212</v>
      </c>
      <c r="AT8">
        <v>5.5E-2</v>
      </c>
      <c r="AU8">
        <v>2.6160000000000001</v>
      </c>
      <c r="AV8">
        <v>31338</v>
      </c>
      <c r="AW8">
        <v>0</v>
      </c>
      <c r="AX8" s="29">
        <v>0.45</v>
      </c>
      <c r="AY8">
        <v>0.97206896551724142</v>
      </c>
      <c r="AZ8" t="s">
        <v>66</v>
      </c>
      <c r="BA8" t="s">
        <v>184</v>
      </c>
      <c r="BB8">
        <v>1</v>
      </c>
      <c r="BC8" t="s">
        <v>288</v>
      </c>
      <c r="BD8">
        <v>7</v>
      </c>
      <c r="BE8">
        <v>9068.4470000000001</v>
      </c>
      <c r="BF8">
        <v>0.40464999133809793</v>
      </c>
      <c r="BG8">
        <v>0.39334769847658557</v>
      </c>
      <c r="BH8">
        <v>45444.286999999997</v>
      </c>
      <c r="BI8">
        <v>8.074825775129886E-2</v>
      </c>
      <c r="BJ8">
        <v>7.8492875379624655E-2</v>
      </c>
      <c r="BK8">
        <v>1</v>
      </c>
      <c r="BL8" t="s">
        <v>283</v>
      </c>
      <c r="BM8" t="s">
        <v>284</v>
      </c>
      <c r="BN8" t="s">
        <v>283</v>
      </c>
    </row>
    <row r="9" spans="1:66">
      <c r="A9" s="141" t="str">
        <f t="shared" si="20"/>
        <v>성산여객</v>
      </c>
      <c r="B9" s="141" t="str">
        <f t="shared" si="21"/>
        <v>551</v>
      </c>
      <c r="C9" s="142" t="str">
        <f t="shared" si="22"/>
        <v>71바7051</v>
      </c>
      <c r="D9" s="130" t="str">
        <f t="shared" si="23"/>
        <v>중형</v>
      </c>
      <c r="E9" s="126" t="str">
        <f t="shared" si="16"/>
        <v>F</v>
      </c>
      <c r="F9" s="149">
        <f t="shared" si="17"/>
        <v>0.75880000000000003</v>
      </c>
      <c r="G9" s="150">
        <f t="shared" si="18"/>
        <v>1.897</v>
      </c>
      <c r="H9" s="151">
        <f t="shared" si="19"/>
        <v>2.5</v>
      </c>
      <c r="I9" s="152">
        <f t="shared" si="24"/>
        <v>3759.395</v>
      </c>
      <c r="J9" s="153">
        <f t="shared" si="25"/>
        <v>4.0967582602592201E-2</v>
      </c>
      <c r="K9" s="153">
        <f t="shared" si="26"/>
        <v>0.47852268185932834</v>
      </c>
      <c r="L9" s="153">
        <f t="shared" si="27"/>
        <v>0.20109618701945392</v>
      </c>
      <c r="M9" s="154">
        <f t="shared" si="28"/>
        <v>11.492000000000001</v>
      </c>
      <c r="N9" s="155">
        <f t="shared" si="29"/>
        <v>1.49</v>
      </c>
      <c r="O9" s="155">
        <f t="shared" si="30"/>
        <v>14.391</v>
      </c>
      <c r="P9" s="156">
        <f t="shared" si="31"/>
        <v>0</v>
      </c>
      <c r="Q9" s="157">
        <f t="shared" si="32"/>
        <v>68</v>
      </c>
      <c r="R9" s="158">
        <f t="shared" si="33"/>
        <v>19.814526843027259</v>
      </c>
      <c r="S9" s="143">
        <f t="shared" si="34"/>
        <v>56</v>
      </c>
      <c r="T9" s="143">
        <f t="shared" si="35"/>
        <v>541</v>
      </c>
      <c r="U9" t="s">
        <v>117</v>
      </c>
      <c r="V9" s="5" t="s">
        <v>119</v>
      </c>
      <c r="W9" t="s">
        <v>117</v>
      </c>
      <c r="X9" s="5" t="s">
        <v>119</v>
      </c>
      <c r="Y9" t="s">
        <v>175</v>
      </c>
      <c r="Z9" t="s">
        <v>169</v>
      </c>
      <c r="AA9" t="s">
        <v>48</v>
      </c>
      <c r="AB9">
        <v>518</v>
      </c>
      <c r="AC9" s="1">
        <v>3759.395</v>
      </c>
      <c r="AD9" s="1">
        <v>1982.0889999999999</v>
      </c>
      <c r="AE9" s="28">
        <v>1.897</v>
      </c>
      <c r="AF9">
        <v>2.5</v>
      </c>
      <c r="AG9">
        <v>11.492000000000001</v>
      </c>
      <c r="AH9">
        <v>394.84992699999998</v>
      </c>
      <c r="AI9">
        <v>16.176047000000001</v>
      </c>
      <c r="AJ9">
        <v>188.94464600000001</v>
      </c>
      <c r="AK9">
        <v>756</v>
      </c>
      <c r="AL9">
        <v>56</v>
      </c>
      <c r="AM9">
        <v>541</v>
      </c>
      <c r="AN9">
        <v>68</v>
      </c>
      <c r="AO9">
        <v>9.5210729999999995</v>
      </c>
      <c r="AP9">
        <v>19.2</v>
      </c>
      <c r="AQ9">
        <v>0</v>
      </c>
      <c r="AR9">
        <v>160</v>
      </c>
      <c r="AS9">
        <v>152651</v>
      </c>
      <c r="AT9">
        <v>1.49</v>
      </c>
      <c r="AU9">
        <v>14.391</v>
      </c>
      <c r="AV9">
        <v>0</v>
      </c>
      <c r="AW9">
        <v>0</v>
      </c>
      <c r="AX9" s="29">
        <v>0.59</v>
      </c>
      <c r="AY9">
        <v>0.75880000000000003</v>
      </c>
      <c r="AZ9" t="s">
        <v>70</v>
      </c>
      <c r="BA9" t="s">
        <v>186</v>
      </c>
      <c r="BB9">
        <v>2</v>
      </c>
      <c r="BC9" t="s">
        <v>296</v>
      </c>
      <c r="BD9">
        <v>1</v>
      </c>
      <c r="BE9">
        <v>5176.866</v>
      </c>
      <c r="BF9">
        <v>0.72619129025166962</v>
      </c>
      <c r="BG9">
        <v>0.55103395104296693</v>
      </c>
      <c r="BH9">
        <v>45444.286999999997</v>
      </c>
      <c r="BI9">
        <v>8.2725359955586941E-2</v>
      </c>
      <c r="BJ9">
        <v>6.277200313429937E-2</v>
      </c>
      <c r="BK9">
        <v>1</v>
      </c>
      <c r="BL9" t="s">
        <v>70</v>
      </c>
      <c r="BM9">
        <v>0</v>
      </c>
      <c r="BN9" t="s">
        <v>191</v>
      </c>
    </row>
    <row r="10" spans="1:66">
      <c r="A10" s="138" t="str">
        <f t="shared" si="20"/>
        <v>성산여객</v>
      </c>
      <c r="B10" s="138" t="str">
        <f t="shared" si="21"/>
        <v>551</v>
      </c>
      <c r="C10" s="139" t="str">
        <f t="shared" si="22"/>
        <v>71바7054</v>
      </c>
      <c r="D10" s="113" t="str">
        <f t="shared" si="23"/>
        <v>중형</v>
      </c>
      <c r="E10" s="109" t="str">
        <f t="shared" si="16"/>
        <v>F</v>
      </c>
      <c r="F10" s="159">
        <f t="shared" si="17"/>
        <v>0.78785714285714292</v>
      </c>
      <c r="G10" s="160">
        <f t="shared" si="18"/>
        <v>2.206</v>
      </c>
      <c r="H10" s="161">
        <f t="shared" si="19"/>
        <v>2.8</v>
      </c>
      <c r="I10" s="162">
        <f t="shared" si="24"/>
        <v>560.49800000000005</v>
      </c>
      <c r="J10" s="163">
        <f t="shared" si="25"/>
        <v>7.4744152481838355E-2</v>
      </c>
      <c r="K10" s="163">
        <f t="shared" si="26"/>
        <v>0.45541156244624603</v>
      </c>
      <c r="L10" s="163">
        <f t="shared" si="27"/>
        <v>0.16057149178052374</v>
      </c>
      <c r="M10" s="164">
        <f t="shared" si="28"/>
        <v>6.5339999999999998</v>
      </c>
      <c r="N10" s="165">
        <f t="shared" si="29"/>
        <v>0</v>
      </c>
      <c r="O10" s="165">
        <f t="shared" si="30"/>
        <v>3.9249999999999998</v>
      </c>
      <c r="P10" s="166">
        <f t="shared" si="31"/>
        <v>0</v>
      </c>
      <c r="Q10" s="167">
        <f t="shared" si="32"/>
        <v>61</v>
      </c>
      <c r="R10" s="168">
        <f t="shared" si="33"/>
        <v>20.729533506904815</v>
      </c>
      <c r="S10" s="140">
        <f t="shared" si="34"/>
        <v>0</v>
      </c>
      <c r="T10" s="140">
        <f t="shared" si="35"/>
        <v>22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231</v>
      </c>
      <c r="Z10" s="4" t="s">
        <v>169</v>
      </c>
      <c r="AA10" s="4" t="s">
        <v>171</v>
      </c>
      <c r="AB10" s="4">
        <v>518</v>
      </c>
      <c r="AC10" s="4">
        <v>560.49800000000005</v>
      </c>
      <c r="AD10" s="4">
        <v>254.13499999999999</v>
      </c>
      <c r="AE10" s="4">
        <v>2.206</v>
      </c>
      <c r="AF10" s="4">
        <v>2.8</v>
      </c>
      <c r="AG10" s="4">
        <v>6.5339999999999998</v>
      </c>
      <c r="AH10" s="4">
        <v>57.548046999999997</v>
      </c>
      <c r="AI10" s="4">
        <v>4.30138</v>
      </c>
      <c r="AJ10" s="4">
        <v>26.208046</v>
      </c>
      <c r="AK10" s="4">
        <v>90</v>
      </c>
      <c r="AL10" s="4">
        <v>0</v>
      </c>
      <c r="AM10" s="4">
        <v>22</v>
      </c>
      <c r="AN10" s="4">
        <v>61</v>
      </c>
      <c r="AO10" s="4">
        <v>9.7396519999999995</v>
      </c>
      <c r="AP10" s="4">
        <v>0</v>
      </c>
      <c r="AQ10" s="4">
        <v>0</v>
      </c>
      <c r="AR10" s="4">
        <v>23</v>
      </c>
      <c r="AS10" s="4">
        <v>20576</v>
      </c>
      <c r="AT10" s="4">
        <v>0</v>
      </c>
      <c r="AU10" s="4">
        <v>3.9249999999999998</v>
      </c>
      <c r="AV10" s="4">
        <v>276</v>
      </c>
      <c r="AW10" s="4">
        <v>0</v>
      </c>
      <c r="AX10" s="30">
        <v>0.48</v>
      </c>
      <c r="AY10">
        <v>0.78785714285714292</v>
      </c>
      <c r="AZ10" t="s">
        <v>70</v>
      </c>
      <c r="BA10" t="s">
        <v>186</v>
      </c>
      <c r="BB10">
        <v>1</v>
      </c>
      <c r="BC10" t="s">
        <v>187</v>
      </c>
      <c r="BD10">
        <v>1</v>
      </c>
      <c r="BE10">
        <v>5176.866</v>
      </c>
      <c r="BF10">
        <v>0.10826975239459551</v>
      </c>
      <c r="BG10">
        <v>8.5301097779456325E-2</v>
      </c>
      <c r="BH10">
        <v>45444.286999999997</v>
      </c>
      <c r="BI10">
        <v>1.2333739552344613E-2</v>
      </c>
      <c r="BJ10">
        <v>9.7172248044543642E-3</v>
      </c>
      <c r="BK10">
        <v>1</v>
      </c>
      <c r="BL10" t="s">
        <v>67</v>
      </c>
      <c r="BM10">
        <v>-1</v>
      </c>
      <c r="BN10" t="s">
        <v>189</v>
      </c>
    </row>
    <row r="11" spans="1:66">
      <c r="A11" s="141" t="str">
        <f t="shared" si="20"/>
        <v>성산여객</v>
      </c>
      <c r="B11" s="141" t="str">
        <f t="shared" si="21"/>
        <v>551</v>
      </c>
      <c r="C11" s="142" t="str">
        <f t="shared" si="22"/>
        <v>71바7058</v>
      </c>
      <c r="D11" s="130" t="str">
        <f t="shared" si="23"/>
        <v>중형</v>
      </c>
      <c r="E11" s="126" t="str">
        <f t="shared" si="16"/>
        <v>F</v>
      </c>
      <c r="F11" s="149">
        <f t="shared" si="17"/>
        <v>0.75642857142857145</v>
      </c>
      <c r="G11" s="150">
        <f t="shared" si="18"/>
        <v>2.1179999999999999</v>
      </c>
      <c r="H11" s="151">
        <f t="shared" si="19"/>
        <v>2.8</v>
      </c>
      <c r="I11" s="152">
        <f t="shared" si="24"/>
        <v>856.97299999999996</v>
      </c>
      <c r="J11" s="153">
        <f t="shared" si="25"/>
        <v>1.3434463135763403E-2</v>
      </c>
      <c r="K11" s="153">
        <f t="shared" si="26"/>
        <v>0.53557357233052694</v>
      </c>
      <c r="L11" s="153">
        <f t="shared" si="27"/>
        <v>0.1773684818541541</v>
      </c>
      <c r="M11" s="154">
        <f t="shared" si="28"/>
        <v>6.9390000000000001</v>
      </c>
      <c r="N11" s="155">
        <f t="shared" si="29"/>
        <v>0.35</v>
      </c>
      <c r="O11" s="155">
        <f t="shared" si="30"/>
        <v>10.269</v>
      </c>
      <c r="P11" s="156">
        <f t="shared" si="31"/>
        <v>0</v>
      </c>
      <c r="Q11" s="157">
        <f t="shared" si="32"/>
        <v>67</v>
      </c>
      <c r="R11" s="158">
        <f t="shared" si="33"/>
        <v>20.504604302025445</v>
      </c>
      <c r="S11" s="143">
        <f t="shared" si="34"/>
        <v>3</v>
      </c>
      <c r="T11" s="143">
        <f t="shared" si="35"/>
        <v>88</v>
      </c>
      <c r="U11" t="s">
        <v>117</v>
      </c>
      <c r="V11" s="5" t="s">
        <v>119</v>
      </c>
      <c r="W11" t="s">
        <v>117</v>
      </c>
      <c r="X11" s="5" t="s">
        <v>119</v>
      </c>
      <c r="Y11" t="s">
        <v>272</v>
      </c>
      <c r="Z11" t="s">
        <v>169</v>
      </c>
      <c r="AA11" t="s">
        <v>171</v>
      </c>
      <c r="AB11">
        <v>518</v>
      </c>
      <c r="AC11" s="1">
        <v>856.97299999999996</v>
      </c>
      <c r="AD11" s="1">
        <v>404.69900000000001</v>
      </c>
      <c r="AE11" s="28">
        <v>2.1179999999999999</v>
      </c>
      <c r="AF11">
        <v>2.8</v>
      </c>
      <c r="AG11">
        <v>6.9390000000000001</v>
      </c>
      <c r="AH11">
        <v>92.671660000000003</v>
      </c>
      <c r="AI11">
        <v>1.2449939999999999</v>
      </c>
      <c r="AJ11">
        <v>49.632491999999999</v>
      </c>
      <c r="AK11">
        <v>152</v>
      </c>
      <c r="AL11">
        <v>3</v>
      </c>
      <c r="AM11">
        <v>88</v>
      </c>
      <c r="AN11">
        <v>67</v>
      </c>
      <c r="AO11">
        <v>9.2474109999999996</v>
      </c>
      <c r="AP11">
        <v>38.9</v>
      </c>
      <c r="AQ11">
        <v>0</v>
      </c>
      <c r="AR11">
        <v>54</v>
      </c>
      <c r="AS11">
        <v>53671</v>
      </c>
      <c r="AT11">
        <v>0.35</v>
      </c>
      <c r="AU11">
        <v>10.269</v>
      </c>
      <c r="AV11">
        <v>4664</v>
      </c>
      <c r="AW11">
        <v>0</v>
      </c>
      <c r="AX11" s="29">
        <v>0.48</v>
      </c>
      <c r="AY11">
        <v>0.75642857142857145</v>
      </c>
      <c r="AZ11" t="s">
        <v>70</v>
      </c>
      <c r="BA11" t="s">
        <v>186</v>
      </c>
      <c r="BB11">
        <v>3</v>
      </c>
      <c r="BC11" t="s">
        <v>333</v>
      </c>
      <c r="BD11">
        <v>2</v>
      </c>
      <c r="BE11">
        <v>5176.866</v>
      </c>
      <c r="BF11">
        <v>0.16553895735373486</v>
      </c>
      <c r="BG11">
        <v>0.12521839702686088</v>
      </c>
      <c r="BH11">
        <v>45444.286999999997</v>
      </c>
      <c r="BI11">
        <v>1.8857661910285886E-2</v>
      </c>
      <c r="BJ11">
        <v>1.4264474259280539E-2</v>
      </c>
      <c r="BK11">
        <v>1</v>
      </c>
      <c r="BL11" t="s">
        <v>283</v>
      </c>
      <c r="BM11" t="s">
        <v>284</v>
      </c>
      <c r="BN11" t="s">
        <v>283</v>
      </c>
    </row>
    <row r="12" spans="1:66" s="2" customFormat="1">
      <c r="A12" s="138" t="str">
        <f t="shared" si="20"/>
        <v>성산여객</v>
      </c>
      <c r="B12" s="138" t="str">
        <f t="shared" si="21"/>
        <v>586</v>
      </c>
      <c r="C12" s="139" t="str">
        <f t="shared" si="22"/>
        <v>71바7059</v>
      </c>
      <c r="D12" s="113" t="str">
        <f t="shared" si="23"/>
        <v>중형</v>
      </c>
      <c r="E12" s="109" t="str">
        <f t="shared" si="16"/>
        <v>F</v>
      </c>
      <c r="F12" s="159">
        <f t="shared" si="17"/>
        <v>0.72730769230769232</v>
      </c>
      <c r="G12" s="160">
        <f t="shared" si="18"/>
        <v>1.891</v>
      </c>
      <c r="H12" s="161">
        <f t="shared" si="19"/>
        <v>2.6</v>
      </c>
      <c r="I12" s="162">
        <f t="shared" si="24"/>
        <v>4214.5879999999997</v>
      </c>
      <c r="J12" s="163">
        <f t="shared" si="25"/>
        <v>1.5768229392254442E-2</v>
      </c>
      <c r="K12" s="163">
        <f t="shared" si="26"/>
        <v>0.48633974684865794</v>
      </c>
      <c r="L12" s="163">
        <f t="shared" si="27"/>
        <v>0.1964604843937296</v>
      </c>
      <c r="M12" s="164">
        <f t="shared" si="28"/>
        <v>7.3719999999999999</v>
      </c>
      <c r="N12" s="165" t="str">
        <f t="shared" si="29"/>
        <v>속도계이상</v>
      </c>
      <c r="O12" s="165" t="str">
        <f t="shared" si="30"/>
        <v>속도계이상</v>
      </c>
      <c r="P12" s="166">
        <f t="shared" si="31"/>
        <v>7.3333333333333334E-2</v>
      </c>
      <c r="Q12" s="167">
        <f t="shared" si="32"/>
        <v>85</v>
      </c>
      <c r="R12" s="168">
        <f t="shared" si="33"/>
        <v>25.878763707284129</v>
      </c>
      <c r="S12" s="140" t="str">
        <f t="shared" si="34"/>
        <v>속도계이상</v>
      </c>
      <c r="T12" s="140" t="str">
        <f t="shared" si="35"/>
        <v>속도계이상</v>
      </c>
      <c r="U12" t="s">
        <v>117</v>
      </c>
      <c r="V12" s="5" t="s">
        <v>120</v>
      </c>
      <c r="W12" t="s">
        <v>117</v>
      </c>
      <c r="X12" s="5" t="s">
        <v>120</v>
      </c>
      <c r="Y12" t="s">
        <v>181</v>
      </c>
      <c r="Z12" t="s">
        <v>169</v>
      </c>
      <c r="AA12" t="s">
        <v>171</v>
      </c>
      <c r="AB12">
        <v>518</v>
      </c>
      <c r="AC12" s="1">
        <v>4214.5879999999997</v>
      </c>
      <c r="AD12" s="1">
        <v>2228.9110000000001</v>
      </c>
      <c r="AE12" s="28">
        <v>1.891</v>
      </c>
      <c r="AF12">
        <v>2.6</v>
      </c>
      <c r="AG12">
        <v>7.3719999999999999</v>
      </c>
      <c r="AH12">
        <v>327.096903</v>
      </c>
      <c r="AI12">
        <v>5.1577390000000003</v>
      </c>
      <c r="AJ12">
        <v>159.08022500000001</v>
      </c>
      <c r="AK12">
        <v>828</v>
      </c>
      <c r="AL12">
        <v>9</v>
      </c>
      <c r="AM12">
        <v>1</v>
      </c>
      <c r="AN12">
        <v>85</v>
      </c>
      <c r="AO12">
        <v>12.884829999999999</v>
      </c>
      <c r="AP12">
        <v>4068</v>
      </c>
      <c r="AQ12">
        <v>4.4000000000000004</v>
      </c>
      <c r="AR12">
        <v>249</v>
      </c>
      <c r="AS12">
        <v>149272</v>
      </c>
      <c r="AT12">
        <v>0.214</v>
      </c>
      <c r="AU12">
        <v>2.4E-2</v>
      </c>
      <c r="AV12">
        <v>10</v>
      </c>
      <c r="AW12">
        <v>17</v>
      </c>
      <c r="AX12" s="29">
        <v>0.35</v>
      </c>
      <c r="AY12" s="2">
        <v>0.72730769230769232</v>
      </c>
      <c r="AZ12" s="2" t="s">
        <v>70</v>
      </c>
      <c r="BA12" s="2" t="s">
        <v>188</v>
      </c>
      <c r="BB12" s="2">
        <v>4</v>
      </c>
      <c r="BC12" s="2" t="s">
        <v>334</v>
      </c>
      <c r="BD12" s="2">
        <v>1</v>
      </c>
      <c r="BE12" s="2">
        <v>8630.9889999999996</v>
      </c>
      <c r="BF12" s="2">
        <v>0.48830881374081231</v>
      </c>
      <c r="BG12" s="2">
        <v>0.35515075645533695</v>
      </c>
      <c r="BH12" s="2">
        <v>45444.286999999997</v>
      </c>
      <c r="BI12" s="2">
        <v>9.2741866540892143E-2</v>
      </c>
      <c r="BJ12" s="2">
        <v>6.7451872934164242E-2</v>
      </c>
      <c r="BK12" s="2">
        <v>1</v>
      </c>
      <c r="BL12" s="2" t="s">
        <v>70</v>
      </c>
      <c r="BM12" s="2">
        <v>0</v>
      </c>
      <c r="BN12" s="2" t="s">
        <v>191</v>
      </c>
    </row>
    <row r="13" spans="1:66">
      <c r="A13" s="141" t="str">
        <f t="shared" si="20"/>
        <v>성산여객</v>
      </c>
      <c r="B13" s="141" t="str">
        <f t="shared" si="21"/>
        <v>586</v>
      </c>
      <c r="C13" s="142" t="str">
        <f t="shared" si="22"/>
        <v>71바7068</v>
      </c>
      <c r="D13" s="130" t="str">
        <f t="shared" si="23"/>
        <v>중형</v>
      </c>
      <c r="E13" s="126" t="str">
        <f t="shared" si="16"/>
        <v>F</v>
      </c>
      <c r="F13" s="149">
        <f t="shared" si="17"/>
        <v>0.65346153846153843</v>
      </c>
      <c r="G13" s="150">
        <f t="shared" si="18"/>
        <v>1.6990000000000001</v>
      </c>
      <c r="H13" s="151">
        <f t="shared" si="19"/>
        <v>2.6</v>
      </c>
      <c r="I13" s="152">
        <f t="shared" si="24"/>
        <v>778.62599999999998</v>
      </c>
      <c r="J13" s="153">
        <f t="shared" si="25"/>
        <v>3.024221801246452E-2</v>
      </c>
      <c r="K13" s="153">
        <f t="shared" si="26"/>
        <v>0.42230255000708106</v>
      </c>
      <c r="L13" s="153">
        <f t="shared" si="27"/>
        <v>0.18237253829181149</v>
      </c>
      <c r="M13" s="154">
        <f t="shared" si="28"/>
        <v>11.28</v>
      </c>
      <c r="N13" s="155">
        <f t="shared" si="29"/>
        <v>0.128</v>
      </c>
      <c r="O13" s="155">
        <f t="shared" si="30"/>
        <v>20.035</v>
      </c>
      <c r="P13" s="156">
        <f t="shared" si="31"/>
        <v>0</v>
      </c>
      <c r="Q13" s="157">
        <f t="shared" si="32"/>
        <v>65</v>
      </c>
      <c r="R13" s="158">
        <f t="shared" si="33"/>
        <v>23.001481427913589</v>
      </c>
      <c r="S13" s="143">
        <f t="shared" si="34"/>
        <v>1</v>
      </c>
      <c r="T13" s="143">
        <f t="shared" si="35"/>
        <v>156</v>
      </c>
      <c r="U13" t="s">
        <v>117</v>
      </c>
      <c r="V13" t="s">
        <v>120</v>
      </c>
      <c r="W13" s="4" t="s">
        <v>117</v>
      </c>
      <c r="X13" s="4" t="s">
        <v>120</v>
      </c>
      <c r="Y13" s="4" t="s">
        <v>335</v>
      </c>
      <c r="Z13" s="4" t="s">
        <v>169</v>
      </c>
      <c r="AA13" s="4" t="s">
        <v>171</v>
      </c>
      <c r="AB13" s="4">
        <v>518</v>
      </c>
      <c r="AC13" s="4">
        <v>778.62599999999998</v>
      </c>
      <c r="AD13" s="4">
        <v>458.20800000000003</v>
      </c>
      <c r="AE13" s="4">
        <v>1.6990000000000001</v>
      </c>
      <c r="AF13" s="4">
        <v>2.6</v>
      </c>
      <c r="AG13" s="4">
        <v>11.28</v>
      </c>
      <c r="AH13" s="4">
        <v>61.833593</v>
      </c>
      <c r="AI13" s="4">
        <v>1.869985</v>
      </c>
      <c r="AJ13" s="4">
        <v>26.112483999999998</v>
      </c>
      <c r="AK13" s="4">
        <v>142</v>
      </c>
      <c r="AL13" s="4">
        <v>1</v>
      </c>
      <c r="AM13" s="4">
        <v>156</v>
      </c>
      <c r="AN13" s="4">
        <v>65</v>
      </c>
      <c r="AO13" s="4">
        <v>12.592281</v>
      </c>
      <c r="AP13" s="4">
        <v>41.4</v>
      </c>
      <c r="AQ13" s="4">
        <v>0</v>
      </c>
      <c r="AR13" s="4">
        <v>27</v>
      </c>
      <c r="AS13" s="4">
        <v>12686</v>
      </c>
      <c r="AT13" s="4">
        <v>0.128</v>
      </c>
      <c r="AU13" s="4">
        <v>20.035</v>
      </c>
      <c r="AV13" s="4">
        <v>0</v>
      </c>
      <c r="AW13" s="4">
        <v>0</v>
      </c>
      <c r="AX13" s="30">
        <v>0.45</v>
      </c>
      <c r="AY13">
        <v>0.65346153846153843</v>
      </c>
      <c r="AZ13" t="s">
        <v>70</v>
      </c>
      <c r="BA13" t="s">
        <v>188</v>
      </c>
      <c r="BB13">
        <v>5</v>
      </c>
      <c r="BC13" t="s">
        <v>336</v>
      </c>
      <c r="BD13">
        <v>1</v>
      </c>
      <c r="BE13">
        <v>8630.9889999999996</v>
      </c>
      <c r="BF13">
        <v>9.0212836559054821E-2</v>
      </c>
      <c r="BG13">
        <v>5.8950618966859283E-2</v>
      </c>
      <c r="BH13">
        <v>45444.286999999997</v>
      </c>
      <c r="BI13">
        <v>1.7133638822411274E-2</v>
      </c>
      <c r="BJ13">
        <v>1.1196173984337213E-2</v>
      </c>
      <c r="BK13">
        <v>1</v>
      </c>
      <c r="BL13" t="s">
        <v>283</v>
      </c>
      <c r="BM13" t="s">
        <v>284</v>
      </c>
      <c r="BN13" t="s">
        <v>283</v>
      </c>
    </row>
    <row r="14" spans="1:66">
      <c r="A14" s="138" t="str">
        <f t="shared" si="20"/>
        <v>성산여객</v>
      </c>
      <c r="B14" s="138" t="str">
        <f t="shared" si="21"/>
        <v>586</v>
      </c>
      <c r="C14" s="139" t="str">
        <f t="shared" si="22"/>
        <v>71바7071</v>
      </c>
      <c r="D14" s="113" t="str">
        <f t="shared" si="23"/>
        <v>중형</v>
      </c>
      <c r="E14" s="109" t="str">
        <f t="shared" si="16"/>
        <v>F</v>
      </c>
      <c r="F14" s="159">
        <f t="shared" si="17"/>
        <v>0.7911538461538461</v>
      </c>
      <c r="G14" s="160">
        <f t="shared" si="18"/>
        <v>2.0569999999999999</v>
      </c>
      <c r="H14" s="161">
        <f t="shared" si="19"/>
        <v>2.6</v>
      </c>
      <c r="I14" s="162">
        <f t="shared" si="24"/>
        <v>1067.644</v>
      </c>
      <c r="J14" s="163">
        <f t="shared" si="25"/>
        <v>2.9549981911371145E-2</v>
      </c>
      <c r="K14" s="163">
        <f t="shared" si="26"/>
        <v>0.4601848526246678</v>
      </c>
      <c r="L14" s="163">
        <f t="shared" si="27"/>
        <v>0.14892604650988531</v>
      </c>
      <c r="M14" s="164">
        <f t="shared" si="28"/>
        <v>7.758</v>
      </c>
      <c r="N14" s="165">
        <f t="shared" si="29"/>
        <v>0.187</v>
      </c>
      <c r="O14" s="165">
        <f t="shared" si="30"/>
        <v>12.083</v>
      </c>
      <c r="P14" s="166">
        <f t="shared" si="31"/>
        <v>0</v>
      </c>
      <c r="Q14" s="167">
        <f t="shared" si="32"/>
        <v>69</v>
      </c>
      <c r="R14" s="168">
        <f t="shared" si="33"/>
        <v>21.996636194463512</v>
      </c>
      <c r="S14" s="140">
        <f t="shared" si="34"/>
        <v>2</v>
      </c>
      <c r="T14" s="140">
        <f t="shared" si="35"/>
        <v>129</v>
      </c>
      <c r="U14" t="s">
        <v>117</v>
      </c>
      <c r="V14" s="5" t="s">
        <v>120</v>
      </c>
      <c r="W14" t="s">
        <v>117</v>
      </c>
      <c r="X14" s="5" t="s">
        <v>120</v>
      </c>
      <c r="Y14" t="s">
        <v>232</v>
      </c>
      <c r="Z14" t="s">
        <v>169</v>
      </c>
      <c r="AA14" t="s">
        <v>171</v>
      </c>
      <c r="AB14">
        <v>518</v>
      </c>
      <c r="AC14" s="1">
        <v>1067.644</v>
      </c>
      <c r="AD14" s="1">
        <v>519.12300000000005</v>
      </c>
      <c r="AE14" s="28">
        <v>2.0569999999999999</v>
      </c>
      <c r="AF14">
        <v>2.6</v>
      </c>
      <c r="AG14">
        <v>7.758</v>
      </c>
      <c r="AH14">
        <v>95.120531999999997</v>
      </c>
      <c r="AI14">
        <v>2.81081</v>
      </c>
      <c r="AJ14">
        <v>43.773027999999996</v>
      </c>
      <c r="AK14">
        <v>159</v>
      </c>
      <c r="AL14">
        <v>2</v>
      </c>
      <c r="AM14">
        <v>129</v>
      </c>
      <c r="AN14">
        <v>69</v>
      </c>
      <c r="AO14">
        <v>11.224117</v>
      </c>
      <c r="AP14">
        <v>95.3</v>
      </c>
      <c r="AQ14">
        <v>0</v>
      </c>
      <c r="AR14">
        <v>46</v>
      </c>
      <c r="AS14">
        <v>32942</v>
      </c>
      <c r="AT14">
        <v>0.187</v>
      </c>
      <c r="AU14">
        <v>12.083</v>
      </c>
      <c r="AV14">
        <v>1079</v>
      </c>
      <c r="AW14">
        <v>0</v>
      </c>
      <c r="AX14" s="29">
        <v>0.46</v>
      </c>
      <c r="AY14">
        <v>0.7911538461538461</v>
      </c>
      <c r="AZ14" t="s">
        <v>70</v>
      </c>
      <c r="BA14" t="s">
        <v>188</v>
      </c>
      <c r="BB14">
        <v>1</v>
      </c>
      <c r="BC14" t="s">
        <v>196</v>
      </c>
      <c r="BD14">
        <v>2</v>
      </c>
      <c r="BE14">
        <v>8630.9889999999996</v>
      </c>
      <c r="BF14">
        <v>0.12369891793397027</v>
      </c>
      <c r="BG14">
        <v>9.7864874688529543E-2</v>
      </c>
      <c r="BH14">
        <v>45444.286999999997</v>
      </c>
      <c r="BI14">
        <v>2.3493470147303665E-2</v>
      </c>
      <c r="BJ14">
        <v>1.8586949266539858E-2</v>
      </c>
      <c r="BK14">
        <v>1</v>
      </c>
      <c r="BL14" t="s">
        <v>70</v>
      </c>
      <c r="BM14">
        <v>0</v>
      </c>
      <c r="BN14" t="s">
        <v>191</v>
      </c>
    </row>
    <row r="15" spans="1:66">
      <c r="A15" s="141" t="str">
        <f t="shared" si="20"/>
        <v>성산여객</v>
      </c>
      <c r="B15" s="141" t="str">
        <f t="shared" si="21"/>
        <v>586</v>
      </c>
      <c r="C15" s="142" t="str">
        <f t="shared" si="22"/>
        <v>72바1327</v>
      </c>
      <c r="D15" s="130" t="str">
        <f t="shared" si="23"/>
        <v>중형</v>
      </c>
      <c r="E15" s="126" t="str">
        <f t="shared" si="16"/>
        <v>F</v>
      </c>
      <c r="F15" s="149">
        <f t="shared" si="17"/>
        <v>0.76192307692307693</v>
      </c>
      <c r="G15" s="150">
        <f t="shared" si="18"/>
        <v>1.9810000000000001</v>
      </c>
      <c r="H15" s="151">
        <f t="shared" si="19"/>
        <v>2.6</v>
      </c>
      <c r="I15" s="152">
        <f t="shared" si="24"/>
        <v>1503.5440000000001</v>
      </c>
      <c r="J15" s="153">
        <f t="shared" si="25"/>
        <v>3.3183686313093728E-2</v>
      </c>
      <c r="K15" s="153">
        <f t="shared" si="26"/>
        <v>0.43193064811927367</v>
      </c>
      <c r="L15" s="153">
        <f t="shared" si="27"/>
        <v>0.17625024608524925</v>
      </c>
      <c r="M15" s="154">
        <f t="shared" si="28"/>
        <v>9.3089999999999993</v>
      </c>
      <c r="N15" s="155">
        <f t="shared" si="29"/>
        <v>0.2</v>
      </c>
      <c r="O15" s="155">
        <f t="shared" si="30"/>
        <v>25.939</v>
      </c>
      <c r="P15" s="156">
        <f t="shared" si="31"/>
        <v>0</v>
      </c>
      <c r="Q15" s="157">
        <f t="shared" si="32"/>
        <v>69</v>
      </c>
      <c r="R15" s="158">
        <f t="shared" si="33"/>
        <v>23.926210448215436</v>
      </c>
      <c r="S15" s="143">
        <f t="shared" si="34"/>
        <v>3</v>
      </c>
      <c r="T15" s="143">
        <f t="shared" si="35"/>
        <v>390</v>
      </c>
      <c r="U15" t="s">
        <v>117</v>
      </c>
      <c r="V15" s="5" t="s">
        <v>120</v>
      </c>
      <c r="W15" t="s">
        <v>117</v>
      </c>
      <c r="X15" s="5" t="s">
        <v>120</v>
      </c>
      <c r="Y15" t="s">
        <v>234</v>
      </c>
      <c r="Z15" t="s">
        <v>169</v>
      </c>
      <c r="AA15" t="s">
        <v>171</v>
      </c>
      <c r="AB15">
        <v>518</v>
      </c>
      <c r="AC15" s="1">
        <v>1503.5440000000001</v>
      </c>
      <c r="AD15" s="1">
        <v>759.00800000000004</v>
      </c>
      <c r="AE15" s="28">
        <v>1.9810000000000001</v>
      </c>
      <c r="AF15">
        <v>2.6</v>
      </c>
      <c r="AG15">
        <v>9.3089999999999993</v>
      </c>
      <c r="AH15">
        <v>117.48468699999999</v>
      </c>
      <c r="AI15">
        <v>3.8985750000000001</v>
      </c>
      <c r="AJ15">
        <v>50.745237000000003</v>
      </c>
      <c r="AK15">
        <v>265</v>
      </c>
      <c r="AL15">
        <v>3</v>
      </c>
      <c r="AM15">
        <v>390</v>
      </c>
      <c r="AN15">
        <v>69</v>
      </c>
      <c r="AO15">
        <v>12.797787</v>
      </c>
      <c r="AP15">
        <v>261.89999999999998</v>
      </c>
      <c r="AQ15">
        <v>0</v>
      </c>
      <c r="AR15">
        <v>66</v>
      </c>
      <c r="AS15">
        <v>20582</v>
      </c>
      <c r="AT15">
        <v>0.2</v>
      </c>
      <c r="AU15">
        <v>25.939</v>
      </c>
      <c r="AV15">
        <v>0</v>
      </c>
      <c r="AW15">
        <v>0</v>
      </c>
      <c r="AX15" s="29">
        <v>0.45</v>
      </c>
      <c r="AY15">
        <v>0.76192307692307693</v>
      </c>
      <c r="AZ15" t="s">
        <v>70</v>
      </c>
      <c r="BA15" t="s">
        <v>188</v>
      </c>
      <c r="BB15">
        <v>2</v>
      </c>
      <c r="BC15" t="s">
        <v>197</v>
      </c>
      <c r="BD15">
        <v>1</v>
      </c>
      <c r="BE15">
        <v>8630.9889999999996</v>
      </c>
      <c r="BF15">
        <v>0.17420297951949656</v>
      </c>
      <c r="BG15">
        <v>0.13272927016466257</v>
      </c>
      <c r="BH15">
        <v>45444.286999999997</v>
      </c>
      <c r="BI15">
        <v>3.3085434919465237E-2</v>
      </c>
      <c r="BJ15">
        <v>2.5208556375177167E-2</v>
      </c>
      <c r="BK15">
        <v>1</v>
      </c>
      <c r="BL15" t="s">
        <v>70</v>
      </c>
      <c r="BM15">
        <v>0</v>
      </c>
      <c r="BN15" t="s">
        <v>191</v>
      </c>
    </row>
    <row r="16" spans="1:66">
      <c r="A16" s="138" t="str">
        <f t="shared" si="20"/>
        <v>성산여객</v>
      </c>
      <c r="B16" s="138" t="str">
        <f t="shared" si="21"/>
        <v>586</v>
      </c>
      <c r="C16" s="139" t="str">
        <f t="shared" si="22"/>
        <v>72바1404</v>
      </c>
      <c r="D16" s="113" t="str">
        <f t="shared" si="23"/>
        <v>중형</v>
      </c>
      <c r="E16" s="109" t="str">
        <f t="shared" si="16"/>
        <v>F</v>
      </c>
      <c r="F16" s="159">
        <f t="shared" si="17"/>
        <v>0.75115384615384617</v>
      </c>
      <c r="G16" s="160">
        <f t="shared" si="18"/>
        <v>1.9530000000000001</v>
      </c>
      <c r="H16" s="161">
        <f t="shared" si="19"/>
        <v>2.6</v>
      </c>
      <c r="I16" s="162">
        <f t="shared" si="24"/>
        <v>1066.587</v>
      </c>
      <c r="J16" s="163">
        <f t="shared" si="25"/>
        <v>2.7633210056659609E-2</v>
      </c>
      <c r="K16" s="163">
        <f t="shared" si="26"/>
        <v>0.46229831991167319</v>
      </c>
      <c r="L16" s="163">
        <f t="shared" si="27"/>
        <v>0.25595661675981424</v>
      </c>
      <c r="M16" s="164">
        <f t="shared" si="28"/>
        <v>6.9509999999999996</v>
      </c>
      <c r="N16" s="165">
        <f t="shared" si="29"/>
        <v>0.75</v>
      </c>
      <c r="O16" s="165">
        <f t="shared" si="30"/>
        <v>16.689</v>
      </c>
      <c r="P16" s="166">
        <f t="shared" si="31"/>
        <v>0</v>
      </c>
      <c r="Q16" s="167">
        <f t="shared" si="32"/>
        <v>67</v>
      </c>
      <c r="R16" s="168">
        <f t="shared" si="33"/>
        <v>23.291873177283886</v>
      </c>
      <c r="S16" s="140">
        <f t="shared" si="34"/>
        <v>8</v>
      </c>
      <c r="T16" s="140">
        <f t="shared" si="35"/>
        <v>178</v>
      </c>
      <c r="U16" t="s">
        <v>117</v>
      </c>
      <c r="V16" t="s">
        <v>120</v>
      </c>
      <c r="W16" s="4" t="s">
        <v>117</v>
      </c>
      <c r="X16" s="4" t="s">
        <v>120</v>
      </c>
      <c r="Y16" s="4" t="s">
        <v>337</v>
      </c>
      <c r="Z16" s="4" t="s">
        <v>169</v>
      </c>
      <c r="AA16" s="4" t="s">
        <v>171</v>
      </c>
      <c r="AB16" s="4">
        <v>518</v>
      </c>
      <c r="AC16" s="4">
        <v>1066.587</v>
      </c>
      <c r="AD16" s="4">
        <v>546.04600000000005</v>
      </c>
      <c r="AE16" s="4">
        <v>1.9530000000000001</v>
      </c>
      <c r="AF16" s="4">
        <v>2.6</v>
      </c>
      <c r="AG16" s="4">
        <v>6.9509999999999996</v>
      </c>
      <c r="AH16" s="4">
        <v>89.776649000000006</v>
      </c>
      <c r="AI16" s="4">
        <v>2.480817</v>
      </c>
      <c r="AJ16" s="4">
        <v>41.503594</v>
      </c>
      <c r="AK16" s="4">
        <v>273</v>
      </c>
      <c r="AL16" s="4">
        <v>8</v>
      </c>
      <c r="AM16" s="4">
        <v>178</v>
      </c>
      <c r="AN16" s="4">
        <v>67</v>
      </c>
      <c r="AO16" s="4">
        <v>11.88045</v>
      </c>
      <c r="AP16" s="4">
        <v>174.8</v>
      </c>
      <c r="AQ16" s="4">
        <v>0</v>
      </c>
      <c r="AR16" s="4">
        <v>52</v>
      </c>
      <c r="AS16" s="4">
        <v>29821</v>
      </c>
      <c r="AT16" s="4">
        <v>0.75</v>
      </c>
      <c r="AU16" s="4">
        <v>16.689</v>
      </c>
      <c r="AV16" s="4">
        <v>0</v>
      </c>
      <c r="AW16" s="4">
        <v>0</v>
      </c>
      <c r="AX16" s="30">
        <v>0.39</v>
      </c>
      <c r="AY16">
        <v>0.75115384615384617</v>
      </c>
      <c r="AZ16" t="s">
        <v>70</v>
      </c>
      <c r="BA16" t="s">
        <v>188</v>
      </c>
      <c r="BB16">
        <v>3</v>
      </c>
      <c r="BC16" t="s">
        <v>233</v>
      </c>
      <c r="BD16">
        <v>1</v>
      </c>
      <c r="BE16">
        <v>8630.9889999999996</v>
      </c>
      <c r="BF16">
        <v>0.12357645224666605</v>
      </c>
      <c r="BG16">
        <v>9.2824927399130314E-2</v>
      </c>
      <c r="BH16">
        <v>45444.286999999997</v>
      </c>
      <c r="BI16">
        <v>2.3470210898016732E-2</v>
      </c>
      <c r="BJ16">
        <v>1.7629739186087186E-2</v>
      </c>
      <c r="BK16">
        <v>1</v>
      </c>
      <c r="BL16" t="s">
        <v>283</v>
      </c>
      <c r="BM16" t="s">
        <v>284</v>
      </c>
      <c r="BN16" t="s">
        <v>283</v>
      </c>
    </row>
    <row r="17" spans="1:66">
      <c r="A17" s="141" t="str">
        <f t="shared" si="20"/>
        <v>성산여객</v>
      </c>
      <c r="B17" s="141" t="str">
        <f t="shared" si="21"/>
        <v>588</v>
      </c>
      <c r="C17" s="142" t="str">
        <f t="shared" si="22"/>
        <v>71바7055</v>
      </c>
      <c r="D17" s="130" t="str">
        <f t="shared" si="23"/>
        <v>중형</v>
      </c>
      <c r="E17" s="126" t="str">
        <f t="shared" si="16"/>
        <v>A</v>
      </c>
      <c r="F17" s="149">
        <f t="shared" si="17"/>
        <v>0.96639999999999993</v>
      </c>
      <c r="G17" s="150">
        <f t="shared" si="18"/>
        <v>2.4159999999999999</v>
      </c>
      <c r="H17" s="151">
        <f t="shared" si="19"/>
        <v>2.5</v>
      </c>
      <c r="I17" s="152">
        <f t="shared" si="24"/>
        <v>4523.3</v>
      </c>
      <c r="J17" s="153">
        <f t="shared" si="25"/>
        <v>2.4869997287559918E-2</v>
      </c>
      <c r="K17" s="153">
        <f t="shared" si="26"/>
        <v>0.43704917903015689</v>
      </c>
      <c r="L17" s="153">
        <f t="shared" si="27"/>
        <v>0.15143810934494728</v>
      </c>
      <c r="M17" s="154">
        <f t="shared" si="28"/>
        <v>5.0970000000000004</v>
      </c>
      <c r="N17" s="155">
        <f t="shared" si="29"/>
        <v>0.42</v>
      </c>
      <c r="O17" s="155">
        <f t="shared" si="30"/>
        <v>6.1239999999999997</v>
      </c>
      <c r="P17" s="156">
        <f t="shared" si="31"/>
        <v>0</v>
      </c>
      <c r="Q17" s="157">
        <f t="shared" si="32"/>
        <v>72</v>
      </c>
      <c r="R17" s="158">
        <f t="shared" si="33"/>
        <v>20.300515669809759</v>
      </c>
      <c r="S17" s="143">
        <f t="shared" si="34"/>
        <v>19</v>
      </c>
      <c r="T17" s="143">
        <f t="shared" si="35"/>
        <v>277</v>
      </c>
      <c r="U17" t="s">
        <v>117</v>
      </c>
      <c r="V17" s="5" t="s">
        <v>121</v>
      </c>
      <c r="W17" t="s">
        <v>117</v>
      </c>
      <c r="X17" s="5" t="s">
        <v>121</v>
      </c>
      <c r="Y17" t="s">
        <v>172</v>
      </c>
      <c r="Z17" t="s">
        <v>169</v>
      </c>
      <c r="AA17" t="s">
        <v>171</v>
      </c>
      <c r="AB17">
        <v>518</v>
      </c>
      <c r="AC17" s="1">
        <v>4523.3</v>
      </c>
      <c r="AD17" s="1">
        <v>1871.848</v>
      </c>
      <c r="AE17" s="28">
        <v>2.4159999999999999</v>
      </c>
      <c r="AF17">
        <v>2.5</v>
      </c>
      <c r="AG17">
        <v>5.0970000000000004</v>
      </c>
      <c r="AH17">
        <v>414.09578299999998</v>
      </c>
      <c r="AI17">
        <v>10.298560999999999</v>
      </c>
      <c r="AJ17">
        <v>180.980222</v>
      </c>
      <c r="AK17">
        <v>685</v>
      </c>
      <c r="AL17">
        <v>19</v>
      </c>
      <c r="AM17">
        <v>277</v>
      </c>
      <c r="AN17">
        <v>72</v>
      </c>
      <c r="AO17">
        <v>10.923318</v>
      </c>
      <c r="AP17">
        <v>301.3</v>
      </c>
      <c r="AQ17">
        <v>0</v>
      </c>
      <c r="AR17">
        <v>246</v>
      </c>
      <c r="AS17">
        <v>131317</v>
      </c>
      <c r="AT17">
        <v>0.42</v>
      </c>
      <c r="AU17">
        <v>6.1239999999999997</v>
      </c>
      <c r="AV17">
        <v>6011</v>
      </c>
      <c r="AW17">
        <v>0</v>
      </c>
      <c r="AX17" s="29">
        <v>0.48</v>
      </c>
      <c r="AY17">
        <v>0.96639999999999993</v>
      </c>
      <c r="AZ17" t="s">
        <v>66</v>
      </c>
      <c r="BA17" t="s">
        <v>198</v>
      </c>
      <c r="BB17">
        <v>1</v>
      </c>
      <c r="BC17" t="s">
        <v>254</v>
      </c>
      <c r="BD17">
        <v>1</v>
      </c>
      <c r="BE17">
        <v>22567.985000000001</v>
      </c>
      <c r="BF17">
        <v>0.20042994534071162</v>
      </c>
      <c r="BG17">
        <v>0.1936954991772637</v>
      </c>
      <c r="BH17">
        <v>45444.286999999997</v>
      </c>
      <c r="BI17">
        <v>9.9535063670379523E-2</v>
      </c>
      <c r="BJ17">
        <v>9.6190685531054768E-2</v>
      </c>
      <c r="BK17">
        <v>1</v>
      </c>
      <c r="BL17" t="s">
        <v>66</v>
      </c>
      <c r="BM17">
        <v>0</v>
      </c>
      <c r="BN17" t="s">
        <v>191</v>
      </c>
    </row>
    <row r="18" spans="1:66">
      <c r="A18" s="138" t="str">
        <f t="shared" si="20"/>
        <v>성산여객</v>
      </c>
      <c r="B18" s="138" t="str">
        <f t="shared" si="21"/>
        <v>588</v>
      </c>
      <c r="C18" s="139" t="str">
        <f t="shared" si="22"/>
        <v>71바7069</v>
      </c>
      <c r="D18" s="113" t="str">
        <f t="shared" si="23"/>
        <v>중형</v>
      </c>
      <c r="E18" s="109" t="str">
        <f t="shared" si="16"/>
        <v>D</v>
      </c>
      <c r="F18" s="159">
        <f t="shared" si="17"/>
        <v>0.82923076923076922</v>
      </c>
      <c r="G18" s="160">
        <f t="shared" si="18"/>
        <v>2.1560000000000001</v>
      </c>
      <c r="H18" s="161">
        <f t="shared" si="19"/>
        <v>2.6</v>
      </c>
      <c r="I18" s="162">
        <f t="shared" si="24"/>
        <v>1154.0930000000001</v>
      </c>
      <c r="J18" s="163">
        <f t="shared" si="25"/>
        <v>3.0272189049159463E-2</v>
      </c>
      <c r="K18" s="163">
        <f t="shared" si="26"/>
        <v>0.45281299610308617</v>
      </c>
      <c r="L18" s="163">
        <f t="shared" si="27"/>
        <v>0.13690404499464082</v>
      </c>
      <c r="M18" s="164">
        <f t="shared" si="28"/>
        <v>12.28</v>
      </c>
      <c r="N18" s="165">
        <f t="shared" si="29"/>
        <v>1.3859999999999999</v>
      </c>
      <c r="O18" s="165">
        <f t="shared" si="30"/>
        <v>27.207999999999998</v>
      </c>
      <c r="P18" s="166">
        <f t="shared" si="31"/>
        <v>0</v>
      </c>
      <c r="Q18" s="167">
        <f t="shared" si="32"/>
        <v>65</v>
      </c>
      <c r="R18" s="168">
        <f t="shared" si="33"/>
        <v>20.989969421861332</v>
      </c>
      <c r="S18" s="140">
        <f t="shared" si="34"/>
        <v>16</v>
      </c>
      <c r="T18" s="140">
        <f t="shared" si="35"/>
        <v>314</v>
      </c>
      <c r="U18" t="s">
        <v>117</v>
      </c>
      <c r="V18" s="5" t="s">
        <v>121</v>
      </c>
      <c r="W18" t="s">
        <v>117</v>
      </c>
      <c r="X18" s="5" t="s">
        <v>121</v>
      </c>
      <c r="Y18" t="s">
        <v>263</v>
      </c>
      <c r="Z18" t="s">
        <v>169</v>
      </c>
      <c r="AA18" t="s">
        <v>48</v>
      </c>
      <c r="AB18">
        <v>518</v>
      </c>
      <c r="AC18" s="1">
        <v>1154.0930000000001</v>
      </c>
      <c r="AD18" s="1">
        <v>535.197</v>
      </c>
      <c r="AE18" s="28">
        <v>2.1560000000000001</v>
      </c>
      <c r="AF18">
        <v>2.6</v>
      </c>
      <c r="AG18">
        <v>12.28</v>
      </c>
      <c r="AH18">
        <v>106.367762</v>
      </c>
      <c r="AI18">
        <v>3.2199849999999999</v>
      </c>
      <c r="AJ18">
        <v>48.164704999999998</v>
      </c>
      <c r="AK18">
        <v>158</v>
      </c>
      <c r="AL18">
        <v>16</v>
      </c>
      <c r="AM18">
        <v>314</v>
      </c>
      <c r="AN18">
        <v>65</v>
      </c>
      <c r="AO18">
        <v>10.850026</v>
      </c>
      <c r="AP18">
        <v>5.7</v>
      </c>
      <c r="AQ18">
        <v>0</v>
      </c>
      <c r="AR18">
        <v>44</v>
      </c>
      <c r="AS18">
        <v>27927</v>
      </c>
      <c r="AT18">
        <v>1.3859999999999999</v>
      </c>
      <c r="AU18">
        <v>27.207999999999998</v>
      </c>
      <c r="AV18">
        <v>0</v>
      </c>
      <c r="AW18">
        <v>0</v>
      </c>
      <c r="AX18" s="29">
        <v>0.66</v>
      </c>
      <c r="AY18">
        <v>0.82923076923076922</v>
      </c>
      <c r="AZ18" t="s">
        <v>67</v>
      </c>
      <c r="BA18" t="s">
        <v>198</v>
      </c>
      <c r="BB18">
        <v>2</v>
      </c>
      <c r="BC18" t="s">
        <v>316</v>
      </c>
      <c r="BD18">
        <v>1</v>
      </c>
      <c r="BE18">
        <v>22567.985000000001</v>
      </c>
      <c r="BF18">
        <v>5.1138504390179279E-2</v>
      </c>
      <c r="BG18">
        <v>4.2405621332779433E-2</v>
      </c>
      <c r="BH18">
        <v>45444.286999999997</v>
      </c>
      <c r="BI18">
        <v>2.5395777471434421E-2</v>
      </c>
      <c r="BJ18">
        <v>2.1058960087851002E-2</v>
      </c>
      <c r="BK18">
        <v>1</v>
      </c>
      <c r="BL18" t="s">
        <v>283</v>
      </c>
      <c r="BM18" t="s">
        <v>284</v>
      </c>
      <c r="BN18" t="s">
        <v>283</v>
      </c>
    </row>
    <row r="19" spans="1:66">
      <c r="A19" s="141" t="str">
        <f t="shared" si="20"/>
        <v>성산여객</v>
      </c>
      <c r="B19" s="141" t="str">
        <f t="shared" si="21"/>
        <v>588</v>
      </c>
      <c r="C19" s="142" t="str">
        <f t="shared" si="22"/>
        <v>71바7081</v>
      </c>
      <c r="D19" s="130" t="str">
        <f t="shared" si="23"/>
        <v>중형</v>
      </c>
      <c r="E19" s="126" t="str">
        <f t="shared" si="16"/>
        <v>B</v>
      </c>
      <c r="F19" s="149">
        <f t="shared" si="17"/>
        <v>0.90692307692307694</v>
      </c>
      <c r="G19" s="150">
        <f t="shared" si="18"/>
        <v>2.3580000000000001</v>
      </c>
      <c r="H19" s="151">
        <f t="shared" si="19"/>
        <v>2.6</v>
      </c>
      <c r="I19" s="152">
        <f t="shared" si="24"/>
        <v>3912.2539999999999</v>
      </c>
      <c r="J19" s="153">
        <f t="shared" si="25"/>
        <v>2.4505828350163426E-2</v>
      </c>
      <c r="K19" s="153">
        <f t="shared" si="26"/>
        <v>0.43807116718238853</v>
      </c>
      <c r="L19" s="153">
        <f t="shared" si="27"/>
        <v>0.27937858840453611</v>
      </c>
      <c r="M19" s="154">
        <f t="shared" si="28"/>
        <v>8.9580000000000002</v>
      </c>
      <c r="N19" s="155">
        <f t="shared" si="29"/>
        <v>0.84399999999999997</v>
      </c>
      <c r="O19" s="155">
        <f t="shared" si="30"/>
        <v>5.5469999999999997</v>
      </c>
      <c r="P19" s="156">
        <f t="shared" si="31"/>
        <v>0</v>
      </c>
      <c r="Q19" s="157">
        <f t="shared" si="32"/>
        <v>65</v>
      </c>
      <c r="R19" s="158">
        <f t="shared" si="33"/>
        <v>20.229367623815069</v>
      </c>
      <c r="S19" s="143">
        <f t="shared" si="34"/>
        <v>33</v>
      </c>
      <c r="T19" s="143">
        <f t="shared" si="35"/>
        <v>217</v>
      </c>
      <c r="U19" t="s">
        <v>117</v>
      </c>
      <c r="V19" t="s">
        <v>121</v>
      </c>
      <c r="W19" s="4" t="s">
        <v>117</v>
      </c>
      <c r="X19" s="4" t="s">
        <v>121</v>
      </c>
      <c r="Y19" s="4" t="s">
        <v>179</v>
      </c>
      <c r="Z19" s="4" t="s">
        <v>169</v>
      </c>
      <c r="AA19" s="4" t="s">
        <v>48</v>
      </c>
      <c r="AB19" s="4">
        <v>518</v>
      </c>
      <c r="AC19" s="4">
        <v>3912.2539999999999</v>
      </c>
      <c r="AD19" s="4">
        <v>1659.27</v>
      </c>
      <c r="AE19" s="4">
        <v>2.3580000000000001</v>
      </c>
      <c r="AF19" s="4">
        <v>2.6</v>
      </c>
      <c r="AG19" s="4">
        <v>8.9580000000000002</v>
      </c>
      <c r="AH19" s="4">
        <v>359.85578099999998</v>
      </c>
      <c r="AI19" s="4">
        <v>8.8185640000000003</v>
      </c>
      <c r="AJ19" s="4">
        <v>157.64244199999999</v>
      </c>
      <c r="AK19" s="4">
        <v>1093</v>
      </c>
      <c r="AL19" s="4">
        <v>33</v>
      </c>
      <c r="AM19" s="4">
        <v>217</v>
      </c>
      <c r="AN19" s="4">
        <v>65</v>
      </c>
      <c r="AO19" s="4">
        <v>10.871727</v>
      </c>
      <c r="AP19" s="4">
        <v>49.8</v>
      </c>
      <c r="AQ19" s="4">
        <v>0</v>
      </c>
      <c r="AR19" s="4">
        <v>140</v>
      </c>
      <c r="AS19" s="4">
        <v>108203</v>
      </c>
      <c r="AT19" s="4">
        <v>0.84399999999999997</v>
      </c>
      <c r="AU19" s="4">
        <v>5.5469999999999997</v>
      </c>
      <c r="AV19" s="4">
        <v>0</v>
      </c>
      <c r="AW19" s="4">
        <v>0</v>
      </c>
      <c r="AX19" s="30">
        <v>0.62</v>
      </c>
      <c r="AY19">
        <v>0.90692307692307694</v>
      </c>
      <c r="AZ19" t="s">
        <v>68</v>
      </c>
      <c r="BA19" t="s">
        <v>198</v>
      </c>
      <c r="BB19">
        <v>1</v>
      </c>
      <c r="BC19" t="s">
        <v>208</v>
      </c>
      <c r="BD19">
        <v>1</v>
      </c>
      <c r="BE19">
        <v>22567.985000000001</v>
      </c>
      <c r="BF19">
        <v>0.1733541563413836</v>
      </c>
      <c r="BG19">
        <v>0.15721888486653174</v>
      </c>
      <c r="BH19">
        <v>45444.286999999997</v>
      </c>
      <c r="BI19">
        <v>8.6089017085910061E-2</v>
      </c>
      <c r="BJ19">
        <v>7.8076116264836889E-2</v>
      </c>
      <c r="BK19">
        <v>1</v>
      </c>
      <c r="BL19" t="s">
        <v>68</v>
      </c>
      <c r="BM19">
        <v>0</v>
      </c>
      <c r="BN19" t="s">
        <v>191</v>
      </c>
    </row>
    <row r="20" spans="1:66">
      <c r="A20" s="138" t="str">
        <f t="shared" ref="A20:A26" si="36">W20</f>
        <v>성산여객</v>
      </c>
      <c r="B20" s="138" t="str">
        <f t="shared" ref="B20:B26" si="37">V20</f>
        <v>588</v>
      </c>
      <c r="C20" s="139" t="str">
        <f t="shared" ref="C20:C26" si="38">Y20</f>
        <v>71바7084</v>
      </c>
      <c r="D20" s="113" t="str">
        <f t="shared" ref="D20:D26" si="39">Z20</f>
        <v>중형</v>
      </c>
      <c r="E20" s="109" t="str">
        <f t="shared" ref="E20:E26" si="40">AZ20</f>
        <v>D</v>
      </c>
      <c r="F20" s="159">
        <f t="shared" ref="F20:F26" si="41">G20/H20</f>
        <v>0.84807692307692306</v>
      </c>
      <c r="G20" s="160">
        <f t="shared" ref="G20:G26" si="42">AE20</f>
        <v>2.2050000000000001</v>
      </c>
      <c r="H20" s="161">
        <f t="shared" ref="H20:H26" si="43">AF20</f>
        <v>2.6</v>
      </c>
      <c r="I20" s="162">
        <f t="shared" ref="I20:I26" si="44">AC20</f>
        <v>847.40800000000002</v>
      </c>
      <c r="J20" s="163">
        <f t="shared" ref="J20:J26" si="45">AI20/AH20</f>
        <v>2.1530219268630708E-2</v>
      </c>
      <c r="K20" s="163">
        <f t="shared" ref="K20:K26" si="46">AJ20/AH20</f>
        <v>0.44120898013802173</v>
      </c>
      <c r="L20" s="163">
        <f t="shared" ref="L20:L26" si="47">AK20/AC20</f>
        <v>0.21949285350150105</v>
      </c>
      <c r="M20" s="164">
        <f t="shared" ref="M20:M26" si="48">AG20</f>
        <v>10.106999999999999</v>
      </c>
      <c r="N20" s="165">
        <f t="shared" ref="N20:N26" si="49">IF(AW20=0,AT20,"속도계이상")</f>
        <v>1.298</v>
      </c>
      <c r="O20" s="165">
        <f t="shared" ref="O20:O26" si="50">IF(AW20=0,AU20,"속도계이상")</f>
        <v>10.385</v>
      </c>
      <c r="P20" s="166">
        <f t="shared" ref="P20:P26" si="51">AQ20/60</f>
        <v>0</v>
      </c>
      <c r="Q20" s="167">
        <f t="shared" ref="Q20:Q26" si="52">AN20</f>
        <v>70</v>
      </c>
      <c r="R20" s="168">
        <f t="shared" ref="R20:R26" si="53">AC20/(AH20-AI20-AJ20)</f>
        <v>20.616105298306074</v>
      </c>
      <c r="S20" s="140">
        <f t="shared" ref="S20:S26" si="54">IF(AW20=0,AL20,"속도계이상")</f>
        <v>11</v>
      </c>
      <c r="T20" s="140">
        <f t="shared" ref="T20:T26" si="55">IF(AW20=0,AM20,"속도계이상")</f>
        <v>88</v>
      </c>
      <c r="U20" t="s">
        <v>117</v>
      </c>
      <c r="V20" t="s">
        <v>121</v>
      </c>
      <c r="W20" t="s">
        <v>117</v>
      </c>
      <c r="X20" s="4" t="s">
        <v>121</v>
      </c>
      <c r="Y20" s="4" t="s">
        <v>261</v>
      </c>
      <c r="Z20" s="4" t="s">
        <v>169</v>
      </c>
      <c r="AA20" s="4" t="s">
        <v>48</v>
      </c>
      <c r="AB20" s="4">
        <v>518</v>
      </c>
      <c r="AC20" s="4">
        <v>847.40800000000002</v>
      </c>
      <c r="AD20" s="4">
        <v>384.23899999999998</v>
      </c>
      <c r="AE20" s="4">
        <v>2.2050000000000001</v>
      </c>
      <c r="AF20" s="4">
        <v>2.6</v>
      </c>
      <c r="AG20" s="4">
        <v>10.106999999999999</v>
      </c>
      <c r="AH20" s="4">
        <v>76.506930999999994</v>
      </c>
      <c r="AI20" s="4">
        <v>1.647211</v>
      </c>
      <c r="AJ20" s="4">
        <v>33.755544999999998</v>
      </c>
      <c r="AK20" s="4">
        <v>186</v>
      </c>
      <c r="AL20" s="4">
        <v>11</v>
      </c>
      <c r="AM20" s="4">
        <v>88</v>
      </c>
      <c r="AN20" s="4">
        <v>70</v>
      </c>
      <c r="AO20" s="4">
        <v>11.076225000000001</v>
      </c>
      <c r="AP20" s="4">
        <v>34.799999999999997</v>
      </c>
      <c r="AQ20" s="4">
        <v>0</v>
      </c>
      <c r="AR20" s="4">
        <v>39</v>
      </c>
      <c r="AS20" s="4">
        <v>19398</v>
      </c>
      <c r="AT20" s="4">
        <v>1.298</v>
      </c>
      <c r="AU20" s="4">
        <v>10.385</v>
      </c>
      <c r="AV20" s="4">
        <v>0</v>
      </c>
      <c r="AW20" s="4">
        <v>0</v>
      </c>
      <c r="AX20" s="4">
        <v>0.61</v>
      </c>
      <c r="AY20">
        <v>0.84807692307692306</v>
      </c>
      <c r="AZ20" t="s">
        <v>67</v>
      </c>
      <c r="BA20" t="s">
        <v>198</v>
      </c>
      <c r="BB20">
        <v>1</v>
      </c>
      <c r="BC20" t="s">
        <v>199</v>
      </c>
      <c r="BD20">
        <v>1</v>
      </c>
      <c r="BE20">
        <v>22567.985000000001</v>
      </c>
      <c r="BF20">
        <v>3.7549121022545873E-2</v>
      </c>
      <c r="BG20">
        <v>3.1844543021043711E-2</v>
      </c>
      <c r="BH20">
        <v>45444.286999999997</v>
      </c>
      <c r="BI20">
        <v>1.8647184408460409E-2</v>
      </c>
      <c r="BJ20">
        <v>1.5814246777175078E-2</v>
      </c>
      <c r="BK20">
        <v>1</v>
      </c>
      <c r="BL20" t="s">
        <v>283</v>
      </c>
      <c r="BM20" t="s">
        <v>284</v>
      </c>
      <c r="BN20" t="s">
        <v>283</v>
      </c>
    </row>
    <row r="21" spans="1:66">
      <c r="A21" s="141" t="str">
        <f t="shared" si="36"/>
        <v>성산여객</v>
      </c>
      <c r="B21" s="141" t="str">
        <f t="shared" si="37"/>
        <v>588</v>
      </c>
      <c r="C21" s="142" t="str">
        <f t="shared" si="38"/>
        <v>71바7085</v>
      </c>
      <c r="D21" s="130" t="str">
        <f t="shared" si="39"/>
        <v>중형</v>
      </c>
      <c r="E21" s="126" t="str">
        <f t="shared" si="40"/>
        <v>D</v>
      </c>
      <c r="F21" s="149">
        <f t="shared" si="41"/>
        <v>0.80461538461538462</v>
      </c>
      <c r="G21" s="150">
        <f t="shared" si="42"/>
        <v>2.0920000000000001</v>
      </c>
      <c r="H21" s="151">
        <f t="shared" si="43"/>
        <v>2.6</v>
      </c>
      <c r="I21" s="152">
        <f t="shared" si="44"/>
        <v>4217.63</v>
      </c>
      <c r="J21" s="153">
        <f t="shared" si="45"/>
        <v>2.3050925325438391E-2</v>
      </c>
      <c r="K21" s="153">
        <f t="shared" si="46"/>
        <v>0.47870138497381076</v>
      </c>
      <c r="L21" s="153">
        <f t="shared" si="47"/>
        <v>0.24966628177436143</v>
      </c>
      <c r="M21" s="154">
        <f t="shared" si="48"/>
        <v>11.544</v>
      </c>
      <c r="N21" s="155">
        <f t="shared" si="49"/>
        <v>2.1579999999999999</v>
      </c>
      <c r="O21" s="155">
        <f t="shared" si="50"/>
        <v>30.751999999999999</v>
      </c>
      <c r="P21" s="156">
        <f t="shared" si="51"/>
        <v>0</v>
      </c>
      <c r="Q21" s="157">
        <f t="shared" si="52"/>
        <v>76</v>
      </c>
      <c r="R21" s="158">
        <f t="shared" si="53"/>
        <v>20.85723816060348</v>
      </c>
      <c r="S21" s="143">
        <f t="shared" si="54"/>
        <v>91</v>
      </c>
      <c r="T21" s="143">
        <f t="shared" si="55"/>
        <v>1297</v>
      </c>
      <c r="U21" t="s">
        <v>117</v>
      </c>
      <c r="V21" t="s">
        <v>121</v>
      </c>
      <c r="W21" t="s">
        <v>117</v>
      </c>
      <c r="X21" s="4" t="s">
        <v>121</v>
      </c>
      <c r="Y21" s="4" t="s">
        <v>182</v>
      </c>
      <c r="Z21" s="4" t="s">
        <v>169</v>
      </c>
      <c r="AA21" s="4" t="s">
        <v>48</v>
      </c>
      <c r="AB21" s="4">
        <v>518</v>
      </c>
      <c r="AC21" s="4">
        <v>4217.63</v>
      </c>
      <c r="AD21" s="4">
        <v>2016.2539999999999</v>
      </c>
      <c r="AE21" s="4">
        <v>2.0920000000000001</v>
      </c>
      <c r="AF21" s="4">
        <v>2.6</v>
      </c>
      <c r="AG21" s="4">
        <v>11.544</v>
      </c>
      <c r="AH21" s="4">
        <v>405.85077899999999</v>
      </c>
      <c r="AI21" s="4">
        <v>9.3552359999999997</v>
      </c>
      <c r="AJ21" s="4">
        <v>194.28133</v>
      </c>
      <c r="AK21" s="4">
        <v>1053</v>
      </c>
      <c r="AL21" s="4">
        <v>91</v>
      </c>
      <c r="AM21" s="4">
        <v>1297</v>
      </c>
      <c r="AN21" s="4">
        <v>76</v>
      </c>
      <c r="AO21" s="4">
        <v>10.39207</v>
      </c>
      <c r="AP21" s="4">
        <v>69.7</v>
      </c>
      <c r="AQ21" s="4">
        <v>0</v>
      </c>
      <c r="AR21" s="4">
        <v>230</v>
      </c>
      <c r="AS21" s="4">
        <v>189030</v>
      </c>
      <c r="AT21" s="4">
        <v>2.1579999999999999</v>
      </c>
      <c r="AU21" s="4">
        <v>30.751999999999999</v>
      </c>
      <c r="AV21" s="4">
        <v>0</v>
      </c>
      <c r="AW21" s="4">
        <v>0</v>
      </c>
      <c r="AX21" s="4">
        <v>0.62</v>
      </c>
      <c r="AY21">
        <v>0.80461538461538462</v>
      </c>
      <c r="AZ21" t="s">
        <v>67</v>
      </c>
      <c r="BA21" t="s">
        <v>198</v>
      </c>
      <c r="BB21">
        <v>3</v>
      </c>
      <c r="BC21" t="s">
        <v>310</v>
      </c>
      <c r="BD21">
        <v>1</v>
      </c>
      <c r="BE21">
        <v>22567.985000000001</v>
      </c>
      <c r="BF21">
        <v>0.18688553718907558</v>
      </c>
      <c r="BG21">
        <v>0.1503709783844408</v>
      </c>
      <c r="BH21">
        <v>45444.286999999997</v>
      </c>
      <c r="BI21">
        <v>9.2808805648111503E-2</v>
      </c>
      <c r="BJ21">
        <v>7.4675392852249722E-2</v>
      </c>
      <c r="BK21">
        <v>2</v>
      </c>
      <c r="BL21" t="s">
        <v>67</v>
      </c>
      <c r="BM21">
        <v>0</v>
      </c>
      <c r="BN21" t="s">
        <v>191</v>
      </c>
    </row>
    <row r="22" spans="1:66">
      <c r="A22" s="138" t="str">
        <f t="shared" si="36"/>
        <v>성산여객</v>
      </c>
      <c r="B22" s="138" t="str">
        <f t="shared" si="37"/>
        <v>588</v>
      </c>
      <c r="C22" s="139" t="str">
        <f t="shared" si="38"/>
        <v>71바7086</v>
      </c>
      <c r="D22" s="113" t="str">
        <f t="shared" si="39"/>
        <v>중형</v>
      </c>
      <c r="E22" s="109" t="str">
        <f t="shared" si="40"/>
        <v>C</v>
      </c>
      <c r="F22" s="159">
        <f t="shared" si="41"/>
        <v>0.85961538461538456</v>
      </c>
      <c r="G22" s="160">
        <f t="shared" si="42"/>
        <v>2.2349999999999999</v>
      </c>
      <c r="H22" s="161">
        <f t="shared" si="43"/>
        <v>2.6</v>
      </c>
      <c r="I22" s="162">
        <f t="shared" si="44"/>
        <v>763.14200000000005</v>
      </c>
      <c r="J22" s="163">
        <f t="shared" si="45"/>
        <v>2.6146206452253476E-2</v>
      </c>
      <c r="K22" s="163">
        <f t="shared" si="46"/>
        <v>0.44586232493795025</v>
      </c>
      <c r="L22" s="163">
        <f t="shared" si="47"/>
        <v>0.2345566093859334</v>
      </c>
      <c r="M22" s="164">
        <f t="shared" si="48"/>
        <v>11.032</v>
      </c>
      <c r="N22" s="165">
        <f t="shared" si="49"/>
        <v>1.31</v>
      </c>
      <c r="O22" s="165">
        <f t="shared" si="50"/>
        <v>30.401</v>
      </c>
      <c r="P22" s="166">
        <f t="shared" si="51"/>
        <v>0</v>
      </c>
      <c r="Q22" s="167">
        <f t="shared" si="52"/>
        <v>64</v>
      </c>
      <c r="R22" s="168">
        <f t="shared" si="53"/>
        <v>20.666570854448644</v>
      </c>
      <c r="S22" s="140">
        <f t="shared" si="54"/>
        <v>10</v>
      </c>
      <c r="T22" s="140">
        <f t="shared" si="55"/>
        <v>232</v>
      </c>
      <c r="U22" t="s">
        <v>117</v>
      </c>
      <c r="V22" t="s">
        <v>121</v>
      </c>
      <c r="W22" t="s">
        <v>117</v>
      </c>
      <c r="X22" s="4" t="s">
        <v>121</v>
      </c>
      <c r="Y22" s="4" t="s">
        <v>313</v>
      </c>
      <c r="Z22" s="4" t="s">
        <v>169</v>
      </c>
      <c r="AA22" s="4" t="s">
        <v>48</v>
      </c>
      <c r="AB22" s="4">
        <v>518</v>
      </c>
      <c r="AC22" s="4">
        <v>763.14200000000005</v>
      </c>
      <c r="AD22" s="4">
        <v>341.47</v>
      </c>
      <c r="AE22" s="4">
        <v>2.2349999999999999</v>
      </c>
      <c r="AF22" s="4">
        <v>2.6</v>
      </c>
      <c r="AG22" s="4">
        <v>11.032</v>
      </c>
      <c r="AH22" s="4">
        <v>69.937488000000002</v>
      </c>
      <c r="AI22" s="4">
        <v>1.8286</v>
      </c>
      <c r="AJ22" s="4">
        <v>31.182490999999999</v>
      </c>
      <c r="AK22" s="4">
        <v>179</v>
      </c>
      <c r="AL22" s="4">
        <v>10</v>
      </c>
      <c r="AM22" s="4">
        <v>232</v>
      </c>
      <c r="AN22" s="4">
        <v>64</v>
      </c>
      <c r="AO22" s="4">
        <v>10.911773</v>
      </c>
      <c r="AP22" s="4">
        <v>0</v>
      </c>
      <c r="AQ22" s="4">
        <v>0</v>
      </c>
      <c r="AR22" s="4">
        <v>45</v>
      </c>
      <c r="AS22" s="4">
        <v>22857</v>
      </c>
      <c r="AT22" s="4">
        <v>1.31</v>
      </c>
      <c r="AU22" s="4">
        <v>30.401</v>
      </c>
      <c r="AV22" s="4">
        <v>0</v>
      </c>
      <c r="AW22" s="4">
        <v>0</v>
      </c>
      <c r="AX22" s="4">
        <v>0.65</v>
      </c>
      <c r="AY22">
        <v>0.85961538461538456</v>
      </c>
      <c r="AZ22" t="s">
        <v>69</v>
      </c>
      <c r="BA22" t="s">
        <v>198</v>
      </c>
      <c r="BB22">
        <v>2</v>
      </c>
      <c r="BC22" t="s">
        <v>338</v>
      </c>
      <c r="BD22">
        <v>1</v>
      </c>
      <c r="BE22">
        <v>22567.985000000001</v>
      </c>
      <c r="BF22">
        <v>3.3815247573055374E-2</v>
      </c>
      <c r="BG22">
        <v>2.9068107048376444E-2</v>
      </c>
      <c r="BH22">
        <v>45444.286999999997</v>
      </c>
      <c r="BI22">
        <v>1.6792913925572209E-2</v>
      </c>
      <c r="BJ22">
        <v>1.4435447162943801E-2</v>
      </c>
      <c r="BK22">
        <v>1</v>
      </c>
      <c r="BL22" t="s">
        <v>283</v>
      </c>
      <c r="BM22" t="s">
        <v>284</v>
      </c>
      <c r="BN22" t="s">
        <v>283</v>
      </c>
    </row>
    <row r="23" spans="1:66">
      <c r="A23" s="141" t="str">
        <f t="shared" si="36"/>
        <v>성산여객</v>
      </c>
      <c r="B23" s="141" t="str">
        <f t="shared" si="37"/>
        <v>588</v>
      </c>
      <c r="C23" s="142" t="str">
        <f t="shared" si="38"/>
        <v>71바7087</v>
      </c>
      <c r="D23" s="130" t="str">
        <f t="shared" si="39"/>
        <v>중형</v>
      </c>
      <c r="E23" s="126" t="str">
        <f t="shared" si="40"/>
        <v>D</v>
      </c>
      <c r="F23" s="149">
        <f t="shared" si="41"/>
        <v>0.80461538461538462</v>
      </c>
      <c r="G23" s="150">
        <f t="shared" si="42"/>
        <v>2.0920000000000001</v>
      </c>
      <c r="H23" s="151">
        <f t="shared" si="43"/>
        <v>2.6</v>
      </c>
      <c r="I23" s="152">
        <f t="shared" si="44"/>
        <v>414.30099999999999</v>
      </c>
      <c r="J23" s="153">
        <f t="shared" si="45"/>
        <v>4.036108533640425E-2</v>
      </c>
      <c r="K23" s="153">
        <f t="shared" si="46"/>
        <v>0.46820341767918944</v>
      </c>
      <c r="L23" s="153">
        <f t="shared" si="47"/>
        <v>0.3161952300380641</v>
      </c>
      <c r="M23" s="154">
        <f t="shared" si="48"/>
        <v>9.5299999999999994</v>
      </c>
      <c r="N23" s="155">
        <f t="shared" si="49"/>
        <v>0.24099999999999999</v>
      </c>
      <c r="O23" s="155">
        <f t="shared" si="50"/>
        <v>19.068000000000001</v>
      </c>
      <c r="P23" s="156">
        <f t="shared" si="51"/>
        <v>0</v>
      </c>
      <c r="Q23" s="157">
        <f t="shared" si="52"/>
        <v>70</v>
      </c>
      <c r="R23" s="158">
        <f t="shared" si="53"/>
        <v>22.612962747266931</v>
      </c>
      <c r="S23" s="143">
        <f t="shared" si="54"/>
        <v>1</v>
      </c>
      <c r="T23" s="143">
        <f t="shared" si="55"/>
        <v>79</v>
      </c>
      <c r="U23" t="s">
        <v>117</v>
      </c>
      <c r="V23" t="s">
        <v>121</v>
      </c>
      <c r="W23" t="s">
        <v>117</v>
      </c>
      <c r="X23" s="4" t="s">
        <v>121</v>
      </c>
      <c r="Y23" s="4" t="s">
        <v>275</v>
      </c>
      <c r="Z23" s="4" t="s">
        <v>169</v>
      </c>
      <c r="AA23" s="4" t="s">
        <v>48</v>
      </c>
      <c r="AB23" s="4">
        <v>518</v>
      </c>
      <c r="AC23" s="4">
        <v>414.30099999999999</v>
      </c>
      <c r="AD23" s="4">
        <v>198.054</v>
      </c>
      <c r="AE23" s="4">
        <v>2.0920000000000001</v>
      </c>
      <c r="AF23" s="4">
        <v>2.6</v>
      </c>
      <c r="AG23" s="4">
        <v>9.5299999999999994</v>
      </c>
      <c r="AH23" s="4">
        <v>37.281381000000003</v>
      </c>
      <c r="AI23" s="4">
        <v>1.5047170000000001</v>
      </c>
      <c r="AJ23" s="4">
        <v>17.455269999999999</v>
      </c>
      <c r="AK23" s="4">
        <v>131</v>
      </c>
      <c r="AL23" s="4">
        <v>1</v>
      </c>
      <c r="AM23" s="4">
        <v>79</v>
      </c>
      <c r="AN23" s="4">
        <v>70</v>
      </c>
      <c r="AO23" s="4">
        <v>11.112812</v>
      </c>
      <c r="AP23" s="4">
        <v>104.7</v>
      </c>
      <c r="AQ23" s="4">
        <v>0</v>
      </c>
      <c r="AR23" s="4">
        <v>25</v>
      </c>
      <c r="AS23" s="4">
        <v>10022</v>
      </c>
      <c r="AT23" s="4">
        <v>0.24099999999999999</v>
      </c>
      <c r="AU23" s="4">
        <v>19.068000000000001</v>
      </c>
      <c r="AV23" s="4">
        <v>0</v>
      </c>
      <c r="AW23" s="4">
        <v>0</v>
      </c>
      <c r="AX23" s="4">
        <v>0.51</v>
      </c>
      <c r="AY23">
        <v>0.80461538461538462</v>
      </c>
      <c r="AZ23" t="s">
        <v>67</v>
      </c>
      <c r="BA23" t="s">
        <v>198</v>
      </c>
      <c r="BB23">
        <v>3</v>
      </c>
      <c r="BC23" t="s">
        <v>310</v>
      </c>
      <c r="BD23">
        <v>1</v>
      </c>
      <c r="BE23">
        <v>22567.985000000001</v>
      </c>
      <c r="BF23">
        <v>1.8357908337851163E-2</v>
      </c>
      <c r="BG23">
        <v>1.477105547799409E-2</v>
      </c>
      <c r="BH23">
        <v>45444.286999999997</v>
      </c>
      <c r="BI23">
        <v>9.1166795069312009E-3</v>
      </c>
      <c r="BJ23">
        <v>7.3354205878846434E-3</v>
      </c>
      <c r="BK23">
        <v>2</v>
      </c>
      <c r="BL23" t="s">
        <v>283</v>
      </c>
      <c r="BM23" t="s">
        <v>284</v>
      </c>
      <c r="BN23" t="s">
        <v>283</v>
      </c>
    </row>
    <row r="24" spans="1:66">
      <c r="A24" s="138" t="str">
        <f t="shared" si="36"/>
        <v>성산여객</v>
      </c>
      <c r="B24" s="138" t="str">
        <f t="shared" si="37"/>
        <v>588</v>
      </c>
      <c r="C24" s="139" t="str">
        <f t="shared" si="38"/>
        <v>71바7089</v>
      </c>
      <c r="D24" s="113" t="str">
        <f t="shared" si="39"/>
        <v>중형</v>
      </c>
      <c r="E24" s="109" t="str">
        <f t="shared" si="40"/>
        <v>C</v>
      </c>
      <c r="F24" s="159">
        <f t="shared" si="41"/>
        <v>0.86961538461538468</v>
      </c>
      <c r="G24" s="160">
        <f t="shared" si="42"/>
        <v>2.2610000000000001</v>
      </c>
      <c r="H24" s="161">
        <f t="shared" si="43"/>
        <v>2.6</v>
      </c>
      <c r="I24" s="162">
        <f t="shared" si="44"/>
        <v>1459.953</v>
      </c>
      <c r="J24" s="163">
        <f t="shared" si="45"/>
        <v>3.2345980535116961E-2</v>
      </c>
      <c r="K24" s="163">
        <f t="shared" si="46"/>
        <v>0.46657110062340251</v>
      </c>
      <c r="L24" s="163">
        <f t="shared" si="47"/>
        <v>0.17877287830498653</v>
      </c>
      <c r="M24" s="164">
        <f t="shared" si="48"/>
        <v>10.41</v>
      </c>
      <c r="N24" s="165">
        <f t="shared" si="49"/>
        <v>1.3009999999999999</v>
      </c>
      <c r="O24" s="165">
        <f t="shared" si="50"/>
        <v>12.603</v>
      </c>
      <c r="P24" s="166">
        <f t="shared" si="51"/>
        <v>0</v>
      </c>
      <c r="Q24" s="167">
        <f t="shared" si="52"/>
        <v>64</v>
      </c>
      <c r="R24" s="168">
        <f t="shared" si="53"/>
        <v>20.837530411106741</v>
      </c>
      <c r="S24" s="140">
        <f t="shared" si="54"/>
        <v>19</v>
      </c>
      <c r="T24" s="140">
        <f t="shared" si="55"/>
        <v>184</v>
      </c>
      <c r="U24" t="s">
        <v>117</v>
      </c>
      <c r="V24" t="s">
        <v>121</v>
      </c>
      <c r="W24" t="s">
        <v>117</v>
      </c>
      <c r="X24" s="4" t="s">
        <v>121</v>
      </c>
      <c r="Y24" s="4" t="s">
        <v>173</v>
      </c>
      <c r="Z24" s="4" t="s">
        <v>169</v>
      </c>
      <c r="AA24" s="4" t="s">
        <v>48</v>
      </c>
      <c r="AB24" s="4">
        <v>518</v>
      </c>
      <c r="AC24" s="4">
        <v>1459.953</v>
      </c>
      <c r="AD24" s="4">
        <v>645.58000000000004</v>
      </c>
      <c r="AE24" s="4">
        <v>2.2610000000000001</v>
      </c>
      <c r="AF24" s="4">
        <v>2.6</v>
      </c>
      <c r="AG24" s="4">
        <v>10.41</v>
      </c>
      <c r="AH24" s="4">
        <v>139.824421</v>
      </c>
      <c r="AI24" s="4">
        <v>4.5227579999999996</v>
      </c>
      <c r="AJ24" s="4">
        <v>65.238033999999999</v>
      </c>
      <c r="AK24" s="4">
        <v>261</v>
      </c>
      <c r="AL24" s="4">
        <v>19</v>
      </c>
      <c r="AM24" s="4">
        <v>184</v>
      </c>
      <c r="AN24" s="4">
        <v>64</v>
      </c>
      <c r="AO24" s="4">
        <v>10.441330000000001</v>
      </c>
      <c r="AP24" s="4">
        <v>0.6</v>
      </c>
      <c r="AQ24" s="4">
        <v>0</v>
      </c>
      <c r="AR24" s="4">
        <v>77</v>
      </c>
      <c r="AS24" s="4">
        <v>53989</v>
      </c>
      <c r="AT24" s="4">
        <v>1.3009999999999999</v>
      </c>
      <c r="AU24" s="4">
        <v>12.603</v>
      </c>
      <c r="AV24" s="4">
        <v>0</v>
      </c>
      <c r="AW24" s="4">
        <v>0</v>
      </c>
      <c r="AX24" s="4">
        <v>0.63</v>
      </c>
      <c r="AY24">
        <v>0.86961538461538468</v>
      </c>
      <c r="AZ24" t="s">
        <v>69</v>
      </c>
      <c r="BA24" t="s">
        <v>198</v>
      </c>
      <c r="BB24">
        <v>1</v>
      </c>
      <c r="BC24" t="s">
        <v>202</v>
      </c>
      <c r="BD24">
        <v>1</v>
      </c>
      <c r="BE24">
        <v>22567.985000000001</v>
      </c>
      <c r="BF24">
        <v>6.469133154776556E-2</v>
      </c>
      <c r="BG24">
        <v>5.6256577165191515E-2</v>
      </c>
      <c r="BH24">
        <v>45444.286999999997</v>
      </c>
      <c r="BI24">
        <v>3.2126216437282869E-2</v>
      </c>
      <c r="BJ24">
        <v>2.7937452063344834E-2</v>
      </c>
      <c r="BK24">
        <v>1</v>
      </c>
      <c r="BL24" t="s">
        <v>69</v>
      </c>
      <c r="BM24">
        <v>0</v>
      </c>
      <c r="BN24" t="s">
        <v>191</v>
      </c>
    </row>
    <row r="25" spans="1:66">
      <c r="A25" s="141" t="str">
        <f t="shared" si="36"/>
        <v>성산여객</v>
      </c>
      <c r="B25" s="141" t="str">
        <f t="shared" si="37"/>
        <v>588</v>
      </c>
      <c r="C25" s="142" t="str">
        <f t="shared" si="38"/>
        <v>71바7090</v>
      </c>
      <c r="D25" s="130" t="str">
        <f t="shared" si="39"/>
        <v>중형</v>
      </c>
      <c r="E25" s="126" t="str">
        <f t="shared" si="40"/>
        <v>F</v>
      </c>
      <c r="F25" s="149">
        <f t="shared" si="41"/>
        <v>0.79346153846153855</v>
      </c>
      <c r="G25" s="150">
        <f t="shared" si="42"/>
        <v>2.0630000000000002</v>
      </c>
      <c r="H25" s="151">
        <f t="shared" si="43"/>
        <v>2.6</v>
      </c>
      <c r="I25" s="152">
        <f t="shared" si="44"/>
        <v>1290.5920000000001</v>
      </c>
      <c r="J25" s="153">
        <f t="shared" si="45"/>
        <v>1.9670198027105915E-2</v>
      </c>
      <c r="K25" s="153">
        <f t="shared" si="46"/>
        <v>0.4633956026145305</v>
      </c>
      <c r="L25" s="153">
        <f t="shared" si="47"/>
        <v>0.2417495226996603</v>
      </c>
      <c r="M25" s="154">
        <f t="shared" si="48"/>
        <v>11.651</v>
      </c>
      <c r="N25" s="155">
        <f t="shared" si="49"/>
        <v>2.4790000000000001</v>
      </c>
      <c r="O25" s="155">
        <f t="shared" si="50"/>
        <v>21.541</v>
      </c>
      <c r="P25" s="156">
        <f t="shared" si="51"/>
        <v>0</v>
      </c>
      <c r="Q25" s="157">
        <f t="shared" si="52"/>
        <v>67</v>
      </c>
      <c r="R25" s="158">
        <f t="shared" si="53"/>
        <v>21.029397164461678</v>
      </c>
      <c r="S25" s="143">
        <f t="shared" si="54"/>
        <v>32</v>
      </c>
      <c r="T25" s="143">
        <f t="shared" si="55"/>
        <v>278</v>
      </c>
      <c r="U25" t="s">
        <v>117</v>
      </c>
      <c r="V25" t="s">
        <v>121</v>
      </c>
      <c r="W25" t="s">
        <v>117</v>
      </c>
      <c r="X25" s="4" t="s">
        <v>121</v>
      </c>
      <c r="Y25" s="4" t="s">
        <v>259</v>
      </c>
      <c r="Z25" s="4" t="s">
        <v>169</v>
      </c>
      <c r="AA25" s="4" t="s">
        <v>48</v>
      </c>
      <c r="AB25" s="4">
        <v>518</v>
      </c>
      <c r="AC25" s="4">
        <v>1290.5920000000001</v>
      </c>
      <c r="AD25" s="4">
        <v>625.44399999999996</v>
      </c>
      <c r="AE25" s="4">
        <v>2.0630000000000002</v>
      </c>
      <c r="AF25" s="4">
        <v>2.6</v>
      </c>
      <c r="AG25" s="4">
        <v>11.651</v>
      </c>
      <c r="AH25" s="4">
        <v>118.72081799999999</v>
      </c>
      <c r="AI25" s="4">
        <v>2.3352620000000002</v>
      </c>
      <c r="AJ25" s="4">
        <v>55.014704999999999</v>
      </c>
      <c r="AK25" s="4">
        <v>312</v>
      </c>
      <c r="AL25" s="4">
        <v>32</v>
      </c>
      <c r="AM25" s="4">
        <v>278</v>
      </c>
      <c r="AN25" s="4">
        <v>67</v>
      </c>
      <c r="AO25" s="4">
        <v>10.870813999999999</v>
      </c>
      <c r="AP25" s="4">
        <v>8</v>
      </c>
      <c r="AQ25" s="4">
        <v>0</v>
      </c>
      <c r="AR25" s="4">
        <v>71</v>
      </c>
      <c r="AS25" s="4">
        <v>40295</v>
      </c>
      <c r="AT25" s="4">
        <v>2.4790000000000001</v>
      </c>
      <c r="AU25" s="4">
        <v>21.541</v>
      </c>
      <c r="AV25" s="4">
        <v>0</v>
      </c>
      <c r="AW25" s="4">
        <v>0</v>
      </c>
      <c r="AX25" s="4">
        <v>0.61</v>
      </c>
      <c r="AY25">
        <v>0.79346153846153855</v>
      </c>
      <c r="AZ25" t="s">
        <v>70</v>
      </c>
      <c r="BA25" t="s">
        <v>198</v>
      </c>
      <c r="BB25">
        <v>1</v>
      </c>
      <c r="BC25" t="s">
        <v>200</v>
      </c>
      <c r="BD25">
        <v>1</v>
      </c>
      <c r="BE25">
        <v>22567.985000000001</v>
      </c>
      <c r="BF25">
        <v>5.7186851196506912E-2</v>
      </c>
      <c r="BG25">
        <v>4.5375566930151448E-2</v>
      </c>
      <c r="BH25">
        <v>45444.286999999997</v>
      </c>
      <c r="BI25">
        <v>2.839943335451605E-2</v>
      </c>
      <c r="BJ25">
        <v>2.2533858080910237E-2</v>
      </c>
      <c r="BK25">
        <v>1</v>
      </c>
      <c r="BL25" t="s">
        <v>283</v>
      </c>
      <c r="BM25" t="s">
        <v>284</v>
      </c>
      <c r="BN25" t="s">
        <v>283</v>
      </c>
    </row>
    <row r="26" spans="1:66">
      <c r="A26" s="138" t="str">
        <f t="shared" si="36"/>
        <v>성산여객</v>
      </c>
      <c r="B26" s="138" t="str">
        <f t="shared" si="37"/>
        <v>588</v>
      </c>
      <c r="C26" s="139" t="str">
        <f t="shared" si="38"/>
        <v>71바7091</v>
      </c>
      <c r="D26" s="113" t="str">
        <f t="shared" si="39"/>
        <v>중형</v>
      </c>
      <c r="E26" s="109" t="str">
        <f t="shared" si="40"/>
        <v>F</v>
      </c>
      <c r="F26" s="159">
        <f t="shared" si="41"/>
        <v>0.72153846153846146</v>
      </c>
      <c r="G26" s="160">
        <f t="shared" si="42"/>
        <v>1.8759999999999999</v>
      </c>
      <c r="H26" s="161">
        <f t="shared" si="43"/>
        <v>2.6</v>
      </c>
      <c r="I26" s="162">
        <f t="shared" si="44"/>
        <v>3985.3119999999999</v>
      </c>
      <c r="J26" s="163">
        <f t="shared" si="45"/>
        <v>1.627640390418281E-2</v>
      </c>
      <c r="K26" s="163">
        <f t="shared" si="46"/>
        <v>0.49089502272166247</v>
      </c>
      <c r="L26" s="163">
        <f t="shared" si="47"/>
        <v>0.22030897455456436</v>
      </c>
      <c r="M26" s="164">
        <f t="shared" si="48"/>
        <v>13.478999999999999</v>
      </c>
      <c r="N26" s="165">
        <f t="shared" si="49"/>
        <v>3.5379999999999998</v>
      </c>
      <c r="O26" s="165">
        <f t="shared" si="50"/>
        <v>56.106000000000002</v>
      </c>
      <c r="P26" s="166">
        <f t="shared" si="51"/>
        <v>0</v>
      </c>
      <c r="Q26" s="167">
        <f t="shared" si="52"/>
        <v>64</v>
      </c>
      <c r="R26" s="168">
        <f t="shared" si="53"/>
        <v>21.351724974751885</v>
      </c>
      <c r="S26" s="140">
        <f t="shared" si="54"/>
        <v>141</v>
      </c>
      <c r="T26" s="140">
        <f t="shared" si="55"/>
        <v>2236</v>
      </c>
      <c r="U26" t="s">
        <v>117</v>
      </c>
      <c r="V26" t="s">
        <v>121</v>
      </c>
      <c r="W26" t="s">
        <v>117</v>
      </c>
      <c r="X26" s="4" t="s">
        <v>121</v>
      </c>
      <c r="Y26" s="4" t="s">
        <v>176</v>
      </c>
      <c r="Z26" s="4" t="s">
        <v>169</v>
      </c>
      <c r="AA26" s="4" t="s">
        <v>48</v>
      </c>
      <c r="AB26" s="4">
        <v>518</v>
      </c>
      <c r="AC26" s="4">
        <v>3985.3119999999999</v>
      </c>
      <c r="AD26" s="4">
        <v>2123.962</v>
      </c>
      <c r="AE26" s="4">
        <v>1.8759999999999999</v>
      </c>
      <c r="AF26" s="4">
        <v>2.6</v>
      </c>
      <c r="AG26" s="4">
        <v>13.478999999999999</v>
      </c>
      <c r="AH26" s="4">
        <v>378.73329000000001</v>
      </c>
      <c r="AI26" s="4">
        <v>6.1644160000000001</v>
      </c>
      <c r="AJ26" s="4">
        <v>185.91828699999999</v>
      </c>
      <c r="AK26" s="4">
        <v>878</v>
      </c>
      <c r="AL26" s="4">
        <v>141</v>
      </c>
      <c r="AM26" s="4">
        <v>2236</v>
      </c>
      <c r="AN26" s="4">
        <v>64</v>
      </c>
      <c r="AO26" s="4">
        <v>10.522740000000001</v>
      </c>
      <c r="AP26" s="4">
        <v>46.7</v>
      </c>
      <c r="AQ26" s="4">
        <v>0</v>
      </c>
      <c r="AR26" s="4">
        <v>282</v>
      </c>
      <c r="AS26" s="4">
        <v>144348</v>
      </c>
      <c r="AT26" s="4">
        <v>3.5379999999999998</v>
      </c>
      <c r="AU26" s="4">
        <v>56.106000000000002</v>
      </c>
      <c r="AV26" s="4">
        <v>0</v>
      </c>
      <c r="AW26" s="4">
        <v>0</v>
      </c>
      <c r="AX26" s="4">
        <v>0.6</v>
      </c>
      <c r="AY26">
        <v>0.72153846153846146</v>
      </c>
      <c r="AZ26" t="s">
        <v>70</v>
      </c>
      <c r="BA26" t="s">
        <v>198</v>
      </c>
      <c r="BB26">
        <v>2</v>
      </c>
      <c r="BC26" t="s">
        <v>304</v>
      </c>
      <c r="BD26">
        <v>1</v>
      </c>
      <c r="BE26">
        <v>22567.985000000001</v>
      </c>
      <c r="BF26">
        <v>0.17659139706092503</v>
      </c>
      <c r="BG26">
        <v>0.12741748495626742</v>
      </c>
      <c r="BH26">
        <v>45444.286999999997</v>
      </c>
      <c r="BI26">
        <v>8.7696655907485141E-2</v>
      </c>
      <c r="BJ26">
        <v>6.3276510185554663E-2</v>
      </c>
      <c r="BK26">
        <v>1</v>
      </c>
      <c r="BL26" t="s">
        <v>70</v>
      </c>
      <c r="BM26">
        <v>0</v>
      </c>
      <c r="BN26" t="s">
        <v>191</v>
      </c>
    </row>
  </sheetData>
  <sortState xmlns:xlrd2="http://schemas.microsoft.com/office/spreadsheetml/2017/richdata2" ref="U5:AX19">
    <sortCondition ref="Y5:Y19"/>
    <sortCondition ref="U5:U19"/>
  </sortState>
  <phoneticPr fontId="3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2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139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160</v>
      </c>
      <c r="Q4" s="216" t="s">
        <v>43</v>
      </c>
      <c r="R4" s="216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213</v>
      </c>
      <c r="AN4" s="13"/>
      <c r="AO4" t="s">
        <v>167</v>
      </c>
      <c r="AP4" t="s">
        <v>214</v>
      </c>
      <c r="AQ4" t="s">
        <v>144</v>
      </c>
      <c r="AR4" t="s">
        <v>31</v>
      </c>
      <c r="AS4" t="s">
        <v>0</v>
      </c>
      <c r="AT4" t="s">
        <v>9</v>
      </c>
      <c r="AU4" t="s">
        <v>29</v>
      </c>
      <c r="AV4" t="s">
        <v>157</v>
      </c>
      <c r="AW4" t="s">
        <v>65</v>
      </c>
      <c r="AX4" t="s">
        <v>215</v>
      </c>
      <c r="AY4" t="s">
        <v>124</v>
      </c>
      <c r="AZ4" t="s">
        <v>216</v>
      </c>
      <c r="BA4" t="s">
        <v>217</v>
      </c>
      <c r="BB4" t="s">
        <v>218</v>
      </c>
      <c r="BC4" t="s">
        <v>219</v>
      </c>
      <c r="BD4">
        <v>12</v>
      </c>
      <c r="BE4" t="s">
        <v>136</v>
      </c>
      <c r="BF4" t="s">
        <v>137</v>
      </c>
      <c r="BG4" t="s">
        <v>138</v>
      </c>
      <c r="BI4" t="s">
        <v>0</v>
      </c>
      <c r="BJ4" t="s">
        <v>74</v>
      </c>
      <c r="BK4" t="s">
        <v>65</v>
      </c>
      <c r="BL4" t="s">
        <v>155</v>
      </c>
      <c r="BM4" t="s">
        <v>141</v>
      </c>
      <c r="BN4" t="s">
        <v>146</v>
      </c>
      <c r="BO4" t="s">
        <v>144</v>
      </c>
      <c r="BP4" t="s">
        <v>148</v>
      </c>
      <c r="BQ4" t="s">
        <v>150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159</v>
      </c>
      <c r="BY4" t="s">
        <v>161</v>
      </c>
      <c r="BZ4" t="s">
        <v>162</v>
      </c>
    </row>
    <row r="5" spans="1:78" ht="16.5">
      <c r="A5" s="124" t="str">
        <f>BI5</f>
        <v>성산여객</v>
      </c>
      <c r="B5" s="125" t="str">
        <f>IF(BJ5="NULL", E5, BJ5)</f>
        <v>강경원</v>
      </c>
      <c r="C5" s="126" t="str">
        <f>BK5</f>
        <v>F</v>
      </c>
      <c r="D5" s="127">
        <f>BL5</f>
        <v>0.79346153846153855</v>
      </c>
      <c r="E5" s="128">
        <f>U5</f>
        <v>2831</v>
      </c>
      <c r="F5" s="129" t="str">
        <f t="shared" ref="F5:I6" si="0">BN5</f>
        <v>588</v>
      </c>
      <c r="G5" s="130" t="str">
        <f t="shared" si="0"/>
        <v>71바7090</v>
      </c>
      <c r="H5" s="131">
        <f t="shared" si="0"/>
        <v>1</v>
      </c>
      <c r="I5" s="132">
        <f t="shared" si="0"/>
        <v>1290.5920000000001</v>
      </c>
      <c r="J5" s="133">
        <f>AB5/AA5</f>
        <v>1.9670198027105915E-2</v>
      </c>
      <c r="K5" s="133">
        <f>AC5/AA5</f>
        <v>0.4633956026145305</v>
      </c>
      <c r="L5" s="133">
        <f>AD5/I5</f>
        <v>0.2417495226996603</v>
      </c>
      <c r="M5" s="134">
        <f>Z5</f>
        <v>11.651</v>
      </c>
      <c r="N5" s="135">
        <f>BV5</f>
        <v>2.4794822840990798</v>
      </c>
      <c r="O5" s="135">
        <f>BW5</f>
        <v>21.540502343110756</v>
      </c>
      <c r="P5" s="217">
        <f>AK5</f>
        <v>71</v>
      </c>
      <c r="Q5" s="218">
        <f>AE5</f>
        <v>32</v>
      </c>
      <c r="R5" s="218">
        <f>AF5</f>
        <v>278</v>
      </c>
      <c r="T5">
        <v>518</v>
      </c>
      <c r="U5">
        <v>2831</v>
      </c>
      <c r="V5" t="s">
        <v>258</v>
      </c>
      <c r="W5">
        <v>1290.5920000000001</v>
      </c>
      <c r="X5">
        <v>625.44399999999996</v>
      </c>
      <c r="Y5">
        <v>2.0630000000000002</v>
      </c>
      <c r="Z5">
        <v>11.651</v>
      </c>
      <c r="AA5">
        <v>118.72081799999999</v>
      </c>
      <c r="AB5">
        <v>2.3352620000000002</v>
      </c>
      <c r="AC5">
        <v>55.014704999999999</v>
      </c>
      <c r="AD5" s="1">
        <v>312</v>
      </c>
      <c r="AE5">
        <v>32</v>
      </c>
      <c r="AF5">
        <v>278</v>
      </c>
      <c r="AG5">
        <v>67</v>
      </c>
      <c r="AH5">
        <v>10.870813999999999</v>
      </c>
      <c r="AI5">
        <v>8</v>
      </c>
      <c r="AJ5">
        <v>0</v>
      </c>
      <c r="AK5">
        <v>71</v>
      </c>
      <c r="AL5">
        <v>40295</v>
      </c>
      <c r="AM5">
        <v>0.79346153846153855</v>
      </c>
      <c r="AN5" t="s">
        <v>70</v>
      </c>
      <c r="AO5">
        <v>1290.5920000000001</v>
      </c>
      <c r="AP5" t="s">
        <v>282</v>
      </c>
      <c r="AQ5" t="s">
        <v>117</v>
      </c>
      <c r="AR5" t="s">
        <v>121</v>
      </c>
      <c r="AS5" t="s">
        <v>117</v>
      </c>
      <c r="AT5" t="s">
        <v>121</v>
      </c>
      <c r="AU5" t="s">
        <v>259</v>
      </c>
      <c r="AV5" t="s">
        <v>258</v>
      </c>
      <c r="AW5" t="s">
        <v>70</v>
      </c>
      <c r="AX5">
        <v>2831</v>
      </c>
      <c r="AY5" t="s">
        <v>225</v>
      </c>
      <c r="AZ5">
        <v>1</v>
      </c>
      <c r="BA5" t="s">
        <v>200</v>
      </c>
      <c r="BB5">
        <v>1</v>
      </c>
      <c r="BC5">
        <v>1</v>
      </c>
      <c r="BE5" t="s">
        <v>283</v>
      </c>
      <c r="BF5" t="s">
        <v>284</v>
      </c>
      <c r="BG5" t="s">
        <v>283</v>
      </c>
      <c r="BI5" t="s">
        <v>117</v>
      </c>
      <c r="BJ5" t="s">
        <v>258</v>
      </c>
      <c r="BK5" t="s">
        <v>70</v>
      </c>
      <c r="BL5">
        <v>0.79346153846153855</v>
      </c>
      <c r="BM5">
        <v>2831</v>
      </c>
      <c r="BN5" t="s">
        <v>121</v>
      </c>
      <c r="BO5" t="s">
        <v>259</v>
      </c>
      <c r="BP5">
        <v>1</v>
      </c>
      <c r="BQ5">
        <v>1290.5920000000001</v>
      </c>
      <c r="BR5">
        <v>1.9670198027105915E-2</v>
      </c>
      <c r="BS5">
        <v>0.4633956026145305</v>
      </c>
      <c r="BT5">
        <v>0.2417495226996603</v>
      </c>
      <c r="BU5">
        <v>11.651</v>
      </c>
      <c r="BV5">
        <v>2.4794822840990798</v>
      </c>
      <c r="BW5">
        <v>21.540502343110756</v>
      </c>
      <c r="BX5">
        <v>71</v>
      </c>
      <c r="BY5">
        <v>32</v>
      </c>
      <c r="BZ5">
        <v>278</v>
      </c>
    </row>
    <row r="6" spans="1:78" ht="16.5">
      <c r="A6" s="107" t="str">
        <f>BI6</f>
        <v>성산여객</v>
      </c>
      <c r="B6" s="108" t="str">
        <f>IF(BJ6="NULL", E6, BJ6)</f>
        <v>강전범</v>
      </c>
      <c r="C6" s="109" t="str">
        <f>BK6</f>
        <v>A</v>
      </c>
      <c r="D6" s="110">
        <f>BL6</f>
        <v>0.98793103448275876</v>
      </c>
      <c r="E6" s="111">
        <f>U6</f>
        <v>5804</v>
      </c>
      <c r="F6" s="112" t="str">
        <f t="shared" si="0"/>
        <v>521</v>
      </c>
      <c r="G6" s="113" t="str">
        <f t="shared" si="0"/>
        <v>71바7510</v>
      </c>
      <c r="H6" s="114">
        <f t="shared" si="0"/>
        <v>1</v>
      </c>
      <c r="I6" s="115">
        <f t="shared" si="0"/>
        <v>1520.479</v>
      </c>
      <c r="J6" s="116">
        <f>AB6/AA6</f>
        <v>1.2333513068948719E-2</v>
      </c>
      <c r="K6" s="116">
        <f>AC6/AA6</f>
        <v>0.41452115227335157</v>
      </c>
      <c r="L6" s="116">
        <f>AD6/I6</f>
        <v>0.12364524600471298</v>
      </c>
      <c r="M6" s="117">
        <f>Z6</f>
        <v>4.9020000000000001</v>
      </c>
      <c r="N6" s="118">
        <f>BV6</f>
        <v>0</v>
      </c>
      <c r="O6" s="118">
        <f>BW6</f>
        <v>1.775756192620878</v>
      </c>
      <c r="P6" s="219">
        <f>AK6</f>
        <v>57</v>
      </c>
      <c r="Q6" s="220">
        <f>AE6</f>
        <v>0</v>
      </c>
      <c r="R6" s="220">
        <f>AF6</f>
        <v>27</v>
      </c>
      <c r="T6">
        <v>518</v>
      </c>
      <c r="U6">
        <v>5804</v>
      </c>
      <c r="V6" t="s">
        <v>285</v>
      </c>
      <c r="W6">
        <v>1520.479</v>
      </c>
      <c r="X6">
        <v>530.79999999999995</v>
      </c>
      <c r="Y6">
        <v>2.8650000000000002</v>
      </c>
      <c r="Z6">
        <v>4.9020000000000001</v>
      </c>
      <c r="AA6">
        <v>105.063577</v>
      </c>
      <c r="AB6">
        <v>1.295803</v>
      </c>
      <c r="AC6">
        <v>43.551074999999997</v>
      </c>
      <c r="AD6" s="1">
        <v>188</v>
      </c>
      <c r="AE6">
        <v>0</v>
      </c>
      <c r="AF6">
        <v>27</v>
      </c>
      <c r="AG6">
        <v>62</v>
      </c>
      <c r="AH6">
        <v>14.471989000000001</v>
      </c>
      <c r="AI6">
        <v>2.9</v>
      </c>
      <c r="AJ6">
        <v>0</v>
      </c>
      <c r="AK6">
        <v>57</v>
      </c>
      <c r="AL6">
        <v>26171</v>
      </c>
      <c r="AM6">
        <v>0.98793103448275876</v>
      </c>
      <c r="AN6" t="s">
        <v>66</v>
      </c>
      <c r="AO6">
        <v>1520.479</v>
      </c>
      <c r="AP6" t="s">
        <v>286</v>
      </c>
      <c r="AQ6" t="s">
        <v>117</v>
      </c>
      <c r="AR6" t="s">
        <v>118</v>
      </c>
      <c r="AS6" t="s">
        <v>117</v>
      </c>
      <c r="AT6" t="s">
        <v>118</v>
      </c>
      <c r="AU6" t="s">
        <v>265</v>
      </c>
      <c r="AV6" t="s">
        <v>285</v>
      </c>
      <c r="AW6" t="s">
        <v>66</v>
      </c>
      <c r="AX6">
        <v>5804</v>
      </c>
      <c r="AY6" t="s">
        <v>287</v>
      </c>
      <c r="AZ6">
        <v>1</v>
      </c>
      <c r="BA6" t="s">
        <v>288</v>
      </c>
      <c r="BB6">
        <v>1</v>
      </c>
      <c r="BC6">
        <v>1</v>
      </c>
      <c r="BE6" t="s">
        <v>283</v>
      </c>
      <c r="BF6" t="s">
        <v>284</v>
      </c>
      <c r="BG6" t="s">
        <v>283</v>
      </c>
      <c r="BI6" t="s">
        <v>117</v>
      </c>
      <c r="BJ6" t="s">
        <v>285</v>
      </c>
      <c r="BK6" t="s">
        <v>66</v>
      </c>
      <c r="BL6">
        <v>0.98793103448275876</v>
      </c>
      <c r="BM6">
        <v>5804</v>
      </c>
      <c r="BN6" t="s">
        <v>118</v>
      </c>
      <c r="BO6" t="s">
        <v>265</v>
      </c>
      <c r="BP6">
        <v>1</v>
      </c>
      <c r="BQ6">
        <v>1520.479</v>
      </c>
      <c r="BR6">
        <v>1.2333513068948719E-2</v>
      </c>
      <c r="BS6">
        <v>0.41452115227335157</v>
      </c>
      <c r="BT6">
        <v>0.12364524600471298</v>
      </c>
      <c r="BU6">
        <v>4.9020000000000001</v>
      </c>
      <c r="BV6">
        <v>0</v>
      </c>
      <c r="BW6">
        <v>1.775756192620878</v>
      </c>
      <c r="BX6">
        <v>57</v>
      </c>
      <c r="BY6">
        <v>0</v>
      </c>
      <c r="BZ6">
        <v>27</v>
      </c>
    </row>
    <row r="7" spans="1:78" ht="16.5">
      <c r="A7" s="124" t="str">
        <f t="shared" ref="A7:A17" si="1">BI7</f>
        <v>성산여객</v>
      </c>
      <c r="B7" s="125" t="str">
        <f t="shared" ref="B7:B17" si="2">IF(BJ7="NULL", E7, BJ7)</f>
        <v>경창렬</v>
      </c>
      <c r="C7" s="126" t="str">
        <f t="shared" ref="C7:C17" si="3">BK7</f>
        <v>D</v>
      </c>
      <c r="D7" s="127">
        <f t="shared" ref="D7:D17" si="4">BL7</f>
        <v>0.84807692307692306</v>
      </c>
      <c r="E7" s="128">
        <f t="shared" ref="E7:E17" si="5">U7</f>
        <v>4847</v>
      </c>
      <c r="F7" s="129" t="str">
        <f t="shared" ref="F7:F17" si="6">BN7</f>
        <v>588</v>
      </c>
      <c r="G7" s="130" t="str">
        <f t="shared" ref="G7:G17" si="7">BO7</f>
        <v>71바7084</v>
      </c>
      <c r="H7" s="131">
        <f t="shared" ref="H7:H17" si="8">BP7</f>
        <v>1</v>
      </c>
      <c r="I7" s="132">
        <f t="shared" ref="I7:I17" si="9">BQ7</f>
        <v>847.40800000000002</v>
      </c>
      <c r="J7" s="133">
        <f t="shared" ref="J7:J17" si="10">AB7/AA7</f>
        <v>2.1530219268630708E-2</v>
      </c>
      <c r="K7" s="133">
        <f t="shared" ref="K7:K17" si="11">AC7/AA7</f>
        <v>0.44120898013802173</v>
      </c>
      <c r="L7" s="133">
        <f t="shared" ref="L7:L17" si="12">AD7/I7</f>
        <v>0.21949285350150105</v>
      </c>
      <c r="M7" s="134">
        <f t="shared" ref="M7:M17" si="13">Z7</f>
        <v>10.106999999999999</v>
      </c>
      <c r="N7" s="135">
        <f t="shared" ref="N7:N17" si="14">BV7</f>
        <v>1.2980760153314579</v>
      </c>
      <c r="O7" s="135">
        <f t="shared" ref="O7:O17" si="15">BW7</f>
        <v>10.384608122651663</v>
      </c>
      <c r="P7" s="217">
        <f t="shared" ref="P7:P17" si="16">AK7</f>
        <v>39</v>
      </c>
      <c r="Q7" s="218">
        <f t="shared" ref="Q7:Q17" si="17">AE7</f>
        <v>11</v>
      </c>
      <c r="R7" s="218">
        <f t="shared" ref="R7:R17" si="18">AF7</f>
        <v>88</v>
      </c>
      <c r="T7">
        <v>518</v>
      </c>
      <c r="U7">
        <v>4847</v>
      </c>
      <c r="V7" t="s">
        <v>260</v>
      </c>
      <c r="W7">
        <v>847.40800000000002</v>
      </c>
      <c r="X7">
        <v>384.23899999999998</v>
      </c>
      <c r="Y7">
        <v>2.2050000000000001</v>
      </c>
      <c r="Z7">
        <v>10.106999999999999</v>
      </c>
      <c r="AA7">
        <v>76.506930999999994</v>
      </c>
      <c r="AB7">
        <v>1.647211</v>
      </c>
      <c r="AC7">
        <v>33.755544999999998</v>
      </c>
      <c r="AD7" s="1">
        <v>186</v>
      </c>
      <c r="AE7">
        <v>11</v>
      </c>
      <c r="AF7">
        <v>88</v>
      </c>
      <c r="AG7">
        <v>70</v>
      </c>
      <c r="AH7">
        <v>11.076225000000001</v>
      </c>
      <c r="AI7">
        <v>34.799999999999997</v>
      </c>
      <c r="AJ7">
        <v>0</v>
      </c>
      <c r="AK7">
        <v>39</v>
      </c>
      <c r="AL7">
        <v>19398</v>
      </c>
      <c r="AM7">
        <v>0.84807692307692306</v>
      </c>
      <c r="AN7" t="s">
        <v>67</v>
      </c>
      <c r="AO7">
        <v>847.40800000000002</v>
      </c>
      <c r="AP7" t="s">
        <v>289</v>
      </c>
      <c r="AQ7" t="s">
        <v>117</v>
      </c>
      <c r="AR7" t="s">
        <v>121</v>
      </c>
      <c r="AS7" t="s">
        <v>117</v>
      </c>
      <c r="AT7" t="s">
        <v>121</v>
      </c>
      <c r="AU7" t="s">
        <v>261</v>
      </c>
      <c r="AV7" t="s">
        <v>260</v>
      </c>
      <c r="AW7" t="s">
        <v>67</v>
      </c>
      <c r="AX7">
        <v>4847</v>
      </c>
      <c r="AY7" t="s">
        <v>221</v>
      </c>
      <c r="AZ7">
        <v>1</v>
      </c>
      <c r="BA7" t="s">
        <v>199</v>
      </c>
      <c r="BB7">
        <v>1</v>
      </c>
      <c r="BC7">
        <v>1</v>
      </c>
      <c r="BE7" t="s">
        <v>283</v>
      </c>
      <c r="BF7" t="s">
        <v>284</v>
      </c>
      <c r="BG7" t="s">
        <v>283</v>
      </c>
      <c r="BI7" t="s">
        <v>117</v>
      </c>
      <c r="BJ7" t="s">
        <v>260</v>
      </c>
      <c r="BK7" t="s">
        <v>67</v>
      </c>
      <c r="BL7">
        <v>0.84807692307692306</v>
      </c>
      <c r="BM7">
        <v>4847</v>
      </c>
      <c r="BN7" t="s">
        <v>121</v>
      </c>
      <c r="BO7" t="s">
        <v>261</v>
      </c>
      <c r="BP7">
        <v>1</v>
      </c>
      <c r="BQ7">
        <v>847.40800000000002</v>
      </c>
      <c r="BR7">
        <v>2.1530219268630708E-2</v>
      </c>
      <c r="BS7">
        <v>0.44120898013802173</v>
      </c>
      <c r="BT7">
        <v>0.21949285350150105</v>
      </c>
      <c r="BU7">
        <v>10.106999999999999</v>
      </c>
      <c r="BV7">
        <v>1.2980760153314579</v>
      </c>
      <c r="BW7">
        <v>10.384608122651663</v>
      </c>
      <c r="BX7">
        <v>39</v>
      </c>
      <c r="BY7">
        <v>11</v>
      </c>
      <c r="BZ7">
        <v>88</v>
      </c>
    </row>
    <row r="8" spans="1:78" ht="16.5">
      <c r="A8" s="107" t="str">
        <f t="shared" si="1"/>
        <v>성산여객</v>
      </c>
      <c r="B8" s="108" t="str">
        <f t="shared" si="2"/>
        <v>김광일</v>
      </c>
      <c r="C8" s="109" t="str">
        <f t="shared" si="3"/>
        <v>A</v>
      </c>
      <c r="D8" s="110">
        <f t="shared" si="4"/>
        <v>0.96639999999999993</v>
      </c>
      <c r="E8" s="111">
        <f t="shared" si="5"/>
        <v>7822</v>
      </c>
      <c r="F8" s="112" t="str">
        <f t="shared" si="6"/>
        <v>588</v>
      </c>
      <c r="G8" s="113" t="str">
        <f t="shared" si="7"/>
        <v>71바7055</v>
      </c>
      <c r="H8" s="114">
        <f t="shared" si="8"/>
        <v>1</v>
      </c>
      <c r="I8" s="115">
        <f t="shared" si="9"/>
        <v>4523.3</v>
      </c>
      <c r="J8" s="116">
        <f t="shared" si="10"/>
        <v>2.4869997287559918E-2</v>
      </c>
      <c r="K8" s="116">
        <f t="shared" si="11"/>
        <v>0.43704917903015689</v>
      </c>
      <c r="L8" s="116">
        <f t="shared" si="12"/>
        <v>0.15143810934494728</v>
      </c>
      <c r="M8" s="117">
        <f t="shared" si="13"/>
        <v>5.0970000000000004</v>
      </c>
      <c r="N8" s="118">
        <f t="shared" si="14"/>
        <v>0.42004731059182454</v>
      </c>
      <c r="O8" s="118">
        <f t="shared" si="15"/>
        <v>6.1238476333650205</v>
      </c>
      <c r="P8" s="219">
        <f t="shared" si="16"/>
        <v>246</v>
      </c>
      <c r="Q8" s="220">
        <f t="shared" si="17"/>
        <v>19</v>
      </c>
      <c r="R8" s="220">
        <f t="shared" si="18"/>
        <v>277</v>
      </c>
      <c r="T8">
        <v>518</v>
      </c>
      <c r="U8">
        <v>7822</v>
      </c>
      <c r="V8" t="s">
        <v>206</v>
      </c>
      <c r="W8">
        <v>4523.3</v>
      </c>
      <c r="X8">
        <v>1871.848</v>
      </c>
      <c r="Y8">
        <v>2.4159999999999999</v>
      </c>
      <c r="Z8">
        <v>5.0970000000000004</v>
      </c>
      <c r="AA8">
        <v>414.09578299999998</v>
      </c>
      <c r="AB8">
        <v>10.298560999999999</v>
      </c>
      <c r="AC8">
        <v>180.980222</v>
      </c>
      <c r="AD8" s="1">
        <v>685</v>
      </c>
      <c r="AE8">
        <v>19</v>
      </c>
      <c r="AF8">
        <v>277</v>
      </c>
      <c r="AG8">
        <v>72</v>
      </c>
      <c r="AH8">
        <v>10.923318</v>
      </c>
      <c r="AI8">
        <v>301.3</v>
      </c>
      <c r="AJ8">
        <v>0</v>
      </c>
      <c r="AK8">
        <v>246</v>
      </c>
      <c r="AL8">
        <v>131317</v>
      </c>
      <c r="AM8">
        <v>0.96639999999999993</v>
      </c>
      <c r="AN8" t="s">
        <v>66</v>
      </c>
      <c r="AO8">
        <v>4523.3</v>
      </c>
      <c r="AP8" t="s">
        <v>290</v>
      </c>
      <c r="AQ8" t="s">
        <v>117</v>
      </c>
      <c r="AR8" t="s">
        <v>121</v>
      </c>
      <c r="AS8" t="s">
        <v>117</v>
      </c>
      <c r="AT8" t="s">
        <v>121</v>
      </c>
      <c r="AU8" t="s">
        <v>172</v>
      </c>
      <c r="AV8" t="s">
        <v>206</v>
      </c>
      <c r="AW8" t="s">
        <v>66</v>
      </c>
      <c r="AX8">
        <v>7822</v>
      </c>
      <c r="AY8" t="s">
        <v>255</v>
      </c>
      <c r="AZ8">
        <v>1</v>
      </c>
      <c r="BA8" t="s">
        <v>254</v>
      </c>
      <c r="BB8">
        <v>1</v>
      </c>
      <c r="BC8">
        <v>1</v>
      </c>
      <c r="BE8" t="s">
        <v>66</v>
      </c>
      <c r="BF8">
        <v>0</v>
      </c>
      <c r="BG8" t="s">
        <v>191</v>
      </c>
      <c r="BI8" t="s">
        <v>117</v>
      </c>
      <c r="BJ8" t="s">
        <v>206</v>
      </c>
      <c r="BK8" t="s">
        <v>66</v>
      </c>
      <c r="BL8">
        <v>0.96639999999999993</v>
      </c>
      <c r="BM8">
        <v>7822</v>
      </c>
      <c r="BN8" t="s">
        <v>121</v>
      </c>
      <c r="BO8" t="s">
        <v>172</v>
      </c>
      <c r="BP8">
        <v>1</v>
      </c>
      <c r="BQ8">
        <v>4523.3</v>
      </c>
      <c r="BR8">
        <v>2.4869997287559918E-2</v>
      </c>
      <c r="BS8">
        <v>0.43704917903015689</v>
      </c>
      <c r="BT8">
        <v>0.15143810934494728</v>
      </c>
      <c r="BU8">
        <v>5.0970000000000004</v>
      </c>
      <c r="BV8">
        <v>0.42004731059182454</v>
      </c>
      <c r="BW8">
        <v>6.1238476333650205</v>
      </c>
      <c r="BX8">
        <v>246</v>
      </c>
      <c r="BY8">
        <v>19</v>
      </c>
      <c r="BZ8">
        <v>277</v>
      </c>
    </row>
    <row r="9" spans="1:78" ht="16.5">
      <c r="A9" s="124" t="str">
        <f t="shared" si="1"/>
        <v>성산여객</v>
      </c>
      <c r="B9" s="125" t="str">
        <f t="shared" si="2"/>
        <v>김기복</v>
      </c>
      <c r="C9" s="126" t="str">
        <f t="shared" si="3"/>
        <v>C</v>
      </c>
      <c r="D9" s="127">
        <f t="shared" si="4"/>
        <v>0.89192307692307682</v>
      </c>
      <c r="E9" s="128">
        <f t="shared" si="5"/>
        <v>547</v>
      </c>
      <c r="F9" s="129" t="str">
        <f t="shared" si="6"/>
        <v>521</v>
      </c>
      <c r="G9" s="130" t="str">
        <f t="shared" si="7"/>
        <v>71바7093</v>
      </c>
      <c r="H9" s="131">
        <f t="shared" si="8"/>
        <v>1</v>
      </c>
      <c r="I9" s="132">
        <f t="shared" si="9"/>
        <v>790.20500000000004</v>
      </c>
      <c r="J9" s="133">
        <f t="shared" si="10"/>
        <v>2.6733618842162129E-2</v>
      </c>
      <c r="K9" s="133">
        <f t="shared" si="11"/>
        <v>0.43556364502660599</v>
      </c>
      <c r="L9" s="133">
        <f t="shared" si="12"/>
        <v>0.20501009231781625</v>
      </c>
      <c r="M9" s="134">
        <f t="shared" si="13"/>
        <v>8.3620000000000001</v>
      </c>
      <c r="N9" s="135">
        <f t="shared" si="14"/>
        <v>0</v>
      </c>
      <c r="O9" s="135">
        <f t="shared" si="15"/>
        <v>3.9230326307730272</v>
      </c>
      <c r="P9" s="217">
        <f t="shared" si="16"/>
        <v>46</v>
      </c>
      <c r="Q9" s="218">
        <f t="shared" si="17"/>
        <v>0</v>
      </c>
      <c r="R9" s="218">
        <f t="shared" si="18"/>
        <v>31</v>
      </c>
      <c r="T9">
        <v>518</v>
      </c>
      <c r="U9">
        <v>547</v>
      </c>
      <c r="V9" t="s">
        <v>291</v>
      </c>
      <c r="W9">
        <v>790.20500000000004</v>
      </c>
      <c r="X9">
        <v>340.786</v>
      </c>
      <c r="Y9">
        <v>2.319</v>
      </c>
      <c r="Z9">
        <v>8.3620000000000001</v>
      </c>
      <c r="AA9">
        <v>59.412756999999999</v>
      </c>
      <c r="AB9">
        <v>1.5883179999999999</v>
      </c>
      <c r="AC9">
        <v>25.878036999999999</v>
      </c>
      <c r="AD9" s="1">
        <v>162</v>
      </c>
      <c r="AE9">
        <v>0</v>
      </c>
      <c r="AF9">
        <v>31</v>
      </c>
      <c r="AG9">
        <v>61</v>
      </c>
      <c r="AH9">
        <v>13.300257999999999</v>
      </c>
      <c r="AI9">
        <v>0</v>
      </c>
      <c r="AJ9">
        <v>0</v>
      </c>
      <c r="AK9">
        <v>46</v>
      </c>
      <c r="AL9">
        <v>18659</v>
      </c>
      <c r="AM9">
        <v>0.89192307692307682</v>
      </c>
      <c r="AN9" t="s">
        <v>69</v>
      </c>
      <c r="AO9">
        <v>790.20500000000004</v>
      </c>
      <c r="AP9" t="s">
        <v>292</v>
      </c>
      <c r="AQ9" t="s">
        <v>117</v>
      </c>
      <c r="AR9" t="s">
        <v>118</v>
      </c>
      <c r="AS9" t="s">
        <v>117</v>
      </c>
      <c r="AT9" t="s">
        <v>118</v>
      </c>
      <c r="AU9" t="s">
        <v>293</v>
      </c>
      <c r="AV9" t="s">
        <v>291</v>
      </c>
      <c r="AW9" t="s">
        <v>69</v>
      </c>
      <c r="AX9">
        <v>547</v>
      </c>
      <c r="AY9" t="s">
        <v>223</v>
      </c>
      <c r="AZ9">
        <v>1</v>
      </c>
      <c r="BA9" t="s">
        <v>205</v>
      </c>
      <c r="BB9">
        <v>1</v>
      </c>
      <c r="BC9">
        <v>1</v>
      </c>
      <c r="BE9" t="s">
        <v>283</v>
      </c>
      <c r="BF9" t="s">
        <v>284</v>
      </c>
      <c r="BG9" t="s">
        <v>283</v>
      </c>
      <c r="BI9" t="s">
        <v>117</v>
      </c>
      <c r="BJ9" t="s">
        <v>291</v>
      </c>
      <c r="BK9" t="s">
        <v>69</v>
      </c>
      <c r="BL9">
        <v>0.89192307692307682</v>
      </c>
      <c r="BM9">
        <v>547</v>
      </c>
      <c r="BN9" t="s">
        <v>118</v>
      </c>
      <c r="BO9" t="s">
        <v>293</v>
      </c>
      <c r="BP9">
        <v>1</v>
      </c>
      <c r="BQ9">
        <v>790.20500000000004</v>
      </c>
      <c r="BR9">
        <v>2.6733618842162129E-2</v>
      </c>
      <c r="BS9">
        <v>0.43556364502660599</v>
      </c>
      <c r="BT9">
        <v>0.20501009231781625</v>
      </c>
      <c r="BU9">
        <v>8.3620000000000001</v>
      </c>
      <c r="BV9">
        <v>0</v>
      </c>
      <c r="BW9">
        <v>3.9230326307730272</v>
      </c>
      <c r="BX9">
        <v>46</v>
      </c>
      <c r="BY9">
        <v>0</v>
      </c>
      <c r="BZ9">
        <v>31</v>
      </c>
    </row>
    <row r="10" spans="1:78" ht="16.5">
      <c r="A10" s="107" t="str">
        <f t="shared" si="1"/>
        <v>성산여객</v>
      </c>
      <c r="B10" s="108" t="str">
        <f t="shared" si="2"/>
        <v>김명진</v>
      </c>
      <c r="C10" s="109" t="str">
        <f t="shared" si="3"/>
        <v>F</v>
      </c>
      <c r="D10" s="110">
        <f t="shared" si="4"/>
        <v>0.76714285714285724</v>
      </c>
      <c r="E10" s="111">
        <f t="shared" si="5"/>
        <v>1460</v>
      </c>
      <c r="F10" s="112" t="str">
        <f t="shared" si="6"/>
        <v>551</v>
      </c>
      <c r="G10" s="113" t="str">
        <f t="shared" si="7"/>
        <v>71바7058</v>
      </c>
      <c r="H10" s="114">
        <f t="shared" si="8"/>
        <v>1</v>
      </c>
      <c r="I10" s="115">
        <f t="shared" si="9"/>
        <v>408.14299999999997</v>
      </c>
      <c r="J10" s="116">
        <f t="shared" si="10"/>
        <v>7.8263501544891031E-3</v>
      </c>
      <c r="K10" s="116">
        <f t="shared" si="11"/>
        <v>0.54591995199237253</v>
      </c>
      <c r="L10" s="116">
        <f t="shared" si="12"/>
        <v>0.18865936693756846</v>
      </c>
      <c r="M10" s="117">
        <f t="shared" si="13"/>
        <v>7.02</v>
      </c>
      <c r="N10" s="118">
        <f t="shared" si="14"/>
        <v>0.24501216485398503</v>
      </c>
      <c r="O10" s="118">
        <f t="shared" si="15"/>
        <v>12.495620407553236</v>
      </c>
      <c r="P10" s="219">
        <f t="shared" si="16"/>
        <v>27</v>
      </c>
      <c r="Q10" s="220">
        <f t="shared" si="17"/>
        <v>1</v>
      </c>
      <c r="R10" s="220">
        <f t="shared" si="18"/>
        <v>51</v>
      </c>
      <c r="T10">
        <v>518</v>
      </c>
      <c r="U10">
        <v>1460</v>
      </c>
      <c r="V10" t="s">
        <v>271</v>
      </c>
      <c r="W10">
        <v>408.14299999999997</v>
      </c>
      <c r="X10">
        <v>189.995</v>
      </c>
      <c r="Y10">
        <v>2.1480000000000001</v>
      </c>
      <c r="Z10">
        <v>7.02</v>
      </c>
      <c r="AA10">
        <v>43.726385000000001</v>
      </c>
      <c r="AB10">
        <v>0.34221800000000002</v>
      </c>
      <c r="AC10">
        <v>23.871106000000001</v>
      </c>
      <c r="AD10" s="1">
        <v>77</v>
      </c>
      <c r="AE10">
        <v>1</v>
      </c>
      <c r="AF10">
        <v>51</v>
      </c>
      <c r="AG10">
        <v>66</v>
      </c>
      <c r="AH10">
        <v>9.3340209999999999</v>
      </c>
      <c r="AI10">
        <v>22</v>
      </c>
      <c r="AJ10">
        <v>0</v>
      </c>
      <c r="AK10">
        <v>27</v>
      </c>
      <c r="AL10">
        <v>25989</v>
      </c>
      <c r="AM10">
        <v>0.76714285714285724</v>
      </c>
      <c r="AN10" t="s">
        <v>70</v>
      </c>
      <c r="AO10">
        <v>408.14299999999997</v>
      </c>
      <c r="AP10" t="s">
        <v>294</v>
      </c>
      <c r="AQ10" t="s">
        <v>117</v>
      </c>
      <c r="AR10" t="s">
        <v>119</v>
      </c>
      <c r="AS10" t="s">
        <v>117</v>
      </c>
      <c r="AT10" t="s">
        <v>119</v>
      </c>
      <c r="AU10" t="s">
        <v>272</v>
      </c>
      <c r="AV10" t="s">
        <v>271</v>
      </c>
      <c r="AW10" t="s">
        <v>70</v>
      </c>
      <c r="AX10">
        <v>1460</v>
      </c>
      <c r="AY10" t="s">
        <v>295</v>
      </c>
      <c r="AZ10">
        <v>2</v>
      </c>
      <c r="BA10" t="s">
        <v>296</v>
      </c>
      <c r="BB10">
        <v>1</v>
      </c>
      <c r="BC10">
        <v>1</v>
      </c>
      <c r="BE10" t="s">
        <v>283</v>
      </c>
      <c r="BF10" t="s">
        <v>284</v>
      </c>
      <c r="BG10" t="s">
        <v>283</v>
      </c>
      <c r="BI10" t="s">
        <v>117</v>
      </c>
      <c r="BJ10" t="s">
        <v>271</v>
      </c>
      <c r="BK10" t="s">
        <v>70</v>
      </c>
      <c r="BL10">
        <v>0.76714285714285724</v>
      </c>
      <c r="BM10">
        <v>1460</v>
      </c>
      <c r="BN10" t="s">
        <v>119</v>
      </c>
      <c r="BO10" t="s">
        <v>272</v>
      </c>
      <c r="BP10">
        <v>1</v>
      </c>
      <c r="BQ10">
        <v>408.14299999999997</v>
      </c>
      <c r="BR10">
        <v>7.8263501544891031E-3</v>
      </c>
      <c r="BS10">
        <v>0.54591995199237253</v>
      </c>
      <c r="BT10">
        <v>0.18865936693756846</v>
      </c>
      <c r="BU10">
        <v>7.02</v>
      </c>
      <c r="BV10">
        <v>0.24501216485398503</v>
      </c>
      <c r="BW10">
        <v>12.495620407553236</v>
      </c>
      <c r="BX10">
        <v>27</v>
      </c>
      <c r="BY10">
        <v>1</v>
      </c>
      <c r="BZ10">
        <v>51</v>
      </c>
    </row>
    <row r="11" spans="1:78" ht="16.5">
      <c r="A11" s="124" t="str">
        <f t="shared" si="1"/>
        <v>성산여객</v>
      </c>
      <c r="B11" s="125" t="str">
        <f t="shared" si="2"/>
        <v>김영진</v>
      </c>
      <c r="C11" s="126" t="str">
        <f t="shared" si="3"/>
        <v>A</v>
      </c>
      <c r="D11" s="127">
        <f t="shared" si="4"/>
        <v>0.9592857142857143</v>
      </c>
      <c r="E11" s="128">
        <f t="shared" si="5"/>
        <v>9878</v>
      </c>
      <c r="F11" s="129" t="str">
        <f t="shared" si="6"/>
        <v>521</v>
      </c>
      <c r="G11" s="130" t="str">
        <f t="shared" si="7"/>
        <v>71바7501</v>
      </c>
      <c r="H11" s="131">
        <f t="shared" si="8"/>
        <v>1</v>
      </c>
      <c r="I11" s="132">
        <f t="shared" si="9"/>
        <v>485.51600000000002</v>
      </c>
      <c r="J11" s="133">
        <f t="shared" si="10"/>
        <v>2.1578946222210332E-2</v>
      </c>
      <c r="K11" s="133">
        <f t="shared" si="11"/>
        <v>0.37541728849097189</v>
      </c>
      <c r="L11" s="133">
        <f t="shared" si="12"/>
        <v>0.13181851885416751</v>
      </c>
      <c r="M11" s="134">
        <f t="shared" si="13"/>
        <v>6.1580000000000004</v>
      </c>
      <c r="N11" s="135">
        <f t="shared" si="14"/>
        <v>0</v>
      </c>
      <c r="O11" s="135">
        <f t="shared" si="15"/>
        <v>3.9133622784830981</v>
      </c>
      <c r="P11" s="217">
        <f t="shared" si="16"/>
        <v>15</v>
      </c>
      <c r="Q11" s="218">
        <f t="shared" si="17"/>
        <v>0</v>
      </c>
      <c r="R11" s="218">
        <f t="shared" si="18"/>
        <v>19</v>
      </c>
      <c r="T11">
        <v>518</v>
      </c>
      <c r="U11">
        <v>9878</v>
      </c>
      <c r="V11" t="s">
        <v>209</v>
      </c>
      <c r="W11">
        <v>485.51600000000002</v>
      </c>
      <c r="X11">
        <v>180.79</v>
      </c>
      <c r="Y11">
        <v>2.6859999999999999</v>
      </c>
      <c r="Z11">
        <v>6.1580000000000004</v>
      </c>
      <c r="AA11">
        <v>30.764987000000001</v>
      </c>
      <c r="AB11">
        <v>0.66387600000000002</v>
      </c>
      <c r="AC11">
        <v>11.549708000000001</v>
      </c>
      <c r="AD11" s="1">
        <v>64</v>
      </c>
      <c r="AE11">
        <v>0</v>
      </c>
      <c r="AF11">
        <v>19</v>
      </c>
      <c r="AG11">
        <v>70</v>
      </c>
      <c r="AH11">
        <v>15.781446000000001</v>
      </c>
      <c r="AI11">
        <v>90.6</v>
      </c>
      <c r="AJ11">
        <v>0</v>
      </c>
      <c r="AK11">
        <v>15</v>
      </c>
      <c r="AL11">
        <v>5002</v>
      </c>
      <c r="AM11">
        <v>0.9592857142857143</v>
      </c>
      <c r="AN11" t="s">
        <v>66</v>
      </c>
      <c r="AO11">
        <v>485.51600000000002</v>
      </c>
      <c r="AP11" t="s">
        <v>297</v>
      </c>
      <c r="AQ11" t="s">
        <v>117</v>
      </c>
      <c r="AR11" t="s">
        <v>118</v>
      </c>
      <c r="AS11" t="s">
        <v>117</v>
      </c>
      <c r="AT11" t="s">
        <v>118</v>
      </c>
      <c r="AU11" t="s">
        <v>207</v>
      </c>
      <c r="AV11" t="s">
        <v>209</v>
      </c>
      <c r="AW11" t="s">
        <v>66</v>
      </c>
      <c r="AX11">
        <v>9878</v>
      </c>
      <c r="AY11" t="s">
        <v>287</v>
      </c>
      <c r="AZ11">
        <v>3</v>
      </c>
      <c r="BA11" t="s">
        <v>298</v>
      </c>
      <c r="BB11">
        <v>1</v>
      </c>
      <c r="BC11">
        <v>1</v>
      </c>
      <c r="BE11" t="s">
        <v>68</v>
      </c>
      <c r="BF11">
        <v>1</v>
      </c>
      <c r="BG11" t="s">
        <v>190</v>
      </c>
      <c r="BI11" t="s">
        <v>117</v>
      </c>
      <c r="BJ11" t="s">
        <v>209</v>
      </c>
      <c r="BK11" t="s">
        <v>66</v>
      </c>
      <c r="BL11">
        <v>0.9592857142857143</v>
      </c>
      <c r="BM11">
        <v>9878</v>
      </c>
      <c r="BN11" t="s">
        <v>118</v>
      </c>
      <c r="BO11" t="s">
        <v>207</v>
      </c>
      <c r="BP11">
        <v>1</v>
      </c>
      <c r="BQ11">
        <v>485.51600000000002</v>
      </c>
      <c r="BR11">
        <v>2.1578946222210332E-2</v>
      </c>
      <c r="BS11">
        <v>0.37541728849097189</v>
      </c>
      <c r="BT11">
        <v>0.13181851885416751</v>
      </c>
      <c r="BU11">
        <v>6.1580000000000004</v>
      </c>
      <c r="BV11">
        <v>0</v>
      </c>
      <c r="BW11">
        <v>3.9133622784830981</v>
      </c>
      <c r="BX11">
        <v>15</v>
      </c>
      <c r="BY11">
        <v>0</v>
      </c>
      <c r="BZ11">
        <v>19</v>
      </c>
    </row>
    <row r="12" spans="1:78" ht="16.5">
      <c r="A12" s="107" t="str">
        <f t="shared" si="1"/>
        <v>성산여객</v>
      </c>
      <c r="B12" s="108" t="str">
        <f t="shared" si="2"/>
        <v>김인철</v>
      </c>
      <c r="C12" s="109" t="str">
        <f t="shared" si="3"/>
        <v>F</v>
      </c>
      <c r="D12" s="110">
        <f t="shared" si="4"/>
        <v>0.77115384615384608</v>
      </c>
      <c r="E12" s="111">
        <f t="shared" si="5"/>
        <v>3942</v>
      </c>
      <c r="F12" s="112" t="str">
        <f t="shared" si="6"/>
        <v>586</v>
      </c>
      <c r="G12" s="113" t="str">
        <f t="shared" si="7"/>
        <v>71바7071</v>
      </c>
      <c r="H12" s="114">
        <f t="shared" si="8"/>
        <v>1</v>
      </c>
      <c r="I12" s="115">
        <f t="shared" si="9"/>
        <v>767.33900000000006</v>
      </c>
      <c r="J12" s="116">
        <f t="shared" si="10"/>
        <v>1.9200721671512235E-2</v>
      </c>
      <c r="K12" s="116">
        <f t="shared" si="11"/>
        <v>0.47570208269290004</v>
      </c>
      <c r="L12" s="116">
        <f t="shared" si="12"/>
        <v>0.15247498172255025</v>
      </c>
      <c r="M12" s="117">
        <f t="shared" si="13"/>
        <v>8.83</v>
      </c>
      <c r="N12" s="118">
        <f t="shared" si="14"/>
        <v>0.26064099439752181</v>
      </c>
      <c r="O12" s="118">
        <f t="shared" si="15"/>
        <v>14.856536680658744</v>
      </c>
      <c r="P12" s="219">
        <f t="shared" si="16"/>
        <v>37</v>
      </c>
      <c r="Q12" s="220">
        <f t="shared" si="17"/>
        <v>2</v>
      </c>
      <c r="R12" s="220">
        <f t="shared" si="18"/>
        <v>114</v>
      </c>
      <c r="T12">
        <v>518</v>
      </c>
      <c r="U12">
        <v>3942</v>
      </c>
      <c r="V12" t="s">
        <v>262</v>
      </c>
      <c r="W12">
        <v>767.33900000000006</v>
      </c>
      <c r="X12">
        <v>382.74900000000002</v>
      </c>
      <c r="Y12">
        <v>2.0049999999999999</v>
      </c>
      <c r="Z12">
        <v>8.83</v>
      </c>
      <c r="AA12">
        <v>66.055537999999999</v>
      </c>
      <c r="AB12">
        <v>1.2683139999999999</v>
      </c>
      <c r="AC12">
        <v>31.422757000000001</v>
      </c>
      <c r="AD12" s="1">
        <v>117</v>
      </c>
      <c r="AE12">
        <v>2</v>
      </c>
      <c r="AF12">
        <v>114</v>
      </c>
      <c r="AG12">
        <v>69</v>
      </c>
      <c r="AH12">
        <v>11.616573000000001</v>
      </c>
      <c r="AI12">
        <v>95.3</v>
      </c>
      <c r="AJ12">
        <v>0</v>
      </c>
      <c r="AK12">
        <v>37</v>
      </c>
      <c r="AL12">
        <v>25522</v>
      </c>
      <c r="AM12">
        <v>0.77115384615384608</v>
      </c>
      <c r="AN12" t="s">
        <v>70</v>
      </c>
      <c r="AO12">
        <v>767.33900000000006</v>
      </c>
      <c r="AP12" t="s">
        <v>299</v>
      </c>
      <c r="AQ12" t="s">
        <v>117</v>
      </c>
      <c r="AR12" t="s">
        <v>120</v>
      </c>
      <c r="AS12" t="s">
        <v>117</v>
      </c>
      <c r="AT12" t="s">
        <v>120</v>
      </c>
      <c r="AU12" t="s">
        <v>232</v>
      </c>
      <c r="AV12" t="s">
        <v>262</v>
      </c>
      <c r="AW12" t="s">
        <v>70</v>
      </c>
      <c r="AX12">
        <v>3942</v>
      </c>
      <c r="AY12" t="s">
        <v>226</v>
      </c>
      <c r="AZ12">
        <v>1</v>
      </c>
      <c r="BA12" t="s">
        <v>196</v>
      </c>
      <c r="BB12">
        <v>1</v>
      </c>
      <c r="BC12">
        <v>1</v>
      </c>
      <c r="BE12" t="s">
        <v>283</v>
      </c>
      <c r="BF12" t="s">
        <v>284</v>
      </c>
      <c r="BG12" t="s">
        <v>283</v>
      </c>
      <c r="BI12" t="s">
        <v>117</v>
      </c>
      <c r="BJ12" t="s">
        <v>262</v>
      </c>
      <c r="BK12" t="s">
        <v>70</v>
      </c>
      <c r="BL12">
        <v>0.77115384615384608</v>
      </c>
      <c r="BM12">
        <v>3942</v>
      </c>
      <c r="BN12" t="s">
        <v>120</v>
      </c>
      <c r="BO12" t="s">
        <v>232</v>
      </c>
      <c r="BP12">
        <v>1</v>
      </c>
      <c r="BQ12">
        <v>767.33900000000006</v>
      </c>
      <c r="BR12">
        <v>1.9200721671512235E-2</v>
      </c>
      <c r="BS12">
        <v>0.47570208269290004</v>
      </c>
      <c r="BT12">
        <v>0.15247498172255025</v>
      </c>
      <c r="BU12">
        <v>8.83</v>
      </c>
      <c r="BV12">
        <v>0.26064099439752181</v>
      </c>
      <c r="BW12">
        <v>14.856536680658744</v>
      </c>
      <c r="BX12">
        <v>37</v>
      </c>
      <c r="BY12">
        <v>2</v>
      </c>
      <c r="BZ12">
        <v>114</v>
      </c>
    </row>
    <row r="13" spans="1:78" ht="16.5">
      <c r="A13" s="124" t="str">
        <f t="shared" si="1"/>
        <v>성산여객</v>
      </c>
      <c r="B13" s="125" t="str">
        <f t="shared" si="2"/>
        <v>김지환</v>
      </c>
      <c r="C13" s="126" t="str">
        <f t="shared" si="3"/>
        <v>F</v>
      </c>
      <c r="D13" s="127">
        <f t="shared" si="4"/>
        <v>0.76192307692307693</v>
      </c>
      <c r="E13" s="128">
        <f t="shared" si="5"/>
        <v>5382</v>
      </c>
      <c r="F13" s="129" t="str">
        <f t="shared" si="6"/>
        <v>586</v>
      </c>
      <c r="G13" s="130" t="str">
        <f t="shared" si="7"/>
        <v>72바1327</v>
      </c>
      <c r="H13" s="131">
        <f t="shared" si="8"/>
        <v>1</v>
      </c>
      <c r="I13" s="132">
        <f t="shared" si="9"/>
        <v>1503.5440000000001</v>
      </c>
      <c r="J13" s="133">
        <f t="shared" si="10"/>
        <v>3.3183686313093728E-2</v>
      </c>
      <c r="K13" s="133">
        <f t="shared" si="11"/>
        <v>0.43193064811927367</v>
      </c>
      <c r="L13" s="133">
        <f t="shared" si="12"/>
        <v>0.17625024608524925</v>
      </c>
      <c r="M13" s="134">
        <f t="shared" si="13"/>
        <v>9.3089999999999993</v>
      </c>
      <c r="N13" s="135">
        <f t="shared" si="14"/>
        <v>0.19952858047386707</v>
      </c>
      <c r="O13" s="135">
        <f t="shared" si="15"/>
        <v>25.938715461602719</v>
      </c>
      <c r="P13" s="217">
        <f t="shared" si="16"/>
        <v>66</v>
      </c>
      <c r="Q13" s="218">
        <f t="shared" si="17"/>
        <v>3</v>
      </c>
      <c r="R13" s="218">
        <f t="shared" si="18"/>
        <v>390</v>
      </c>
      <c r="T13">
        <v>518</v>
      </c>
      <c r="U13">
        <v>5382</v>
      </c>
      <c r="V13" t="s">
        <v>235</v>
      </c>
      <c r="W13">
        <v>1503.5440000000001</v>
      </c>
      <c r="X13">
        <v>759.00800000000004</v>
      </c>
      <c r="Y13">
        <v>1.9810000000000001</v>
      </c>
      <c r="Z13">
        <v>9.3089999999999993</v>
      </c>
      <c r="AA13">
        <v>117.48468699999999</v>
      </c>
      <c r="AB13">
        <v>3.8985750000000001</v>
      </c>
      <c r="AC13">
        <v>50.745237000000003</v>
      </c>
      <c r="AD13" s="1">
        <v>265</v>
      </c>
      <c r="AE13">
        <v>3</v>
      </c>
      <c r="AF13">
        <v>390</v>
      </c>
      <c r="AG13">
        <v>69</v>
      </c>
      <c r="AH13">
        <v>12.797787</v>
      </c>
      <c r="AI13">
        <v>261.89999999999998</v>
      </c>
      <c r="AJ13">
        <v>0</v>
      </c>
      <c r="AK13">
        <v>66</v>
      </c>
      <c r="AL13">
        <v>20582</v>
      </c>
      <c r="AM13">
        <v>0.76192307692307693</v>
      </c>
      <c r="AN13" t="s">
        <v>70</v>
      </c>
      <c r="AO13">
        <v>1503.5440000000001</v>
      </c>
      <c r="AP13" t="s">
        <v>300</v>
      </c>
      <c r="AQ13" t="s">
        <v>117</v>
      </c>
      <c r="AR13" t="s">
        <v>120</v>
      </c>
      <c r="AS13" t="s">
        <v>117</v>
      </c>
      <c r="AT13" t="s">
        <v>120</v>
      </c>
      <c r="AU13" t="s">
        <v>234</v>
      </c>
      <c r="AV13" t="s">
        <v>235</v>
      </c>
      <c r="AW13" t="s">
        <v>70</v>
      </c>
      <c r="AX13">
        <v>5382</v>
      </c>
      <c r="AY13" t="s">
        <v>226</v>
      </c>
      <c r="AZ13">
        <v>2</v>
      </c>
      <c r="BA13" t="s">
        <v>197</v>
      </c>
      <c r="BB13">
        <v>1</v>
      </c>
      <c r="BC13">
        <v>1</v>
      </c>
      <c r="BE13" t="s">
        <v>70</v>
      </c>
      <c r="BF13">
        <v>0</v>
      </c>
      <c r="BG13" t="s">
        <v>191</v>
      </c>
      <c r="BI13" t="s">
        <v>117</v>
      </c>
      <c r="BJ13" t="s">
        <v>235</v>
      </c>
      <c r="BK13" t="s">
        <v>70</v>
      </c>
      <c r="BL13">
        <v>0.76192307692307693</v>
      </c>
      <c r="BM13">
        <v>5382</v>
      </c>
      <c r="BN13" t="s">
        <v>120</v>
      </c>
      <c r="BO13" t="s">
        <v>234</v>
      </c>
      <c r="BP13">
        <v>1</v>
      </c>
      <c r="BQ13">
        <v>1503.5440000000001</v>
      </c>
      <c r="BR13">
        <v>3.3183686313093728E-2</v>
      </c>
      <c r="BS13">
        <v>0.43193064811927367</v>
      </c>
      <c r="BT13">
        <v>0.17625024608524925</v>
      </c>
      <c r="BU13">
        <v>9.3089999999999993</v>
      </c>
      <c r="BV13">
        <v>0.19952858047386707</v>
      </c>
      <c r="BW13">
        <v>25.938715461602719</v>
      </c>
      <c r="BX13">
        <v>66</v>
      </c>
      <c r="BY13">
        <v>3</v>
      </c>
      <c r="BZ13">
        <v>390</v>
      </c>
    </row>
    <row r="14" spans="1:78" ht="16.5">
      <c r="A14" s="107" t="str">
        <f t="shared" si="1"/>
        <v>성산여객</v>
      </c>
      <c r="B14" s="108" t="str">
        <f t="shared" si="2"/>
        <v>나형균</v>
      </c>
      <c r="C14" s="109" t="str">
        <f t="shared" si="3"/>
        <v>C</v>
      </c>
      <c r="D14" s="110">
        <f t="shared" si="4"/>
        <v>0.8726376411205824</v>
      </c>
      <c r="E14" s="111">
        <f t="shared" si="5"/>
        <v>6313</v>
      </c>
      <c r="F14" s="112" t="str">
        <f t="shared" si="6"/>
        <v>521</v>
      </c>
      <c r="G14" s="113" t="str">
        <f t="shared" si="7"/>
        <v>71바7501</v>
      </c>
      <c r="H14" s="114">
        <f t="shared" si="8"/>
        <v>2</v>
      </c>
      <c r="I14" s="115">
        <f t="shared" si="9"/>
        <v>522.45000000000005</v>
      </c>
      <c r="J14" s="116">
        <f t="shared" si="10"/>
        <v>3.0247337491275082E-2</v>
      </c>
      <c r="K14" s="116">
        <f t="shared" si="11"/>
        <v>0.47346238034530125</v>
      </c>
      <c r="L14" s="116">
        <f t="shared" si="12"/>
        <v>0.17992152359077423</v>
      </c>
      <c r="M14" s="117">
        <f t="shared" si="13"/>
        <v>7.0449999999999999</v>
      </c>
      <c r="N14" s="118">
        <f t="shared" si="14"/>
        <v>0</v>
      </c>
      <c r="O14" s="118">
        <f t="shared" si="15"/>
        <v>9.1874820556991086</v>
      </c>
      <c r="P14" s="219">
        <f t="shared" si="16"/>
        <v>30</v>
      </c>
      <c r="Q14" s="220">
        <f t="shared" si="17"/>
        <v>0</v>
      </c>
      <c r="R14" s="220">
        <f t="shared" si="18"/>
        <v>48</v>
      </c>
      <c r="T14">
        <v>518</v>
      </c>
      <c r="U14">
        <v>6313</v>
      </c>
      <c r="V14" t="s">
        <v>210</v>
      </c>
      <c r="W14">
        <v>522.45000000000005</v>
      </c>
      <c r="X14">
        <v>212.75899999999999</v>
      </c>
      <c r="Y14">
        <v>2.456</v>
      </c>
      <c r="Z14">
        <v>7.0449999999999999</v>
      </c>
      <c r="AA14">
        <v>41.215263999999998</v>
      </c>
      <c r="AB14">
        <v>1.2466520000000001</v>
      </c>
      <c r="AC14">
        <v>19.513877000000001</v>
      </c>
      <c r="AD14" s="1">
        <v>94</v>
      </c>
      <c r="AE14">
        <v>0</v>
      </c>
      <c r="AF14">
        <v>48</v>
      </c>
      <c r="AG14">
        <v>77</v>
      </c>
      <c r="AH14">
        <v>12.676128</v>
      </c>
      <c r="AI14">
        <v>608.4</v>
      </c>
      <c r="AJ14">
        <v>0</v>
      </c>
      <c r="AK14">
        <v>30</v>
      </c>
      <c r="AL14">
        <v>22894</v>
      </c>
      <c r="AM14">
        <v>0.8726376411205824</v>
      </c>
      <c r="AN14" t="s">
        <v>69</v>
      </c>
      <c r="AO14">
        <v>446.61700000000002</v>
      </c>
      <c r="AP14" t="s">
        <v>301</v>
      </c>
      <c r="AQ14" t="s">
        <v>117</v>
      </c>
      <c r="AR14" t="s">
        <v>118</v>
      </c>
      <c r="AS14" t="s">
        <v>117</v>
      </c>
      <c r="AT14" t="s">
        <v>118</v>
      </c>
      <c r="AU14" t="s">
        <v>207</v>
      </c>
      <c r="AV14" t="s">
        <v>210</v>
      </c>
      <c r="AW14" t="s">
        <v>69</v>
      </c>
      <c r="AX14">
        <v>6313</v>
      </c>
      <c r="AY14" t="s">
        <v>223</v>
      </c>
      <c r="AZ14">
        <v>2</v>
      </c>
      <c r="BA14" t="s">
        <v>302</v>
      </c>
      <c r="BB14">
        <v>2</v>
      </c>
      <c r="BC14">
        <v>1</v>
      </c>
      <c r="BE14" t="s">
        <v>68</v>
      </c>
      <c r="BF14">
        <v>-1</v>
      </c>
      <c r="BG14" t="s">
        <v>189</v>
      </c>
      <c r="BI14" t="s">
        <v>117</v>
      </c>
      <c r="BJ14" t="s">
        <v>210</v>
      </c>
      <c r="BK14" t="s">
        <v>69</v>
      </c>
      <c r="BL14">
        <v>0.8726376411205824</v>
      </c>
      <c r="BM14">
        <v>6313</v>
      </c>
      <c r="BN14" t="s">
        <v>118</v>
      </c>
      <c r="BO14" t="s">
        <v>207</v>
      </c>
      <c r="BP14">
        <v>2</v>
      </c>
      <c r="BQ14">
        <v>522.45000000000005</v>
      </c>
      <c r="BR14">
        <v>3.0247337491275082E-2</v>
      </c>
      <c r="BS14">
        <v>0.47346238034530125</v>
      </c>
      <c r="BT14">
        <v>0.17992152359077423</v>
      </c>
      <c r="BU14">
        <v>7.0449999999999999</v>
      </c>
      <c r="BV14">
        <v>0</v>
      </c>
      <c r="BW14">
        <v>9.1874820556991086</v>
      </c>
      <c r="BX14">
        <v>30</v>
      </c>
      <c r="BY14">
        <v>0</v>
      </c>
      <c r="BZ14">
        <v>48</v>
      </c>
    </row>
    <row r="15" spans="1:78" ht="16.5">
      <c r="A15" s="124" t="str">
        <f t="shared" si="1"/>
        <v>성산여객</v>
      </c>
      <c r="B15" s="125" t="str">
        <f t="shared" si="2"/>
        <v>박기환</v>
      </c>
      <c r="C15" s="126" t="str">
        <f t="shared" si="3"/>
        <v>F</v>
      </c>
      <c r="D15" s="127">
        <f t="shared" si="4"/>
        <v>0.78017234622352183</v>
      </c>
      <c r="E15" s="128">
        <f t="shared" si="5"/>
        <v>3664</v>
      </c>
      <c r="F15" s="129" t="str">
        <f t="shared" si="6"/>
        <v>588</v>
      </c>
      <c r="G15" s="130" t="str">
        <f t="shared" si="7"/>
        <v>71바7085</v>
      </c>
      <c r="H15" s="131">
        <f t="shared" si="8"/>
        <v>3</v>
      </c>
      <c r="I15" s="132">
        <f t="shared" si="9"/>
        <v>9662.8950000000004</v>
      </c>
      <c r="J15" s="133">
        <f t="shared" si="10"/>
        <v>2.1681334839319791E-2</v>
      </c>
      <c r="K15" s="133">
        <f t="shared" si="11"/>
        <v>0.48186235394700888</v>
      </c>
      <c r="L15" s="133">
        <f t="shared" si="12"/>
        <v>0.22705410749056054</v>
      </c>
      <c r="M15" s="134">
        <f t="shared" si="13"/>
        <v>12.157999999999999</v>
      </c>
      <c r="N15" s="135">
        <f t="shared" si="14"/>
        <v>2.5975652224307519</v>
      </c>
      <c r="O15" s="135">
        <f t="shared" si="15"/>
        <v>38.466732795916748</v>
      </c>
      <c r="P15" s="217">
        <f t="shared" si="16"/>
        <v>589</v>
      </c>
      <c r="Q15" s="218">
        <f t="shared" si="17"/>
        <v>251</v>
      </c>
      <c r="R15" s="218">
        <f t="shared" si="18"/>
        <v>3717</v>
      </c>
      <c r="T15">
        <v>518</v>
      </c>
      <c r="U15">
        <v>3664</v>
      </c>
      <c r="V15" t="s">
        <v>174</v>
      </c>
      <c r="W15">
        <v>9662.8950000000004</v>
      </c>
      <c r="X15">
        <v>4785.7960000000003</v>
      </c>
      <c r="Y15">
        <v>2.0190000000000001</v>
      </c>
      <c r="Z15">
        <v>12.157999999999999</v>
      </c>
      <c r="AA15">
        <v>924.40849000000003</v>
      </c>
      <c r="AB15">
        <v>20.04241</v>
      </c>
      <c r="AC15">
        <v>445.43765100000002</v>
      </c>
      <c r="AD15" s="1">
        <v>2194</v>
      </c>
      <c r="AE15">
        <v>251</v>
      </c>
      <c r="AF15">
        <v>3717</v>
      </c>
      <c r="AG15">
        <v>76</v>
      </c>
      <c r="AH15">
        <v>10.453056999999999</v>
      </c>
      <c r="AI15">
        <v>117</v>
      </c>
      <c r="AJ15">
        <v>0</v>
      </c>
      <c r="AK15">
        <v>589</v>
      </c>
      <c r="AL15">
        <v>387367</v>
      </c>
      <c r="AM15">
        <v>0.78017234622352183</v>
      </c>
      <c r="AN15" t="s">
        <v>70</v>
      </c>
      <c r="AO15">
        <v>4217.63</v>
      </c>
      <c r="AP15" t="s">
        <v>303</v>
      </c>
      <c r="AQ15" t="s">
        <v>117</v>
      </c>
      <c r="AR15" t="s">
        <v>121</v>
      </c>
      <c r="AS15" t="s">
        <v>117</v>
      </c>
      <c r="AT15" t="s">
        <v>121</v>
      </c>
      <c r="AU15" t="s">
        <v>182</v>
      </c>
      <c r="AV15" t="s">
        <v>174</v>
      </c>
      <c r="AW15" t="s">
        <v>70</v>
      </c>
      <c r="AX15">
        <v>3664</v>
      </c>
      <c r="AY15" t="s">
        <v>225</v>
      </c>
      <c r="AZ15">
        <v>2</v>
      </c>
      <c r="BA15" t="s">
        <v>304</v>
      </c>
      <c r="BB15">
        <v>3</v>
      </c>
      <c r="BC15">
        <v>1</v>
      </c>
      <c r="BE15" t="s">
        <v>70</v>
      </c>
      <c r="BF15">
        <v>0</v>
      </c>
      <c r="BG15" t="s">
        <v>191</v>
      </c>
      <c r="BI15" t="s">
        <v>117</v>
      </c>
      <c r="BJ15" t="s">
        <v>174</v>
      </c>
      <c r="BK15" t="s">
        <v>70</v>
      </c>
      <c r="BL15">
        <v>0.78017234622352183</v>
      </c>
      <c r="BM15">
        <v>3664</v>
      </c>
      <c r="BN15" t="s">
        <v>121</v>
      </c>
      <c r="BO15" t="s">
        <v>182</v>
      </c>
      <c r="BP15">
        <v>3</v>
      </c>
      <c r="BQ15">
        <v>9662.8950000000004</v>
      </c>
      <c r="BR15">
        <v>2.1681334839319791E-2</v>
      </c>
      <c r="BS15">
        <v>0.48186235394700888</v>
      </c>
      <c r="BT15">
        <v>0.22705410749056054</v>
      </c>
      <c r="BU15">
        <v>12.157999999999999</v>
      </c>
      <c r="BV15">
        <v>2.5975652224307519</v>
      </c>
      <c r="BW15">
        <v>38.466732795916748</v>
      </c>
      <c r="BX15">
        <v>589</v>
      </c>
      <c r="BY15">
        <v>251</v>
      </c>
      <c r="BZ15">
        <v>3717</v>
      </c>
    </row>
    <row r="16" spans="1:78" ht="16.5">
      <c r="A16" s="107" t="str">
        <f t="shared" si="1"/>
        <v>성산여객</v>
      </c>
      <c r="B16" s="108" t="str">
        <f t="shared" si="2"/>
        <v>박용묵</v>
      </c>
      <c r="C16" s="109" t="str">
        <f t="shared" si="3"/>
        <v>F</v>
      </c>
      <c r="D16" s="110">
        <f t="shared" si="4"/>
        <v>0.72730769230769232</v>
      </c>
      <c r="E16" s="111">
        <f t="shared" si="5"/>
        <v>1037</v>
      </c>
      <c r="F16" s="112" t="str">
        <f t="shared" si="6"/>
        <v>586</v>
      </c>
      <c r="G16" s="113" t="str">
        <f t="shared" si="7"/>
        <v>71바7059</v>
      </c>
      <c r="H16" s="114">
        <f t="shared" si="8"/>
        <v>1</v>
      </c>
      <c r="I16" s="115">
        <f t="shared" si="9"/>
        <v>4214.5879999999997</v>
      </c>
      <c r="J16" s="116">
        <f t="shared" si="10"/>
        <v>1.5768229392254442E-2</v>
      </c>
      <c r="K16" s="116">
        <f t="shared" si="11"/>
        <v>0.48633974684865794</v>
      </c>
      <c r="L16" s="116">
        <f t="shared" si="12"/>
        <v>0.1964604843937296</v>
      </c>
      <c r="M16" s="117">
        <f t="shared" si="13"/>
        <v>7.3719999999999999</v>
      </c>
      <c r="N16" s="118" t="str">
        <f t="shared" si="14"/>
        <v>-</v>
      </c>
      <c r="O16" s="118" t="str">
        <f t="shared" si="15"/>
        <v>-</v>
      </c>
      <c r="P16" s="219">
        <f t="shared" si="16"/>
        <v>249</v>
      </c>
      <c r="Q16" s="220">
        <f t="shared" si="17"/>
        <v>9</v>
      </c>
      <c r="R16" s="220">
        <f t="shared" si="18"/>
        <v>1</v>
      </c>
      <c r="T16">
        <v>518</v>
      </c>
      <c r="U16">
        <v>1037</v>
      </c>
      <c r="V16" t="s">
        <v>177</v>
      </c>
      <c r="W16">
        <v>4214.5879999999997</v>
      </c>
      <c r="X16">
        <v>2228.9110000000001</v>
      </c>
      <c r="Y16">
        <v>1.891</v>
      </c>
      <c r="Z16">
        <v>7.3719999999999999</v>
      </c>
      <c r="AA16">
        <v>327.096903</v>
      </c>
      <c r="AB16">
        <v>5.1577390000000003</v>
      </c>
      <c r="AC16">
        <v>159.08022500000001</v>
      </c>
      <c r="AD16" s="1">
        <v>828</v>
      </c>
      <c r="AE16">
        <v>9</v>
      </c>
      <c r="AF16">
        <v>1</v>
      </c>
      <c r="AG16">
        <v>85</v>
      </c>
      <c r="AH16">
        <v>12.884829999999999</v>
      </c>
      <c r="AI16">
        <v>4068</v>
      </c>
      <c r="AJ16">
        <v>4.4000000000000004</v>
      </c>
      <c r="AK16">
        <v>249</v>
      </c>
      <c r="AL16">
        <v>149272</v>
      </c>
      <c r="AM16">
        <v>0.72730769230769232</v>
      </c>
      <c r="AN16" t="s">
        <v>70</v>
      </c>
      <c r="AO16">
        <v>4214.5879999999997</v>
      </c>
      <c r="AP16" t="s">
        <v>305</v>
      </c>
      <c r="AQ16" t="s">
        <v>117</v>
      </c>
      <c r="AR16" t="s">
        <v>120</v>
      </c>
      <c r="AS16" t="s">
        <v>117</v>
      </c>
      <c r="AT16" t="s">
        <v>120</v>
      </c>
      <c r="AU16" t="s">
        <v>181</v>
      </c>
      <c r="AV16" t="s">
        <v>177</v>
      </c>
      <c r="AW16" t="s">
        <v>70</v>
      </c>
      <c r="AX16">
        <v>1037</v>
      </c>
      <c r="AY16" t="s">
        <v>226</v>
      </c>
      <c r="AZ16">
        <v>3</v>
      </c>
      <c r="BA16" t="s">
        <v>233</v>
      </c>
      <c r="BB16">
        <v>1</v>
      </c>
      <c r="BC16">
        <v>1</v>
      </c>
      <c r="BE16" t="s">
        <v>70</v>
      </c>
      <c r="BF16">
        <v>0</v>
      </c>
      <c r="BG16" t="s">
        <v>191</v>
      </c>
      <c r="BI16" t="s">
        <v>117</v>
      </c>
      <c r="BJ16" t="s">
        <v>177</v>
      </c>
      <c r="BK16" t="s">
        <v>70</v>
      </c>
      <c r="BL16">
        <v>0.72730769230769232</v>
      </c>
      <c r="BM16">
        <v>1037</v>
      </c>
      <c r="BN16" t="s">
        <v>120</v>
      </c>
      <c r="BO16" t="s">
        <v>181</v>
      </c>
      <c r="BP16">
        <v>1</v>
      </c>
      <c r="BQ16">
        <v>4214.5879999999997</v>
      </c>
      <c r="BR16">
        <v>1.5768229392254442E-2</v>
      </c>
      <c r="BS16">
        <v>0.48633974684865794</v>
      </c>
      <c r="BT16">
        <v>0.1964604843937296</v>
      </c>
      <c r="BU16">
        <v>7.3719999999999999</v>
      </c>
      <c r="BV16" t="s">
        <v>220</v>
      </c>
      <c r="BW16" t="s">
        <v>220</v>
      </c>
      <c r="BX16">
        <v>249</v>
      </c>
      <c r="BY16">
        <v>9</v>
      </c>
      <c r="BZ16">
        <v>1</v>
      </c>
    </row>
    <row r="17" spans="1:78" ht="16.5">
      <c r="A17" s="124" t="str">
        <f t="shared" si="1"/>
        <v>성산여객</v>
      </c>
      <c r="B17" s="125" t="str">
        <f t="shared" si="2"/>
        <v>신경섭</v>
      </c>
      <c r="C17" s="126" t="str">
        <f t="shared" si="3"/>
        <v>B</v>
      </c>
      <c r="D17" s="127">
        <f t="shared" si="4"/>
        <v>0.90692307692307694</v>
      </c>
      <c r="E17" s="128">
        <f t="shared" si="5"/>
        <v>4051</v>
      </c>
      <c r="F17" s="129" t="str">
        <f t="shared" si="6"/>
        <v>588</v>
      </c>
      <c r="G17" s="130" t="str">
        <f t="shared" si="7"/>
        <v>71바7081</v>
      </c>
      <c r="H17" s="131">
        <f t="shared" si="8"/>
        <v>1</v>
      </c>
      <c r="I17" s="132">
        <f t="shared" si="9"/>
        <v>3912.2539999999999</v>
      </c>
      <c r="J17" s="133">
        <f t="shared" si="10"/>
        <v>2.4505828350163426E-2</v>
      </c>
      <c r="K17" s="133">
        <f t="shared" si="11"/>
        <v>0.43807116718238853</v>
      </c>
      <c r="L17" s="133">
        <f t="shared" si="12"/>
        <v>0.27937858840453611</v>
      </c>
      <c r="M17" s="134">
        <f t="shared" si="13"/>
        <v>8.9580000000000002</v>
      </c>
      <c r="N17" s="135">
        <f t="shared" si="14"/>
        <v>0.84350351485358566</v>
      </c>
      <c r="O17" s="135">
        <f t="shared" si="15"/>
        <v>5.5466746279766088</v>
      </c>
      <c r="P17" s="217">
        <f t="shared" si="16"/>
        <v>140</v>
      </c>
      <c r="Q17" s="218">
        <f t="shared" si="17"/>
        <v>33</v>
      </c>
      <c r="R17" s="218">
        <f t="shared" si="18"/>
        <v>217</v>
      </c>
      <c r="T17">
        <v>518</v>
      </c>
      <c r="U17">
        <v>4051</v>
      </c>
      <c r="V17" t="s">
        <v>178</v>
      </c>
      <c r="W17">
        <v>3912.2539999999999</v>
      </c>
      <c r="X17">
        <v>1659.27</v>
      </c>
      <c r="Y17">
        <v>2.3580000000000001</v>
      </c>
      <c r="Z17">
        <v>8.9580000000000002</v>
      </c>
      <c r="AA17">
        <v>359.85578099999998</v>
      </c>
      <c r="AB17">
        <v>8.8185640000000003</v>
      </c>
      <c r="AC17">
        <v>157.64244199999999</v>
      </c>
      <c r="AD17" s="1">
        <v>1093</v>
      </c>
      <c r="AE17">
        <v>33</v>
      </c>
      <c r="AF17">
        <v>217</v>
      </c>
      <c r="AG17">
        <v>65</v>
      </c>
      <c r="AH17">
        <v>10.871727</v>
      </c>
      <c r="AI17">
        <v>49.8</v>
      </c>
      <c r="AJ17">
        <v>0</v>
      </c>
      <c r="AK17">
        <v>140</v>
      </c>
      <c r="AL17">
        <v>108203</v>
      </c>
      <c r="AM17">
        <v>0.90692307692307694</v>
      </c>
      <c r="AN17" t="s">
        <v>68</v>
      </c>
      <c r="AO17">
        <v>3912.2539999999999</v>
      </c>
      <c r="AP17" t="s">
        <v>306</v>
      </c>
      <c r="AQ17" t="s">
        <v>117</v>
      </c>
      <c r="AR17" t="s">
        <v>121</v>
      </c>
      <c r="AS17" t="s">
        <v>117</v>
      </c>
      <c r="AT17" t="s">
        <v>121</v>
      </c>
      <c r="AU17" t="s">
        <v>179</v>
      </c>
      <c r="AV17" t="s">
        <v>178</v>
      </c>
      <c r="AW17" t="s">
        <v>68</v>
      </c>
      <c r="AX17">
        <v>4051</v>
      </c>
      <c r="AY17" t="s">
        <v>227</v>
      </c>
      <c r="AZ17">
        <v>1</v>
      </c>
      <c r="BA17" t="s">
        <v>208</v>
      </c>
      <c r="BB17">
        <v>1</v>
      </c>
      <c r="BC17">
        <v>1</v>
      </c>
      <c r="BE17" t="s">
        <v>68</v>
      </c>
      <c r="BF17">
        <v>0</v>
      </c>
      <c r="BG17" t="s">
        <v>191</v>
      </c>
      <c r="BI17" t="s">
        <v>117</v>
      </c>
      <c r="BJ17" t="s">
        <v>178</v>
      </c>
      <c r="BK17" t="s">
        <v>68</v>
      </c>
      <c r="BL17">
        <v>0.90692307692307694</v>
      </c>
      <c r="BM17">
        <v>4051</v>
      </c>
      <c r="BN17" t="s">
        <v>121</v>
      </c>
      <c r="BO17" t="s">
        <v>179</v>
      </c>
      <c r="BP17">
        <v>1</v>
      </c>
      <c r="BQ17">
        <v>3912.2539999999999</v>
      </c>
      <c r="BR17">
        <v>2.4505828350163426E-2</v>
      </c>
      <c r="BS17">
        <v>0.43807116718238853</v>
      </c>
      <c r="BT17">
        <v>0.27937858840453611</v>
      </c>
      <c r="BU17">
        <v>8.9580000000000002</v>
      </c>
      <c r="BV17">
        <v>0.84350351485358566</v>
      </c>
      <c r="BW17">
        <v>5.5466746279766088</v>
      </c>
      <c r="BX17">
        <v>140</v>
      </c>
      <c r="BY17">
        <v>33</v>
      </c>
      <c r="BZ17">
        <v>217</v>
      </c>
    </row>
    <row r="18" spans="1:78" ht="16.5">
      <c r="A18" s="107" t="str">
        <f t="shared" ref="A18:A29" si="19">BI18</f>
        <v>성산여객</v>
      </c>
      <c r="B18" s="108" t="str">
        <f t="shared" ref="B18:B29" si="20">IF(BJ18="NULL", E18, BJ18)</f>
        <v>유관용</v>
      </c>
      <c r="C18" s="109" t="str">
        <f t="shared" ref="C18:C29" si="21">BK18</f>
        <v>F</v>
      </c>
      <c r="D18" s="110">
        <f t="shared" ref="D18:D29" si="22">BL18</f>
        <v>0.74642857142857144</v>
      </c>
      <c r="E18" s="111">
        <f t="shared" ref="E18:E29" si="23">U18</f>
        <v>2170</v>
      </c>
      <c r="F18" s="112" t="str">
        <f t="shared" ref="F18:F29" si="24">BN18</f>
        <v>551</v>
      </c>
      <c r="G18" s="113" t="str">
        <f t="shared" ref="G18:G29" si="25">BO18</f>
        <v>71바7058</v>
      </c>
      <c r="H18" s="114">
        <f t="shared" ref="H18:H29" si="26">BP18</f>
        <v>1</v>
      </c>
      <c r="I18" s="115">
        <f t="shared" ref="I18:I29" si="27">BQ18</f>
        <v>448.83</v>
      </c>
      <c r="J18" s="116">
        <f t="shared" ref="J18:J29" si="28">AB18/AA18</f>
        <v>1.8444599606397143E-2</v>
      </c>
      <c r="K18" s="116">
        <f t="shared" ref="K18:K29" si="29">AC18/AA18</f>
        <v>0.52633039655002445</v>
      </c>
      <c r="L18" s="116">
        <f t="shared" ref="L18:L29" si="30">AD18/I18</f>
        <v>0.16487311454225431</v>
      </c>
      <c r="M18" s="117">
        <f t="shared" ref="M18:M29" si="31">Z18</f>
        <v>6.8680000000000003</v>
      </c>
      <c r="N18" s="118">
        <f t="shared" ref="N18:N29" si="32">BV18</f>
        <v>0.44560301227636301</v>
      </c>
      <c r="O18" s="118">
        <f t="shared" ref="O18:O29" si="33">BW18</f>
        <v>8.2436557271127153</v>
      </c>
      <c r="P18" s="219">
        <f t="shared" ref="P18:P29" si="34">AK18</f>
        <v>27</v>
      </c>
      <c r="Q18" s="220">
        <f t="shared" ref="Q18:Q29" si="35">AE18</f>
        <v>2</v>
      </c>
      <c r="R18" s="220">
        <f t="shared" ref="R18:R29" si="36">AF18</f>
        <v>37</v>
      </c>
      <c r="T18">
        <v>518</v>
      </c>
      <c r="U18">
        <v>2170</v>
      </c>
      <c r="V18" t="s">
        <v>273</v>
      </c>
      <c r="W18">
        <v>448.83</v>
      </c>
      <c r="X18">
        <v>214.70400000000001</v>
      </c>
      <c r="Y18">
        <v>2.09</v>
      </c>
      <c r="Z18">
        <v>6.8680000000000003</v>
      </c>
      <c r="AA18">
        <v>48.945275000000002</v>
      </c>
      <c r="AB18">
        <v>0.90277600000000002</v>
      </c>
      <c r="AC18">
        <v>25.761386000000002</v>
      </c>
      <c r="AD18" s="1">
        <v>74</v>
      </c>
      <c r="AE18">
        <v>2</v>
      </c>
      <c r="AF18">
        <v>37</v>
      </c>
      <c r="AG18">
        <v>67</v>
      </c>
      <c r="AH18">
        <v>9.1700370000000007</v>
      </c>
      <c r="AI18">
        <v>16.899999999999999</v>
      </c>
      <c r="AJ18">
        <v>0</v>
      </c>
      <c r="AK18">
        <v>27</v>
      </c>
      <c r="AL18">
        <v>27682</v>
      </c>
      <c r="AM18">
        <v>0.74642857142857144</v>
      </c>
      <c r="AN18" t="s">
        <v>70</v>
      </c>
      <c r="AO18">
        <v>448.83</v>
      </c>
      <c r="AP18" t="s">
        <v>307</v>
      </c>
      <c r="AQ18" t="s">
        <v>117</v>
      </c>
      <c r="AR18" t="s">
        <v>119</v>
      </c>
      <c r="AS18" t="s">
        <v>117</v>
      </c>
      <c r="AT18" t="s">
        <v>119</v>
      </c>
      <c r="AU18" t="s">
        <v>272</v>
      </c>
      <c r="AV18" t="s">
        <v>273</v>
      </c>
      <c r="AW18" t="s">
        <v>70</v>
      </c>
      <c r="AX18">
        <v>2170</v>
      </c>
      <c r="AY18" t="s">
        <v>295</v>
      </c>
      <c r="AZ18">
        <v>4</v>
      </c>
      <c r="BA18" t="s">
        <v>308</v>
      </c>
      <c r="BB18">
        <v>1</v>
      </c>
      <c r="BC18">
        <v>1</v>
      </c>
      <c r="BE18" t="s">
        <v>283</v>
      </c>
      <c r="BF18" t="s">
        <v>284</v>
      </c>
      <c r="BG18" t="s">
        <v>283</v>
      </c>
      <c r="BI18" t="s">
        <v>117</v>
      </c>
      <c r="BJ18" t="s">
        <v>273</v>
      </c>
      <c r="BK18" t="s">
        <v>70</v>
      </c>
      <c r="BL18">
        <v>0.74642857142857144</v>
      </c>
      <c r="BM18">
        <v>2170</v>
      </c>
      <c r="BN18" t="s">
        <v>119</v>
      </c>
      <c r="BO18" t="s">
        <v>272</v>
      </c>
      <c r="BP18">
        <v>1</v>
      </c>
      <c r="BQ18">
        <v>448.83</v>
      </c>
      <c r="BR18">
        <v>1.8444599606397143E-2</v>
      </c>
      <c r="BS18">
        <v>0.52633039655002445</v>
      </c>
      <c r="BT18">
        <v>0.16487311454225431</v>
      </c>
      <c r="BU18">
        <v>6.8680000000000003</v>
      </c>
      <c r="BV18">
        <v>0.44560301227636301</v>
      </c>
      <c r="BW18">
        <v>8.2436557271127153</v>
      </c>
      <c r="BX18">
        <v>27</v>
      </c>
      <c r="BY18">
        <v>2</v>
      </c>
      <c r="BZ18">
        <v>37</v>
      </c>
    </row>
    <row r="19" spans="1:78" ht="16.5">
      <c r="A19" s="124" t="str">
        <f t="shared" si="19"/>
        <v>성산여객</v>
      </c>
      <c r="B19" s="125" t="str">
        <f t="shared" si="20"/>
        <v>윤영철</v>
      </c>
      <c r="C19" s="126" t="str">
        <f t="shared" si="21"/>
        <v>D</v>
      </c>
      <c r="D19" s="127">
        <f t="shared" si="22"/>
        <v>0.80461538461538462</v>
      </c>
      <c r="E19" s="128">
        <f t="shared" si="23"/>
        <v>6425</v>
      </c>
      <c r="F19" s="129" t="str">
        <f t="shared" si="24"/>
        <v>588</v>
      </c>
      <c r="G19" s="130" t="str">
        <f t="shared" si="25"/>
        <v>71바7087</v>
      </c>
      <c r="H19" s="131">
        <f t="shared" si="26"/>
        <v>1</v>
      </c>
      <c r="I19" s="132">
        <f t="shared" si="27"/>
        <v>414.30099999999999</v>
      </c>
      <c r="J19" s="133">
        <f t="shared" si="28"/>
        <v>4.036108533640425E-2</v>
      </c>
      <c r="K19" s="133">
        <f t="shared" si="29"/>
        <v>0.46820341767918944</v>
      </c>
      <c r="L19" s="133">
        <f t="shared" si="30"/>
        <v>0.3161952300380641</v>
      </c>
      <c r="M19" s="134">
        <f t="shared" si="31"/>
        <v>9.5299999999999994</v>
      </c>
      <c r="N19" s="135">
        <f t="shared" si="32"/>
        <v>0.24137040460920925</v>
      </c>
      <c r="O19" s="135">
        <f t="shared" si="33"/>
        <v>19.068261964127529</v>
      </c>
      <c r="P19" s="217">
        <f t="shared" si="34"/>
        <v>25</v>
      </c>
      <c r="Q19" s="218">
        <f t="shared" si="35"/>
        <v>1</v>
      </c>
      <c r="R19" s="218">
        <f t="shared" si="36"/>
        <v>79</v>
      </c>
      <c r="T19">
        <v>518</v>
      </c>
      <c r="U19">
        <v>6425</v>
      </c>
      <c r="V19" t="s">
        <v>274</v>
      </c>
      <c r="W19">
        <v>414.30099999999999</v>
      </c>
      <c r="X19">
        <v>198.054</v>
      </c>
      <c r="Y19">
        <v>2.0920000000000001</v>
      </c>
      <c r="Z19">
        <v>9.5299999999999994</v>
      </c>
      <c r="AA19">
        <v>37.281381000000003</v>
      </c>
      <c r="AB19">
        <v>1.5047170000000001</v>
      </c>
      <c r="AC19">
        <v>17.455269999999999</v>
      </c>
      <c r="AD19" s="1">
        <v>131</v>
      </c>
      <c r="AE19">
        <v>1</v>
      </c>
      <c r="AF19">
        <v>79</v>
      </c>
      <c r="AG19">
        <v>70</v>
      </c>
      <c r="AH19">
        <v>11.112812</v>
      </c>
      <c r="AI19">
        <v>104.7</v>
      </c>
      <c r="AJ19">
        <v>0</v>
      </c>
      <c r="AK19">
        <v>25</v>
      </c>
      <c r="AL19">
        <v>10022</v>
      </c>
      <c r="AM19">
        <v>0.80461538461538462</v>
      </c>
      <c r="AN19" t="s">
        <v>67</v>
      </c>
      <c r="AO19">
        <v>414.30099999999999</v>
      </c>
      <c r="AP19" t="s">
        <v>309</v>
      </c>
      <c r="AQ19" t="s">
        <v>117</v>
      </c>
      <c r="AR19" t="s">
        <v>121</v>
      </c>
      <c r="AS19" t="s">
        <v>117</v>
      </c>
      <c r="AT19" t="s">
        <v>121</v>
      </c>
      <c r="AU19" t="s">
        <v>275</v>
      </c>
      <c r="AV19" t="s">
        <v>274</v>
      </c>
      <c r="AW19" t="s">
        <v>67</v>
      </c>
      <c r="AX19">
        <v>6425</v>
      </c>
      <c r="AY19" t="s">
        <v>221</v>
      </c>
      <c r="AZ19">
        <v>3</v>
      </c>
      <c r="BA19" t="s">
        <v>310</v>
      </c>
      <c r="BB19">
        <v>1</v>
      </c>
      <c r="BC19">
        <v>1</v>
      </c>
      <c r="BE19" t="s">
        <v>283</v>
      </c>
      <c r="BF19" t="s">
        <v>284</v>
      </c>
      <c r="BG19" t="s">
        <v>283</v>
      </c>
      <c r="BI19" t="s">
        <v>117</v>
      </c>
      <c r="BJ19" t="s">
        <v>274</v>
      </c>
      <c r="BK19" t="s">
        <v>67</v>
      </c>
      <c r="BL19">
        <v>0.80461538461538462</v>
      </c>
      <c r="BM19">
        <v>6425</v>
      </c>
      <c r="BN19" t="s">
        <v>121</v>
      </c>
      <c r="BO19" t="s">
        <v>275</v>
      </c>
      <c r="BP19">
        <v>1</v>
      </c>
      <c r="BQ19">
        <v>414.30099999999999</v>
      </c>
      <c r="BR19">
        <v>4.036108533640425E-2</v>
      </c>
      <c r="BS19">
        <v>0.46820341767918944</v>
      </c>
      <c r="BT19">
        <v>0.3161952300380641</v>
      </c>
      <c r="BU19">
        <v>9.5299999999999994</v>
      </c>
      <c r="BV19">
        <v>0.24137040460920925</v>
      </c>
      <c r="BW19">
        <v>19.068261964127529</v>
      </c>
      <c r="BX19">
        <v>25</v>
      </c>
      <c r="BY19">
        <v>1</v>
      </c>
      <c r="BZ19">
        <v>79</v>
      </c>
    </row>
    <row r="20" spans="1:78" ht="16.5">
      <c r="A20" s="107" t="str">
        <f t="shared" si="19"/>
        <v>성산여객</v>
      </c>
      <c r="B20" s="108" t="str">
        <f t="shared" si="20"/>
        <v>이광수</v>
      </c>
      <c r="C20" s="109" t="str">
        <f t="shared" si="21"/>
        <v>C</v>
      </c>
      <c r="D20" s="110">
        <f t="shared" si="22"/>
        <v>0.85961538461538456</v>
      </c>
      <c r="E20" s="111">
        <f t="shared" si="23"/>
        <v>8083</v>
      </c>
      <c r="F20" s="112" t="str">
        <f t="shared" si="24"/>
        <v>588</v>
      </c>
      <c r="G20" s="113" t="str">
        <f t="shared" si="25"/>
        <v>71바7086</v>
      </c>
      <c r="H20" s="114">
        <f t="shared" si="26"/>
        <v>1</v>
      </c>
      <c r="I20" s="115">
        <f t="shared" si="27"/>
        <v>763.14200000000005</v>
      </c>
      <c r="J20" s="116">
        <f t="shared" si="28"/>
        <v>2.6146206452253476E-2</v>
      </c>
      <c r="K20" s="116">
        <f t="shared" si="29"/>
        <v>0.44586232493795025</v>
      </c>
      <c r="L20" s="116">
        <f t="shared" si="30"/>
        <v>0.2345566093859334</v>
      </c>
      <c r="M20" s="117">
        <f t="shared" si="31"/>
        <v>11.032</v>
      </c>
      <c r="N20" s="118">
        <f t="shared" si="32"/>
        <v>1.3103721194744882</v>
      </c>
      <c r="O20" s="118">
        <f t="shared" si="33"/>
        <v>30.400633171808128</v>
      </c>
      <c r="P20" s="219">
        <f t="shared" si="34"/>
        <v>45</v>
      </c>
      <c r="Q20" s="220">
        <f t="shared" si="35"/>
        <v>10</v>
      </c>
      <c r="R20" s="220">
        <f t="shared" si="36"/>
        <v>232</v>
      </c>
      <c r="T20">
        <v>518</v>
      </c>
      <c r="U20">
        <v>8083</v>
      </c>
      <c r="V20" t="s">
        <v>311</v>
      </c>
      <c r="W20">
        <v>763.14200000000005</v>
      </c>
      <c r="X20">
        <v>341.47</v>
      </c>
      <c r="Y20">
        <v>2.2349999999999999</v>
      </c>
      <c r="Z20">
        <v>11.032</v>
      </c>
      <c r="AA20">
        <v>69.937488000000002</v>
      </c>
      <c r="AB20">
        <v>1.8286</v>
      </c>
      <c r="AC20">
        <v>31.182490999999999</v>
      </c>
      <c r="AD20" s="1">
        <v>179</v>
      </c>
      <c r="AE20">
        <v>10</v>
      </c>
      <c r="AF20">
        <v>232</v>
      </c>
      <c r="AG20">
        <v>64</v>
      </c>
      <c r="AH20">
        <v>10.911773</v>
      </c>
      <c r="AI20">
        <v>0</v>
      </c>
      <c r="AJ20">
        <v>0</v>
      </c>
      <c r="AK20">
        <v>45</v>
      </c>
      <c r="AL20">
        <v>22857</v>
      </c>
      <c r="AM20">
        <v>0.85961538461538456</v>
      </c>
      <c r="AN20" t="s">
        <v>69</v>
      </c>
      <c r="AO20">
        <v>763.14200000000005</v>
      </c>
      <c r="AP20" t="s">
        <v>312</v>
      </c>
      <c r="AQ20" t="s">
        <v>117</v>
      </c>
      <c r="AR20" t="s">
        <v>121</v>
      </c>
      <c r="AS20" t="s">
        <v>117</v>
      </c>
      <c r="AT20" t="s">
        <v>121</v>
      </c>
      <c r="AU20" t="s">
        <v>313</v>
      </c>
      <c r="AV20" t="s">
        <v>311</v>
      </c>
      <c r="AW20" t="s">
        <v>69</v>
      </c>
      <c r="AX20">
        <v>8083</v>
      </c>
      <c r="AY20" t="s">
        <v>314</v>
      </c>
      <c r="AZ20">
        <v>1</v>
      </c>
      <c r="BA20" t="s">
        <v>202</v>
      </c>
      <c r="BB20">
        <v>1</v>
      </c>
      <c r="BC20">
        <v>1</v>
      </c>
      <c r="BE20" t="s">
        <v>283</v>
      </c>
      <c r="BF20" t="s">
        <v>284</v>
      </c>
      <c r="BG20" t="s">
        <v>283</v>
      </c>
      <c r="BI20" t="s">
        <v>117</v>
      </c>
      <c r="BJ20" t="s">
        <v>311</v>
      </c>
      <c r="BK20" t="s">
        <v>69</v>
      </c>
      <c r="BL20">
        <v>0.85961538461538456</v>
      </c>
      <c r="BM20">
        <v>8083</v>
      </c>
      <c r="BN20" t="s">
        <v>121</v>
      </c>
      <c r="BO20" t="s">
        <v>313</v>
      </c>
      <c r="BP20">
        <v>1</v>
      </c>
      <c r="BQ20">
        <v>763.14200000000005</v>
      </c>
      <c r="BR20">
        <v>2.6146206452253476E-2</v>
      </c>
      <c r="BS20">
        <v>0.44586232493795025</v>
      </c>
      <c r="BT20">
        <v>0.2345566093859334</v>
      </c>
      <c r="BU20">
        <v>11.032</v>
      </c>
      <c r="BV20">
        <v>1.3103721194744882</v>
      </c>
      <c r="BW20">
        <v>30.400633171808128</v>
      </c>
      <c r="BX20">
        <v>45</v>
      </c>
      <c r="BY20">
        <v>10</v>
      </c>
      <c r="BZ20">
        <v>232</v>
      </c>
    </row>
    <row r="21" spans="1:78" ht="16.5">
      <c r="A21" s="124" t="str">
        <f t="shared" si="19"/>
        <v>성산여객</v>
      </c>
      <c r="B21" s="125" t="str">
        <f t="shared" si="20"/>
        <v>이성재</v>
      </c>
      <c r="C21" s="126" t="str">
        <f t="shared" si="21"/>
        <v>D</v>
      </c>
      <c r="D21" s="127">
        <f t="shared" si="22"/>
        <v>0.82923076923076922</v>
      </c>
      <c r="E21" s="128">
        <f t="shared" si="23"/>
        <v>8869</v>
      </c>
      <c r="F21" s="129" t="str">
        <f t="shared" si="24"/>
        <v>588</v>
      </c>
      <c r="G21" s="130" t="str">
        <f t="shared" si="25"/>
        <v>71바7069</v>
      </c>
      <c r="H21" s="131">
        <f t="shared" si="26"/>
        <v>1</v>
      </c>
      <c r="I21" s="132">
        <f t="shared" si="27"/>
        <v>1154.0930000000001</v>
      </c>
      <c r="J21" s="133">
        <f t="shared" si="28"/>
        <v>3.0272189049159463E-2</v>
      </c>
      <c r="K21" s="133">
        <f t="shared" si="29"/>
        <v>0.45281299610308617</v>
      </c>
      <c r="L21" s="133">
        <f t="shared" si="30"/>
        <v>0.13690404499464082</v>
      </c>
      <c r="M21" s="134">
        <f t="shared" si="31"/>
        <v>12.28</v>
      </c>
      <c r="N21" s="135">
        <f t="shared" si="32"/>
        <v>1.3863700758950968</v>
      </c>
      <c r="O21" s="135">
        <f t="shared" si="33"/>
        <v>27.207512739441274</v>
      </c>
      <c r="P21" s="217">
        <f t="shared" si="34"/>
        <v>44</v>
      </c>
      <c r="Q21" s="218">
        <f t="shared" si="35"/>
        <v>16</v>
      </c>
      <c r="R21" s="218">
        <f t="shared" si="36"/>
        <v>314</v>
      </c>
      <c r="T21">
        <v>518</v>
      </c>
      <c r="U21">
        <v>8869</v>
      </c>
      <c r="V21" t="s">
        <v>180</v>
      </c>
      <c r="W21">
        <v>1154.0930000000001</v>
      </c>
      <c r="X21">
        <v>535.197</v>
      </c>
      <c r="Y21">
        <v>2.1560000000000001</v>
      </c>
      <c r="Z21">
        <v>12.28</v>
      </c>
      <c r="AA21">
        <v>106.367762</v>
      </c>
      <c r="AB21">
        <v>3.2199849999999999</v>
      </c>
      <c r="AC21">
        <v>48.164704999999998</v>
      </c>
      <c r="AD21" s="1">
        <v>158</v>
      </c>
      <c r="AE21">
        <v>16</v>
      </c>
      <c r="AF21">
        <v>314</v>
      </c>
      <c r="AG21">
        <v>65</v>
      </c>
      <c r="AH21">
        <v>10.850026</v>
      </c>
      <c r="AI21">
        <v>5.7</v>
      </c>
      <c r="AJ21">
        <v>0</v>
      </c>
      <c r="AK21">
        <v>44</v>
      </c>
      <c r="AL21">
        <v>27927</v>
      </c>
      <c r="AM21">
        <v>0.82923076923076922</v>
      </c>
      <c r="AN21" t="s">
        <v>67</v>
      </c>
      <c r="AO21">
        <v>1154.0930000000001</v>
      </c>
      <c r="AP21" t="s">
        <v>315</v>
      </c>
      <c r="AQ21" t="s">
        <v>117</v>
      </c>
      <c r="AR21" t="s">
        <v>121</v>
      </c>
      <c r="AS21" t="s">
        <v>117</v>
      </c>
      <c r="AT21" t="s">
        <v>121</v>
      </c>
      <c r="AU21" t="s">
        <v>263</v>
      </c>
      <c r="AV21" t="s">
        <v>180</v>
      </c>
      <c r="AW21" t="s">
        <v>67</v>
      </c>
      <c r="AX21">
        <v>8869</v>
      </c>
      <c r="AY21" t="s">
        <v>221</v>
      </c>
      <c r="AZ21">
        <v>2</v>
      </c>
      <c r="BA21" t="s">
        <v>316</v>
      </c>
      <c r="BB21">
        <v>1</v>
      </c>
      <c r="BC21">
        <v>1</v>
      </c>
      <c r="BE21" t="s">
        <v>67</v>
      </c>
      <c r="BF21">
        <v>0</v>
      </c>
      <c r="BG21" t="s">
        <v>191</v>
      </c>
      <c r="BI21" t="s">
        <v>117</v>
      </c>
      <c r="BJ21" t="s">
        <v>180</v>
      </c>
      <c r="BK21" t="s">
        <v>67</v>
      </c>
      <c r="BL21">
        <v>0.82923076923076922</v>
      </c>
      <c r="BM21">
        <v>8869</v>
      </c>
      <c r="BN21" t="s">
        <v>121</v>
      </c>
      <c r="BO21" t="s">
        <v>263</v>
      </c>
      <c r="BP21">
        <v>1</v>
      </c>
      <c r="BQ21">
        <v>1154.0930000000001</v>
      </c>
      <c r="BR21">
        <v>3.0272189049159463E-2</v>
      </c>
      <c r="BS21">
        <v>0.45281299610308617</v>
      </c>
      <c r="BT21">
        <v>0.13690404499464082</v>
      </c>
      <c r="BU21">
        <v>12.28</v>
      </c>
      <c r="BV21">
        <v>1.3863700758950968</v>
      </c>
      <c r="BW21">
        <v>27.207512739441274</v>
      </c>
      <c r="BX21">
        <v>44</v>
      </c>
      <c r="BY21">
        <v>16</v>
      </c>
      <c r="BZ21">
        <v>314</v>
      </c>
    </row>
    <row r="22" spans="1:78" ht="16.5">
      <c r="A22" s="107" t="str">
        <f t="shared" si="19"/>
        <v>성산여객</v>
      </c>
      <c r="B22" s="108" t="str">
        <f t="shared" si="20"/>
        <v>이흥규</v>
      </c>
      <c r="C22" s="109" t="str">
        <f t="shared" si="21"/>
        <v>D</v>
      </c>
      <c r="D22" s="110">
        <f t="shared" si="22"/>
        <v>0.8081266230809101</v>
      </c>
      <c r="E22" s="111">
        <f t="shared" si="23"/>
        <v>6551</v>
      </c>
      <c r="F22" s="112" t="str">
        <f t="shared" si="24"/>
        <v>521</v>
      </c>
      <c r="G22" s="113" t="str">
        <f t="shared" si="25"/>
        <v>71바7510</v>
      </c>
      <c r="H22" s="114">
        <f t="shared" si="26"/>
        <v>4</v>
      </c>
      <c r="I22" s="115">
        <f t="shared" si="27"/>
        <v>439.20500000000004</v>
      </c>
      <c r="J22" s="116">
        <f t="shared" si="28"/>
        <v>1.1055433289046462E-2</v>
      </c>
      <c r="K22" s="116">
        <f t="shared" si="29"/>
        <v>0.54404548170027711</v>
      </c>
      <c r="L22" s="116">
        <f t="shared" si="30"/>
        <v>0.243621998838811</v>
      </c>
      <c r="M22" s="117">
        <f t="shared" si="31"/>
        <v>10.33</v>
      </c>
      <c r="N22" s="118">
        <f t="shared" si="32"/>
        <v>0.59989981673060599</v>
      </c>
      <c r="O22" s="118">
        <f t="shared" si="33"/>
        <v>12.597896151342725</v>
      </c>
      <c r="P22" s="219">
        <f t="shared" si="34"/>
        <v>35</v>
      </c>
      <c r="Q22" s="220">
        <f t="shared" si="35"/>
        <v>70</v>
      </c>
      <c r="R22" s="220">
        <f t="shared" si="36"/>
        <v>47</v>
      </c>
      <c r="T22">
        <v>518</v>
      </c>
      <c r="U22">
        <v>6551</v>
      </c>
      <c r="V22" t="s">
        <v>264</v>
      </c>
      <c r="W22">
        <v>439.20499999999998</v>
      </c>
      <c r="X22">
        <v>209.733</v>
      </c>
      <c r="Y22">
        <v>2.0939999999999999</v>
      </c>
      <c r="Z22">
        <v>10.33</v>
      </c>
      <c r="AA22">
        <v>39.321660999999999</v>
      </c>
      <c r="AB22">
        <v>0.43471799999999999</v>
      </c>
      <c r="AC22">
        <v>21.392772000000001</v>
      </c>
      <c r="AD22" s="1">
        <v>107</v>
      </c>
      <c r="AE22">
        <v>70</v>
      </c>
      <c r="AF22">
        <v>47</v>
      </c>
      <c r="AG22">
        <v>83</v>
      </c>
      <c r="AH22">
        <v>11.169543000000001</v>
      </c>
      <c r="AI22">
        <v>803.8</v>
      </c>
      <c r="AJ22">
        <v>0</v>
      </c>
      <c r="AK22">
        <v>35</v>
      </c>
      <c r="AL22">
        <v>25973</v>
      </c>
      <c r="AM22">
        <v>0.8081266230809101</v>
      </c>
      <c r="AN22" t="s">
        <v>67</v>
      </c>
      <c r="AO22">
        <v>137.71</v>
      </c>
      <c r="AP22" t="s">
        <v>317</v>
      </c>
      <c r="AQ22" t="s">
        <v>117</v>
      </c>
      <c r="AR22" t="s">
        <v>118</v>
      </c>
      <c r="AS22" t="s">
        <v>117</v>
      </c>
      <c r="AT22" t="s">
        <v>118</v>
      </c>
      <c r="AU22" t="s">
        <v>265</v>
      </c>
      <c r="AV22" t="s">
        <v>264</v>
      </c>
      <c r="AW22" t="s">
        <v>67</v>
      </c>
      <c r="AX22">
        <v>6551</v>
      </c>
      <c r="AY22" t="s">
        <v>224</v>
      </c>
      <c r="AZ22">
        <v>2</v>
      </c>
      <c r="BA22" t="s">
        <v>228</v>
      </c>
      <c r="BB22">
        <v>4</v>
      </c>
      <c r="BC22">
        <v>1</v>
      </c>
      <c r="BE22" t="s">
        <v>283</v>
      </c>
      <c r="BF22" t="s">
        <v>284</v>
      </c>
      <c r="BG22" t="s">
        <v>283</v>
      </c>
      <c r="BI22" t="s">
        <v>117</v>
      </c>
      <c r="BJ22" t="s">
        <v>264</v>
      </c>
      <c r="BK22" t="s">
        <v>67</v>
      </c>
      <c r="BL22">
        <v>0.8081266230809101</v>
      </c>
      <c r="BM22">
        <v>6551</v>
      </c>
      <c r="BN22" t="s">
        <v>118</v>
      </c>
      <c r="BO22" t="s">
        <v>265</v>
      </c>
      <c r="BP22">
        <v>4</v>
      </c>
      <c r="BQ22">
        <v>439.20500000000004</v>
      </c>
      <c r="BR22">
        <v>1.1055433289046462E-2</v>
      </c>
      <c r="BS22">
        <v>0.54404548170027711</v>
      </c>
      <c r="BT22">
        <v>0.24362199883881105</v>
      </c>
      <c r="BU22">
        <v>10.33</v>
      </c>
      <c r="BV22">
        <v>0.59989981673060599</v>
      </c>
      <c r="BW22">
        <v>12.597896151342725</v>
      </c>
      <c r="BX22">
        <v>35</v>
      </c>
      <c r="BY22">
        <v>70</v>
      </c>
      <c r="BZ22">
        <v>47</v>
      </c>
    </row>
    <row r="23" spans="1:78" ht="16.5">
      <c r="A23" s="124" t="str">
        <f t="shared" si="19"/>
        <v>성산여객</v>
      </c>
      <c r="B23" s="125" t="str">
        <f t="shared" si="20"/>
        <v>이희선</v>
      </c>
      <c r="C23" s="126" t="str">
        <f t="shared" si="21"/>
        <v>S</v>
      </c>
      <c r="D23" s="127">
        <f t="shared" si="22"/>
        <v>1.0093103448275862</v>
      </c>
      <c r="E23" s="128">
        <f t="shared" si="23"/>
        <v>8969</v>
      </c>
      <c r="F23" s="129" t="str">
        <f t="shared" si="24"/>
        <v>521</v>
      </c>
      <c r="G23" s="130" t="str">
        <f t="shared" si="25"/>
        <v>71바7510</v>
      </c>
      <c r="H23" s="131">
        <f t="shared" si="26"/>
        <v>1</v>
      </c>
      <c r="I23" s="132">
        <f t="shared" si="27"/>
        <v>1478.2059999999999</v>
      </c>
      <c r="J23" s="133">
        <f t="shared" si="28"/>
        <v>2.4591986921958742E-2</v>
      </c>
      <c r="K23" s="133">
        <f t="shared" si="29"/>
        <v>0.39069739081900057</v>
      </c>
      <c r="L23" s="133">
        <f t="shared" si="30"/>
        <v>0.10553332891356144</v>
      </c>
      <c r="M23" s="134">
        <f t="shared" si="31"/>
        <v>3.6549999999999998</v>
      </c>
      <c r="N23" s="135">
        <f t="shared" si="32"/>
        <v>0</v>
      </c>
      <c r="O23" s="135">
        <f t="shared" si="33"/>
        <v>1.2176922566949397</v>
      </c>
      <c r="P23" s="217">
        <f t="shared" si="34"/>
        <v>58</v>
      </c>
      <c r="Q23" s="218">
        <f t="shared" si="35"/>
        <v>0</v>
      </c>
      <c r="R23" s="218">
        <f t="shared" si="36"/>
        <v>18</v>
      </c>
      <c r="T23">
        <v>518</v>
      </c>
      <c r="U23">
        <v>8969</v>
      </c>
      <c r="V23" t="s">
        <v>318</v>
      </c>
      <c r="W23">
        <v>1478.2059999999999</v>
      </c>
      <c r="X23">
        <v>505.04</v>
      </c>
      <c r="Y23">
        <v>2.927</v>
      </c>
      <c r="Z23">
        <v>3.6549999999999998</v>
      </c>
      <c r="AA23">
        <v>109.440242</v>
      </c>
      <c r="AB23">
        <v>2.6913529999999999</v>
      </c>
      <c r="AC23">
        <v>42.758017000000002</v>
      </c>
      <c r="AD23" s="1">
        <v>156</v>
      </c>
      <c r="AE23">
        <v>0</v>
      </c>
      <c r="AF23">
        <v>18</v>
      </c>
      <c r="AG23">
        <v>68</v>
      </c>
      <c r="AH23">
        <v>13.506969</v>
      </c>
      <c r="AI23">
        <v>131.1</v>
      </c>
      <c r="AJ23">
        <v>0</v>
      </c>
      <c r="AK23">
        <v>58</v>
      </c>
      <c r="AL23">
        <v>16679</v>
      </c>
      <c r="AM23">
        <v>1.0093103448275862</v>
      </c>
      <c r="AN23" t="s">
        <v>71</v>
      </c>
      <c r="AO23">
        <v>1478.2059999999999</v>
      </c>
      <c r="AP23" t="s">
        <v>319</v>
      </c>
      <c r="AQ23" t="s">
        <v>117</v>
      </c>
      <c r="AR23" t="s">
        <v>118</v>
      </c>
      <c r="AS23" t="s">
        <v>117</v>
      </c>
      <c r="AT23" t="s">
        <v>118</v>
      </c>
      <c r="AU23" t="s">
        <v>265</v>
      </c>
      <c r="AV23" t="s">
        <v>318</v>
      </c>
      <c r="AW23" t="s">
        <v>71</v>
      </c>
      <c r="AX23">
        <v>8969</v>
      </c>
      <c r="AY23" t="s">
        <v>222</v>
      </c>
      <c r="AZ23">
        <v>2</v>
      </c>
      <c r="BA23" t="s">
        <v>320</v>
      </c>
      <c r="BB23">
        <v>1</v>
      </c>
      <c r="BC23">
        <v>1</v>
      </c>
      <c r="BE23" t="s">
        <v>283</v>
      </c>
      <c r="BF23" t="s">
        <v>284</v>
      </c>
      <c r="BG23" t="s">
        <v>283</v>
      </c>
      <c r="BI23" t="s">
        <v>117</v>
      </c>
      <c r="BJ23" t="s">
        <v>318</v>
      </c>
      <c r="BK23" t="s">
        <v>71</v>
      </c>
      <c r="BL23">
        <v>1.0093103448275862</v>
      </c>
      <c r="BM23">
        <v>8969</v>
      </c>
      <c r="BN23" t="s">
        <v>118</v>
      </c>
      <c r="BO23" t="s">
        <v>265</v>
      </c>
      <c r="BP23">
        <v>1</v>
      </c>
      <c r="BQ23">
        <v>1478.2059999999999</v>
      </c>
      <c r="BR23">
        <v>2.4591986921958742E-2</v>
      </c>
      <c r="BS23">
        <v>0.39069739081900057</v>
      </c>
      <c r="BT23">
        <v>0.10553332891356144</v>
      </c>
      <c r="BU23">
        <v>3.6549999999999998</v>
      </c>
      <c r="BV23">
        <v>0</v>
      </c>
      <c r="BW23">
        <v>1.2176922566949397</v>
      </c>
      <c r="BX23">
        <v>58</v>
      </c>
      <c r="BY23">
        <v>0</v>
      </c>
      <c r="BZ23">
        <v>18</v>
      </c>
    </row>
    <row r="24" spans="1:78" ht="16.5">
      <c r="A24" s="107" t="str">
        <f t="shared" si="19"/>
        <v>성산여객</v>
      </c>
      <c r="B24" s="108" t="str">
        <f t="shared" si="20"/>
        <v>정수교</v>
      </c>
      <c r="C24" s="109" t="str">
        <f t="shared" si="21"/>
        <v>C</v>
      </c>
      <c r="D24" s="110">
        <f t="shared" si="22"/>
        <v>0.85737059238809299</v>
      </c>
      <c r="E24" s="111">
        <f t="shared" si="23"/>
        <v>1127</v>
      </c>
      <c r="F24" s="112" t="str">
        <f t="shared" si="24"/>
        <v>521</v>
      </c>
      <c r="G24" s="113" t="str">
        <f t="shared" si="25"/>
        <v>71바7510</v>
      </c>
      <c r="H24" s="114">
        <f t="shared" si="26"/>
        <v>4</v>
      </c>
      <c r="I24" s="115">
        <f t="shared" si="27"/>
        <v>438.33400000000006</v>
      </c>
      <c r="J24" s="116">
        <f t="shared" si="28"/>
        <v>3.6990026950677463E-2</v>
      </c>
      <c r="K24" s="116">
        <f t="shared" si="29"/>
        <v>0.4605909083655273</v>
      </c>
      <c r="L24" s="116">
        <f t="shared" si="30"/>
        <v>0.16653967066209782</v>
      </c>
      <c r="M24" s="117">
        <f t="shared" si="31"/>
        <v>8.7609999999999992</v>
      </c>
      <c r="N24" s="118">
        <f t="shared" si="32"/>
        <v>0</v>
      </c>
      <c r="O24" s="118">
        <f t="shared" si="33"/>
        <v>4.7798862387075189</v>
      </c>
      <c r="P24" s="219">
        <f t="shared" si="34"/>
        <v>30</v>
      </c>
      <c r="Q24" s="220">
        <f t="shared" si="35"/>
        <v>130</v>
      </c>
      <c r="R24" s="220">
        <f t="shared" si="36"/>
        <v>24</v>
      </c>
      <c r="T24">
        <v>518</v>
      </c>
      <c r="U24">
        <v>1127</v>
      </c>
      <c r="V24" t="s">
        <v>321</v>
      </c>
      <c r="W24">
        <v>438.334</v>
      </c>
      <c r="X24">
        <v>184.48500000000001</v>
      </c>
      <c r="Y24">
        <v>2.3759999999999999</v>
      </c>
      <c r="Z24">
        <v>8.7609999999999992</v>
      </c>
      <c r="AA24">
        <v>33.649988999999998</v>
      </c>
      <c r="AB24">
        <v>1.2447140000000001</v>
      </c>
      <c r="AC24">
        <v>15.498879000000001</v>
      </c>
      <c r="AD24" s="1">
        <v>73</v>
      </c>
      <c r="AE24">
        <v>130</v>
      </c>
      <c r="AF24">
        <v>24</v>
      </c>
      <c r="AG24">
        <v>65</v>
      </c>
      <c r="AH24">
        <v>13.026274000000001</v>
      </c>
      <c r="AI24">
        <v>38.9</v>
      </c>
      <c r="AJ24">
        <v>0</v>
      </c>
      <c r="AK24">
        <v>30</v>
      </c>
      <c r="AL24">
        <v>9224</v>
      </c>
      <c r="AM24">
        <v>0.85737059238809299</v>
      </c>
      <c r="AN24" t="s">
        <v>69</v>
      </c>
      <c r="AO24">
        <v>129.52500000000001</v>
      </c>
      <c r="AP24" t="s">
        <v>322</v>
      </c>
      <c r="AQ24" t="s">
        <v>117</v>
      </c>
      <c r="AR24" t="s">
        <v>118</v>
      </c>
      <c r="AS24" t="s">
        <v>117</v>
      </c>
      <c r="AT24" t="s">
        <v>118</v>
      </c>
      <c r="AU24" t="s">
        <v>265</v>
      </c>
      <c r="AV24" t="s">
        <v>321</v>
      </c>
      <c r="AW24" t="s">
        <v>69</v>
      </c>
      <c r="AX24">
        <v>1127</v>
      </c>
      <c r="AY24" t="s">
        <v>223</v>
      </c>
      <c r="AZ24">
        <v>3</v>
      </c>
      <c r="BA24" t="s">
        <v>323</v>
      </c>
      <c r="BB24">
        <v>4</v>
      </c>
      <c r="BC24">
        <v>1</v>
      </c>
      <c r="BE24" t="s">
        <v>283</v>
      </c>
      <c r="BF24" t="s">
        <v>284</v>
      </c>
      <c r="BG24" t="s">
        <v>283</v>
      </c>
      <c r="BI24" t="s">
        <v>117</v>
      </c>
      <c r="BJ24" t="s">
        <v>321</v>
      </c>
      <c r="BK24" t="s">
        <v>69</v>
      </c>
      <c r="BL24">
        <v>0.85737059238809299</v>
      </c>
      <c r="BM24">
        <v>1127</v>
      </c>
      <c r="BN24" t="s">
        <v>118</v>
      </c>
      <c r="BO24" t="s">
        <v>265</v>
      </c>
      <c r="BP24">
        <v>4</v>
      </c>
      <c r="BQ24">
        <v>438.33400000000006</v>
      </c>
      <c r="BR24">
        <v>3.6990026950677463E-2</v>
      </c>
      <c r="BS24">
        <v>0.4605909083655273</v>
      </c>
      <c r="BT24">
        <v>0.16653967066209785</v>
      </c>
      <c r="BU24">
        <v>8.7609999999999992</v>
      </c>
      <c r="BV24">
        <v>0</v>
      </c>
      <c r="BW24">
        <v>4.7798862387075189</v>
      </c>
      <c r="BX24">
        <v>30</v>
      </c>
      <c r="BY24">
        <v>130</v>
      </c>
      <c r="BZ24">
        <v>24</v>
      </c>
    </row>
    <row r="25" spans="1:78" ht="16.5">
      <c r="A25" s="124" t="str">
        <f t="shared" si="19"/>
        <v>성산여객</v>
      </c>
      <c r="B25" s="125" t="str">
        <f t="shared" si="20"/>
        <v>정윤식</v>
      </c>
      <c r="C25" s="126" t="str">
        <f t="shared" si="21"/>
        <v>S</v>
      </c>
      <c r="D25" s="127">
        <f t="shared" si="22"/>
        <v>1.0144827586206897</v>
      </c>
      <c r="E25" s="128">
        <f t="shared" si="23"/>
        <v>8018</v>
      </c>
      <c r="F25" s="129" t="str">
        <f t="shared" si="24"/>
        <v>521</v>
      </c>
      <c r="G25" s="130" t="str">
        <f t="shared" si="25"/>
        <v>71바7505</v>
      </c>
      <c r="H25" s="131">
        <f t="shared" si="26"/>
        <v>1</v>
      </c>
      <c r="I25" s="132">
        <f t="shared" si="27"/>
        <v>632.78</v>
      </c>
      <c r="J25" s="133">
        <f t="shared" si="28"/>
        <v>5.3177872168420549E-2</v>
      </c>
      <c r="K25" s="133">
        <f t="shared" si="29"/>
        <v>0.46176576751935194</v>
      </c>
      <c r="L25" s="133">
        <f t="shared" si="30"/>
        <v>0.25127216410126746</v>
      </c>
      <c r="M25" s="134">
        <f t="shared" si="31"/>
        <v>6.6479999999999997</v>
      </c>
      <c r="N25" s="135" t="str">
        <f t="shared" si="32"/>
        <v>-</v>
      </c>
      <c r="O25" s="135" t="str">
        <f t="shared" si="33"/>
        <v>-</v>
      </c>
      <c r="P25" s="217">
        <f t="shared" si="34"/>
        <v>25</v>
      </c>
      <c r="Q25" s="218">
        <f t="shared" si="35"/>
        <v>805</v>
      </c>
      <c r="R25" s="218">
        <f t="shared" si="36"/>
        <v>195</v>
      </c>
      <c r="T25">
        <v>518</v>
      </c>
      <c r="U25">
        <v>8018</v>
      </c>
      <c r="V25" t="s">
        <v>211</v>
      </c>
      <c r="W25">
        <v>632.78</v>
      </c>
      <c r="X25">
        <v>215.11199999999999</v>
      </c>
      <c r="Y25">
        <v>2.9420000000000002</v>
      </c>
      <c r="Z25">
        <v>6.6479999999999997</v>
      </c>
      <c r="AA25">
        <v>53.635260000000002</v>
      </c>
      <c r="AB25">
        <v>2.8522090000000002</v>
      </c>
      <c r="AC25">
        <v>24.766926999999999</v>
      </c>
      <c r="AD25" s="1">
        <v>159</v>
      </c>
      <c r="AE25">
        <v>805</v>
      </c>
      <c r="AF25">
        <v>195</v>
      </c>
      <c r="AG25">
        <v>108</v>
      </c>
      <c r="AH25">
        <v>11.797834999999999</v>
      </c>
      <c r="AI25">
        <v>483.7</v>
      </c>
      <c r="AJ25">
        <v>0</v>
      </c>
      <c r="AK25">
        <v>25</v>
      </c>
      <c r="AL25">
        <v>3824</v>
      </c>
      <c r="AM25">
        <v>1.0144827586206897</v>
      </c>
      <c r="AN25" t="s">
        <v>71</v>
      </c>
      <c r="AO25">
        <v>632.78</v>
      </c>
      <c r="AP25" t="s">
        <v>324</v>
      </c>
      <c r="AQ25" t="s">
        <v>117</v>
      </c>
      <c r="AR25" t="s">
        <v>118</v>
      </c>
      <c r="AS25" t="s">
        <v>117</v>
      </c>
      <c r="AT25" t="s">
        <v>118</v>
      </c>
      <c r="AU25" t="s">
        <v>185</v>
      </c>
      <c r="AV25" t="s">
        <v>211</v>
      </c>
      <c r="AW25" t="s">
        <v>71</v>
      </c>
      <c r="AX25">
        <v>8018</v>
      </c>
      <c r="AY25" t="s">
        <v>222</v>
      </c>
      <c r="AZ25">
        <v>1</v>
      </c>
      <c r="BA25" t="s">
        <v>204</v>
      </c>
      <c r="BB25">
        <v>1</v>
      </c>
      <c r="BC25">
        <v>1</v>
      </c>
      <c r="BE25" t="s">
        <v>71</v>
      </c>
      <c r="BF25">
        <v>0</v>
      </c>
      <c r="BG25" t="s">
        <v>191</v>
      </c>
      <c r="BI25" t="s">
        <v>117</v>
      </c>
      <c r="BJ25" t="s">
        <v>211</v>
      </c>
      <c r="BK25" t="s">
        <v>71</v>
      </c>
      <c r="BL25">
        <v>1.0144827586206897</v>
      </c>
      <c r="BM25">
        <v>8018</v>
      </c>
      <c r="BN25" t="s">
        <v>118</v>
      </c>
      <c r="BO25" t="s">
        <v>185</v>
      </c>
      <c r="BP25">
        <v>1</v>
      </c>
      <c r="BQ25">
        <v>632.78</v>
      </c>
      <c r="BR25">
        <v>5.3177872168420549E-2</v>
      </c>
      <c r="BS25">
        <v>0.46176576751935194</v>
      </c>
      <c r="BT25">
        <v>0.25127216410126746</v>
      </c>
      <c r="BU25">
        <v>6.6479999999999997</v>
      </c>
      <c r="BV25" t="s">
        <v>220</v>
      </c>
      <c r="BW25" t="s">
        <v>220</v>
      </c>
      <c r="BX25">
        <v>25</v>
      </c>
      <c r="BY25">
        <v>805</v>
      </c>
      <c r="BZ25">
        <v>195</v>
      </c>
    </row>
    <row r="26" spans="1:78" ht="16.5">
      <c r="A26" s="107" t="str">
        <f t="shared" si="19"/>
        <v>성산여객</v>
      </c>
      <c r="B26" s="108" t="str">
        <f t="shared" si="20"/>
        <v>정지택</v>
      </c>
      <c r="C26" s="109" t="str">
        <f t="shared" si="21"/>
        <v>A</v>
      </c>
      <c r="D26" s="110">
        <f t="shared" si="22"/>
        <v>0.96499999999999997</v>
      </c>
      <c r="E26" s="111">
        <f t="shared" si="23"/>
        <v>1944</v>
      </c>
      <c r="F26" s="112" t="str">
        <f t="shared" si="24"/>
        <v>521</v>
      </c>
      <c r="G26" s="113" t="str">
        <f t="shared" si="25"/>
        <v>71바7093</v>
      </c>
      <c r="H26" s="114">
        <f t="shared" si="26"/>
        <v>1</v>
      </c>
      <c r="I26" s="115">
        <f t="shared" si="27"/>
        <v>704.40800000000002</v>
      </c>
      <c r="J26" s="116">
        <f t="shared" si="28"/>
        <v>1.0146699326184654E-2</v>
      </c>
      <c r="K26" s="116">
        <f t="shared" si="29"/>
        <v>0.36156717122000864</v>
      </c>
      <c r="L26" s="116">
        <f t="shared" si="30"/>
        <v>0.15473986666818093</v>
      </c>
      <c r="M26" s="117">
        <f t="shared" si="31"/>
        <v>6.66</v>
      </c>
      <c r="N26" s="118">
        <f t="shared" si="32"/>
        <v>0</v>
      </c>
      <c r="O26" s="118">
        <f t="shared" si="33"/>
        <v>1.7035581651542855</v>
      </c>
      <c r="P26" s="219">
        <f t="shared" si="34"/>
        <v>7</v>
      </c>
      <c r="Q26" s="220">
        <f t="shared" si="35"/>
        <v>0</v>
      </c>
      <c r="R26" s="220">
        <f t="shared" si="36"/>
        <v>12</v>
      </c>
      <c r="T26">
        <v>518</v>
      </c>
      <c r="U26">
        <v>1944</v>
      </c>
      <c r="V26" t="s">
        <v>325</v>
      </c>
      <c r="W26">
        <v>704.40800000000002</v>
      </c>
      <c r="X26">
        <v>280.75299999999999</v>
      </c>
      <c r="Y26">
        <v>2.5089999999999999</v>
      </c>
      <c r="Z26">
        <v>6.66</v>
      </c>
      <c r="AA26">
        <v>47.112758999999997</v>
      </c>
      <c r="AB26">
        <v>0.47803899999999999</v>
      </c>
      <c r="AC26">
        <v>17.034427000000001</v>
      </c>
      <c r="AD26" s="1">
        <v>109</v>
      </c>
      <c r="AE26">
        <v>0</v>
      </c>
      <c r="AF26">
        <v>12</v>
      </c>
      <c r="AG26">
        <v>61</v>
      </c>
      <c r="AH26">
        <v>14.951533</v>
      </c>
      <c r="AI26">
        <v>0</v>
      </c>
      <c r="AJ26">
        <v>0</v>
      </c>
      <c r="AK26">
        <v>7</v>
      </c>
      <c r="AL26">
        <v>508</v>
      </c>
      <c r="AM26">
        <v>0.96499999999999997</v>
      </c>
      <c r="AN26" t="s">
        <v>66</v>
      </c>
      <c r="AO26">
        <v>704.40800000000002</v>
      </c>
      <c r="AP26" t="s">
        <v>326</v>
      </c>
      <c r="AQ26" t="s">
        <v>117</v>
      </c>
      <c r="AR26" t="s">
        <v>118</v>
      </c>
      <c r="AS26" t="s">
        <v>117</v>
      </c>
      <c r="AT26" t="s">
        <v>118</v>
      </c>
      <c r="AU26" t="s">
        <v>293</v>
      </c>
      <c r="AV26" t="s">
        <v>325</v>
      </c>
      <c r="AW26" t="s">
        <v>66</v>
      </c>
      <c r="AX26">
        <v>1944</v>
      </c>
      <c r="AY26" t="s">
        <v>287</v>
      </c>
      <c r="AZ26">
        <v>2</v>
      </c>
      <c r="BA26" t="s">
        <v>327</v>
      </c>
      <c r="BB26">
        <v>1</v>
      </c>
      <c r="BC26">
        <v>1</v>
      </c>
      <c r="BE26" t="s">
        <v>283</v>
      </c>
      <c r="BF26" t="s">
        <v>284</v>
      </c>
      <c r="BG26" t="s">
        <v>283</v>
      </c>
      <c r="BI26" t="s">
        <v>117</v>
      </c>
      <c r="BJ26" t="s">
        <v>325</v>
      </c>
      <c r="BK26" t="s">
        <v>66</v>
      </c>
      <c r="BL26">
        <v>0.96499999999999997</v>
      </c>
      <c r="BM26">
        <v>1944</v>
      </c>
      <c r="BN26" t="s">
        <v>118</v>
      </c>
      <c r="BO26" t="s">
        <v>293</v>
      </c>
      <c r="BP26">
        <v>1</v>
      </c>
      <c r="BQ26">
        <v>704.40800000000002</v>
      </c>
      <c r="BR26">
        <v>1.0146699326184654E-2</v>
      </c>
      <c r="BS26">
        <v>0.36156717122000864</v>
      </c>
      <c r="BT26">
        <v>0.15473986666818093</v>
      </c>
      <c r="BU26">
        <v>6.66</v>
      </c>
      <c r="BV26">
        <v>0</v>
      </c>
      <c r="BW26">
        <v>1.7035581651542855</v>
      </c>
      <c r="BX26">
        <v>7</v>
      </c>
      <c r="BY26">
        <v>0</v>
      </c>
      <c r="BZ26">
        <v>12</v>
      </c>
    </row>
    <row r="27" spans="1:78" ht="16.5">
      <c r="A27" s="124" t="str">
        <f t="shared" si="19"/>
        <v>성산여객</v>
      </c>
      <c r="B27" s="125" t="str">
        <f t="shared" si="20"/>
        <v>진인범</v>
      </c>
      <c r="C27" s="126" t="str">
        <f t="shared" si="21"/>
        <v>D</v>
      </c>
      <c r="D27" s="127">
        <f t="shared" si="22"/>
        <v>0.84692307692307689</v>
      </c>
      <c r="E27" s="128">
        <f t="shared" si="23"/>
        <v>1299</v>
      </c>
      <c r="F27" s="129" t="str">
        <f t="shared" si="24"/>
        <v>586</v>
      </c>
      <c r="G27" s="130" t="str">
        <f t="shared" si="25"/>
        <v>71바7071</v>
      </c>
      <c r="H27" s="131">
        <f t="shared" si="26"/>
        <v>2</v>
      </c>
      <c r="I27" s="132">
        <f t="shared" si="27"/>
        <v>529.44399999999996</v>
      </c>
      <c r="J27" s="133">
        <f t="shared" si="28"/>
        <v>3.1623053672766223E-2</v>
      </c>
      <c r="K27" s="133">
        <f t="shared" si="29"/>
        <v>0.48717886946418931</v>
      </c>
      <c r="L27" s="133">
        <f t="shared" si="30"/>
        <v>0.14165804126593182</v>
      </c>
      <c r="M27" s="134">
        <f t="shared" si="31"/>
        <v>6.8380000000000001</v>
      </c>
      <c r="N27" s="135">
        <f t="shared" si="32"/>
        <v>0</v>
      </c>
      <c r="O27" s="135">
        <f t="shared" si="33"/>
        <v>4.9949218294733688</v>
      </c>
      <c r="P27" s="217">
        <f t="shared" si="34"/>
        <v>27</v>
      </c>
      <c r="Q27" s="218">
        <f t="shared" si="35"/>
        <v>211</v>
      </c>
      <c r="R27" s="218">
        <f t="shared" si="36"/>
        <v>53</v>
      </c>
      <c r="T27">
        <v>518</v>
      </c>
      <c r="U27">
        <v>1299</v>
      </c>
      <c r="V27" t="s">
        <v>276</v>
      </c>
      <c r="W27">
        <v>529.44399999999996</v>
      </c>
      <c r="X27">
        <v>275.012</v>
      </c>
      <c r="Y27">
        <v>1.925</v>
      </c>
      <c r="Z27">
        <v>6.8380000000000001</v>
      </c>
      <c r="AA27">
        <v>58.237766000000001</v>
      </c>
      <c r="AB27">
        <v>1.841656</v>
      </c>
      <c r="AC27">
        <v>28.372209000000002</v>
      </c>
      <c r="AD27" s="1">
        <v>75</v>
      </c>
      <c r="AE27">
        <v>211</v>
      </c>
      <c r="AF27">
        <v>53</v>
      </c>
      <c r="AG27">
        <v>68</v>
      </c>
      <c r="AH27">
        <v>9.0910759999999993</v>
      </c>
      <c r="AI27">
        <v>7.3</v>
      </c>
      <c r="AJ27">
        <v>0</v>
      </c>
      <c r="AK27">
        <v>27</v>
      </c>
      <c r="AL27">
        <v>19792</v>
      </c>
      <c r="AM27">
        <v>0.84692307692307689</v>
      </c>
      <c r="AN27" t="s">
        <v>67</v>
      </c>
      <c r="AO27">
        <v>300.30500000000001</v>
      </c>
      <c r="AP27" t="s">
        <v>328</v>
      </c>
      <c r="AQ27" t="s">
        <v>117</v>
      </c>
      <c r="AR27" t="s">
        <v>120</v>
      </c>
      <c r="AS27" t="s">
        <v>117</v>
      </c>
      <c r="AT27" t="s">
        <v>120</v>
      </c>
      <c r="AU27" t="s">
        <v>232</v>
      </c>
      <c r="AV27" t="s">
        <v>276</v>
      </c>
      <c r="AW27" t="s">
        <v>67</v>
      </c>
      <c r="AX27">
        <v>1299</v>
      </c>
      <c r="AY27" t="s">
        <v>329</v>
      </c>
      <c r="AZ27">
        <v>1</v>
      </c>
      <c r="BA27" t="s">
        <v>330</v>
      </c>
      <c r="BB27">
        <v>2</v>
      </c>
      <c r="BC27">
        <v>1</v>
      </c>
      <c r="BE27" t="s">
        <v>212</v>
      </c>
      <c r="BF27">
        <v>2</v>
      </c>
      <c r="BG27" t="s">
        <v>190</v>
      </c>
      <c r="BI27" t="s">
        <v>117</v>
      </c>
      <c r="BJ27" t="s">
        <v>276</v>
      </c>
      <c r="BK27" t="s">
        <v>67</v>
      </c>
      <c r="BL27">
        <v>0.84692307692307689</v>
      </c>
      <c r="BM27">
        <v>1299</v>
      </c>
      <c r="BN27" t="s">
        <v>120</v>
      </c>
      <c r="BO27" t="s">
        <v>232</v>
      </c>
      <c r="BP27">
        <v>2</v>
      </c>
      <c r="BQ27">
        <v>529.44399999999996</v>
      </c>
      <c r="BR27">
        <v>3.1623053672766223E-2</v>
      </c>
      <c r="BS27">
        <v>0.48717886946418931</v>
      </c>
      <c r="BT27">
        <v>0.14165804126593182</v>
      </c>
      <c r="BU27">
        <v>6.8380000000000001</v>
      </c>
      <c r="BV27">
        <v>0</v>
      </c>
      <c r="BW27">
        <v>4.9949218294733688</v>
      </c>
      <c r="BX27">
        <v>27</v>
      </c>
      <c r="BY27">
        <v>211</v>
      </c>
      <c r="BZ27">
        <v>53</v>
      </c>
    </row>
    <row r="28" spans="1:78" ht="16.5">
      <c r="A28" s="107" t="str">
        <f t="shared" si="19"/>
        <v>성산여객</v>
      </c>
      <c r="B28" s="108" t="str">
        <f t="shared" si="20"/>
        <v>최효섭</v>
      </c>
      <c r="C28" s="109" t="str">
        <f t="shared" si="21"/>
        <v>F</v>
      </c>
      <c r="D28" s="110">
        <f t="shared" si="22"/>
        <v>0.78785714285714292</v>
      </c>
      <c r="E28" s="111">
        <f t="shared" si="23"/>
        <v>6223</v>
      </c>
      <c r="F28" s="112" t="str">
        <f t="shared" si="24"/>
        <v>551</v>
      </c>
      <c r="G28" s="113" t="str">
        <f t="shared" si="25"/>
        <v>71바7054</v>
      </c>
      <c r="H28" s="114">
        <f t="shared" si="26"/>
        <v>1</v>
      </c>
      <c r="I28" s="115">
        <f t="shared" si="27"/>
        <v>560.49800000000005</v>
      </c>
      <c r="J28" s="116">
        <f t="shared" si="28"/>
        <v>7.4744152481838355E-2</v>
      </c>
      <c r="K28" s="116">
        <f t="shared" si="29"/>
        <v>0.45541156244624603</v>
      </c>
      <c r="L28" s="116">
        <f t="shared" si="30"/>
        <v>0.16057149178052374</v>
      </c>
      <c r="M28" s="117">
        <f t="shared" si="31"/>
        <v>6.5339999999999998</v>
      </c>
      <c r="N28" s="118">
        <f t="shared" si="32"/>
        <v>0</v>
      </c>
      <c r="O28" s="118">
        <f t="shared" si="33"/>
        <v>3.9250809101905801</v>
      </c>
      <c r="P28" s="219">
        <f t="shared" si="34"/>
        <v>23</v>
      </c>
      <c r="Q28" s="220">
        <f t="shared" si="35"/>
        <v>0</v>
      </c>
      <c r="R28" s="220">
        <f t="shared" si="36"/>
        <v>22</v>
      </c>
      <c r="T28">
        <v>518</v>
      </c>
      <c r="U28">
        <v>6223</v>
      </c>
      <c r="V28" t="s">
        <v>277</v>
      </c>
      <c r="W28">
        <v>560.49800000000005</v>
      </c>
      <c r="X28">
        <v>254.13499999999999</v>
      </c>
      <c r="Y28">
        <v>2.206</v>
      </c>
      <c r="Z28">
        <v>6.5339999999999998</v>
      </c>
      <c r="AA28">
        <v>57.548046999999997</v>
      </c>
      <c r="AB28">
        <v>4.30138</v>
      </c>
      <c r="AC28">
        <v>26.208046</v>
      </c>
      <c r="AD28" s="1">
        <v>90</v>
      </c>
      <c r="AE28">
        <v>0</v>
      </c>
      <c r="AF28">
        <v>22</v>
      </c>
      <c r="AG28">
        <v>61</v>
      </c>
      <c r="AH28">
        <v>9.7396519999999995</v>
      </c>
      <c r="AI28">
        <v>0</v>
      </c>
      <c r="AJ28">
        <v>0</v>
      </c>
      <c r="AK28">
        <v>23</v>
      </c>
      <c r="AL28">
        <v>20576</v>
      </c>
      <c r="AM28">
        <v>0.78785714285714292</v>
      </c>
      <c r="AN28" t="s">
        <v>70</v>
      </c>
      <c r="AO28">
        <v>560.49800000000005</v>
      </c>
      <c r="AP28" t="s">
        <v>331</v>
      </c>
      <c r="AQ28" t="s">
        <v>117</v>
      </c>
      <c r="AR28" t="s">
        <v>119</v>
      </c>
      <c r="AS28" t="s">
        <v>117</v>
      </c>
      <c r="AT28" t="s">
        <v>119</v>
      </c>
      <c r="AU28" t="s">
        <v>231</v>
      </c>
      <c r="AV28" t="s">
        <v>277</v>
      </c>
      <c r="AW28" t="s">
        <v>70</v>
      </c>
      <c r="AX28">
        <v>6223</v>
      </c>
      <c r="AY28" t="s">
        <v>295</v>
      </c>
      <c r="AZ28">
        <v>1</v>
      </c>
      <c r="BA28" t="s">
        <v>187</v>
      </c>
      <c r="BB28">
        <v>1</v>
      </c>
      <c r="BC28">
        <v>1</v>
      </c>
      <c r="BE28" t="s">
        <v>283</v>
      </c>
      <c r="BF28" t="s">
        <v>284</v>
      </c>
      <c r="BG28" t="s">
        <v>283</v>
      </c>
      <c r="BI28" t="s">
        <v>117</v>
      </c>
      <c r="BJ28" t="s">
        <v>277</v>
      </c>
      <c r="BK28" t="s">
        <v>70</v>
      </c>
      <c r="BL28">
        <v>0.78785714285714292</v>
      </c>
      <c r="BM28">
        <v>6223</v>
      </c>
      <c r="BN28" t="s">
        <v>119</v>
      </c>
      <c r="BO28" t="s">
        <v>231</v>
      </c>
      <c r="BP28">
        <v>1</v>
      </c>
      <c r="BQ28">
        <v>560.49800000000005</v>
      </c>
      <c r="BR28">
        <v>7.4744152481838355E-2</v>
      </c>
      <c r="BS28">
        <v>0.45541156244624603</v>
      </c>
      <c r="BT28">
        <v>0.16057149178052374</v>
      </c>
      <c r="BU28">
        <v>6.5339999999999998</v>
      </c>
      <c r="BV28">
        <v>0</v>
      </c>
      <c r="BW28">
        <v>3.9250809101905801</v>
      </c>
      <c r="BX28">
        <v>23</v>
      </c>
      <c r="BY28">
        <v>0</v>
      </c>
      <c r="BZ28">
        <v>22</v>
      </c>
    </row>
    <row r="29" spans="1:78" ht="16.5">
      <c r="A29" s="124" t="str">
        <f t="shared" si="19"/>
        <v>성산여객</v>
      </c>
      <c r="B29" s="125" t="str">
        <f t="shared" si="20"/>
        <v>하상신</v>
      </c>
      <c r="C29" s="126" t="str">
        <f t="shared" si="21"/>
        <v>D</v>
      </c>
      <c r="D29" s="127">
        <f t="shared" si="22"/>
        <v>0.82931034482758614</v>
      </c>
      <c r="E29" s="128">
        <f t="shared" si="23"/>
        <v>6282</v>
      </c>
      <c r="F29" s="129" t="str">
        <f t="shared" si="24"/>
        <v>521</v>
      </c>
      <c r="G29" s="130" t="str">
        <f t="shared" si="25"/>
        <v>71바7505</v>
      </c>
      <c r="H29" s="131">
        <f t="shared" si="26"/>
        <v>1</v>
      </c>
      <c r="I29" s="132">
        <f t="shared" si="27"/>
        <v>943.14599999999996</v>
      </c>
      <c r="J29" s="133">
        <f t="shared" si="28"/>
        <v>5.9764134317703707E-2</v>
      </c>
      <c r="K29" s="133">
        <f t="shared" si="29"/>
        <v>0.48774913659406283</v>
      </c>
      <c r="L29" s="133">
        <f t="shared" si="30"/>
        <v>0.19085062121877208</v>
      </c>
      <c r="M29" s="134">
        <f t="shared" si="31"/>
        <v>9.92</v>
      </c>
      <c r="N29" s="135" t="str">
        <f t="shared" si="32"/>
        <v>-</v>
      </c>
      <c r="O29" s="135" t="str">
        <f t="shared" si="33"/>
        <v>-</v>
      </c>
      <c r="P29" s="217">
        <f t="shared" si="34"/>
        <v>36</v>
      </c>
      <c r="Q29" s="218">
        <f t="shared" si="35"/>
        <v>1173</v>
      </c>
      <c r="R29" s="218">
        <f t="shared" si="36"/>
        <v>208</v>
      </c>
      <c r="T29">
        <v>518</v>
      </c>
      <c r="U29">
        <v>6282</v>
      </c>
      <c r="V29" t="s">
        <v>183</v>
      </c>
      <c r="W29">
        <v>943.14599999999996</v>
      </c>
      <c r="X29">
        <v>392.09899999999999</v>
      </c>
      <c r="Y29">
        <v>2.4049999999999998</v>
      </c>
      <c r="Z29">
        <v>9.92</v>
      </c>
      <c r="AA29">
        <v>84.507757999999995</v>
      </c>
      <c r="AB29">
        <v>5.0505329999999997</v>
      </c>
      <c r="AC29">
        <v>41.218586000000002</v>
      </c>
      <c r="AD29" s="1">
        <v>180</v>
      </c>
      <c r="AE29">
        <v>1173</v>
      </c>
      <c r="AF29">
        <v>208</v>
      </c>
      <c r="AG29">
        <v>130</v>
      </c>
      <c r="AH29">
        <v>11.160466</v>
      </c>
      <c r="AI29">
        <v>775.9</v>
      </c>
      <c r="AJ29">
        <v>0</v>
      </c>
      <c r="AK29">
        <v>36</v>
      </c>
      <c r="AL29">
        <v>13795</v>
      </c>
      <c r="AM29">
        <v>0.82931034482758614</v>
      </c>
      <c r="AN29" t="s">
        <v>67</v>
      </c>
      <c r="AO29">
        <v>943.14599999999996</v>
      </c>
      <c r="AP29" t="s">
        <v>332</v>
      </c>
      <c r="AQ29" t="s">
        <v>117</v>
      </c>
      <c r="AR29" t="s">
        <v>118</v>
      </c>
      <c r="AS29" t="s">
        <v>117</v>
      </c>
      <c r="AT29" t="s">
        <v>118</v>
      </c>
      <c r="AU29" t="s">
        <v>185</v>
      </c>
      <c r="AV29" t="s">
        <v>183</v>
      </c>
      <c r="AW29" t="s">
        <v>67</v>
      </c>
      <c r="AX29">
        <v>6282</v>
      </c>
      <c r="AY29" t="s">
        <v>224</v>
      </c>
      <c r="AZ29">
        <v>1</v>
      </c>
      <c r="BA29" t="s">
        <v>229</v>
      </c>
      <c r="BB29">
        <v>1</v>
      </c>
      <c r="BC29">
        <v>1</v>
      </c>
      <c r="BE29" t="s">
        <v>67</v>
      </c>
      <c r="BF29">
        <v>0</v>
      </c>
      <c r="BG29" t="s">
        <v>191</v>
      </c>
      <c r="BI29" t="s">
        <v>117</v>
      </c>
      <c r="BJ29" t="s">
        <v>183</v>
      </c>
      <c r="BK29" t="s">
        <v>67</v>
      </c>
      <c r="BL29">
        <v>0.82931034482758614</v>
      </c>
      <c r="BM29">
        <v>6282</v>
      </c>
      <c r="BN29" t="s">
        <v>118</v>
      </c>
      <c r="BO29" t="s">
        <v>185</v>
      </c>
      <c r="BP29">
        <v>1</v>
      </c>
      <c r="BQ29">
        <v>943.14599999999996</v>
      </c>
      <c r="BR29">
        <v>5.9764134317703707E-2</v>
      </c>
      <c r="BS29">
        <v>0.48774913659406283</v>
      </c>
      <c r="BT29">
        <v>0.19085062121877208</v>
      </c>
      <c r="BU29">
        <v>9.92</v>
      </c>
      <c r="BV29" t="s">
        <v>220</v>
      </c>
      <c r="BW29" t="s">
        <v>220</v>
      </c>
      <c r="BX29">
        <v>36</v>
      </c>
      <c r="BY29">
        <v>1173</v>
      </c>
      <c r="BZ29">
        <v>208</v>
      </c>
    </row>
  </sheetData>
  <sortState xmlns:xlrd2="http://schemas.microsoft.com/office/spreadsheetml/2017/richdata2" ref="T4:AN17">
    <sortCondition ref="AB4:AB17"/>
    <sortCondition descending="1" ref="AD4:AD17"/>
  </sortState>
  <phoneticPr fontId="3" type="noConversion"/>
  <conditionalFormatting sqref="C5:D29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02" t="s">
        <v>278</v>
      </c>
      <c r="B2" s="264"/>
      <c r="C2" s="265"/>
      <c r="D2" s="265"/>
      <c r="E2" s="263"/>
      <c r="F2" s="266"/>
      <c r="G2" s="263"/>
      <c r="H2" s="263"/>
      <c r="I2" s="263"/>
      <c r="J2" s="263"/>
      <c r="K2" s="267"/>
      <c r="L2" s="267"/>
      <c r="M2" s="267"/>
      <c r="N2" s="267"/>
      <c r="O2" s="267"/>
      <c r="P2" s="267"/>
      <c r="Q2" s="267"/>
      <c r="R2" s="267"/>
    </row>
    <row r="3" spans="1:18">
      <c r="A3" s="22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</row>
    <row r="4" spans="1:18" ht="26.25">
      <c r="A4" s="303" t="s">
        <v>279</v>
      </c>
      <c r="B4" s="268"/>
      <c r="C4" s="269"/>
      <c r="D4" s="270"/>
      <c r="E4" s="271"/>
      <c r="F4" s="272"/>
      <c r="G4" s="267"/>
      <c r="H4" s="271"/>
      <c r="I4" s="267"/>
      <c r="J4" s="267"/>
      <c r="K4" s="267"/>
      <c r="L4" s="267"/>
      <c r="M4" s="267"/>
      <c r="N4" s="267"/>
      <c r="O4" s="267"/>
      <c r="P4" s="267"/>
      <c r="Q4" s="267"/>
      <c r="R4" s="267"/>
    </row>
    <row r="5" spans="1:18" ht="26.25">
      <c r="A5" s="230"/>
      <c r="B5" s="267"/>
      <c r="C5" s="267"/>
      <c r="D5" s="267"/>
      <c r="E5" s="267"/>
      <c r="F5" s="267"/>
      <c r="G5" s="267"/>
      <c r="H5" s="267"/>
      <c r="I5" s="267"/>
      <c r="J5" s="267"/>
      <c r="K5" s="273"/>
      <c r="L5" s="267"/>
      <c r="M5" s="267"/>
      <c r="N5" s="267"/>
      <c r="O5" s="267"/>
      <c r="P5" s="267"/>
      <c r="Q5" s="267"/>
      <c r="R5" s="267"/>
    </row>
    <row r="6" spans="1:18" ht="17.25">
      <c r="A6" s="231" t="s">
        <v>280</v>
      </c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</row>
    <row r="7" spans="1:18" ht="17.25">
      <c r="A7" s="231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</row>
    <row r="8" spans="1:18" ht="17.25">
      <c r="A8" s="228" t="s">
        <v>168</v>
      </c>
      <c r="B8" s="274"/>
      <c r="C8" s="274"/>
      <c r="D8" s="274"/>
      <c r="E8" s="274"/>
      <c r="F8" s="274"/>
      <c r="G8" s="274"/>
      <c r="H8" s="274"/>
      <c r="I8" s="274"/>
      <c r="J8" s="274"/>
      <c r="K8" s="274"/>
      <c r="L8" s="274"/>
      <c r="M8" s="274"/>
      <c r="N8" s="274"/>
      <c r="O8" s="274"/>
      <c r="P8" s="274"/>
      <c r="Q8" s="274"/>
      <c r="R8" s="274"/>
    </row>
    <row r="9" spans="1:18">
      <c r="A9" s="229"/>
      <c r="B9" s="274"/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</row>
    <row r="10" spans="1:18">
      <c r="A10" s="229" t="s">
        <v>281</v>
      </c>
      <c r="B10" s="274"/>
      <c r="C10" s="274"/>
      <c r="D10" s="274"/>
      <c r="E10" s="274"/>
      <c r="F10" s="274"/>
      <c r="G10" s="274"/>
      <c r="H10" s="274"/>
      <c r="I10" s="274"/>
      <c r="J10" s="274"/>
      <c r="K10" s="274"/>
      <c r="L10" s="274"/>
      <c r="M10" s="274"/>
      <c r="N10" s="274"/>
      <c r="O10" s="274"/>
      <c r="P10" s="274"/>
      <c r="Q10" s="274"/>
      <c r="R10" s="274"/>
    </row>
    <row r="11" spans="1:18">
      <c r="A11" s="274"/>
      <c r="B11" s="274"/>
      <c r="C11" s="274"/>
      <c r="D11" s="274"/>
      <c r="E11" s="274"/>
      <c r="F11" s="274"/>
      <c r="G11" s="274"/>
      <c r="H11" s="274"/>
      <c r="I11" s="274"/>
      <c r="J11" s="274"/>
      <c r="K11" s="274"/>
      <c r="L11" s="274"/>
      <c r="M11" s="274"/>
      <c r="N11" s="274"/>
      <c r="O11" s="274"/>
      <c r="P11" s="274"/>
      <c r="Q11" s="274"/>
      <c r="R11" s="274"/>
    </row>
    <row r="12" spans="1:18">
      <c r="A12" s="267"/>
      <c r="B12" s="267"/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</row>
    <row r="13" spans="1:18" ht="37.5" customHeight="1">
      <c r="A13" s="245" t="s">
        <v>0</v>
      </c>
      <c r="B13" s="246" t="s">
        <v>74</v>
      </c>
      <c r="C13" s="247" t="s">
        <v>65</v>
      </c>
      <c r="D13" s="247" t="s">
        <v>155</v>
      </c>
      <c r="E13" s="248" t="s">
        <v>141</v>
      </c>
      <c r="F13" s="246" t="s">
        <v>146</v>
      </c>
      <c r="G13" s="248" t="s">
        <v>144</v>
      </c>
      <c r="H13" s="248" t="s">
        <v>148</v>
      </c>
      <c r="I13" s="224" t="s">
        <v>150</v>
      </c>
      <c r="J13" s="248" t="s">
        <v>11</v>
      </c>
      <c r="K13" s="248" t="s">
        <v>12</v>
      </c>
      <c r="L13" s="248" t="s">
        <v>13</v>
      </c>
      <c r="M13" s="248" t="s">
        <v>105</v>
      </c>
      <c r="N13" s="248" t="s">
        <v>6</v>
      </c>
      <c r="O13" s="248" t="s">
        <v>7</v>
      </c>
      <c r="P13" s="248" t="s">
        <v>159</v>
      </c>
      <c r="Q13" s="298" t="s">
        <v>161</v>
      </c>
      <c r="R13" s="298" t="s">
        <v>162</v>
      </c>
    </row>
    <row r="14" spans="1:18" ht="16.5">
      <c r="A14" s="249" t="s">
        <v>117</v>
      </c>
      <c r="B14" s="250" t="s">
        <v>258</v>
      </c>
      <c r="C14" s="251" t="s">
        <v>70</v>
      </c>
      <c r="D14" s="252">
        <v>0.79346153846153855</v>
      </c>
      <c r="E14" s="253">
        <v>2831</v>
      </c>
      <c r="F14" s="225" t="s">
        <v>121</v>
      </c>
      <c r="G14" s="254" t="s">
        <v>259</v>
      </c>
      <c r="H14" s="255">
        <v>1</v>
      </c>
      <c r="I14" s="226">
        <v>1290.5920000000001</v>
      </c>
      <c r="J14" s="256">
        <v>1.9670198027105915E-2</v>
      </c>
      <c r="K14" s="256">
        <v>0.4633956026145305</v>
      </c>
      <c r="L14" s="256">
        <v>0.2417495226996603</v>
      </c>
      <c r="M14" s="299">
        <v>11.651</v>
      </c>
      <c r="N14" s="297">
        <v>2.4794822840990798</v>
      </c>
      <c r="O14" s="297">
        <v>21.540502343110756</v>
      </c>
      <c r="P14" s="300">
        <v>71</v>
      </c>
      <c r="Q14" s="301">
        <v>32</v>
      </c>
      <c r="R14" s="301">
        <v>278</v>
      </c>
    </row>
    <row r="15" spans="1:18" ht="16.5">
      <c r="A15" s="249" t="s">
        <v>117</v>
      </c>
      <c r="B15" s="250" t="s">
        <v>260</v>
      </c>
      <c r="C15" s="251" t="s">
        <v>67</v>
      </c>
      <c r="D15" s="252">
        <v>0.84807692307692306</v>
      </c>
      <c r="E15" s="253">
        <v>4847</v>
      </c>
      <c r="F15" s="225" t="s">
        <v>121</v>
      </c>
      <c r="G15" s="254" t="s">
        <v>261</v>
      </c>
      <c r="H15" s="255">
        <v>1</v>
      </c>
      <c r="I15" s="226">
        <v>847.40800000000002</v>
      </c>
      <c r="J15" s="256">
        <v>2.1530219268630708E-2</v>
      </c>
      <c r="K15" s="256">
        <v>0.44120898013802173</v>
      </c>
      <c r="L15" s="256">
        <v>0.21949285350150105</v>
      </c>
      <c r="M15" s="299">
        <v>10.106999999999999</v>
      </c>
      <c r="N15" s="297">
        <v>1.2980760153314579</v>
      </c>
      <c r="O15" s="297">
        <v>10.384608122651663</v>
      </c>
      <c r="P15" s="300">
        <v>39</v>
      </c>
      <c r="Q15" s="301">
        <v>11</v>
      </c>
      <c r="R15" s="301">
        <v>88</v>
      </c>
    </row>
    <row r="16" spans="1:18" ht="16.5">
      <c r="A16" s="249" t="s">
        <v>117</v>
      </c>
      <c r="B16" s="250" t="s">
        <v>271</v>
      </c>
      <c r="C16" s="251" t="s">
        <v>70</v>
      </c>
      <c r="D16" s="252">
        <v>0.76714285714285724</v>
      </c>
      <c r="E16" s="253">
        <v>1460</v>
      </c>
      <c r="F16" s="225" t="s">
        <v>119</v>
      </c>
      <c r="G16" s="254" t="s">
        <v>272</v>
      </c>
      <c r="H16" s="255">
        <v>1</v>
      </c>
      <c r="I16" s="226">
        <v>408.14299999999997</v>
      </c>
      <c r="J16" s="256">
        <v>7.8263501544891031E-3</v>
      </c>
      <c r="K16" s="256">
        <v>0.54591995199237253</v>
      </c>
      <c r="L16" s="256">
        <v>0.18865936693756846</v>
      </c>
      <c r="M16" s="299">
        <v>7.02</v>
      </c>
      <c r="N16" s="297">
        <v>0.24501216485398503</v>
      </c>
      <c r="O16" s="297">
        <v>12.495620407553236</v>
      </c>
      <c r="P16" s="300">
        <v>27</v>
      </c>
      <c r="Q16" s="301">
        <v>1</v>
      </c>
      <c r="R16" s="301">
        <v>51</v>
      </c>
    </row>
    <row r="17" spans="1:18" ht="16.5">
      <c r="A17" s="249" t="s">
        <v>117</v>
      </c>
      <c r="B17" s="250" t="s">
        <v>262</v>
      </c>
      <c r="C17" s="251" t="s">
        <v>70</v>
      </c>
      <c r="D17" s="252">
        <v>0.77115384615384608</v>
      </c>
      <c r="E17" s="253">
        <v>3942</v>
      </c>
      <c r="F17" s="225" t="s">
        <v>120</v>
      </c>
      <c r="G17" s="254" t="s">
        <v>232</v>
      </c>
      <c r="H17" s="255">
        <v>1</v>
      </c>
      <c r="I17" s="226">
        <v>767.33900000000006</v>
      </c>
      <c r="J17" s="256">
        <v>1.9200721671512235E-2</v>
      </c>
      <c r="K17" s="256">
        <v>0.47570208269290004</v>
      </c>
      <c r="L17" s="256">
        <v>0.15247498172255025</v>
      </c>
      <c r="M17" s="299">
        <v>8.83</v>
      </c>
      <c r="N17" s="297">
        <v>0.26064099439752181</v>
      </c>
      <c r="O17" s="297">
        <v>14.856536680658744</v>
      </c>
      <c r="P17" s="300">
        <v>37</v>
      </c>
      <c r="Q17" s="301">
        <v>2</v>
      </c>
      <c r="R17" s="301">
        <v>114</v>
      </c>
    </row>
    <row r="18" spans="1:18" ht="16.5">
      <c r="A18" s="249" t="s">
        <v>117</v>
      </c>
      <c r="B18" s="250" t="s">
        <v>235</v>
      </c>
      <c r="C18" s="251" t="s">
        <v>70</v>
      </c>
      <c r="D18" s="252">
        <v>0.76192307692307693</v>
      </c>
      <c r="E18" s="253">
        <v>5382</v>
      </c>
      <c r="F18" s="225" t="s">
        <v>120</v>
      </c>
      <c r="G18" s="254" t="s">
        <v>234</v>
      </c>
      <c r="H18" s="255">
        <v>1</v>
      </c>
      <c r="I18" s="226">
        <v>1503.5440000000001</v>
      </c>
      <c r="J18" s="256">
        <v>3.3183686313093728E-2</v>
      </c>
      <c r="K18" s="256">
        <v>0.43193064811927367</v>
      </c>
      <c r="L18" s="256">
        <v>0.17625024608524925</v>
      </c>
      <c r="M18" s="299">
        <v>9.3089999999999993</v>
      </c>
      <c r="N18" s="297">
        <v>0.19952858047386707</v>
      </c>
      <c r="O18" s="297">
        <v>25.938715461602719</v>
      </c>
      <c r="P18" s="300">
        <v>66</v>
      </c>
      <c r="Q18" s="301">
        <v>3</v>
      </c>
      <c r="R18" s="301">
        <v>390</v>
      </c>
    </row>
    <row r="19" spans="1:18" ht="16.5">
      <c r="A19" s="249" t="s">
        <v>117</v>
      </c>
      <c r="B19" s="250" t="s">
        <v>174</v>
      </c>
      <c r="C19" s="251" t="s">
        <v>70</v>
      </c>
      <c r="D19" s="252">
        <v>0.78017234622352183</v>
      </c>
      <c r="E19" s="253">
        <v>3664</v>
      </c>
      <c r="F19" s="225" t="s">
        <v>121</v>
      </c>
      <c r="G19" s="254" t="s">
        <v>182</v>
      </c>
      <c r="H19" s="255">
        <v>3</v>
      </c>
      <c r="I19" s="226">
        <v>9662.8950000000004</v>
      </c>
      <c r="J19" s="256">
        <v>2.1681334839319791E-2</v>
      </c>
      <c r="K19" s="256">
        <v>0.48186235394700888</v>
      </c>
      <c r="L19" s="256">
        <v>0.22705410749056054</v>
      </c>
      <c r="M19" s="299">
        <v>12.157999999999999</v>
      </c>
      <c r="N19" s="297">
        <v>2.5975652224307519</v>
      </c>
      <c r="O19" s="297">
        <v>38.466732795916748</v>
      </c>
      <c r="P19" s="300">
        <v>589</v>
      </c>
      <c r="Q19" s="301">
        <v>251</v>
      </c>
      <c r="R19" s="301">
        <v>3717</v>
      </c>
    </row>
    <row r="20" spans="1:18" ht="16.5">
      <c r="A20" s="249" t="s">
        <v>117</v>
      </c>
      <c r="B20" s="250" t="s">
        <v>177</v>
      </c>
      <c r="C20" s="251" t="s">
        <v>70</v>
      </c>
      <c r="D20" s="252">
        <v>0.72730769230769232</v>
      </c>
      <c r="E20" s="253">
        <v>1037</v>
      </c>
      <c r="F20" s="225" t="s">
        <v>120</v>
      </c>
      <c r="G20" s="254" t="s">
        <v>181</v>
      </c>
      <c r="H20" s="255">
        <v>1</v>
      </c>
      <c r="I20" s="226">
        <v>4214.5879999999997</v>
      </c>
      <c r="J20" s="256">
        <v>1.5768229392254442E-2</v>
      </c>
      <c r="K20" s="256">
        <v>0.48633974684865794</v>
      </c>
      <c r="L20" s="256">
        <v>0.1964604843937296</v>
      </c>
      <c r="M20" s="299">
        <v>7.3719999999999999</v>
      </c>
      <c r="N20" s="297" t="s">
        <v>220</v>
      </c>
      <c r="O20" s="297" t="s">
        <v>220</v>
      </c>
      <c r="P20" s="300">
        <v>249</v>
      </c>
      <c r="Q20" s="301">
        <v>9</v>
      </c>
      <c r="R20" s="301">
        <v>1</v>
      </c>
    </row>
    <row r="21" spans="1:18" ht="16.5">
      <c r="A21" s="249" t="s">
        <v>117</v>
      </c>
      <c r="B21" s="250" t="s">
        <v>273</v>
      </c>
      <c r="C21" s="251" t="s">
        <v>70</v>
      </c>
      <c r="D21" s="252">
        <v>0.74642857142857144</v>
      </c>
      <c r="E21" s="253">
        <v>2170</v>
      </c>
      <c r="F21" s="225" t="s">
        <v>119</v>
      </c>
      <c r="G21" s="254" t="s">
        <v>272</v>
      </c>
      <c r="H21" s="255">
        <v>1</v>
      </c>
      <c r="I21" s="226">
        <v>448.83</v>
      </c>
      <c r="J21" s="256">
        <v>1.8444599606397143E-2</v>
      </c>
      <c r="K21" s="256">
        <v>0.52633039655002445</v>
      </c>
      <c r="L21" s="256">
        <v>0.16487311454225431</v>
      </c>
      <c r="M21" s="299">
        <v>6.8680000000000003</v>
      </c>
      <c r="N21" s="297">
        <v>0.44560301227636301</v>
      </c>
      <c r="O21" s="297">
        <v>8.2436557271127153</v>
      </c>
      <c r="P21" s="300">
        <v>27</v>
      </c>
      <c r="Q21" s="301">
        <v>2</v>
      </c>
      <c r="R21" s="301">
        <v>37</v>
      </c>
    </row>
    <row r="22" spans="1:18" ht="16.5">
      <c r="A22" s="249" t="s">
        <v>117</v>
      </c>
      <c r="B22" s="250" t="s">
        <v>274</v>
      </c>
      <c r="C22" s="251" t="s">
        <v>67</v>
      </c>
      <c r="D22" s="252">
        <v>0.80461538461538462</v>
      </c>
      <c r="E22" s="253">
        <v>6425</v>
      </c>
      <c r="F22" s="225" t="s">
        <v>121</v>
      </c>
      <c r="G22" s="254" t="s">
        <v>275</v>
      </c>
      <c r="H22" s="255">
        <v>1</v>
      </c>
      <c r="I22" s="226">
        <v>414.30099999999999</v>
      </c>
      <c r="J22" s="256">
        <v>4.036108533640425E-2</v>
      </c>
      <c r="K22" s="256">
        <v>0.46820341767918944</v>
      </c>
      <c r="L22" s="256">
        <v>0.3161952300380641</v>
      </c>
      <c r="M22" s="299">
        <v>9.5299999999999994</v>
      </c>
      <c r="N22" s="297">
        <v>0.24137040460920925</v>
      </c>
      <c r="O22" s="297">
        <v>19.068261964127529</v>
      </c>
      <c r="P22" s="300">
        <v>25</v>
      </c>
      <c r="Q22" s="301">
        <v>1</v>
      </c>
      <c r="R22" s="301">
        <v>79</v>
      </c>
    </row>
    <row r="23" spans="1:18" ht="16.5">
      <c r="A23" s="249" t="s">
        <v>117</v>
      </c>
      <c r="B23" s="250" t="s">
        <v>180</v>
      </c>
      <c r="C23" s="251" t="s">
        <v>67</v>
      </c>
      <c r="D23" s="252">
        <v>0.82923076923076922</v>
      </c>
      <c r="E23" s="253">
        <v>8869</v>
      </c>
      <c r="F23" s="225" t="s">
        <v>121</v>
      </c>
      <c r="G23" s="254" t="s">
        <v>263</v>
      </c>
      <c r="H23" s="255">
        <v>1</v>
      </c>
      <c r="I23" s="226">
        <v>1154.0930000000001</v>
      </c>
      <c r="J23" s="256">
        <v>3.0272189049159463E-2</v>
      </c>
      <c r="K23" s="256">
        <v>0.45281299610308617</v>
      </c>
      <c r="L23" s="256">
        <v>0.13690404499464082</v>
      </c>
      <c r="M23" s="299">
        <v>12.28</v>
      </c>
      <c r="N23" s="297">
        <v>1.3863700758950968</v>
      </c>
      <c r="O23" s="297">
        <v>27.207512739441274</v>
      </c>
      <c r="P23" s="300">
        <v>44</v>
      </c>
      <c r="Q23" s="301">
        <v>16</v>
      </c>
      <c r="R23" s="301">
        <v>314</v>
      </c>
    </row>
    <row r="24" spans="1:18" ht="16.5">
      <c r="A24" s="249" t="s">
        <v>117</v>
      </c>
      <c r="B24" s="250" t="s">
        <v>264</v>
      </c>
      <c r="C24" s="251" t="s">
        <v>67</v>
      </c>
      <c r="D24" s="252">
        <v>0.8081266230809101</v>
      </c>
      <c r="E24" s="253">
        <v>6551</v>
      </c>
      <c r="F24" s="225" t="s">
        <v>118</v>
      </c>
      <c r="G24" s="254" t="s">
        <v>265</v>
      </c>
      <c r="H24" s="255">
        <v>4</v>
      </c>
      <c r="I24" s="226">
        <v>439.20500000000004</v>
      </c>
      <c r="J24" s="256">
        <v>1.1055433289046462E-2</v>
      </c>
      <c r="K24" s="256">
        <v>0.54404548170027711</v>
      </c>
      <c r="L24" s="256">
        <v>0.24362199883881105</v>
      </c>
      <c r="M24" s="299">
        <v>10.33</v>
      </c>
      <c r="N24" s="297">
        <v>0.59989981673060599</v>
      </c>
      <c r="O24" s="297">
        <v>12.597896151342725</v>
      </c>
      <c r="P24" s="300">
        <v>35</v>
      </c>
      <c r="Q24" s="301">
        <v>70</v>
      </c>
      <c r="R24" s="301">
        <v>47</v>
      </c>
    </row>
    <row r="25" spans="1:18" ht="16.5">
      <c r="A25" s="249" t="s">
        <v>117</v>
      </c>
      <c r="B25" s="250" t="s">
        <v>276</v>
      </c>
      <c r="C25" s="251" t="s">
        <v>67</v>
      </c>
      <c r="D25" s="252">
        <v>0.84692307692307689</v>
      </c>
      <c r="E25" s="253">
        <v>1299</v>
      </c>
      <c r="F25" s="225" t="s">
        <v>120</v>
      </c>
      <c r="G25" s="254" t="s">
        <v>232</v>
      </c>
      <c r="H25" s="255">
        <v>2</v>
      </c>
      <c r="I25" s="226">
        <v>529.44399999999996</v>
      </c>
      <c r="J25" s="256">
        <v>3.1623053672766223E-2</v>
      </c>
      <c r="K25" s="256">
        <v>0.48717886946418931</v>
      </c>
      <c r="L25" s="256">
        <v>0.14165804126593182</v>
      </c>
      <c r="M25" s="299">
        <v>6.8380000000000001</v>
      </c>
      <c r="N25" s="297">
        <v>0</v>
      </c>
      <c r="O25" s="297">
        <v>4.9949218294733688</v>
      </c>
      <c r="P25" s="300">
        <v>27</v>
      </c>
      <c r="Q25" s="301">
        <v>211</v>
      </c>
      <c r="R25" s="301">
        <v>53</v>
      </c>
    </row>
    <row r="26" spans="1:18" ht="16.5">
      <c r="A26" s="249" t="s">
        <v>117</v>
      </c>
      <c r="B26" s="250" t="s">
        <v>277</v>
      </c>
      <c r="C26" s="251" t="s">
        <v>70</v>
      </c>
      <c r="D26" s="252">
        <v>0.78785714285714292</v>
      </c>
      <c r="E26" s="253">
        <v>6223</v>
      </c>
      <c r="F26" s="225" t="s">
        <v>119</v>
      </c>
      <c r="G26" s="254" t="s">
        <v>231</v>
      </c>
      <c r="H26" s="255">
        <v>1</v>
      </c>
      <c r="I26" s="226">
        <v>560.49800000000005</v>
      </c>
      <c r="J26" s="256">
        <v>7.4744152481838355E-2</v>
      </c>
      <c r="K26" s="256">
        <v>0.45541156244624603</v>
      </c>
      <c r="L26" s="256">
        <v>0.16057149178052374</v>
      </c>
      <c r="M26" s="299">
        <v>6.5339999999999998</v>
      </c>
      <c r="N26" s="297">
        <v>0</v>
      </c>
      <c r="O26" s="297">
        <v>3.9250809101905801</v>
      </c>
      <c r="P26" s="300">
        <v>23</v>
      </c>
      <c r="Q26" s="301">
        <v>0</v>
      </c>
      <c r="R26" s="301">
        <v>22</v>
      </c>
    </row>
    <row r="27" spans="1:18" ht="16.5">
      <c r="A27" s="249" t="s">
        <v>117</v>
      </c>
      <c r="B27" s="250" t="s">
        <v>183</v>
      </c>
      <c r="C27" s="251" t="s">
        <v>67</v>
      </c>
      <c r="D27" s="252">
        <v>0.82931034482758614</v>
      </c>
      <c r="E27" s="253">
        <v>6282</v>
      </c>
      <c r="F27" s="225" t="s">
        <v>118</v>
      </c>
      <c r="G27" s="254" t="s">
        <v>185</v>
      </c>
      <c r="H27" s="255">
        <v>1</v>
      </c>
      <c r="I27" s="226">
        <v>943.14599999999996</v>
      </c>
      <c r="J27" s="256">
        <v>5.9764134317703707E-2</v>
      </c>
      <c r="K27" s="256">
        <v>0.48774913659406283</v>
      </c>
      <c r="L27" s="256">
        <v>0.19085062121877208</v>
      </c>
      <c r="M27" s="299">
        <v>9.92</v>
      </c>
      <c r="N27" s="297" t="s">
        <v>220</v>
      </c>
      <c r="O27" s="297" t="s">
        <v>220</v>
      </c>
      <c r="P27" s="300">
        <v>36</v>
      </c>
      <c r="Q27" s="301">
        <v>1173</v>
      </c>
      <c r="R27" s="301">
        <v>208</v>
      </c>
    </row>
  </sheetData>
  <phoneticPr fontId="3" type="noConversion"/>
  <conditionalFormatting sqref="C14:D27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F74D-B951-4474-BAFD-BA347FC86FC9}">
  <sheetPr>
    <tabColor rgb="FFFF0000"/>
  </sheetPr>
  <dimension ref="A1:R18"/>
  <sheetViews>
    <sheetView showGridLines="0" zoomScaleNormal="100" zoomScaleSheetLayoutView="85" workbookViewId="0"/>
  </sheetViews>
  <sheetFormatPr defaultRowHeight="13.5"/>
  <cols>
    <col min="1" max="2" width="9.140625" style="227"/>
    <col min="3" max="3" width="9.85546875" style="227" customWidth="1"/>
    <col min="4" max="16384" width="9.140625" style="227"/>
  </cols>
  <sheetData>
    <row r="1" spans="1:18" ht="3.75" customHeight="1">
      <c r="A1" s="275"/>
      <c r="B1" s="276"/>
      <c r="C1" s="277"/>
      <c r="D1" s="278"/>
      <c r="E1" s="278"/>
      <c r="F1" s="279"/>
      <c r="G1" s="278"/>
      <c r="H1" s="278"/>
      <c r="I1" s="278"/>
      <c r="J1" s="278"/>
      <c r="K1" s="278"/>
    </row>
    <row r="2" spans="1:18" ht="41.25">
      <c r="A2" s="318" t="s">
        <v>267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</row>
    <row r="4" spans="1:18" ht="17.25">
      <c r="A4" s="228" t="s">
        <v>268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  <c r="R4" s="296"/>
    </row>
    <row r="5" spans="1:18" ht="16.5">
      <c r="R5" s="296"/>
    </row>
    <row r="6" spans="1:18" ht="26.25">
      <c r="A6" s="230"/>
      <c r="R6" s="296"/>
    </row>
    <row r="7" spans="1:18" ht="130.5" customHeight="1">
      <c r="A7" s="230"/>
    </row>
    <row r="8" spans="1:18" ht="26.25">
      <c r="A8" s="230"/>
      <c r="R8" s="296"/>
    </row>
    <row r="9" spans="1:18" ht="26.25">
      <c r="A9" s="230"/>
      <c r="R9" s="296"/>
    </row>
    <row r="10" spans="1:18" ht="40.5" customHeight="1">
      <c r="A10" s="230" t="s">
        <v>269</v>
      </c>
    </row>
    <row r="11" spans="1:18" ht="19.5" customHeight="1">
      <c r="A11" s="230"/>
    </row>
    <row r="12" spans="1:18" ht="17.25">
      <c r="A12" s="231" t="s">
        <v>270</v>
      </c>
      <c r="R12" s="296"/>
    </row>
    <row r="13" spans="1:18" ht="40.5">
      <c r="A13" s="319" t="s">
        <v>0</v>
      </c>
      <c r="B13" s="320" t="s">
        <v>74</v>
      </c>
      <c r="C13" s="321" t="s">
        <v>65</v>
      </c>
      <c r="D13" s="321" t="s">
        <v>155</v>
      </c>
      <c r="E13" s="322" t="s">
        <v>141</v>
      </c>
      <c r="F13" s="320" t="s">
        <v>146</v>
      </c>
      <c r="G13" s="322" t="s">
        <v>144</v>
      </c>
      <c r="H13" s="322" t="s">
        <v>148</v>
      </c>
      <c r="I13" s="323" t="s">
        <v>150</v>
      </c>
      <c r="J13" s="322" t="s">
        <v>6</v>
      </c>
      <c r="K13" s="322" t="s">
        <v>7</v>
      </c>
      <c r="R13" s="296"/>
    </row>
    <row r="14" spans="1:18" ht="16.5">
      <c r="A14" s="324" t="s">
        <v>117</v>
      </c>
      <c r="B14" s="325" t="s">
        <v>258</v>
      </c>
      <c r="C14" s="326" t="s">
        <v>70</v>
      </c>
      <c r="D14" s="327">
        <v>0.79346153846153855</v>
      </c>
      <c r="E14" s="328">
        <v>2831</v>
      </c>
      <c r="F14" s="225" t="s">
        <v>121</v>
      </c>
      <c r="G14" s="329" t="s">
        <v>259</v>
      </c>
      <c r="H14" s="330">
        <v>1</v>
      </c>
      <c r="I14" s="226">
        <v>1290.5920000000001</v>
      </c>
      <c r="J14" s="331">
        <v>2.4794822840990798</v>
      </c>
      <c r="K14" s="332">
        <v>21.540502343110756</v>
      </c>
    </row>
    <row r="15" spans="1:18" ht="16.5">
      <c r="A15" s="324" t="s">
        <v>117</v>
      </c>
      <c r="B15" s="325" t="s">
        <v>235</v>
      </c>
      <c r="C15" s="326" t="s">
        <v>70</v>
      </c>
      <c r="D15" s="327">
        <v>0.76192307692307693</v>
      </c>
      <c r="E15" s="328">
        <v>5382</v>
      </c>
      <c r="F15" s="225" t="s">
        <v>120</v>
      </c>
      <c r="G15" s="329" t="s">
        <v>234</v>
      </c>
      <c r="H15" s="330">
        <v>1</v>
      </c>
      <c r="I15" s="226">
        <v>1503.5440000000001</v>
      </c>
      <c r="J15" s="331">
        <v>0.19952858047386707</v>
      </c>
      <c r="K15" s="332">
        <v>25.938715461602719</v>
      </c>
    </row>
    <row r="16" spans="1:18" ht="16.5">
      <c r="A16" s="324" t="s">
        <v>117</v>
      </c>
      <c r="B16" s="325" t="s">
        <v>174</v>
      </c>
      <c r="C16" s="326" t="s">
        <v>70</v>
      </c>
      <c r="D16" s="327">
        <v>0.78017234622352183</v>
      </c>
      <c r="E16" s="328">
        <v>3664</v>
      </c>
      <c r="F16" s="225" t="s">
        <v>121</v>
      </c>
      <c r="G16" s="329" t="s">
        <v>182</v>
      </c>
      <c r="H16" s="330">
        <v>3</v>
      </c>
      <c r="I16" s="226">
        <v>9662.8950000000004</v>
      </c>
      <c r="J16" s="331">
        <v>2.5975652224307519</v>
      </c>
      <c r="K16" s="332">
        <v>38.466732795916748</v>
      </c>
    </row>
    <row r="17" spans="1:11" ht="16.5">
      <c r="A17" s="324" t="s">
        <v>117</v>
      </c>
      <c r="B17" s="325" t="s">
        <v>311</v>
      </c>
      <c r="C17" s="326" t="s">
        <v>69</v>
      </c>
      <c r="D17" s="327">
        <v>0.85961538461538456</v>
      </c>
      <c r="E17" s="328">
        <v>8083</v>
      </c>
      <c r="F17" s="225" t="s">
        <v>121</v>
      </c>
      <c r="G17" s="329" t="s">
        <v>313</v>
      </c>
      <c r="H17" s="330">
        <v>1</v>
      </c>
      <c r="I17" s="226">
        <v>763.14200000000005</v>
      </c>
      <c r="J17" s="331">
        <v>1.3103721194744882</v>
      </c>
      <c r="K17" s="332">
        <v>30.400633171808128</v>
      </c>
    </row>
    <row r="18" spans="1:11" ht="16.5">
      <c r="A18" s="324" t="s">
        <v>117</v>
      </c>
      <c r="B18" s="325" t="s">
        <v>180</v>
      </c>
      <c r="C18" s="326" t="s">
        <v>67</v>
      </c>
      <c r="D18" s="327">
        <v>0.82923076923076922</v>
      </c>
      <c r="E18" s="328">
        <v>8869</v>
      </c>
      <c r="F18" s="225" t="s">
        <v>121</v>
      </c>
      <c r="G18" s="329" t="s">
        <v>263</v>
      </c>
      <c r="H18" s="330">
        <v>1</v>
      </c>
      <c r="I18" s="226">
        <v>1154.0930000000001</v>
      </c>
      <c r="J18" s="331">
        <v>1.3863700758950968</v>
      </c>
      <c r="K18" s="332">
        <v>27.207512739441274</v>
      </c>
    </row>
  </sheetData>
  <mergeCells count="1">
    <mergeCell ref="A2:K2"/>
  </mergeCells>
  <phoneticPr fontId="3" type="noConversion"/>
  <conditionalFormatting sqref="C14:D1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5A9D-5102-4A2B-94A3-5BB3EA82AFFF}">
  <sheetPr>
    <tabColor rgb="FFFF0000"/>
  </sheetPr>
  <dimension ref="A1:M18"/>
  <sheetViews>
    <sheetView showGridLines="0" workbookViewId="0"/>
  </sheetViews>
  <sheetFormatPr defaultRowHeight="13.5"/>
  <cols>
    <col min="1" max="16384" width="9.140625" style="227"/>
  </cols>
  <sheetData>
    <row r="1" spans="1:13">
      <c r="A1" s="275"/>
      <c r="B1" s="276"/>
      <c r="C1" s="277"/>
      <c r="D1" s="278"/>
      <c r="E1" s="278"/>
      <c r="F1" s="279"/>
      <c r="G1" s="278"/>
      <c r="H1" s="278"/>
      <c r="I1" s="278"/>
      <c r="J1" s="278"/>
      <c r="K1" s="278"/>
      <c r="L1" s="278"/>
      <c r="M1" s="278"/>
    </row>
    <row r="2" spans="1:13" ht="41.25">
      <c r="A2" s="318" t="s">
        <v>266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</row>
    <row r="4" spans="1:13" ht="17.25">
      <c r="A4" s="228" t="s">
        <v>236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</row>
    <row r="5" spans="1:13" ht="26.25">
      <c r="A5" s="230" t="s">
        <v>237</v>
      </c>
    </row>
    <row r="6" spans="1:13" ht="26.25">
      <c r="A6" s="230" t="s">
        <v>238</v>
      </c>
    </row>
    <row r="7" spans="1:13" ht="26.25">
      <c r="A7" s="230"/>
    </row>
    <row r="8" spans="1:13" ht="17.25">
      <c r="A8" s="231" t="s">
        <v>239</v>
      </c>
    </row>
    <row r="9" spans="1:13" ht="40.5">
      <c r="A9" s="245" t="s">
        <v>0</v>
      </c>
      <c r="B9" s="246" t="s">
        <v>74</v>
      </c>
      <c r="C9" s="247" t="s">
        <v>65</v>
      </c>
      <c r="D9" s="247" t="s">
        <v>155</v>
      </c>
      <c r="E9" s="248" t="s">
        <v>141</v>
      </c>
      <c r="F9" s="246" t="s">
        <v>146</v>
      </c>
      <c r="G9" s="248" t="s">
        <v>144</v>
      </c>
      <c r="H9" s="248" t="s">
        <v>148</v>
      </c>
      <c r="I9" s="224" t="s">
        <v>150</v>
      </c>
      <c r="J9" s="248" t="s">
        <v>11</v>
      </c>
      <c r="K9" s="248" t="s">
        <v>12</v>
      </c>
      <c r="L9" s="248" t="s">
        <v>13</v>
      </c>
      <c r="M9" s="248" t="s">
        <v>159</v>
      </c>
    </row>
    <row r="10" spans="1:13" ht="16.5">
      <c r="A10" s="249" t="s">
        <v>117</v>
      </c>
      <c r="B10" s="250" t="s">
        <v>258</v>
      </c>
      <c r="C10" s="251" t="s">
        <v>70</v>
      </c>
      <c r="D10" s="252">
        <v>0.79346153846153855</v>
      </c>
      <c r="E10" s="253">
        <v>2831</v>
      </c>
      <c r="F10" s="225" t="s">
        <v>121</v>
      </c>
      <c r="G10" s="254" t="s">
        <v>259</v>
      </c>
      <c r="H10" s="255">
        <v>1</v>
      </c>
      <c r="I10" s="226">
        <v>1290.5920000000001</v>
      </c>
      <c r="J10" s="256">
        <v>1.9670198027105915E-2</v>
      </c>
      <c r="K10" s="256">
        <v>0.4633956026145305</v>
      </c>
      <c r="L10" s="256">
        <v>0.2417495226996603</v>
      </c>
      <c r="M10" s="295">
        <v>71</v>
      </c>
    </row>
    <row r="11" spans="1:13" ht="16.5">
      <c r="A11" s="249" t="s">
        <v>117</v>
      </c>
      <c r="B11" s="250" t="s">
        <v>260</v>
      </c>
      <c r="C11" s="251" t="s">
        <v>67</v>
      </c>
      <c r="D11" s="252">
        <v>0.84807692307692306</v>
      </c>
      <c r="E11" s="253">
        <v>4847</v>
      </c>
      <c r="F11" s="225" t="s">
        <v>121</v>
      </c>
      <c r="G11" s="254" t="s">
        <v>261</v>
      </c>
      <c r="H11" s="255">
        <v>1</v>
      </c>
      <c r="I11" s="226">
        <v>847.40800000000002</v>
      </c>
      <c r="J11" s="256">
        <v>2.1530219268630708E-2</v>
      </c>
      <c r="K11" s="256">
        <v>0.44120898013802173</v>
      </c>
      <c r="L11" s="256">
        <v>0.21949285350150105</v>
      </c>
      <c r="M11" s="295">
        <v>39</v>
      </c>
    </row>
    <row r="12" spans="1:13" ht="16.5">
      <c r="A12" s="249" t="s">
        <v>117</v>
      </c>
      <c r="B12" s="250" t="s">
        <v>262</v>
      </c>
      <c r="C12" s="251" t="s">
        <v>70</v>
      </c>
      <c r="D12" s="252">
        <v>0.77115384615384608</v>
      </c>
      <c r="E12" s="253">
        <v>3942</v>
      </c>
      <c r="F12" s="225" t="s">
        <v>120</v>
      </c>
      <c r="G12" s="254" t="s">
        <v>232</v>
      </c>
      <c r="H12" s="255">
        <v>1</v>
      </c>
      <c r="I12" s="226">
        <v>767.33900000000006</v>
      </c>
      <c r="J12" s="256">
        <v>1.9200721671512235E-2</v>
      </c>
      <c r="K12" s="256">
        <v>0.47570208269290004</v>
      </c>
      <c r="L12" s="256">
        <v>0.15247498172255025</v>
      </c>
      <c r="M12" s="295">
        <v>37</v>
      </c>
    </row>
    <row r="13" spans="1:13" ht="16.5">
      <c r="A13" s="249" t="s">
        <v>117</v>
      </c>
      <c r="B13" s="250" t="s">
        <v>235</v>
      </c>
      <c r="C13" s="251" t="s">
        <v>70</v>
      </c>
      <c r="D13" s="252">
        <v>0.76192307692307693</v>
      </c>
      <c r="E13" s="253">
        <v>5382</v>
      </c>
      <c r="F13" s="225" t="s">
        <v>120</v>
      </c>
      <c r="G13" s="254" t="s">
        <v>234</v>
      </c>
      <c r="H13" s="255">
        <v>1</v>
      </c>
      <c r="I13" s="226">
        <v>1503.5440000000001</v>
      </c>
      <c r="J13" s="256">
        <v>3.3183686313093728E-2</v>
      </c>
      <c r="K13" s="256">
        <v>0.43193064811927367</v>
      </c>
      <c r="L13" s="256">
        <v>0.17625024608524925</v>
      </c>
      <c r="M13" s="295">
        <v>66</v>
      </c>
    </row>
    <row r="14" spans="1:13" ht="16.5">
      <c r="A14" s="249" t="s">
        <v>117</v>
      </c>
      <c r="B14" s="250" t="s">
        <v>174</v>
      </c>
      <c r="C14" s="251" t="s">
        <v>70</v>
      </c>
      <c r="D14" s="252">
        <v>0.78017234622352183</v>
      </c>
      <c r="E14" s="253">
        <v>3664</v>
      </c>
      <c r="F14" s="225" t="s">
        <v>121</v>
      </c>
      <c r="G14" s="254" t="s">
        <v>182</v>
      </c>
      <c r="H14" s="255">
        <v>3</v>
      </c>
      <c r="I14" s="226">
        <v>9662.8950000000004</v>
      </c>
      <c r="J14" s="256">
        <v>2.1681334839319791E-2</v>
      </c>
      <c r="K14" s="256">
        <v>0.48186235394700888</v>
      </c>
      <c r="L14" s="256">
        <v>0.22705410749056054</v>
      </c>
      <c r="M14" s="295">
        <v>589</v>
      </c>
    </row>
    <row r="15" spans="1:13" ht="16.5">
      <c r="A15" s="249" t="s">
        <v>117</v>
      </c>
      <c r="B15" s="250" t="s">
        <v>177</v>
      </c>
      <c r="C15" s="251" t="s">
        <v>70</v>
      </c>
      <c r="D15" s="252">
        <v>0.72730769230769232</v>
      </c>
      <c r="E15" s="253">
        <v>1037</v>
      </c>
      <c r="F15" s="225" t="s">
        <v>120</v>
      </c>
      <c r="G15" s="254" t="s">
        <v>181</v>
      </c>
      <c r="H15" s="255">
        <v>1</v>
      </c>
      <c r="I15" s="226">
        <v>4214.5879999999997</v>
      </c>
      <c r="J15" s="256">
        <v>1.5768229392254442E-2</v>
      </c>
      <c r="K15" s="256">
        <v>0.48633974684865794</v>
      </c>
      <c r="L15" s="256">
        <v>0.1964604843937296</v>
      </c>
      <c r="M15" s="295">
        <v>249</v>
      </c>
    </row>
    <row r="16" spans="1:13" ht="16.5">
      <c r="A16" s="249" t="s">
        <v>117</v>
      </c>
      <c r="B16" s="250" t="s">
        <v>180</v>
      </c>
      <c r="C16" s="251" t="s">
        <v>67</v>
      </c>
      <c r="D16" s="252">
        <v>0.82923076923076922</v>
      </c>
      <c r="E16" s="253">
        <v>8869</v>
      </c>
      <c r="F16" s="225" t="s">
        <v>121</v>
      </c>
      <c r="G16" s="254" t="s">
        <v>263</v>
      </c>
      <c r="H16" s="255">
        <v>1</v>
      </c>
      <c r="I16" s="226">
        <v>1154.0930000000001</v>
      </c>
      <c r="J16" s="256">
        <v>3.0272189049159463E-2</v>
      </c>
      <c r="K16" s="256">
        <v>0.45281299610308617</v>
      </c>
      <c r="L16" s="256">
        <v>0.13690404499464082</v>
      </c>
      <c r="M16" s="295">
        <v>44</v>
      </c>
    </row>
    <row r="17" spans="1:13" ht="16.5">
      <c r="A17" s="249" t="s">
        <v>117</v>
      </c>
      <c r="B17" s="250" t="s">
        <v>264</v>
      </c>
      <c r="C17" s="251" t="s">
        <v>67</v>
      </c>
      <c r="D17" s="252">
        <v>0.8081266230809101</v>
      </c>
      <c r="E17" s="253">
        <v>6551</v>
      </c>
      <c r="F17" s="225" t="s">
        <v>118</v>
      </c>
      <c r="G17" s="254" t="s">
        <v>265</v>
      </c>
      <c r="H17" s="255">
        <v>4</v>
      </c>
      <c r="I17" s="226">
        <v>439.20500000000004</v>
      </c>
      <c r="J17" s="256">
        <v>1.1055433289046462E-2</v>
      </c>
      <c r="K17" s="256">
        <v>0.54404548170027711</v>
      </c>
      <c r="L17" s="256">
        <v>0.24362199883881105</v>
      </c>
      <c r="M17" s="295">
        <v>35</v>
      </c>
    </row>
    <row r="18" spans="1:13" ht="16.5">
      <c r="A18" s="249" t="s">
        <v>117</v>
      </c>
      <c r="B18" s="250" t="s">
        <v>183</v>
      </c>
      <c r="C18" s="251" t="s">
        <v>67</v>
      </c>
      <c r="D18" s="252">
        <v>0.82931034482758614</v>
      </c>
      <c r="E18" s="253">
        <v>6282</v>
      </c>
      <c r="F18" s="225" t="s">
        <v>118</v>
      </c>
      <c r="G18" s="254" t="s">
        <v>185</v>
      </c>
      <c r="H18" s="255">
        <v>1</v>
      </c>
      <c r="I18" s="226">
        <v>943.14599999999996</v>
      </c>
      <c r="J18" s="256">
        <v>5.9764134317703707E-2</v>
      </c>
      <c r="K18" s="256">
        <v>0.48774913659406283</v>
      </c>
      <c r="L18" s="256">
        <v>0.19085062121877208</v>
      </c>
      <c r="M18" s="295">
        <v>36</v>
      </c>
    </row>
  </sheetData>
  <mergeCells count="1">
    <mergeCell ref="A2:M2"/>
  </mergeCells>
  <phoneticPr fontId="3" type="noConversion"/>
  <conditionalFormatting sqref="C10:D18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2025-03-04T02:10:26Z</dcterms:modified>
</cp:coreProperties>
</file>