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2F1239BA-29A2-4D70-B736-119D96CC44C7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  <sheet name="공회전과다 명단" sheetId="69" r:id="rId9"/>
  </sheets>
  <definedNames>
    <definedName name="_xlnm._FilterDatabase" localSheetId="7" hidden="1">'급감속과다 명단'!$A$13:$K$16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운전자별!$A$1:$R$33</definedName>
    <definedName name="_xlnm.Print_Area" localSheetId="1">종합!$A$1:$L$168</definedName>
    <definedName name="_xlnm.Print_Area" localSheetId="3">차량별!$A$1:$T$26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8" i="12" l="1"/>
  <c r="J159" i="12"/>
  <c r="D157" i="12"/>
  <c r="E157" i="12"/>
  <c r="F157" i="12"/>
  <c r="G157" i="12"/>
  <c r="H157" i="12"/>
  <c r="I157" i="12"/>
  <c r="J157" i="12"/>
  <c r="D158" i="12"/>
  <c r="E158" i="12"/>
  <c r="F158" i="12"/>
  <c r="G158" i="12"/>
  <c r="H158" i="12"/>
  <c r="J158" i="12"/>
  <c r="D159" i="12"/>
  <c r="E159" i="12"/>
  <c r="F159" i="12"/>
  <c r="G159" i="12"/>
  <c r="H159" i="12"/>
  <c r="I159" i="12"/>
  <c r="D160" i="12"/>
  <c r="E160" i="12"/>
  <c r="F160" i="12"/>
  <c r="G160" i="12"/>
  <c r="H160" i="12"/>
  <c r="I160" i="12"/>
  <c r="J160" i="12"/>
  <c r="E156" i="12"/>
  <c r="F156" i="12"/>
  <c r="G156" i="12"/>
  <c r="H156" i="12"/>
  <c r="I156" i="12"/>
  <c r="J156" i="12"/>
  <c r="D156" i="12"/>
  <c r="B158" i="12"/>
  <c r="B156" i="12"/>
  <c r="B159" i="12"/>
  <c r="B157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F61" i="12" a="1"/>
  <c r="I61" i="12" a="1"/>
  <c r="E61" i="12" a="1"/>
  <c r="H61" i="12" a="1"/>
  <c r="J61" i="12" a="1"/>
  <c r="G61" i="12" a="1"/>
  <c r="D61" i="12" a="1"/>
  <c r="I61" i="12" l="1"/>
  <c r="G61" i="12"/>
  <c r="H61" i="12"/>
  <c r="J61" i="12"/>
  <c r="F61" i="12"/>
  <c r="E61" i="12"/>
  <c r="D61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B6" i="60"/>
  <c r="B5" i="60"/>
  <c r="C5" i="60"/>
  <c r="F10" i="60" l="1"/>
  <c r="F12" i="60"/>
  <c r="F26" i="60"/>
  <c r="F20" i="60"/>
  <c r="F15" i="60"/>
  <c r="F7" i="60"/>
  <c r="F24" i="60"/>
  <c r="F8" i="60"/>
  <c r="F21" i="60"/>
  <c r="F13" i="60"/>
  <c r="F25" i="60"/>
  <c r="F9" i="60"/>
  <c r="F18" i="60"/>
  <c r="F17" i="60"/>
  <c r="F22" i="60"/>
  <c r="F14" i="60"/>
  <c r="F19" i="60"/>
  <c r="F11" i="60"/>
  <c r="F16" i="60"/>
  <c r="F23" i="60"/>
  <c r="B160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6" i="12" s="1"/>
  <c r="N30" i="12"/>
  <c r="N61" i="12" a="1"/>
  <c r="N61" i="12" l="1"/>
  <c r="K61" i="12" s="1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<sst xmlns="http://schemas.openxmlformats.org/spreadsheetml/2006/main" count="1451" uniqueCount="372">
  <si>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</si>
  <si>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</si>
  <si>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</si>
  <si>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</si>
  <si>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</si>
  <si>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</si>
  <si>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</si>
  <si>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</si>
  <si>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</si>
  <si>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</si>
  <si>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</si>
  <si>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</si>
  <si>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</si>
  <si>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</si>
  <si>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</si>
  <si>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</si>
  <si>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</si>
  <si>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</si>
  <si>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</si>
  <si>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</si>
  <si>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</si>
  <si>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</si>
  <si>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</si>
  <si>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</si>
  <si>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</si>
  <si>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</si>
  <si>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</si>
  <si>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</si>
  <si>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</si>
  <si>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</si>
  <si>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</si>
  <si>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</si>
  <si>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</si>
  <si>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</si>
  <si>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</si>
  <si>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</si>
  <si>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</si>
  <si>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</si>
  <si>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</si>
  <si>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</si>
  <si>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</si>
  <si>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</si>
  <si>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</si>
  <si>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</si>
  <si>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</si>
  <si>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</si>
  <si>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</si>
  <si>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</si>
  <si>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</si>
  <si>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</si>
  <si>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</si>
  <si>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</si>
  <si>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</si>
  <si>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</si>
  <si>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</si>
  <si>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</si>
  <si>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</si>
  <si>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</si>
  <si>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</si>
  <si>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</si>
  <si>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</si>
  <si>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</si>
  <si>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</si>
  <si>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</si>
  <si>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</si>
  <si>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</si>
  <si>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</si>
  <si>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</si>
  <si>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</si>
  <si>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</si>
  <si>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</si>
  <si>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</si>
  <si>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</si>
  <si>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</si>
  <si>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</si>
  <si>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</si>
  <si>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</si>
  <si>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</si>
  <si>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</si>
  <si>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</si>
  <si>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</si>
  <si>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</si>
  <si>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</si>
  <si>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</si>
  <si>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</si>
  <si>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</si>
  <si>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</si>
  <si>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</si>
  <si>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</si>
  <si>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</si>
  <si>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</si>
  <si>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</si>
  <si>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</si>
  <si>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</si>
  <si>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</si>
  <si>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</si>
  <si>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</si>
  <si>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</si>
  <si>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</si>
  <si>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</si>
  <si>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</si>
  <si>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</si>
  <si>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</si>
  <si>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</si>
  <si>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</si>
  <si>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</si>
  <si>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</si>
  <si>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</si>
  <si>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</si>
  <si>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</si>
  <si>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</si>
  <si>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</si>
  <si>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</si>
  <si>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</si>
  <si>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</si>
  <si>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</si>
  <si>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</si>
  <si>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세운교통</t>
  </si>
  <si>
    <t>11</t>
  </si>
  <si>
    <t>24-1</t>
  </si>
  <si>
    <t>26</t>
  </si>
  <si>
    <t>28</t>
  </si>
  <si>
    <t>67-1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</si>
  <si>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</si>
  <si>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</si>
  <si>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</si>
  <si>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</si>
  <si>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</si>
  <si>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</si>
  <si>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</si>
  <si>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</si>
  <si>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</si>
  <si>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</si>
  <si>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</si>
  <si>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</si>
  <si>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</si>
  <si>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</si>
  <si>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</si>
  <si>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</si>
  <si>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</si>
  <si>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</si>
  <si>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</si>
  <si>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</si>
  <si>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</si>
  <si>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</si>
  <si>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</si>
  <si>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</si>
  <si>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</si>
  <si>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</si>
  <si>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</si>
  <si>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</si>
  <si>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</si>
  <si>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</si>
  <si>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</si>
  <si>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</si>
  <si>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</si>
  <si>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</si>
  <si>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</si>
  <si>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</si>
  <si>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</si>
  <si>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</si>
  <si>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</si>
  <si>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</si>
  <si>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</si>
  <si>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</si>
  <si>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</si>
  <si>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</si>
  <si>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</si>
  <si>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</si>
  <si>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</si>
  <si>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</si>
  <si>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저상</t>
  </si>
  <si>
    <t>세운교통</t>
    <phoneticPr fontId="3" type="noConversion"/>
  </si>
  <si>
    <t>EC</t>
  </si>
  <si>
    <t>1111</t>
  </si>
  <si>
    <t>70바3820</t>
  </si>
  <si>
    <t>70바3840</t>
  </si>
  <si>
    <t>세운교통11S1</t>
  </si>
  <si>
    <t>70바3834</t>
  </si>
  <si>
    <t>73아1446</t>
  </si>
  <si>
    <t>70바1511</t>
  </si>
  <si>
    <t>2626</t>
  </si>
  <si>
    <t>70바1578</t>
  </si>
  <si>
    <t>73아1010</t>
  </si>
  <si>
    <t>73아1018</t>
  </si>
  <si>
    <t>73아1027</t>
  </si>
  <si>
    <t>70바3835</t>
  </si>
  <si>
    <t>김수연</t>
  </si>
  <si>
    <t>민찬기</t>
  </si>
  <si>
    <t>박상모</t>
  </si>
  <si>
    <t>송우성</t>
  </si>
  <si>
    <t>이병주</t>
  </si>
  <si>
    <t>이석준</t>
  </si>
  <si>
    <t>이성호A</t>
  </si>
  <si>
    <t>임강준</t>
  </si>
  <si>
    <t>전경덕</t>
  </si>
  <si>
    <t>정구연</t>
  </si>
  <si>
    <t>최희철</t>
  </si>
  <si>
    <t>[TIP!!] 공회전 과다 운행사원 관리하려면?</t>
    <phoneticPr fontId="3" type="noConversion"/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</si>
  <si>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</si>
  <si>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</si>
  <si>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</si>
  <si>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70바1513</t>
  </si>
  <si>
    <t>70바3852</t>
  </si>
  <si>
    <t>박순형</t>
  </si>
  <si>
    <t>이용섭</t>
  </si>
  <si>
    <t>NEW</t>
  </si>
  <si>
    <t>new</t>
  </si>
  <si>
    <t>▽</t>
  </si>
  <si>
    <t>=</t>
  </si>
  <si>
    <t>73아1019</t>
  </si>
  <si>
    <t>개선율(유카전)</t>
  </si>
  <si>
    <t>인천전체</t>
  </si>
  <si>
    <t>0%(0명)</t>
  </si>
  <si>
    <t>순위</t>
  </si>
  <si>
    <t>강희수</t>
  </si>
  <si>
    <t>73아1009</t>
  </si>
  <si>
    <t>24-124-1</t>
  </si>
  <si>
    <t>세운교통24-1B1</t>
  </si>
  <si>
    <t>세운교통24-1D1</t>
  </si>
  <si>
    <t>세운교통26D1</t>
  </si>
  <si>
    <t>2828</t>
  </si>
  <si>
    <t>세운교통28C2</t>
  </si>
  <si>
    <t>세운교통28C1</t>
  </si>
  <si>
    <t>세운교통28S1</t>
  </si>
  <si>
    <t>67-167-1</t>
  </si>
  <si>
    <t>세운교통67-1F1</t>
  </si>
  <si>
    <t>예비예비</t>
  </si>
  <si>
    <t>세운교통11S2</t>
  </si>
  <si>
    <t>세운교통26B1</t>
  </si>
  <si>
    <t>세운교통67-1C1</t>
  </si>
  <si>
    <t>70바3838</t>
  </si>
  <si>
    <t>김주영</t>
  </si>
  <si>
    <t>임병석</t>
  </si>
  <si>
    <t>세운교통11C1</t>
  </si>
  <si>
    <t>최회수</t>
  </si>
  <si>
    <t>73아1020</t>
  </si>
  <si>
    <t>최병준</t>
  </si>
  <si>
    <t>세운교통24-1F1</t>
  </si>
  <si>
    <t>세운교통28D1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</si>
  <si>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</si>
  <si>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</si>
  <si>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</si>
  <si>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</si>
  <si>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</si>
  <si>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</si>
  <si>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</si>
  <si>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2828D</t>
  </si>
  <si>
    <t>세운교통28D2</t>
  </si>
  <si>
    <t>2626C</t>
  </si>
  <si>
    <t>2828C</t>
  </si>
  <si>
    <t>67-167-1F</t>
  </si>
  <si>
    <t>2828S</t>
  </si>
  <si>
    <t>▲</t>
  </si>
  <si>
    <t>67-167-1C</t>
  </si>
  <si>
    <t>24-124-1F</t>
  </si>
  <si>
    <t>세운교통24-1F2</t>
  </si>
  <si>
    <t>1111S</t>
  </si>
  <si>
    <t>세운교통67-1F2</t>
  </si>
  <si>
    <t>세운교통28A1</t>
  </si>
  <si>
    <t>24-124-1B</t>
  </si>
  <si>
    <t>세운교통11S4</t>
  </si>
  <si>
    <t>세운교통24-1F3</t>
  </si>
  <si>
    <t>세운교통26C1</t>
  </si>
  <si>
    <t>세운교통24-1F4</t>
  </si>
  <si>
    <t>이상</t>
  </si>
  <si>
    <t>2626B</t>
  </si>
  <si>
    <t>세운교통11S3</t>
  </si>
  <si>
    <t>25%(1명)</t>
  </si>
  <si>
    <t>대비</t>
  </si>
  <si>
    <t>70바3841</t>
  </si>
  <si>
    <t>70바3853</t>
  </si>
  <si>
    <t>70바3854</t>
  </si>
  <si>
    <t>세운교통26F1</t>
  </si>
  <si>
    <t>서영석</t>
  </si>
  <si>
    <t>세운교통24-1F5</t>
  </si>
  <si>
    <t>세운교통11S6</t>
  </si>
  <si>
    <t>정승조</t>
  </si>
  <si>
    <t>1111C</t>
  </si>
  <si>
    <t>세운교통11S5</t>
  </si>
  <si>
    <t>17%(1명)</t>
  </si>
  <si>
    <t>33%(2명)</t>
  </si>
  <si>
    <t>2위/(32개사)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</si>
  <si>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</si>
  <si>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</si>
  <si>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</si>
  <si>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</si>
  <si>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</si>
  <si>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</si>
  <si>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</si>
  <si>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</si>
  <si>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</si>
  <si>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</si>
  <si>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</si>
  <si>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</si>
  <si>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</si>
  <si>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세운교통11C2</t>
  </si>
  <si>
    <t>73아1597</t>
  </si>
  <si>
    <t>70바1595</t>
  </si>
  <si>
    <t>세운교통28이상1</t>
  </si>
  <si>
    <t>70바3855</t>
  </si>
  <si>
    <t>세운교통예비S1</t>
  </si>
  <si>
    <t>고영길</t>
  </si>
  <si>
    <t>김정걸</t>
  </si>
  <si>
    <t>예비예비S</t>
  </si>
  <si>
    <t>김형복</t>
  </si>
  <si>
    <t>방명천</t>
  </si>
  <si>
    <t>2828B</t>
  </si>
  <si>
    <t>세운교통28B1</t>
  </si>
  <si>
    <t>안영일</t>
  </si>
  <si>
    <t>67-167-1A</t>
  </si>
  <si>
    <t>세운교통67-1A1</t>
  </si>
  <si>
    <t>25'02</t>
    <phoneticPr fontId="3" type="noConversion"/>
  </si>
  <si>
    <t>분석기간: 25.02.01~25.02.28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</si>
  <si>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</si>
  <si>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</si>
  <si>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</si>
  <si>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</si>
  <si>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[25년 3월] 공회전관리 명단</t>
    <phoneticPr fontId="3" type="noConversion"/>
  </si>
  <si>
    <t>[25년 03월] 특별관리 운행사원 명단</t>
    <phoneticPr fontId="3" type="noConversion"/>
  </si>
  <si>
    <t>사원님, 3월에는 꼭 "C등급" 이상 달성 바랍니다.</t>
    <phoneticPr fontId="3" type="noConversion"/>
  </si>
  <si>
    <t>[25.02월 D,F 등급 운행사원]</t>
    <phoneticPr fontId="3" type="noConversion"/>
  </si>
  <si>
    <t>3월 한달간, 연비등급관리 대장에 서명할 수 있도록 적극 활용하십시오.</t>
  </si>
  <si>
    <t>52084804300.329</t>
  </si>
  <si>
    <t>52091951872.587</t>
  </si>
  <si>
    <t>권태원</t>
  </si>
  <si>
    <t>5208492978.175</t>
  </si>
  <si>
    <t>김동환</t>
  </si>
  <si>
    <t>52091392302.428</t>
  </si>
  <si>
    <t>52013101768.731</t>
  </si>
  <si>
    <t>52018123747.46</t>
  </si>
  <si>
    <t>2626D</t>
  </si>
  <si>
    <t>52056182507.692</t>
  </si>
  <si>
    <t>52078665406.858</t>
  </si>
  <si>
    <t>5206764943.519</t>
  </si>
  <si>
    <t>52012702108.191</t>
  </si>
  <si>
    <t>5209974673.654</t>
  </si>
  <si>
    <t>52052282637.48</t>
  </si>
  <si>
    <t>52068524961.311</t>
  </si>
  <si>
    <t>송상역</t>
  </si>
  <si>
    <t>5201741404.755</t>
  </si>
  <si>
    <t>5203903337.992</t>
  </si>
  <si>
    <t>52031115778.756</t>
  </si>
  <si>
    <t>예비예비B</t>
  </si>
  <si>
    <t>세운교통예비B5</t>
  </si>
  <si>
    <t>이덕구</t>
  </si>
  <si>
    <t>5206902697.563</t>
  </si>
  <si>
    <t>73아1021</t>
  </si>
  <si>
    <t>세운교통28B2</t>
  </si>
  <si>
    <t>52020582057.227</t>
  </si>
  <si>
    <t>52081772394.452</t>
  </si>
  <si>
    <t>세운교통67-1C2</t>
  </si>
  <si>
    <t>52027962028.973</t>
  </si>
  <si>
    <t>52024552355.958</t>
  </si>
  <si>
    <t>52064652101.685</t>
  </si>
  <si>
    <t>52011833349.144</t>
  </si>
  <si>
    <t>52067123187.775</t>
  </si>
  <si>
    <t>52015901884.666</t>
  </si>
  <si>
    <t>52094762330.582</t>
  </si>
  <si>
    <t>5204813765.677</t>
  </si>
  <si>
    <t>5205647940.182</t>
  </si>
  <si>
    <t>52092482215.712</t>
  </si>
  <si>
    <t>세운교통예비S2</t>
  </si>
  <si>
    <t>유카후(25년2월)</t>
  </si>
  <si>
    <t>26%(8명)</t>
  </si>
  <si>
    <t>3%(1명)</t>
  </si>
  <si>
    <t>16%(5명)</t>
  </si>
  <si>
    <t>23%(6명)</t>
  </si>
  <si>
    <t>10%(2명)</t>
  </si>
  <si>
    <t>23%(7명)</t>
  </si>
  <si>
    <t>75%(3명)</t>
  </si>
  <si>
    <t>50%(1명)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</si>
</sst>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7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180" fontId="66" fillId="6" borderId="0" xfId="0" applyNumberFormat="1" applyFont="1" applyFill="1" applyAlignment="1">
      <alignment horizontal="center" vertical="center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78" fillId="18" borderId="43" xfId="4" applyNumberFormat="1" applyFont="1" applyFill="1" applyBorder="1" applyAlignment="1">
      <alignment horizontal="center" vertical="center" wrapText="1"/>
    </xf>
    <xf numFmtId="9" fontId="78" fillId="0" borderId="44" xfId="563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78" fillId="18" borderId="47" xfId="563" applyNumberFormat="1" applyFont="1" applyFill="1" applyBorder="1" applyAlignment="1">
      <alignment horizontal="center" vertical="center" wrapText="1"/>
    </xf>
    <xf numFmtId="178" fontId="78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51" fillId="13" borderId="0" xfId="0" applyFont="1" applyFill="1" applyAlignment="1">
      <alignment horizontal="center" vertical="center"/>
    </xf>
    <xf numFmtId="0" fontId="54" fillId="0" borderId="0" xfId="568" applyFont="1" applyAlignment="1">
      <alignment horizontal="right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84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8" fillId="0" borderId="0" xfId="563" applyFont="1" applyFill="1" applyBorder="1" applyAlignment="1">
      <alignment horizontal="center"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7" fillId="19" borderId="0" xfId="562" applyNumberFormat="1" applyFont="1" applyFill="1">
      <alignment vertical="center"/>
    </xf>
    <xf numFmtId="195" fontId="11" fillId="0" borderId="0" xfId="0" applyNumberFormat="1" applyFont="1" applyAlignment="1">
      <alignment horizontal="center" vertical="center"/>
    </xf>
    <xf numFmtId="185" fontId="92" fillId="16" borderId="0" xfId="562" applyNumberFormat="1" applyFont="1" applyFill="1">
      <alignment vertical="center"/>
    </xf>
    <xf numFmtId="195" fontId="92" fillId="16" borderId="0" xfId="562" applyNumberFormat="1" applyFont="1" applyFill="1" applyAlignment="1">
      <alignment horizontal="left" vertical="center"/>
    </xf>
    <xf numFmtId="10" fontId="92" fillId="16" borderId="0" xfId="563" applyNumberFormat="1" applyFont="1" applyFill="1" applyBorder="1">
      <alignment vertical="center"/>
    </xf>
    <xf numFmtId="179" fontId="92" fillId="16" borderId="0" xfId="4" applyNumberFormat="1" applyFont="1" applyFill="1" applyBorder="1">
      <alignment vertical="center"/>
    </xf>
    <xf numFmtId="181" fontId="92" fillId="16" borderId="0" xfId="4" applyNumberFormat="1" applyFont="1" applyFill="1" applyBorder="1">
      <alignment vertical="center"/>
    </xf>
    <xf numFmtId="177" fontId="93" fillId="16" borderId="0" xfId="4" applyNumberFormat="1" applyFont="1" applyFill="1" applyBorder="1">
      <alignment vertical="center"/>
    </xf>
    <xf numFmtId="185" fontId="92" fillId="0" borderId="0" xfId="562" applyNumberFormat="1" applyFont="1">
      <alignment vertical="center"/>
    </xf>
    <xf numFmtId="195" fontId="92" fillId="0" borderId="0" xfId="562" applyNumberFormat="1" applyFont="1" applyAlignment="1">
      <alignment horizontal="left" vertical="center"/>
    </xf>
    <xf numFmtId="10" fontId="92" fillId="0" borderId="0" xfId="563" applyNumberFormat="1" applyFont="1" applyFill="1" applyBorder="1">
      <alignment vertical="center"/>
    </xf>
    <xf numFmtId="179" fontId="92" fillId="0" borderId="0" xfId="4" applyNumberFormat="1" applyFont="1" applyFill="1" applyBorder="1">
      <alignment vertical="center"/>
    </xf>
    <xf numFmtId="181" fontId="92" fillId="0" borderId="0" xfId="4" applyNumberFormat="1" applyFont="1" applyFill="1" applyBorder="1">
      <alignment vertical="center"/>
    </xf>
    <xf numFmtId="177" fontId="93" fillId="0" borderId="0" xfId="4" applyNumberFormat="1" applyFont="1" applyFill="1" applyBorder="1">
      <alignment vertical="center"/>
    </xf>
    <xf numFmtId="177" fontId="94" fillId="16" borderId="0" xfId="562" applyNumberFormat="1" applyFont="1" applyFill="1" applyAlignment="1">
      <alignment horizontal="center" vertical="center"/>
    </xf>
    <xf numFmtId="179" fontId="92" fillId="0" borderId="0" xfId="1" applyNumberFormat="1" applyFont="1" applyFill="1" applyBorder="1">
      <alignment vertical="center"/>
    </xf>
    <xf numFmtId="187" fontId="94" fillId="0" borderId="0" xfId="562" applyNumberFormat="1" applyFont="1" applyAlignment="1">
      <alignment horizontal="center" vertical="center"/>
    </xf>
    <xf numFmtId="9" fontId="66" fillId="16" borderId="0" xfId="563" applyFont="1" applyFill="1" applyBorder="1" applyAlignment="1">
      <alignment horizontal="center" vertical="center"/>
    </xf>
    <xf numFmtId="187" fontId="33" fillId="16" borderId="0" xfId="562" applyNumberFormat="1" applyFont="1" applyFill="1" applyAlignment="1">
      <alignment horizontal="center" vertical="center"/>
    </xf>
    <xf numFmtId="193" fontId="82" fillId="17" borderId="42" xfId="562" applyNumberFormat="1" applyFont="1" applyFill="1" applyBorder="1" applyAlignment="1">
      <alignment horizontal="center" vertical="center"/>
    </xf>
    <xf numFmtId="194" fontId="82" fillId="17" borderId="45" xfId="562" applyNumberFormat="1" applyFont="1" applyFill="1" applyBorder="1" applyAlignment="1">
      <alignment horizontal="center" vertical="center"/>
    </xf>
    <xf numFmtId="0" fontId="1" fillId="0" borderId="0" xfId="571">
      <alignment vertical="center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91" fontId="7" fillId="16" borderId="0" xfId="568" applyNumberFormat="1" applyFont="1" applyFill="1" applyAlignment="1">
      <alignment horizontal="right"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10" fontId="7" fillId="16" borderId="0" xfId="569" applyNumberFormat="1" applyFont="1" applyFill="1" applyBorder="1" applyAlignment="1">
      <alignment horizontal="right" vertical="center"/>
    </xf>
    <xf numFmtId="41" fontId="7" fillId="16" borderId="0" xfId="573" applyFont="1" applyFill="1" applyBorder="1" applyAlignment="1">
      <alignment horizontal="right" vertical="center"/>
    </xf>
    <xf numFmtId="49" fontId="74" fillId="15" borderId="0" xfId="568" applyNumberFormat="1" applyFont="1" applyFill="1" applyAlignment="1">
      <alignment horizontal="center" vertical="center" wrapText="1"/>
    </xf>
    <xf numFmtId="179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0" fontId="20" fillId="0" borderId="0" xfId="568" applyFont="1">
      <alignment vertical="center"/>
    </xf>
    <xf numFmtId="0" fontId="95" fillId="0" borderId="0" xfId="568" applyFont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96" fillId="0" borderId="0" xfId="4" applyFont="1" applyFill="1" applyBorder="1" applyAlignment="1">
      <alignment horizontal="center" vertical="center" wrapText="1"/>
    </xf>
    <xf numFmtId="41" fontId="96" fillId="0" borderId="0" xfId="4" applyFont="1" applyFill="1" applyBorder="1" applyAlignment="1">
      <alignment horizontal="center" vertical="center"/>
    </xf>
    <xf numFmtId="41" fontId="30" fillId="0" borderId="0" xfId="1" applyFont="1" applyAlignment="1">
      <alignment horizontal="center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>
      <alignment vertical="center"/>
    </xf>
    <xf numFmtId="41" fontId="96" fillId="0" borderId="0" xfId="4" applyFont="1" applyFill="1" applyBorder="1" applyAlignment="1">
      <alignment vertical="center" wrapText="1"/>
    </xf>
    <xf numFmtId="9" fontId="96" fillId="0" borderId="0" xfId="562" applyNumberFormat="1" applyFont="1" applyAlignment="1">
      <alignment horizontal="left" vertical="center"/>
    </xf>
    <xf numFmtId="0" fontId="96" fillId="0" borderId="0" xfId="562" applyNumberFormat="1" applyFont="1">
      <alignment vertical="center"/>
    </xf>
    <xf numFmtId="0" fontId="96" fillId="0" borderId="0" xfId="562" quotePrefix="1" applyNumberFormat="1" applyFont="1">
      <alignment vertical="center"/>
    </xf>
    <xf numFmtId="9" fontId="96" fillId="0" borderId="0" xfId="563" applyFont="1" applyFill="1" applyBorder="1" applyAlignment="1">
      <alignment vertical="center" wrapText="1"/>
    </xf>
    <xf numFmtId="9" fontId="30" fillId="0" borderId="0" xfId="2" applyFont="1" applyFill="1" applyBorder="1" applyAlignment="1">
      <alignment vertical="center" wrapText="1"/>
    </xf>
    <xf numFmtId="49" fontId="61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91" fontId="7" fillId="16" borderId="0" xfId="562" applyNumberFormat="1" applyFont="1" applyFill="1" applyAlignment="1">
      <alignment horizontal="right" vertical="center"/>
    </xf>
    <xf numFmtId="191" fontId="77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4E30C120-6D49-443B-A8CB-6D9BCC9BC684}"/>
    <cellStyle name="백분율" xfId="2" builtinId="5"/>
    <cellStyle name="백분율 2" xfId="563" xr:uid="{D6A3D204-8C70-4A7D-BF58-53F115410276}"/>
    <cellStyle name="백분율 2 2" xfId="569" xr:uid="{F81555B7-BE97-4ACB-B5B8-23D0DE3B9915}"/>
    <cellStyle name="백분율 3" xfId="566" xr:uid="{C991B8A9-14EA-492A-A63B-9E1DFF83C5D6}"/>
    <cellStyle name="백분율 4" xfId="572" xr:uid="{1AFA0148-B9D2-411A-B7F1-28D9CD0ABC08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F6F1FD3D-A887-4449-86B6-EA0C6B9DCDF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3711D0E-093F-4CB5-97BA-5AC6411C558A}"/>
    <cellStyle name="표준 2 4" xfId="3" xr:uid="{F025CCA9-607F-40C4-B9F4-A4606A80B63C}"/>
    <cellStyle name="표준 3" xfId="565" xr:uid="{60C4FBB4-F171-472B-9713-681973E66964}"/>
    <cellStyle name="표준 4" xfId="571" xr:uid="{A66B65D8-5BD0-4688-84CA-6D8F09DC4953}"/>
  </cellStyles>
  <dxfs count="5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0CF-47F5-9A12-D27B3475B51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973-4807-BB13-F30BC0DB417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CF-47F5-9A12-D27B3475B51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9AE-40AB-86A7-C52CA6794030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66F-42BF-8113-B21E2E7A9C5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D2-4E4A-80A2-EE682D0D8CAA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C80-45F2-821B-C4C0077185AE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750-4B93-8CB0-26FBE3D5EA54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750-4B93-8CB0-26FBE3D5EA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1.9972000795682712</c:v>
                </c:pt>
                <c:pt idx="5">
                  <c:v>1.919332354306817</c:v>
                </c:pt>
                <c:pt idx="6">
                  <c:v>1.8464404701857364</c:v>
                </c:pt>
                <c:pt idx="7">
                  <c:v>1.8233372448214373</c:v>
                </c:pt>
                <c:pt idx="8">
                  <c:v>1.8869996754914948</c:v>
                </c:pt>
                <c:pt idx="9">
                  <c:v>1.9933766245785693</c:v>
                </c:pt>
                <c:pt idx="10">
                  <c:v>2.0094275210561299</c:v>
                </c:pt>
                <c:pt idx="11">
                  <c:v>1.9767648362398302</c:v>
                </c:pt>
                <c:pt idx="12">
                  <c:v>1.9412952466293063</c:v>
                </c:pt>
                <c:pt idx="13">
                  <c:v>1.9240492517077838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0.25806451612903225</c:v>
                </c:pt>
                <c:pt idx="1">
                  <c:v>3.2258064516129031E-2</c:v>
                </c:pt>
                <c:pt idx="2">
                  <c:v>0.16129032258064516</c:v>
                </c:pt>
                <c:pt idx="3">
                  <c:v>0.22580645161290322</c:v>
                </c:pt>
                <c:pt idx="4">
                  <c:v>9.6774193548387094E-2</c:v>
                </c:pt>
                <c:pt idx="5">
                  <c:v>0.22580645161290322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종합!$M$82:$Q$82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종합!$M$81:$Q$81</c:f>
              <c:numCache>
                <c:formatCode>0%</c:formatCode>
                <c:ptCount val="5"/>
                <c:pt idx="0">
                  <c:v>0</c:v>
                </c:pt>
                <c:pt idx="1">
                  <c:v>0.33333333333333331</c:v>
                </c:pt>
                <c:pt idx="2">
                  <c:v>0.25</c:v>
                </c:pt>
                <c:pt idx="3">
                  <c:v>0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종합!$M$80:$Q$80</c:f>
              <c:numCache>
                <c:formatCode>0%</c:formatCode>
                <c:ptCount val="5"/>
                <c:pt idx="0">
                  <c:v>0.25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종합!$M$79:$Q$79</c:f>
              <c:numCache>
                <c:formatCode>0%</c:formatCode>
                <c:ptCount val="5"/>
                <c:pt idx="0">
                  <c:v>0</c:v>
                </c:pt>
                <c:pt idx="1">
                  <c:v>0.16666666666666666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종합!$M$75:$Q$75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67-1 </c:v>
                </c:pt>
                <c:pt idx="4">
                  <c:v> 24-1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197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161363</xdr:colOff>
      <xdr:row>8</xdr:row>
      <xdr:rowOff>385481</xdr:rowOff>
    </xdr:from>
    <xdr:to>
      <xdr:col>7</xdr:col>
      <xdr:colOff>183778</xdr:colOff>
      <xdr:row>8</xdr:row>
      <xdr:rowOff>867335</xdr:rowOff>
    </xdr:to>
    <xdr:sp macro="" textlink="$K$24">
      <xdr:nvSpPr>
        <xdr:cNvPr id="19" name="TextBox 18">
          <a:extLst>
            <a:ext uri="{FF2B5EF4-FFF2-40B4-BE49-F238E27FC236}">
              <a16:creationId xmlns:a16="http://schemas.microsoft.com/office/drawing/2014/main" id="{889E61B6-C84E-46C8-BC8F-C496227C27A7}"/>
            </a:ext>
          </a:extLst>
        </xdr:cNvPr>
        <xdr:cNvSpPr txBox="1"/>
      </xdr:nvSpPr>
      <xdr:spPr>
        <a:xfrm>
          <a:off x="4688539" y="257062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076A54-5562-49B4-936F-BF2ADC4F45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477369</xdr:colOff>
      <xdr:row>8</xdr:row>
      <xdr:rowOff>824751</xdr:rowOff>
    </xdr:from>
    <xdr:to>
      <xdr:col>6</xdr:col>
      <xdr:colOff>627530</xdr:colOff>
      <xdr:row>9</xdr:row>
      <xdr:rowOff>112059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396E6F2-11B1-44E0-BE1F-57A7BB9F4350}"/>
            </a:ext>
          </a:extLst>
        </xdr:cNvPr>
        <xdr:cNvCxnSpPr/>
      </xdr:nvCxnSpPr>
      <xdr:spPr>
        <a:xfrm>
          <a:off x="5004545" y="3009898"/>
          <a:ext cx="150161" cy="16136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4FA4C30-4841-4423-9240-3116DFFF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D594333D-6E2B-4DDF-819B-31E985AE884C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A149D68-855F-476B-8B5E-8776F2E9A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J42" sqref="J42"/>
    </sheetView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7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44" t="s">
        <v>313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30" t="s">
        <v>38</v>
      </c>
      <c r="D4" s="330"/>
      <c r="E4" s="62" t="s">
        <v>111</v>
      </c>
      <c r="F4" s="62" t="s">
        <v>63</v>
      </c>
      <c r="G4" s="243" t="s">
        <v>114</v>
      </c>
      <c r="H4" s="38"/>
      <c r="I4" s="38"/>
      <c r="J4" s="83" t="s">
        <v>35</v>
      </c>
      <c r="K4" s="83" t="s">
        <v>36</v>
      </c>
    </row>
    <row r="5" spans="1:28" ht="48.75" customHeight="1">
      <c r="B5" s="64" t="s">
        <v>312</v>
      </c>
      <c r="C5" s="331" t="s">
        <v>172</v>
      </c>
      <c r="D5" s="331"/>
      <c r="E5" s="63">
        <v>5</v>
      </c>
      <c r="F5" s="64">
        <v>31</v>
      </c>
      <c r="G5" s="229" t="s">
        <v>67</v>
      </c>
      <c r="H5" s="38"/>
      <c r="I5" s="38"/>
      <c r="J5" s="82" t="s">
        <v>49</v>
      </c>
      <c r="K5" s="81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8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9"/>
      <c r="P9" s="329"/>
    </row>
    <row r="10" spans="1:28" ht="23.25" customHeight="1" thickBot="1">
      <c r="G10" s="6"/>
      <c r="H10" s="177" t="s">
        <v>91</v>
      </c>
      <c r="I10" s="178" t="s">
        <v>92</v>
      </c>
      <c r="J10" s="179" t="str">
        <f>C5</f>
        <v>세운교통</v>
      </c>
      <c r="K10" s="180" t="s">
        <v>93</v>
      </c>
      <c r="X10" s="298"/>
      <c r="Z10" s="39"/>
      <c r="AA10" s="39"/>
      <c r="AB10" s="39"/>
    </row>
    <row r="11" spans="1:28" ht="23.25" customHeight="1" thickTop="1">
      <c r="G11" s="6"/>
      <c r="H11" s="275" t="s">
        <v>293</v>
      </c>
      <c r="I11" s="230">
        <v>2.0099999999999998</v>
      </c>
      <c r="J11" s="231">
        <v>1.6200035645275037</v>
      </c>
      <c r="K11" s="232"/>
      <c r="M11" s="2"/>
      <c r="Y11" s="299"/>
      <c r="Z11" s="214"/>
      <c r="AA11" s="212"/>
      <c r="AB11" s="39"/>
    </row>
    <row r="12" spans="1:28" ht="23.25" customHeight="1">
      <c r="G12" s="6"/>
      <c r="H12" s="276" t="s">
        <v>294</v>
      </c>
      <c r="I12" s="230">
        <v>2.3662575846193561</v>
      </c>
      <c r="J12" s="231">
        <v>1.9457716284651119</v>
      </c>
      <c r="K12" s="233">
        <v>0.20109095502677055</v>
      </c>
      <c r="M12" s="212"/>
      <c r="Y12" s="299"/>
      <c r="Z12" s="214"/>
      <c r="AA12" s="212"/>
      <c r="AB12" s="39"/>
    </row>
    <row r="13" spans="1:28" ht="23.25" customHeight="1">
      <c r="G13" s="6"/>
      <c r="H13" s="276" t="s">
        <v>283</v>
      </c>
      <c r="I13" s="230">
        <v>2.37</v>
      </c>
      <c r="J13" s="231">
        <v>1.9827780472333607</v>
      </c>
      <c r="K13" s="234">
        <v>1.901889113135069E-2</v>
      </c>
      <c r="M13" s="212"/>
      <c r="Y13" s="299"/>
      <c r="Z13" s="214"/>
      <c r="AA13" s="212"/>
      <c r="AB13" s="39"/>
    </row>
    <row r="14" spans="1:28" ht="23.25" customHeight="1">
      <c r="G14" s="6"/>
      <c r="H14" s="276" t="s">
        <v>284</v>
      </c>
      <c r="I14" s="230">
        <v>2.33</v>
      </c>
      <c r="J14" s="231">
        <v>1.9933606422329238</v>
      </c>
      <c r="K14" s="234">
        <v>5.3372564893632291E-3</v>
      </c>
      <c r="M14" s="212"/>
      <c r="Y14" s="299"/>
      <c r="Z14" s="214"/>
      <c r="AA14" s="212"/>
      <c r="AB14" s="39"/>
    </row>
    <row r="15" spans="1:28" ht="23.25" customHeight="1">
      <c r="G15" s="6"/>
      <c r="H15" s="276" t="s">
        <v>285</v>
      </c>
      <c r="I15" s="230">
        <v>2.2850259626150282</v>
      </c>
      <c r="J15" s="231">
        <v>1.9972000795682712</v>
      </c>
      <c r="K15" s="234">
        <v>1.9261127434755387E-3</v>
      </c>
      <c r="M15" s="212"/>
      <c r="Y15" s="299"/>
      <c r="Z15" s="214"/>
      <c r="AA15" s="212"/>
      <c r="AB15" s="39"/>
    </row>
    <row r="16" spans="1:28" ht="23.25" customHeight="1">
      <c r="G16" s="6"/>
      <c r="H16" s="276" t="s">
        <v>286</v>
      </c>
      <c r="I16" s="230">
        <v>2.0664933427553414</v>
      </c>
      <c r="J16" s="231">
        <v>1.919332354306817</v>
      </c>
      <c r="K16" s="234">
        <v>-3.8988444902468999E-2</v>
      </c>
      <c r="M16" s="212"/>
      <c r="Y16" s="299"/>
      <c r="Z16" s="214"/>
      <c r="AA16" s="212"/>
      <c r="AB16" s="39"/>
    </row>
    <row r="17" spans="2:28" ht="23.25" customHeight="1">
      <c r="G17" s="6"/>
      <c r="H17" s="276" t="s">
        <v>287</v>
      </c>
      <c r="I17" s="230">
        <v>2.13</v>
      </c>
      <c r="J17" s="231">
        <v>1.8464404701857364</v>
      </c>
      <c r="K17" s="234">
        <v>-3.7977729056417719E-2</v>
      </c>
      <c r="M17" s="212"/>
      <c r="Y17" s="299"/>
      <c r="Z17" s="214"/>
      <c r="AA17" s="212"/>
      <c r="AB17" s="39"/>
    </row>
    <row r="18" spans="2:28" ht="23.25" customHeight="1">
      <c r="G18" s="6"/>
      <c r="H18" s="276" t="s">
        <v>288</v>
      </c>
      <c r="I18" s="230">
        <v>2.08</v>
      </c>
      <c r="J18" s="231">
        <v>1.8233372448214373</v>
      </c>
      <c r="K18" s="234">
        <v>-1.251230447845153E-2</v>
      </c>
      <c r="M18" s="212"/>
      <c r="Y18" s="299"/>
      <c r="Z18" s="214"/>
      <c r="AA18" s="212"/>
      <c r="AB18" s="39"/>
    </row>
    <row r="19" spans="2:28" ht="23.25" customHeight="1">
      <c r="G19" s="6"/>
      <c r="H19" s="276" t="s">
        <v>289</v>
      </c>
      <c r="I19" s="230">
        <v>2.13</v>
      </c>
      <c r="J19" s="231">
        <v>1.8869996754914948</v>
      </c>
      <c r="K19" s="234">
        <v>3.4915334972106082E-2</v>
      </c>
      <c r="M19" s="212"/>
      <c r="Y19" s="299"/>
      <c r="Z19" s="214"/>
      <c r="AA19" s="212"/>
      <c r="AB19" s="39"/>
    </row>
    <row r="20" spans="2:28" ht="23.25" customHeight="1">
      <c r="G20" s="6"/>
      <c r="H20" s="276" t="s">
        <v>290</v>
      </c>
      <c r="I20" s="230">
        <v>2.25</v>
      </c>
      <c r="J20" s="231">
        <v>1.9933766245785693</v>
      </c>
      <c r="K20" s="234">
        <v>5.6373591616737828E-2</v>
      </c>
      <c r="M20" s="212"/>
      <c r="Y20" s="299"/>
      <c r="Z20" s="214"/>
      <c r="AA20" s="212"/>
      <c r="AB20" s="39"/>
    </row>
    <row r="21" spans="2:28" ht="23.25" customHeight="1">
      <c r="G21" s="6"/>
      <c r="H21" s="276" t="s">
        <v>291</v>
      </c>
      <c r="I21" s="230">
        <v>2.17</v>
      </c>
      <c r="J21" s="231">
        <v>2.0094275210561299</v>
      </c>
      <c r="K21" s="234">
        <v>8.0521143268417195E-3</v>
      </c>
      <c r="M21" s="212"/>
      <c r="Y21" s="299"/>
      <c r="Z21" s="214"/>
      <c r="AA21" s="212"/>
      <c r="AB21" s="39"/>
    </row>
    <row r="22" spans="2:28" ht="23.25" customHeight="1">
      <c r="G22" s="6"/>
      <c r="H22" s="276" t="s">
        <v>292</v>
      </c>
      <c r="I22" s="230">
        <v>2.25</v>
      </c>
      <c r="J22" s="231">
        <v>1.9767648362398302</v>
      </c>
      <c r="K22" s="234">
        <v>-1.6254721543344064E-2</v>
      </c>
      <c r="M22" s="212"/>
      <c r="Y22" s="299"/>
      <c r="Z22" s="214"/>
      <c r="AA22" s="212"/>
      <c r="AB22" s="39"/>
    </row>
    <row r="23" spans="2:28" ht="23.25" customHeight="1">
      <c r="G23" s="6"/>
      <c r="H23" s="276" t="s">
        <v>295</v>
      </c>
      <c r="I23" s="230">
        <v>2.27</v>
      </c>
      <c r="J23" s="231">
        <v>1.9412952466293063</v>
      </c>
      <c r="K23" s="234">
        <v>-1.7943252004620658E-2</v>
      </c>
      <c r="M23" s="212"/>
      <c r="Y23" s="299"/>
      <c r="Z23" s="214"/>
      <c r="AA23" s="212"/>
      <c r="AB23" s="39"/>
    </row>
    <row r="24" spans="2:28" ht="23.25" customHeight="1">
      <c r="G24" s="6"/>
      <c r="H24" s="276" t="s">
        <v>363</v>
      </c>
      <c r="I24" s="230">
        <v>2.2599999999999998</v>
      </c>
      <c r="J24" s="231">
        <v>1.9240492517077838</v>
      </c>
      <c r="K24" s="234">
        <v>-8.8837568378467013E-3</v>
      </c>
      <c r="M24" s="212"/>
      <c r="Y24" s="299"/>
      <c r="Z24" s="214"/>
      <c r="AA24" s="212"/>
      <c r="AB24" s="39"/>
    </row>
    <row r="25" spans="2:28" ht="23.25" customHeight="1">
      <c r="G25" s="6"/>
      <c r="H25" s="235" t="s">
        <v>211</v>
      </c>
      <c r="I25" s="236">
        <v>0.12437810945273631</v>
      </c>
      <c r="J25" s="237">
        <v>0.18768210998903534</v>
      </c>
      <c r="K25" s="238">
        <v>6.3304000536299032E-2</v>
      </c>
      <c r="M25" s="212"/>
      <c r="Y25" s="299"/>
      <c r="Z25" s="214"/>
      <c r="AA25" s="212"/>
      <c r="AB25" s="39"/>
    </row>
    <row r="26" spans="2:28" ht="23.25" customHeight="1">
      <c r="H26" s="239" t="s">
        <v>214</v>
      </c>
      <c r="I26" s="240"/>
      <c r="J26" s="241" t="s">
        <v>282</v>
      </c>
      <c r="K26" s="242"/>
      <c r="M26" s="212"/>
      <c r="X26" s="2"/>
      <c r="Y26" s="2"/>
      <c r="AB26" s="39"/>
    </row>
    <row r="27" spans="2:28" ht="9" customHeight="1">
      <c r="M27" s="212"/>
      <c r="X27" s="2"/>
      <c r="Y27" s="2"/>
      <c r="AB27" s="212"/>
    </row>
    <row r="28" spans="2:28" ht="16.5" customHeight="1">
      <c r="B28" s="52" t="s">
        <v>128</v>
      </c>
      <c r="C28" s="52"/>
      <c r="D28" s="51"/>
      <c r="E28" s="51"/>
      <c r="F28" s="51"/>
      <c r="G28" s="51"/>
      <c r="H28" s="51"/>
      <c r="I28" s="51"/>
      <c r="J28" s="51"/>
      <c r="K28" s="51"/>
      <c r="M28" s="212"/>
      <c r="X28" s="2"/>
      <c r="Y28" s="2"/>
      <c r="AB28" s="212"/>
    </row>
    <row r="29" spans="2:28" ht="27.75" customHeight="1">
      <c r="B29" s="56" t="s">
        <v>61</v>
      </c>
      <c r="C29" s="56" t="s">
        <v>100</v>
      </c>
      <c r="D29" s="56" t="s">
        <v>102</v>
      </c>
      <c r="E29" s="56" t="s">
        <v>103</v>
      </c>
      <c r="F29" s="56" t="s">
        <v>104</v>
      </c>
      <c r="G29" s="56" t="s">
        <v>105</v>
      </c>
      <c r="H29" s="56" t="s">
        <v>6</v>
      </c>
      <c r="I29" s="56" t="s">
        <v>7</v>
      </c>
      <c r="J29" s="56" t="s">
        <v>106</v>
      </c>
      <c r="K29" s="56" t="s">
        <v>71</v>
      </c>
      <c r="M29" s="212"/>
      <c r="X29" s="2"/>
      <c r="Y29" s="2"/>
      <c r="AB29" s="212"/>
    </row>
    <row r="30" spans="2:28" ht="23.25" customHeight="1">
      <c r="B30" s="69" t="s">
        <v>212</v>
      </c>
      <c r="C30" s="70">
        <v>2</v>
      </c>
      <c r="D30" s="260">
        <v>2.6148409044637833E-2</v>
      </c>
      <c r="E30" s="260">
        <v>0.37224024535669703</v>
      </c>
      <c r="F30" s="260">
        <v>0.19216790407386439</v>
      </c>
      <c r="G30" s="261">
        <v>12.827326666230176</v>
      </c>
      <c r="H30" s="262">
        <v>0.59498738809134477</v>
      </c>
      <c r="I30" s="262">
        <v>18.345349689733201</v>
      </c>
      <c r="J30" s="263">
        <v>2.2594863224926089</v>
      </c>
      <c r="K30" s="270" t="s">
        <v>68</v>
      </c>
      <c r="M30" s="212"/>
      <c r="N30" s="300" t="str">
        <f>C5</f>
        <v>세운교통</v>
      </c>
      <c r="Y30" s="2"/>
    </row>
    <row r="31" spans="2:28" ht="22.5" customHeight="1">
      <c r="B31" s="209" t="s">
        <v>117</v>
      </c>
      <c r="C31" s="66">
        <v>2</v>
      </c>
      <c r="D31" s="266">
        <v>3.7637165689359098E-2</v>
      </c>
      <c r="E31" s="266">
        <v>0.42747348168062371</v>
      </c>
      <c r="F31" s="266">
        <v>0.1774137059963993</v>
      </c>
      <c r="G31" s="271">
        <v>16.009238095238096</v>
      </c>
      <c r="H31" s="268">
        <v>0.37432286207924675</v>
      </c>
      <c r="I31" s="268">
        <v>26.536041529856771</v>
      </c>
      <c r="J31" s="269">
        <v>1.8864189584412761</v>
      </c>
      <c r="K31" s="272" t="s">
        <v>67</v>
      </c>
      <c r="M31" s="212"/>
      <c r="N31" s="39" t="s">
        <v>67</v>
      </c>
      <c r="O31" s="39">
        <v>29</v>
      </c>
      <c r="Y31" s="2"/>
    </row>
    <row r="32" spans="2:28" ht="22.5" customHeight="1">
      <c r="B32" s="53" t="s">
        <v>269</v>
      </c>
      <c r="C32" s="53"/>
      <c r="D32" s="273">
        <v>0.43936732919807309</v>
      </c>
      <c r="E32" s="273">
        <v>0.14838061443624873</v>
      </c>
      <c r="F32" s="273">
        <v>-7.6777639578115786E-2</v>
      </c>
      <c r="G32" s="273">
        <v>0.24805725400170631</v>
      </c>
      <c r="H32" s="273">
        <v>-0.37087261079594636</v>
      </c>
      <c r="I32" s="273">
        <v>0.44647237466982781</v>
      </c>
      <c r="J32" s="273">
        <v>-0.16511158325569075</v>
      </c>
      <c r="K32" s="274" t="s">
        <v>282</v>
      </c>
      <c r="M32" s="2" t="s">
        <v>165</v>
      </c>
      <c r="N32" s="301">
        <v>0.25806451612903225</v>
      </c>
      <c r="O32" s="39">
        <v>8</v>
      </c>
      <c r="X32" s="2"/>
      <c r="Y32" s="2"/>
    </row>
    <row r="33" spans="2:28" ht="22.5" customHeight="1">
      <c r="M33" s="2" t="s">
        <v>166</v>
      </c>
      <c r="N33" s="301">
        <v>3.2258064516129031E-2</v>
      </c>
      <c r="O33" s="39">
        <v>1</v>
      </c>
      <c r="X33" s="2"/>
      <c r="Y33" s="2"/>
    </row>
    <row r="34" spans="2:28" ht="17.25" customHeight="1">
      <c r="B34" s="52" t="s">
        <v>129</v>
      </c>
      <c r="C34" s="52"/>
      <c r="D34" s="51"/>
      <c r="E34" s="51"/>
      <c r="F34" s="51"/>
      <c r="G34" s="51"/>
      <c r="H34" s="51"/>
      <c r="I34" s="51"/>
      <c r="J34" s="51"/>
      <c r="K34" s="51"/>
      <c r="M34" s="2" t="s">
        <v>116</v>
      </c>
      <c r="N34" s="301">
        <v>0.16129032258064516</v>
      </c>
      <c r="O34" s="39">
        <v>5</v>
      </c>
      <c r="X34" s="2"/>
      <c r="Y34" s="2"/>
    </row>
    <row r="35" spans="2:28" ht="22.5" customHeight="1">
      <c r="B35" s="60"/>
      <c r="C35" s="60"/>
      <c r="M35" s="2" t="s">
        <v>167</v>
      </c>
      <c r="N35" s="301">
        <v>0.22580645161290322</v>
      </c>
      <c r="O35" s="39">
        <v>6</v>
      </c>
      <c r="X35" s="2"/>
      <c r="Y35" s="2"/>
    </row>
    <row r="36" spans="2:28" ht="22.5" customHeight="1" thickBot="1">
      <c r="H36" s="181" t="s">
        <v>91</v>
      </c>
      <c r="I36" s="182" t="s">
        <v>92</v>
      </c>
      <c r="J36" s="183" t="str">
        <f>J10</f>
        <v>세운교통</v>
      </c>
      <c r="K36" s="184" t="s">
        <v>115</v>
      </c>
      <c r="M36" s="2" t="s">
        <v>168</v>
      </c>
      <c r="N36" s="301">
        <v>9.6774193548387094E-2</v>
      </c>
      <c r="O36" s="39">
        <v>2</v>
      </c>
      <c r="X36" s="2"/>
      <c r="Y36" s="2"/>
    </row>
    <row r="37" spans="2:28" ht="22.5" customHeight="1" thickTop="1">
      <c r="H37" s="189" t="s">
        <v>109</v>
      </c>
      <c r="I37" s="190" t="s">
        <v>68</v>
      </c>
      <c r="J37" s="191" t="s">
        <v>67</v>
      </c>
      <c r="K37" s="192"/>
      <c r="M37" s="2" t="s">
        <v>75</v>
      </c>
      <c r="N37" s="301">
        <v>0.22580645161290322</v>
      </c>
      <c r="O37" s="39">
        <v>7</v>
      </c>
      <c r="X37" s="2"/>
      <c r="Z37" s="39"/>
      <c r="AA37" s="39"/>
      <c r="AB37" s="39"/>
    </row>
    <row r="38" spans="2:28" ht="21" customHeight="1">
      <c r="H38" s="185" t="s">
        <v>94</v>
      </c>
      <c r="I38" s="186">
        <v>0.11328494793310193</v>
      </c>
      <c r="J38" s="187" t="s">
        <v>364</v>
      </c>
      <c r="K38" s="188">
        <v>0.14477956819593032</v>
      </c>
      <c r="M38" s="2"/>
      <c r="X38" s="2"/>
      <c r="Z38" s="39"/>
      <c r="AA38" s="39"/>
      <c r="AB38" s="39"/>
    </row>
    <row r="39" spans="2:28" ht="21" customHeight="1">
      <c r="H39" s="169" t="s">
        <v>95</v>
      </c>
      <c r="I39" s="161">
        <v>0.11076049226885452</v>
      </c>
      <c r="J39" s="170" t="s">
        <v>365</v>
      </c>
      <c r="K39" s="171">
        <v>-7.8502427752725493E-2</v>
      </c>
      <c r="L39" s="4"/>
      <c r="M39" s="2"/>
      <c r="X39" s="2"/>
      <c r="Z39" s="39"/>
      <c r="AA39" s="39"/>
      <c r="AB39" s="39"/>
    </row>
    <row r="40" spans="2:28" ht="21" customHeight="1">
      <c r="H40" s="168" t="s">
        <v>96</v>
      </c>
      <c r="I40" s="161">
        <v>0.16503628905017356</v>
      </c>
      <c r="J40" s="170" t="s">
        <v>366</v>
      </c>
      <c r="K40" s="171">
        <v>-3.7459664695284056E-3</v>
      </c>
      <c r="L40" s="4"/>
      <c r="M40" s="2"/>
      <c r="X40" s="2"/>
      <c r="Z40" s="39"/>
      <c r="AA40" s="39"/>
      <c r="AB40" s="39"/>
    </row>
    <row r="41" spans="2:28" ht="21" customHeight="1">
      <c r="H41" s="168" t="s">
        <v>99</v>
      </c>
      <c r="I41" s="161">
        <v>0.22278321236983276</v>
      </c>
      <c r="J41" s="170" t="s">
        <v>367</v>
      </c>
      <c r="K41" s="171">
        <v>3.0232392430704635E-3</v>
      </c>
      <c r="L41" s="4"/>
      <c r="M41" s="2"/>
      <c r="X41" s="2"/>
      <c r="Z41" s="39"/>
      <c r="AA41" s="39"/>
      <c r="AB41" s="39"/>
    </row>
    <row r="42" spans="2:28" ht="21" customHeight="1">
      <c r="H42" s="172" t="s">
        <v>97</v>
      </c>
      <c r="I42" s="161">
        <v>0.21931208583149259</v>
      </c>
      <c r="J42" s="170" t="s">
        <v>368</v>
      </c>
      <c r="K42" s="171">
        <v>-0.12253789228310549</v>
      </c>
      <c r="L42" s="4"/>
      <c r="M42" s="2"/>
      <c r="X42" s="2"/>
      <c r="Z42" s="39"/>
      <c r="AA42" s="39"/>
      <c r="AB42" s="39"/>
    </row>
    <row r="43" spans="2:28" ht="21" customHeight="1">
      <c r="H43" s="173" t="s">
        <v>98</v>
      </c>
      <c r="I43" s="174">
        <v>0.16882297254654466</v>
      </c>
      <c r="J43" s="175" t="s">
        <v>369</v>
      </c>
      <c r="K43" s="176">
        <v>5.6983479066358561E-2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2" t="s">
        <v>130</v>
      </c>
      <c r="C45" s="52"/>
      <c r="D45" s="51"/>
      <c r="E45" s="51"/>
      <c r="F45" s="51"/>
      <c r="G45" s="51"/>
      <c r="H45" s="51"/>
      <c r="I45" s="51"/>
      <c r="J45" s="51"/>
      <c r="K45" s="51"/>
      <c r="L45" s="4"/>
      <c r="M45" s="2"/>
      <c r="X45" s="2"/>
      <c r="Z45" s="39"/>
      <c r="AA45" s="39"/>
      <c r="AB45" s="39"/>
    </row>
    <row r="46" spans="2:28" ht="30.75" customHeight="1">
      <c r="B46" s="56" t="s">
        <v>61</v>
      </c>
      <c r="C46" s="56" t="s">
        <v>101</v>
      </c>
      <c r="D46" s="56" t="s">
        <v>102</v>
      </c>
      <c r="E46" s="56" t="s">
        <v>103</v>
      </c>
      <c r="F46" s="56" t="s">
        <v>104</v>
      </c>
      <c r="G46" s="56" t="s">
        <v>105</v>
      </c>
      <c r="H46" s="56" t="s">
        <v>6</v>
      </c>
      <c r="I46" s="56" t="s">
        <v>7</v>
      </c>
      <c r="J46" s="56" t="s">
        <v>106</v>
      </c>
      <c r="K46" s="56" t="s">
        <v>71</v>
      </c>
      <c r="L46" s="4"/>
      <c r="M46" s="2"/>
      <c r="N46" s="39" t="s">
        <v>123</v>
      </c>
      <c r="X46" s="2"/>
      <c r="Z46" s="39"/>
      <c r="AA46" s="39"/>
      <c r="AB46" s="39"/>
    </row>
    <row r="47" spans="2:28" ht="22.5" customHeight="1">
      <c r="B47" s="258" t="s">
        <v>117</v>
      </c>
      <c r="C47" s="259">
        <v>2401</v>
      </c>
      <c r="D47" s="260">
        <v>5.2281653476100018E-2</v>
      </c>
      <c r="E47" s="260">
        <v>0.50188845848997832</v>
      </c>
      <c r="F47" s="260">
        <v>0.16446806024258009</v>
      </c>
      <c r="G47" s="261">
        <v>19.411125000000002</v>
      </c>
      <c r="H47" s="262">
        <v>1.9697088686123025</v>
      </c>
      <c r="I47" s="262">
        <v>34.964023316362983</v>
      </c>
      <c r="J47" s="263">
        <v>1.6585219222705234</v>
      </c>
      <c r="K47" s="71" t="s">
        <v>75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64" t="s">
        <v>117</v>
      </c>
      <c r="C48" s="265">
        <v>2402</v>
      </c>
      <c r="D48" s="266">
        <v>8.8177119912237104E-2</v>
      </c>
      <c r="E48" s="266">
        <v>0.3746958729470557</v>
      </c>
      <c r="F48" s="266">
        <v>0.15217853747647869</v>
      </c>
      <c r="G48" s="267">
        <v>16.275661016949151</v>
      </c>
      <c r="H48" s="268">
        <v>0.63459200428779305</v>
      </c>
      <c r="I48" s="268">
        <v>10.517473560142985</v>
      </c>
      <c r="J48" s="269">
        <v>1.8849896784067954</v>
      </c>
      <c r="K48" s="67" t="s">
        <v>67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64" t="s">
        <v>117</v>
      </c>
      <c r="C49" s="265">
        <v>2403</v>
      </c>
      <c r="D49" s="266">
        <v>2.8451837859002217E-2</v>
      </c>
      <c r="E49" s="266">
        <v>0.3599501103353171</v>
      </c>
      <c r="F49" s="266">
        <v>0.15610498912018692</v>
      </c>
      <c r="G49" s="267">
        <v>14.130687499999997</v>
      </c>
      <c r="H49" s="268">
        <v>1.3300765833897565</v>
      </c>
      <c r="I49" s="268">
        <v>13.218932952476091</v>
      </c>
      <c r="J49" s="269">
        <v>1.972074657478857</v>
      </c>
      <c r="K49" s="67" t="s">
        <v>67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64" t="s">
        <v>117</v>
      </c>
      <c r="C50" s="265">
        <v>2404</v>
      </c>
      <c r="D50" s="266">
        <v>2.5228876281622448E-2</v>
      </c>
      <c r="E50" s="266">
        <v>0.35860212284610615</v>
      </c>
      <c r="F50" s="266">
        <v>0.16030397174152802</v>
      </c>
      <c r="G50" s="267">
        <v>13.978793103448275</v>
      </c>
      <c r="H50" s="268">
        <v>0.20505398943611561</v>
      </c>
      <c r="I50" s="268">
        <v>13.014897329504043</v>
      </c>
      <c r="J50" s="269">
        <v>1.9718011869561092</v>
      </c>
      <c r="K50" s="67" t="s">
        <v>67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64" t="s">
        <v>117</v>
      </c>
      <c r="C51" s="265">
        <v>2405</v>
      </c>
      <c r="D51" s="266">
        <v>2.7414650630482061E-2</v>
      </c>
      <c r="E51" s="266">
        <v>0.35403004594150678</v>
      </c>
      <c r="F51" s="266">
        <v>0.15466186002718635</v>
      </c>
      <c r="G51" s="267">
        <v>13.903359999999997</v>
      </c>
      <c r="H51" s="268">
        <v>0.17023670775826133</v>
      </c>
      <c r="I51" s="268">
        <v>12.925765345187774</v>
      </c>
      <c r="J51" s="269">
        <v>1.9764221019446793</v>
      </c>
      <c r="K51" s="67" t="s">
        <v>65</v>
      </c>
      <c r="M51" s="2"/>
      <c r="N51" s="39">
        <v>5</v>
      </c>
      <c r="X51" s="2"/>
      <c r="Z51" s="39"/>
      <c r="AA51" s="39"/>
      <c r="AB51" s="39"/>
    </row>
    <row r="52" spans="2:28" ht="22.5" customHeight="1">
      <c r="B52" s="264" t="s">
        <v>117</v>
      </c>
      <c r="C52" s="265">
        <v>2406</v>
      </c>
      <c r="D52" s="266">
        <v>2.8583132391298963E-2</v>
      </c>
      <c r="E52" s="266">
        <v>0.34759212413675317</v>
      </c>
      <c r="F52" s="266">
        <v>0.14689963724970828</v>
      </c>
      <c r="G52" s="267">
        <v>14.36916279069767</v>
      </c>
      <c r="H52" s="268">
        <v>0.21291435153523669</v>
      </c>
      <c r="I52" s="268">
        <v>14.456771816146521</v>
      </c>
      <c r="J52" s="269">
        <v>1.9090022350667413</v>
      </c>
      <c r="K52" s="67" t="s">
        <v>68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64" t="s">
        <v>117</v>
      </c>
      <c r="C53" s="265">
        <v>2407</v>
      </c>
      <c r="D53" s="266">
        <v>3.0360453497172084E-2</v>
      </c>
      <c r="E53" s="266">
        <v>0.35357328267680993</v>
      </c>
      <c r="F53" s="266">
        <v>0.14471871975467002</v>
      </c>
      <c r="G53" s="267">
        <v>15.290605263157895</v>
      </c>
      <c r="H53" s="268">
        <v>0.14661934083962816</v>
      </c>
      <c r="I53" s="268">
        <v>14.313788570940323</v>
      </c>
      <c r="J53" s="269">
        <v>1.8379871896620164</v>
      </c>
      <c r="K53" s="67" t="s">
        <v>67</v>
      </c>
      <c r="M53" s="2"/>
      <c r="N53" s="39">
        <v>4</v>
      </c>
      <c r="X53" s="2"/>
      <c r="Z53" s="39"/>
      <c r="AA53" s="39"/>
      <c r="AB53" s="39"/>
    </row>
    <row r="54" spans="2:28" ht="22.5" customHeight="1">
      <c r="B54" s="264" t="s">
        <v>117</v>
      </c>
      <c r="C54" s="265">
        <v>2408</v>
      </c>
      <c r="D54" s="266">
        <v>3.3839452801373071E-2</v>
      </c>
      <c r="E54" s="266">
        <v>0.37437450320531512</v>
      </c>
      <c r="F54" s="266">
        <v>0.13791151625410705</v>
      </c>
      <c r="G54" s="267">
        <v>16.583030303030302</v>
      </c>
      <c r="H54" s="268">
        <v>0.2446215098110319</v>
      </c>
      <c r="I54" s="268">
        <v>16.055619818641343</v>
      </c>
      <c r="J54" s="269">
        <v>1.8233372448214373</v>
      </c>
      <c r="K54" s="67" t="s">
        <v>68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64" t="s">
        <v>117</v>
      </c>
      <c r="C55" s="265">
        <v>2409</v>
      </c>
      <c r="D55" s="266">
        <v>2.8992596295372125E-2</v>
      </c>
      <c r="E55" s="266">
        <v>0.37338534687369751</v>
      </c>
      <c r="F55" s="266">
        <v>0.14704253599781139</v>
      </c>
      <c r="G55" s="267">
        <v>15.199370370370367</v>
      </c>
      <c r="H55" s="268">
        <v>0.15980671571131377</v>
      </c>
      <c r="I55" s="268">
        <v>13.815646830252623</v>
      </c>
      <c r="J55" s="269">
        <v>1.8869996754914948</v>
      </c>
      <c r="K55" s="67" t="s">
        <v>67</v>
      </c>
      <c r="M55" s="2"/>
      <c r="N55" s="39">
        <v>4</v>
      </c>
      <c r="X55" s="2"/>
      <c r="Z55" s="39"/>
      <c r="AA55" s="39"/>
      <c r="AB55" s="39"/>
    </row>
    <row r="56" spans="2:28" ht="22.5" customHeight="1">
      <c r="B56" s="264" t="s">
        <v>117</v>
      </c>
      <c r="C56" s="265">
        <v>2410</v>
      </c>
      <c r="D56" s="266">
        <v>3.3542238257162738E-2</v>
      </c>
      <c r="E56" s="266">
        <v>0.37176578053252235</v>
      </c>
      <c r="F56" s="266">
        <v>0.16505303875299235</v>
      </c>
      <c r="G56" s="267">
        <v>13.826680000000003</v>
      </c>
      <c r="H56" s="268">
        <v>0.29076985387763321</v>
      </c>
      <c r="I56" s="268">
        <v>15.409887884904881</v>
      </c>
      <c r="J56" s="269">
        <v>1.9933766245785693</v>
      </c>
      <c r="K56" s="67" t="s">
        <v>67</v>
      </c>
      <c r="M56" s="2"/>
      <c r="N56" s="39">
        <v>4</v>
      </c>
      <c r="X56" s="2"/>
      <c r="Z56" s="39"/>
      <c r="AA56" s="39"/>
      <c r="AB56" s="39"/>
    </row>
    <row r="57" spans="2:28" ht="22.5" customHeight="1">
      <c r="B57" s="264" t="s">
        <v>117</v>
      </c>
      <c r="C57" s="265">
        <v>2411</v>
      </c>
      <c r="D57" s="266">
        <v>3.1882124444144441E-2</v>
      </c>
      <c r="E57" s="266">
        <v>0.38703035751241038</v>
      </c>
      <c r="F57" s="266">
        <v>0.16724705410776042</v>
      </c>
      <c r="G57" s="267">
        <v>14.233307692307696</v>
      </c>
      <c r="H57" s="268">
        <v>0.93629187110917833</v>
      </c>
      <c r="I57" s="268">
        <v>17.329074139053482</v>
      </c>
      <c r="J57" s="269">
        <v>2.0094275210561299</v>
      </c>
      <c r="K57" s="67" t="s">
        <v>67</v>
      </c>
      <c r="M57" s="2"/>
      <c r="N57" s="39">
        <v>4</v>
      </c>
      <c r="X57" s="2"/>
      <c r="Z57" s="39"/>
      <c r="AA57" s="39"/>
      <c r="AB57" s="39"/>
    </row>
    <row r="58" spans="2:28" ht="22.5" customHeight="1">
      <c r="B58" s="264" t="s">
        <v>117</v>
      </c>
      <c r="C58" s="265">
        <v>2412</v>
      </c>
      <c r="D58" s="266">
        <v>3.0464636769334388E-2</v>
      </c>
      <c r="E58" s="266">
        <v>0.41631544283985289</v>
      </c>
      <c r="F58" s="266">
        <v>0.16200007868575247</v>
      </c>
      <c r="G58" s="267">
        <v>14.328642857142858</v>
      </c>
      <c r="H58" s="268">
        <v>0.45771450803276098</v>
      </c>
      <c r="I58" s="268">
        <v>20.92115301884575</v>
      </c>
      <c r="J58" s="269">
        <v>1.9784347231877935</v>
      </c>
      <c r="K58" s="67" t="s">
        <v>67</v>
      </c>
      <c r="M58" s="2"/>
      <c r="N58" s="39">
        <v>4</v>
      </c>
      <c r="X58" s="2"/>
      <c r="Z58" s="39"/>
      <c r="AA58" s="39"/>
      <c r="AB58" s="39"/>
    </row>
    <row r="59" spans="2:28" ht="22.5" customHeight="1">
      <c r="B59" s="264" t="s">
        <v>117</v>
      </c>
      <c r="C59" s="265">
        <v>2501</v>
      </c>
      <c r="D59" s="266">
        <v>3.750304986519714E-2</v>
      </c>
      <c r="E59" s="266">
        <v>0.41988822997381997</v>
      </c>
      <c r="F59" s="266">
        <v>0.17842061765226311</v>
      </c>
      <c r="G59" s="267">
        <v>15.373479999999999</v>
      </c>
      <c r="H59" s="268">
        <v>1.6606372597596555</v>
      </c>
      <c r="I59" s="268">
        <v>25.60283464561488</v>
      </c>
      <c r="J59" s="269">
        <v>1.9041618043375366</v>
      </c>
      <c r="K59" s="67" t="s">
        <v>68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64" t="s">
        <v>117</v>
      </c>
      <c r="C60" s="265">
        <v>2502</v>
      </c>
      <c r="D60" s="266">
        <v>3.7637165689359098E-2</v>
      </c>
      <c r="E60" s="266">
        <v>0.42747348168062371</v>
      </c>
      <c r="F60" s="266">
        <v>0.1774137059963993</v>
      </c>
      <c r="G60" s="267">
        <v>16.009238095238096</v>
      </c>
      <c r="H60" s="268">
        <v>0.37432286207924675</v>
      </c>
      <c r="I60" s="268">
        <v>26.536041529856771</v>
      </c>
      <c r="J60" s="269">
        <v>1.8864189584412761</v>
      </c>
      <c r="K60" s="67" t="s">
        <v>67</v>
      </c>
      <c r="M60" s="2"/>
      <c r="N60" s="39">
        <v>4</v>
      </c>
      <c r="X60" s="2"/>
      <c r="Z60" s="39"/>
      <c r="AA60" s="39"/>
      <c r="AB60" s="39"/>
    </row>
    <row r="61" spans="2:28" ht="25.5" customHeight="1">
      <c r="B61" s="53" t="s">
        <v>107</v>
      </c>
      <c r="C61" s="53"/>
      <c r="D61" s="65" cm="1">
        <f t="array" aca="1" ref="D61" ca="1">(INDIRECT(ADDRESS(ROW()-1,COLUMN()))/INDIRECT(ADDRESS(ROW()-2,COLUMN())))-1</f>
        <v>3.5761311318420752E-3</v>
      </c>
      <c r="E61" s="65" cm="1">
        <f t="array" aca="1" ref="E61" ca="1">(INDIRECT(ADDRESS(ROW()-1,COLUMN()))/INDIRECT(ADDRESS(ROW()-2,COLUMN())))-1</f>
        <v>1.806493053467273E-2</v>
      </c>
      <c r="F61" s="65" cm="1">
        <f t="array" aca="1" ref="F61" ca="1">(INDIRECT(ADDRESS(ROW()-1,COLUMN()))/INDIRECT(ADDRESS(ROW()-2,COLUMN())))-1</f>
        <v>-5.6434714166624378E-3</v>
      </c>
      <c r="G61" s="65" cm="1">
        <f t="array" aca="1" ref="G61" ca="1">(INDIRECT(ADDRESS(ROW()-1,COLUMN()))/INDIRECT(ADDRESS(ROW()-2,COLUMN())))-1</f>
        <v>4.1354208366491951E-2</v>
      </c>
      <c r="H61" s="65" cm="1">
        <f t="array" aca="1" ref="H61" ca="1">(INDIRECT(ADDRESS(ROW()-1,COLUMN()))/INDIRECT(ADDRESS(ROW()-2,COLUMN())))-1</f>
        <v>-0.77459083259794936</v>
      </c>
      <c r="I61" s="65" cm="1">
        <f t="array" aca="1" ref="I61" ca="1">(INDIRECT(ADDRESS(ROW()-1,COLUMN()))/INDIRECT(ADDRESS(ROW()-2,COLUMN())))-1</f>
        <v>3.6449357938642457E-2</v>
      </c>
      <c r="J61" s="65" cm="1">
        <f t="array" aca="1" ref="J61" ca="1">(INDIRECT(ADDRESS(ROW()-1,COLUMN()))/INDIRECT(ADDRESS(ROW()-2,COLUMN())))-1</f>
        <v>-9.3179297346704937E-3</v>
      </c>
      <c r="K61" s="68" t="str" cm="1">
        <f t="array" aca="1" ref="K61" ca="1">_xlfn.IFS(N61=0,"등급유지",N61&gt;0,N61&amp;"등급 상승",N61&lt;0,N61&amp;"등급 하락")</f>
        <v>1등급 상승</v>
      </c>
      <c r="M61" s="302"/>
      <c r="N61" s="39" cm="1">
        <f t="array" aca="1" ref="N61" ca="1">(INDIRECT(ADDRESS(ROW()-1,COLUMN()))-INDIRECT(ADDRESS(ROW()-2,COLUMN())))</f>
        <v>1</v>
      </c>
      <c r="O61" s="39" t="s">
        <v>124</v>
      </c>
      <c r="X61" s="303"/>
      <c r="Z61" s="213"/>
      <c r="AA61" s="39"/>
      <c r="AB61" s="39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2"/>
      <c r="N62" s="2"/>
      <c r="O62" s="2"/>
      <c r="X62" s="303"/>
      <c r="Z62" s="213"/>
      <c r="AA62" s="39"/>
      <c r="AB62" s="39"/>
    </row>
    <row r="63" spans="2:28" ht="18" customHeight="1">
      <c r="B63" s="52" t="s">
        <v>131</v>
      </c>
      <c r="C63" s="52"/>
      <c r="D63" s="51"/>
      <c r="E63" s="51"/>
      <c r="F63" s="51"/>
      <c r="G63" s="51"/>
      <c r="H63" s="51"/>
      <c r="I63" s="51"/>
      <c r="J63" s="51"/>
      <c r="K63" s="51"/>
      <c r="M63" s="302"/>
      <c r="X63" s="303"/>
      <c r="Z63" s="213"/>
      <c r="AA63" s="39"/>
      <c r="AB63" s="39"/>
    </row>
    <row r="64" spans="2:28" ht="21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02"/>
      <c r="X64" s="303"/>
      <c r="Z64" s="213"/>
      <c r="AA64" s="39"/>
      <c r="AB64" s="39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02"/>
      <c r="N65" s="303"/>
      <c r="P65" s="213"/>
      <c r="AA65" s="40"/>
    </row>
    <row r="66" spans="2:27" ht="25.5" customHeight="1">
      <c r="B66" s="48"/>
      <c r="C66" s="48"/>
      <c r="D66" s="49"/>
      <c r="M66" s="302"/>
      <c r="N66" s="303"/>
      <c r="P66" s="213"/>
      <c r="AA66" s="40"/>
    </row>
    <row r="67" spans="2:27" ht="25.5" customHeight="1">
      <c r="B67" s="48"/>
      <c r="C67" s="48"/>
      <c r="D67" s="49"/>
      <c r="M67" s="302"/>
      <c r="N67" s="303"/>
      <c r="P67" s="213"/>
      <c r="AA67" s="40"/>
    </row>
    <row r="68" spans="2:27" ht="25.5" customHeight="1">
      <c r="B68" s="48"/>
      <c r="C68" s="48"/>
      <c r="D68" s="49"/>
      <c r="M68" s="302"/>
      <c r="N68" s="303"/>
      <c r="P68" s="213"/>
      <c r="AA68" s="40"/>
    </row>
    <row r="69" spans="2:27" ht="25.5" customHeight="1">
      <c r="B69" s="48"/>
      <c r="C69" s="48"/>
      <c r="D69" s="49"/>
      <c r="M69" s="302"/>
      <c r="N69" s="303"/>
      <c r="P69" s="213"/>
      <c r="AA69" s="40"/>
    </row>
    <row r="70" spans="2:27" ht="25.5" customHeight="1">
      <c r="B70" s="48"/>
      <c r="C70" s="48"/>
      <c r="D70" s="49"/>
      <c r="M70" s="302"/>
      <c r="N70" s="303"/>
      <c r="P70" s="213"/>
      <c r="AA70" s="40"/>
    </row>
    <row r="71" spans="2:27" ht="25.5" customHeight="1">
      <c r="B71" s="48"/>
      <c r="C71" s="48"/>
      <c r="D71" s="49"/>
      <c r="M71" s="302"/>
      <c r="N71" s="303"/>
      <c r="P71" s="213"/>
      <c r="AA71" s="40"/>
    </row>
    <row r="72" spans="2:27" ht="25.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302"/>
      <c r="N72" s="303"/>
      <c r="P72" s="213"/>
      <c r="AA72" s="40"/>
    </row>
    <row r="73" spans="2:27" ht="25.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302"/>
      <c r="N73" s="303"/>
      <c r="P73" s="213"/>
      <c r="AA73" s="40"/>
    </row>
    <row r="74" spans="2:27" ht="25.5" customHeight="1" thickBot="1">
      <c r="B74" s="193" t="s">
        <v>91</v>
      </c>
      <c r="C74" s="194" t="s">
        <v>118</v>
      </c>
      <c r="D74" s="194" t="s">
        <v>121</v>
      </c>
      <c r="E74" s="194" t="s">
        <v>120</v>
      </c>
      <c r="F74" s="194" t="s">
        <v>122</v>
      </c>
      <c r="G74" s="194" t="s">
        <v>119</v>
      </c>
      <c r="H74" s="194" t="s">
        <v>160</v>
      </c>
      <c r="I74" s="194" t="s">
        <v>160</v>
      </c>
      <c r="J74" s="194" t="s">
        <v>160</v>
      </c>
      <c r="K74" s="195" t="s">
        <v>160</v>
      </c>
      <c r="M74" s="304">
        <v>1</v>
      </c>
      <c r="N74" s="305">
        <v>2</v>
      </c>
      <c r="O74" s="305">
        <v>3</v>
      </c>
      <c r="P74" s="304">
        <v>4</v>
      </c>
      <c r="Q74" s="305">
        <v>5</v>
      </c>
      <c r="R74" s="306"/>
      <c r="S74" s="307"/>
      <c r="T74" s="306"/>
      <c r="U74" s="308"/>
      <c r="AA74" s="40"/>
    </row>
    <row r="75" spans="2:27" ht="25.5" customHeight="1" thickTop="1">
      <c r="B75" s="198" t="s">
        <v>109</v>
      </c>
      <c r="C75" s="199" t="s">
        <v>70</v>
      </c>
      <c r="D75" s="200" t="s">
        <v>68</v>
      </c>
      <c r="E75" s="200" t="s">
        <v>68</v>
      </c>
      <c r="F75" s="200" t="s">
        <v>66</v>
      </c>
      <c r="G75" s="200" t="s">
        <v>69</v>
      </c>
      <c r="H75" s="200" t="s">
        <v>160</v>
      </c>
      <c r="I75" s="200" t="s">
        <v>160</v>
      </c>
      <c r="J75" s="200" t="s">
        <v>160</v>
      </c>
      <c r="K75" s="200" t="s">
        <v>160</v>
      </c>
      <c r="M75" s="304" t="s">
        <v>118</v>
      </c>
      <c r="N75" s="304" t="s">
        <v>121</v>
      </c>
      <c r="O75" s="304" t="s">
        <v>120</v>
      </c>
      <c r="P75" s="304" t="s">
        <v>122</v>
      </c>
      <c r="Q75" s="304" t="s">
        <v>119</v>
      </c>
      <c r="R75" s="307"/>
      <c r="S75" s="307"/>
      <c r="T75" s="307"/>
      <c r="U75" s="302"/>
      <c r="AA75" s="40"/>
    </row>
    <row r="76" spans="2:27" ht="25.5" customHeight="1">
      <c r="B76" s="196" t="s">
        <v>94</v>
      </c>
      <c r="C76" s="186" t="s">
        <v>370</v>
      </c>
      <c r="D76" s="186" t="s">
        <v>213</v>
      </c>
      <c r="E76" s="186" t="s">
        <v>213</v>
      </c>
      <c r="F76" s="186" t="s">
        <v>213</v>
      </c>
      <c r="G76" s="186" t="s">
        <v>213</v>
      </c>
      <c r="H76" s="186" t="s">
        <v>160</v>
      </c>
      <c r="I76" s="186" t="s">
        <v>160</v>
      </c>
      <c r="J76" s="186" t="s">
        <v>160</v>
      </c>
      <c r="K76" s="197" t="s">
        <v>160</v>
      </c>
      <c r="M76" s="309"/>
      <c r="N76" s="310"/>
      <c r="O76" s="311"/>
      <c r="P76" s="312"/>
      <c r="Q76" s="311"/>
      <c r="AA76" s="40"/>
    </row>
    <row r="77" spans="2:27" ht="25.5" customHeight="1">
      <c r="B77" s="160" t="s">
        <v>95</v>
      </c>
      <c r="C77" s="162" t="s">
        <v>213</v>
      </c>
      <c r="D77" s="162" t="s">
        <v>280</v>
      </c>
      <c r="E77" s="162" t="s">
        <v>213</v>
      </c>
      <c r="F77" s="162" t="s">
        <v>213</v>
      </c>
      <c r="G77" s="162" t="s">
        <v>213</v>
      </c>
      <c r="H77" s="162" t="s">
        <v>160</v>
      </c>
      <c r="I77" s="162" t="s">
        <v>160</v>
      </c>
      <c r="J77" s="162" t="s">
        <v>160</v>
      </c>
      <c r="K77" s="163" t="s">
        <v>160</v>
      </c>
      <c r="M77" s="313">
        <v>0.75</v>
      </c>
      <c r="N77" s="313">
        <v>0</v>
      </c>
      <c r="O77" s="313">
        <v>0</v>
      </c>
      <c r="P77" s="313">
        <v>0</v>
      </c>
      <c r="Q77" s="313">
        <v>0</v>
      </c>
      <c r="R77" s="314"/>
      <c r="S77" s="314"/>
      <c r="T77" s="314"/>
      <c r="AA77" s="40"/>
    </row>
    <row r="78" spans="2:27" ht="25.5" customHeight="1">
      <c r="B78" s="159" t="s">
        <v>96</v>
      </c>
      <c r="C78" s="162" t="s">
        <v>213</v>
      </c>
      <c r="D78" s="162" t="s">
        <v>280</v>
      </c>
      <c r="E78" s="162" t="s">
        <v>268</v>
      </c>
      <c r="F78" s="162" t="s">
        <v>213</v>
      </c>
      <c r="G78" s="162" t="s">
        <v>213</v>
      </c>
      <c r="H78" s="162" t="s">
        <v>160</v>
      </c>
      <c r="I78" s="162" t="s">
        <v>160</v>
      </c>
      <c r="J78" s="162" t="s">
        <v>160</v>
      </c>
      <c r="K78" s="163" t="s">
        <v>160</v>
      </c>
      <c r="M78" s="313">
        <v>0</v>
      </c>
      <c r="N78" s="313">
        <v>0.16666666666666666</v>
      </c>
      <c r="O78" s="313">
        <v>0</v>
      </c>
      <c r="P78" s="313">
        <v>0</v>
      </c>
      <c r="Q78" s="313">
        <v>0</v>
      </c>
      <c r="R78" s="314"/>
      <c r="S78" s="314"/>
      <c r="T78" s="314"/>
      <c r="AA78" s="40"/>
    </row>
    <row r="79" spans="2:27" ht="25.5" customHeight="1">
      <c r="B79" s="159" t="s">
        <v>99</v>
      </c>
      <c r="C79" s="162" t="s">
        <v>268</v>
      </c>
      <c r="D79" s="162" t="s">
        <v>280</v>
      </c>
      <c r="E79" s="162" t="s">
        <v>268</v>
      </c>
      <c r="F79" s="162" t="s">
        <v>371</v>
      </c>
      <c r="G79" s="162" t="s">
        <v>213</v>
      </c>
      <c r="H79" s="162" t="s">
        <v>160</v>
      </c>
      <c r="I79" s="162" t="s">
        <v>160</v>
      </c>
      <c r="J79" s="162" t="s">
        <v>160</v>
      </c>
      <c r="K79" s="163" t="s">
        <v>160</v>
      </c>
      <c r="M79" s="313">
        <v>0</v>
      </c>
      <c r="N79" s="313">
        <v>0.16666666666666666</v>
      </c>
      <c r="O79" s="313">
        <v>0.25</v>
      </c>
      <c r="P79" s="313">
        <v>0</v>
      </c>
      <c r="Q79" s="313">
        <v>0</v>
      </c>
      <c r="R79" s="314"/>
      <c r="S79" s="314"/>
      <c r="T79" s="314"/>
      <c r="AA79" s="40"/>
    </row>
    <row r="80" spans="2:27" ht="25.5" customHeight="1">
      <c r="B80" s="164" t="s">
        <v>97</v>
      </c>
      <c r="C80" s="162" t="s">
        <v>213</v>
      </c>
      <c r="D80" s="162" t="s">
        <v>281</v>
      </c>
      <c r="E80" s="162" t="s">
        <v>268</v>
      </c>
      <c r="F80" s="162" t="s">
        <v>213</v>
      </c>
      <c r="G80" s="162" t="s">
        <v>268</v>
      </c>
      <c r="H80" s="162" t="s">
        <v>160</v>
      </c>
      <c r="I80" s="162" t="s">
        <v>160</v>
      </c>
      <c r="J80" s="162" t="s">
        <v>160</v>
      </c>
      <c r="K80" s="163" t="s">
        <v>160</v>
      </c>
      <c r="M80" s="313">
        <v>0.25</v>
      </c>
      <c r="N80" s="313">
        <v>0.16666666666666666</v>
      </c>
      <c r="O80" s="313">
        <v>0.25</v>
      </c>
      <c r="P80" s="313">
        <v>0.5</v>
      </c>
      <c r="Q80" s="313">
        <v>0</v>
      </c>
      <c r="R80" s="314"/>
      <c r="S80" s="314"/>
      <c r="T80" s="314"/>
      <c r="AA80" s="40"/>
    </row>
    <row r="81" spans="2:27" ht="25.5" customHeight="1">
      <c r="B81" s="165" t="s">
        <v>98</v>
      </c>
      <c r="C81" s="166" t="s">
        <v>213</v>
      </c>
      <c r="D81" s="166" t="s">
        <v>213</v>
      </c>
      <c r="E81" s="166" t="s">
        <v>268</v>
      </c>
      <c r="F81" s="166" t="s">
        <v>371</v>
      </c>
      <c r="G81" s="166" t="s">
        <v>370</v>
      </c>
      <c r="H81" s="166" t="s">
        <v>160</v>
      </c>
      <c r="I81" s="166" t="s">
        <v>160</v>
      </c>
      <c r="J81" s="166" t="s">
        <v>160</v>
      </c>
      <c r="K81" s="167" t="s">
        <v>160</v>
      </c>
      <c r="M81" s="313">
        <v>0</v>
      </c>
      <c r="N81" s="313">
        <v>0.33333333333333331</v>
      </c>
      <c r="O81" s="313">
        <v>0.25</v>
      </c>
      <c r="P81" s="313">
        <v>0</v>
      </c>
      <c r="Q81" s="313">
        <v>0.25</v>
      </c>
      <c r="R81" s="314"/>
      <c r="S81" s="314"/>
      <c r="T81" s="314"/>
      <c r="AA81" s="40"/>
    </row>
    <row r="82" spans="2:27" ht="15.75" customHeight="1">
      <c r="B82" s="48"/>
      <c r="C82" s="48"/>
      <c r="D82" s="49"/>
      <c r="E82" s="49"/>
      <c r="F82" s="49"/>
      <c r="G82" s="49"/>
      <c r="H82" s="49"/>
      <c r="I82" s="49"/>
      <c r="J82" s="49"/>
      <c r="K82" s="49"/>
      <c r="M82" s="313">
        <v>0</v>
      </c>
      <c r="N82" s="313">
        <v>0</v>
      </c>
      <c r="O82" s="313">
        <v>0.25</v>
      </c>
      <c r="P82" s="313">
        <v>0.5</v>
      </c>
      <c r="Q82" s="313">
        <v>0.75</v>
      </c>
      <c r="R82" s="314"/>
      <c r="S82" s="314"/>
      <c r="T82" s="314"/>
      <c r="AA82" s="40"/>
    </row>
    <row r="83" spans="2:27" ht="17.25" customHeight="1">
      <c r="B83" s="52" t="s">
        <v>132</v>
      </c>
      <c r="C83" s="52"/>
      <c r="D83" s="51"/>
      <c r="E83" s="51"/>
      <c r="F83" s="51"/>
      <c r="G83" s="51"/>
      <c r="H83" s="51"/>
      <c r="I83" s="51"/>
      <c r="J83" s="51"/>
      <c r="K83" s="51"/>
      <c r="M83" s="302"/>
      <c r="N83" s="303"/>
      <c r="P83" s="213"/>
      <c r="AA83" s="40"/>
    </row>
    <row r="84" spans="2:27" ht="30.75" customHeight="1">
      <c r="B84" s="56" t="s">
        <v>74</v>
      </c>
      <c r="C84" s="56" t="s">
        <v>101</v>
      </c>
      <c r="D84" s="56" t="s">
        <v>102</v>
      </c>
      <c r="E84" s="56" t="s">
        <v>103</v>
      </c>
      <c r="F84" s="56" t="s">
        <v>104</v>
      </c>
      <c r="G84" s="56" t="s">
        <v>105</v>
      </c>
      <c r="H84" s="56" t="s">
        <v>6</v>
      </c>
      <c r="I84" s="56" t="s">
        <v>7</v>
      </c>
      <c r="J84" s="56" t="s">
        <v>106</v>
      </c>
      <c r="K84" s="56" t="s">
        <v>108</v>
      </c>
      <c r="M84" s="302"/>
      <c r="N84" s="303"/>
      <c r="P84" s="213"/>
      <c r="AA84" s="40"/>
    </row>
    <row r="85" spans="2:27" ht="19.5" customHeight="1">
      <c r="B85" s="74" t="s">
        <v>118</v>
      </c>
      <c r="C85" s="257">
        <v>2401</v>
      </c>
      <c r="D85" s="75">
        <v>4.5501938391325526E-2</v>
      </c>
      <c r="E85" s="75">
        <v>0.50425017710522779</v>
      </c>
      <c r="F85" s="75">
        <v>0.17491083653356107</v>
      </c>
      <c r="G85" s="76">
        <v>21.505705882352938</v>
      </c>
      <c r="H85" s="77">
        <v>2.4561630297856603</v>
      </c>
      <c r="I85" s="77">
        <v>35.345284661381058</v>
      </c>
      <c r="J85" s="78">
        <v>1.6041574363231759</v>
      </c>
      <c r="K85" s="67"/>
      <c r="M85" s="302"/>
      <c r="N85" s="303"/>
      <c r="P85" s="213"/>
      <c r="AA85" s="40"/>
    </row>
    <row r="86" spans="2:27" ht="19.5" customHeight="1">
      <c r="B86" s="74" t="s">
        <v>118</v>
      </c>
      <c r="C86" s="257">
        <v>2402</v>
      </c>
      <c r="D86" s="75">
        <v>6.2588254151810283E-2</v>
      </c>
      <c r="E86" s="75">
        <v>0.38615245395135056</v>
      </c>
      <c r="F86" s="75">
        <v>0.16550048854719934</v>
      </c>
      <c r="G86" s="76">
        <v>15.555789473684211</v>
      </c>
      <c r="H86" s="77">
        <v>0.6156414744599038</v>
      </c>
      <c r="I86" s="77">
        <v>11.398289617717783</v>
      </c>
      <c r="J86" s="78">
        <v>1.8115611115720365</v>
      </c>
      <c r="K86" s="67"/>
      <c r="M86" s="302"/>
      <c r="N86" s="303"/>
      <c r="P86" s="213"/>
      <c r="AA86" s="40"/>
    </row>
    <row r="87" spans="2:27" ht="19.5" customHeight="1">
      <c r="B87" s="74" t="s">
        <v>118</v>
      </c>
      <c r="C87" s="257">
        <v>2403</v>
      </c>
      <c r="D87" s="75">
        <v>2.5360587203914424E-2</v>
      </c>
      <c r="E87" s="75">
        <v>0.36016221100089862</v>
      </c>
      <c r="F87" s="75">
        <v>0.16358947216643444</v>
      </c>
      <c r="G87" s="76">
        <v>15.702476190476188</v>
      </c>
      <c r="H87" s="77">
        <v>0.4465769301678576</v>
      </c>
      <c r="I87" s="77">
        <v>14.918613930882275</v>
      </c>
      <c r="J87" s="78">
        <v>1.8969835518866793</v>
      </c>
      <c r="K87" s="67"/>
      <c r="M87" s="302"/>
      <c r="N87" s="303"/>
      <c r="P87" s="213"/>
      <c r="AA87" s="40"/>
    </row>
    <row r="88" spans="2:27" ht="19.5" customHeight="1">
      <c r="B88" s="74" t="s">
        <v>118</v>
      </c>
      <c r="C88" s="257">
        <v>2404</v>
      </c>
      <c r="D88" s="75">
        <v>2.4496932181282006E-2</v>
      </c>
      <c r="E88" s="75">
        <v>0.37527389937836558</v>
      </c>
      <c r="F88" s="75">
        <v>0.18167749080153825</v>
      </c>
      <c r="G88" s="76">
        <v>16.247500000000002</v>
      </c>
      <c r="H88" s="77">
        <v>0.26469242069750443</v>
      </c>
      <c r="I88" s="77">
        <v>18.64665769248559</v>
      </c>
      <c r="J88" s="78">
        <v>1.8787414000006615</v>
      </c>
      <c r="K88" s="67"/>
      <c r="M88" s="302"/>
      <c r="N88" s="303"/>
      <c r="P88" s="213"/>
      <c r="AA88" s="40"/>
    </row>
    <row r="89" spans="2:27" ht="19.5" customHeight="1">
      <c r="B89" s="74" t="s">
        <v>118</v>
      </c>
      <c r="C89" s="257">
        <v>2405</v>
      </c>
      <c r="D89" s="75">
        <v>2.6135894160840802E-2</v>
      </c>
      <c r="E89" s="75">
        <v>0.37357657297393426</v>
      </c>
      <c r="F89" s="75">
        <v>0.18757570234591658</v>
      </c>
      <c r="G89" s="76">
        <v>16.261538461538461</v>
      </c>
      <c r="H89" s="77">
        <v>0.17596578582465919</v>
      </c>
      <c r="I89" s="77">
        <v>18.704015430210241</v>
      </c>
      <c r="J89" s="78">
        <v>1.8862968293385052</v>
      </c>
      <c r="K89" s="67"/>
      <c r="M89" s="302"/>
      <c r="N89" s="303"/>
      <c r="P89" s="213"/>
      <c r="AA89" s="40"/>
    </row>
    <row r="90" spans="2:27" ht="19.5" customHeight="1">
      <c r="B90" s="74" t="s">
        <v>118</v>
      </c>
      <c r="C90" s="257">
        <v>2406</v>
      </c>
      <c r="D90" s="75">
        <v>2.6285240403054941E-2</v>
      </c>
      <c r="E90" s="75">
        <v>0.36312959024786806</v>
      </c>
      <c r="F90" s="75">
        <v>0.17703266388713509</v>
      </c>
      <c r="G90" s="76">
        <v>16.138111111111112</v>
      </c>
      <c r="H90" s="77">
        <v>0.49972887234769825</v>
      </c>
      <c r="I90" s="77">
        <v>19.922359450574326</v>
      </c>
      <c r="J90" s="78">
        <v>1.8490302772338774</v>
      </c>
      <c r="K90" s="67"/>
      <c r="M90" s="302"/>
      <c r="N90" s="303"/>
      <c r="P90" s="213"/>
      <c r="AA90" s="40"/>
    </row>
    <row r="91" spans="2:27" ht="19.5" customHeight="1">
      <c r="B91" s="74" t="s">
        <v>118</v>
      </c>
      <c r="C91" s="257">
        <v>2407</v>
      </c>
      <c r="D91" s="75">
        <v>2.7830853158634126E-2</v>
      </c>
      <c r="E91" s="75">
        <v>0.36426788114177516</v>
      </c>
      <c r="F91" s="75">
        <v>0.17030610405284866</v>
      </c>
      <c r="G91" s="76">
        <v>16.571777777777779</v>
      </c>
      <c r="H91" s="77">
        <v>0.24873793941839301</v>
      </c>
      <c r="I91" s="77">
        <v>17.620701474330627</v>
      </c>
      <c r="J91" s="78">
        <v>1.811791958206237</v>
      </c>
      <c r="K91" s="67"/>
      <c r="M91" s="302"/>
      <c r="N91" s="303"/>
      <c r="P91" s="213"/>
      <c r="AA91" s="40"/>
    </row>
    <row r="92" spans="2:27" ht="19.5" customHeight="1">
      <c r="B92" s="74" t="s">
        <v>118</v>
      </c>
      <c r="C92" s="257">
        <v>2408</v>
      </c>
      <c r="D92" s="75">
        <v>3.5731272866741819E-2</v>
      </c>
      <c r="E92" s="75">
        <v>0.38357684403227321</v>
      </c>
      <c r="F92" s="75">
        <v>0.15288019897377683</v>
      </c>
      <c r="G92" s="76">
        <v>18.133571428571429</v>
      </c>
      <c r="H92" s="77">
        <v>0.81122797557267257</v>
      </c>
      <c r="I92" s="77">
        <v>28.716151265393627</v>
      </c>
      <c r="J92" s="78">
        <v>1.8314353870659263</v>
      </c>
      <c r="K92" s="67"/>
      <c r="M92" s="302"/>
      <c r="N92" s="303"/>
      <c r="P92" s="213"/>
      <c r="AA92" s="40"/>
    </row>
    <row r="93" spans="2:27" ht="19.5" customHeight="1">
      <c r="B93" s="74" t="s">
        <v>118</v>
      </c>
      <c r="C93" s="257">
        <v>2409</v>
      </c>
      <c r="D93" s="75">
        <v>2.4898731825334235E-2</v>
      </c>
      <c r="E93" s="75">
        <v>0.38071970254012982</v>
      </c>
      <c r="F93" s="75">
        <v>0.16169675359058661</v>
      </c>
      <c r="G93" s="76">
        <v>16.276249999999997</v>
      </c>
      <c r="H93" s="77">
        <v>8.9793156628689696E-2</v>
      </c>
      <c r="I93" s="77">
        <v>17.585644367434149</v>
      </c>
      <c r="J93" s="78">
        <v>1.9243443338200334</v>
      </c>
      <c r="K93" s="67"/>
      <c r="M93" s="302"/>
      <c r="N93" s="303"/>
      <c r="P93" s="213"/>
      <c r="AA93" s="40"/>
    </row>
    <row r="94" spans="2:27" ht="19.5" customHeight="1">
      <c r="B94" s="74" t="s">
        <v>118</v>
      </c>
      <c r="C94" s="257">
        <v>2410</v>
      </c>
      <c r="D94" s="75">
        <v>3.1829658842888242E-2</v>
      </c>
      <c r="E94" s="75">
        <v>0.38525821952389105</v>
      </c>
      <c r="F94" s="75">
        <v>0.16941784923165545</v>
      </c>
      <c r="G94" s="76">
        <v>15.698333333333332</v>
      </c>
      <c r="H94" s="77">
        <v>0.14454149687478463</v>
      </c>
      <c r="I94" s="77">
        <v>20.783545761153242</v>
      </c>
      <c r="J94" s="78">
        <v>1.9826516281934119</v>
      </c>
      <c r="K94" s="67"/>
      <c r="M94" s="302"/>
      <c r="N94" s="303"/>
      <c r="P94" s="213"/>
      <c r="AA94" s="40"/>
    </row>
    <row r="95" spans="2:27" ht="19.5" customHeight="1">
      <c r="B95" s="74" t="s">
        <v>118</v>
      </c>
      <c r="C95" s="257">
        <v>2411</v>
      </c>
      <c r="D95" s="75">
        <v>2.6122671630552447E-2</v>
      </c>
      <c r="E95" s="75">
        <v>0.39421663942657642</v>
      </c>
      <c r="F95" s="75">
        <v>0.1787617100630074</v>
      </c>
      <c r="G95" s="76">
        <v>15.117333333333333</v>
      </c>
      <c r="H95" s="77">
        <v>0.50689788567758731</v>
      </c>
      <c r="I95" s="77">
        <v>20.307997571766631</v>
      </c>
      <c r="J95" s="78">
        <v>1.9906097079977974</v>
      </c>
      <c r="K95" s="67"/>
      <c r="M95" s="302"/>
      <c r="N95" s="303"/>
      <c r="P95" s="213"/>
      <c r="AA95" s="40"/>
    </row>
    <row r="96" spans="2:27" ht="19.5" customHeight="1">
      <c r="B96" s="74" t="s">
        <v>118</v>
      </c>
      <c r="C96" s="257">
        <v>2412</v>
      </c>
      <c r="D96" s="75">
        <v>2.4741445104522222E-2</v>
      </c>
      <c r="E96" s="75">
        <v>0.40001177419349487</v>
      </c>
      <c r="F96" s="75">
        <v>0.19630040002944507</v>
      </c>
      <c r="G96" s="76">
        <v>14.669749999999999</v>
      </c>
      <c r="H96" s="77">
        <v>0.11230000001684501</v>
      </c>
      <c r="I96" s="77">
        <v>23.571770003535768</v>
      </c>
      <c r="J96" s="78">
        <v>2.1940891274223211</v>
      </c>
      <c r="K96" s="67"/>
      <c r="M96" s="302"/>
      <c r="N96" s="303"/>
      <c r="P96" s="213"/>
      <c r="AA96" s="40"/>
    </row>
    <row r="97" spans="2:27" ht="19.5" customHeight="1">
      <c r="B97" s="74" t="s">
        <v>118</v>
      </c>
      <c r="C97" s="257">
        <v>2501</v>
      </c>
      <c r="D97" s="75">
        <v>3.0728166388791795E-2</v>
      </c>
      <c r="E97" s="75">
        <v>0.40905147067975789</v>
      </c>
      <c r="F97" s="75">
        <v>0.20586653489914056</v>
      </c>
      <c r="G97" s="76">
        <v>14.983999999999998</v>
      </c>
      <c r="H97" s="77">
        <v>0.27909992942412221</v>
      </c>
      <c r="I97" s="77">
        <v>28.443923242180105</v>
      </c>
      <c r="J97" s="78">
        <v>2.1899848190409754</v>
      </c>
      <c r="K97" s="67"/>
      <c r="M97" s="302"/>
      <c r="N97" s="303"/>
      <c r="P97" s="213"/>
      <c r="AA97" s="40"/>
    </row>
    <row r="98" spans="2:27" ht="19.5" customHeight="1">
      <c r="B98" s="74" t="s">
        <v>118</v>
      </c>
      <c r="C98" s="257">
        <v>2502</v>
      </c>
      <c r="D98" s="75">
        <v>4.3245106539685239E-2</v>
      </c>
      <c r="E98" s="75">
        <v>0.40939717270693982</v>
      </c>
      <c r="F98" s="75">
        <v>0.20872456887344401</v>
      </c>
      <c r="G98" s="76">
        <v>15.975249999999999</v>
      </c>
      <c r="H98" s="77">
        <v>0.3865269793952667</v>
      </c>
      <c r="I98" s="77">
        <v>35.963114374567937</v>
      </c>
      <c r="J98" s="78">
        <v>2.084581616411366</v>
      </c>
      <c r="K98" s="67" t="s">
        <v>70</v>
      </c>
      <c r="M98" s="302"/>
      <c r="N98" s="303"/>
      <c r="P98" s="213"/>
      <c r="AA98" s="40"/>
    </row>
    <row r="99" spans="2:27" ht="19.5" customHeight="1">
      <c r="B99" s="74" t="s">
        <v>121</v>
      </c>
      <c r="C99" s="257">
        <v>2401</v>
      </c>
      <c r="D99" s="75">
        <v>5.6594597719307013E-2</v>
      </c>
      <c r="E99" s="75">
        <v>0.53010672196370123</v>
      </c>
      <c r="F99" s="75">
        <v>0.14718619403685831</v>
      </c>
      <c r="G99" s="76">
        <v>20.586000000000002</v>
      </c>
      <c r="H99" s="77">
        <v>0.6366184863185913</v>
      </c>
      <c r="I99" s="77">
        <v>13.725494565028828</v>
      </c>
      <c r="J99" s="78">
        <v>1.6087355762440845</v>
      </c>
      <c r="K99" s="67"/>
      <c r="M99" s="302"/>
      <c r="N99" s="303"/>
      <c r="P99" s="213"/>
      <c r="AA99" s="40"/>
    </row>
    <row r="100" spans="2:27" ht="19.5" customHeight="1">
      <c r="B100" s="74" t="s">
        <v>121</v>
      </c>
      <c r="C100" s="257">
        <v>2402</v>
      </c>
      <c r="D100" s="75">
        <v>8.1044946591328132E-2</v>
      </c>
      <c r="E100" s="75">
        <v>0.40318456633547611</v>
      </c>
      <c r="F100" s="75">
        <v>0.13505527497952771</v>
      </c>
      <c r="G100" s="76">
        <v>15.235333333333335</v>
      </c>
      <c r="H100" s="77">
        <v>0.39146456515805128</v>
      </c>
      <c r="I100" s="77">
        <v>4.7945262863516467</v>
      </c>
      <c r="J100" s="78">
        <v>1.9137090643738028</v>
      </c>
      <c r="K100" s="67"/>
      <c r="M100" s="302"/>
      <c r="N100" s="303"/>
      <c r="P100" s="213"/>
      <c r="AA100" s="40"/>
    </row>
    <row r="101" spans="2:27" ht="19.5" customHeight="1">
      <c r="B101" s="74" t="s">
        <v>121</v>
      </c>
      <c r="C101" s="257">
        <v>2403</v>
      </c>
      <c r="D101" s="75">
        <v>3.1445610768589739E-2</v>
      </c>
      <c r="E101" s="75">
        <v>0.38042467423832782</v>
      </c>
      <c r="F101" s="75">
        <v>0.14082308818394446</v>
      </c>
      <c r="G101" s="76">
        <v>13.955750000000002</v>
      </c>
      <c r="H101" s="77">
        <v>0.24320829409770953</v>
      </c>
      <c r="I101" s="77">
        <v>5.7492246364150281</v>
      </c>
      <c r="J101" s="78">
        <v>2.0582236229012274</v>
      </c>
      <c r="K101" s="67"/>
      <c r="M101" s="302"/>
      <c r="N101" s="303"/>
      <c r="P101" s="213"/>
      <c r="AA101" s="40"/>
    </row>
    <row r="102" spans="2:27" ht="19.5" customHeight="1">
      <c r="B102" s="74" t="s">
        <v>121</v>
      </c>
      <c r="C102" s="257">
        <v>2404</v>
      </c>
      <c r="D102" s="75">
        <v>2.5511627731221603E-2</v>
      </c>
      <c r="E102" s="75">
        <v>0.36891537071249098</v>
      </c>
      <c r="F102" s="75">
        <v>0.14388615924269457</v>
      </c>
      <c r="G102" s="76">
        <v>14.413999999999998</v>
      </c>
      <c r="H102" s="77">
        <v>3.3378302465293178E-2</v>
      </c>
      <c r="I102" s="77">
        <v>5.0555290426278665</v>
      </c>
      <c r="J102" s="78">
        <v>2.0540022698338865</v>
      </c>
      <c r="K102" s="67"/>
      <c r="M102" s="302"/>
      <c r="N102" s="303"/>
      <c r="P102" s="213"/>
      <c r="AA102" s="40"/>
    </row>
    <row r="103" spans="2:27" ht="19.5" customHeight="1">
      <c r="B103" s="74" t="s">
        <v>121</v>
      </c>
      <c r="C103" s="257">
        <v>2405</v>
      </c>
      <c r="D103" s="75">
        <v>2.9102796392331622E-2</v>
      </c>
      <c r="E103" s="75">
        <v>0.36927313806261891</v>
      </c>
      <c r="F103" s="75">
        <v>0.14466610804096458</v>
      </c>
      <c r="G103" s="76">
        <v>13.774499999999998</v>
      </c>
      <c r="H103" s="77">
        <v>2.458739885973479E-2</v>
      </c>
      <c r="I103" s="77">
        <v>5.8763883274766151</v>
      </c>
      <c r="J103" s="78">
        <v>2.0764819739404863</v>
      </c>
      <c r="K103" s="67"/>
      <c r="M103" s="302"/>
      <c r="N103" s="303"/>
      <c r="P103" s="213"/>
      <c r="AA103" s="40"/>
    </row>
    <row r="104" spans="2:27" ht="19.5" customHeight="1">
      <c r="B104" s="74" t="s">
        <v>121</v>
      </c>
      <c r="C104" s="257">
        <v>2406</v>
      </c>
      <c r="D104" s="75">
        <v>3.126349037044078E-2</v>
      </c>
      <c r="E104" s="75">
        <v>0.36435903695326211</v>
      </c>
      <c r="F104" s="75">
        <v>0.15958678873026672</v>
      </c>
      <c r="G104" s="76">
        <v>14.536428571428571</v>
      </c>
      <c r="H104" s="77">
        <v>3.652800352422178E-2</v>
      </c>
      <c r="I104" s="77">
        <v>8.3365021376390587</v>
      </c>
      <c r="J104" s="78">
        <v>2.0217050796931662</v>
      </c>
      <c r="K104" s="67"/>
      <c r="M104" s="302"/>
      <c r="N104" s="303"/>
      <c r="P104" s="213"/>
      <c r="AA104" s="40"/>
    </row>
    <row r="105" spans="2:27" ht="19.5" customHeight="1">
      <c r="B105" s="74" t="s">
        <v>121</v>
      </c>
      <c r="C105" s="257">
        <v>2407</v>
      </c>
      <c r="D105" s="75">
        <v>3.285929845587033E-2</v>
      </c>
      <c r="E105" s="75">
        <v>0.36924950171011034</v>
      </c>
      <c r="F105" s="75">
        <v>0.15029795548573094</v>
      </c>
      <c r="G105" s="76">
        <v>15.314400000000001</v>
      </c>
      <c r="H105" s="77">
        <v>2.0628322191288902E-2</v>
      </c>
      <c r="I105" s="77">
        <v>6.955870242902618</v>
      </c>
      <c r="J105" s="78">
        <v>1.9467960519071295</v>
      </c>
      <c r="K105" s="67"/>
      <c r="M105" s="302"/>
      <c r="N105" s="303"/>
      <c r="P105" s="213"/>
      <c r="AA105" s="40"/>
    </row>
    <row r="106" spans="2:27" ht="19.5" customHeight="1">
      <c r="B106" s="74" t="s">
        <v>121</v>
      </c>
      <c r="C106" s="257">
        <v>2408</v>
      </c>
      <c r="D106" s="75">
        <v>3.335093810264407E-2</v>
      </c>
      <c r="E106" s="75">
        <v>0.40093090809333315</v>
      </c>
      <c r="F106" s="75">
        <v>0.14585393230403956</v>
      </c>
      <c r="G106" s="76">
        <v>17.325833333333332</v>
      </c>
      <c r="H106" s="77">
        <v>6.6618981354970963E-2</v>
      </c>
      <c r="I106" s="77">
        <v>8.9977261692557668</v>
      </c>
      <c r="J106" s="78">
        <v>1.8362987460016433</v>
      </c>
      <c r="K106" s="67"/>
      <c r="M106" s="302"/>
      <c r="N106" s="303"/>
      <c r="P106" s="213"/>
      <c r="AA106" s="40"/>
    </row>
    <row r="107" spans="2:27" ht="19.5" customHeight="1">
      <c r="B107" s="74" t="s">
        <v>121</v>
      </c>
      <c r="C107" s="257">
        <v>2409</v>
      </c>
      <c r="D107" s="75">
        <v>2.8149498060411181E-2</v>
      </c>
      <c r="E107" s="75">
        <v>0.4012822637067372</v>
      </c>
      <c r="F107" s="75">
        <v>0.14327256071292352</v>
      </c>
      <c r="G107" s="76">
        <v>16.193499999999997</v>
      </c>
      <c r="H107" s="77">
        <v>7.0554445525077239E-2</v>
      </c>
      <c r="I107" s="77">
        <v>7.238886110872925</v>
      </c>
      <c r="J107" s="78">
        <v>1.874719764355155</v>
      </c>
      <c r="K107" s="67"/>
      <c r="M107" s="302"/>
      <c r="N107" s="303"/>
      <c r="P107" s="213"/>
      <c r="AA107" s="40"/>
    </row>
    <row r="108" spans="2:27" ht="19.5" customHeight="1">
      <c r="B108" s="74" t="s">
        <v>121</v>
      </c>
      <c r="C108" s="257">
        <v>2410</v>
      </c>
      <c r="D108" s="75">
        <v>3.1615414220476451E-2</v>
      </c>
      <c r="E108" s="75">
        <v>0.38806664560142856</v>
      </c>
      <c r="F108" s="75">
        <v>0.16326081777979032</v>
      </c>
      <c r="G108" s="76">
        <v>14.119</v>
      </c>
      <c r="H108" s="77">
        <v>5.1869997706049345E-2</v>
      </c>
      <c r="I108" s="77">
        <v>8.3553921304827821</v>
      </c>
      <c r="J108" s="78">
        <v>2.0417759530408746</v>
      </c>
      <c r="K108" s="67"/>
      <c r="M108" s="302"/>
      <c r="N108" s="303"/>
      <c r="P108" s="213"/>
      <c r="AA108" s="40"/>
    </row>
    <row r="109" spans="2:27" ht="19.5" customHeight="1">
      <c r="B109" s="74" t="s">
        <v>121</v>
      </c>
      <c r="C109" s="257">
        <v>2411</v>
      </c>
      <c r="D109" s="75">
        <v>3.8047434987251508E-2</v>
      </c>
      <c r="E109" s="75">
        <v>0.404208148459619</v>
      </c>
      <c r="F109" s="75">
        <v>0.16938971200017908</v>
      </c>
      <c r="G109" s="76">
        <v>15.539833333333334</v>
      </c>
      <c r="H109" s="77">
        <v>2.5214049409718284</v>
      </c>
      <c r="I109" s="77">
        <v>14.158356405301312</v>
      </c>
      <c r="J109" s="78">
        <v>1.9528570760212389</v>
      </c>
      <c r="K109" s="67"/>
      <c r="M109" s="302"/>
      <c r="N109" s="303"/>
      <c r="P109" s="213"/>
      <c r="AA109" s="40"/>
    </row>
    <row r="110" spans="2:27" ht="19.5" customHeight="1">
      <c r="B110" s="74" t="s">
        <v>121</v>
      </c>
      <c r="C110" s="257">
        <v>2412</v>
      </c>
      <c r="D110" s="75">
        <v>3.1133837874273838E-2</v>
      </c>
      <c r="E110" s="75">
        <v>0.43202905246892465</v>
      </c>
      <c r="F110" s="75">
        <v>0.15638263043793843</v>
      </c>
      <c r="G110" s="76">
        <v>14.569833333333333</v>
      </c>
      <c r="H110" s="77">
        <v>0.28586466309255204</v>
      </c>
      <c r="I110" s="77">
        <v>12.860244907586733</v>
      </c>
      <c r="J110" s="78">
        <v>2.0895609176024674</v>
      </c>
      <c r="K110" s="67"/>
      <c r="M110" s="302"/>
      <c r="N110" s="303"/>
      <c r="P110" s="213"/>
      <c r="AA110" s="40"/>
    </row>
    <row r="111" spans="2:27" ht="19.5" customHeight="1">
      <c r="B111" s="74" t="s">
        <v>121</v>
      </c>
      <c r="C111" s="257">
        <v>2501</v>
      </c>
      <c r="D111" s="75">
        <v>3.5433010743167591E-2</v>
      </c>
      <c r="E111" s="75">
        <v>0.44661028975542255</v>
      </c>
      <c r="F111" s="75">
        <v>0.16862213565650816</v>
      </c>
      <c r="G111" s="76">
        <v>16.629000000000001</v>
      </c>
      <c r="H111" s="77">
        <v>5.7350579471874523</v>
      </c>
      <c r="I111" s="77">
        <v>11.970266296745903</v>
      </c>
      <c r="J111" s="78">
        <v>1.8593701163013863</v>
      </c>
      <c r="K111" s="67"/>
      <c r="M111" s="302"/>
      <c r="N111" s="303"/>
      <c r="P111" s="213"/>
      <c r="AA111" s="40"/>
    </row>
    <row r="112" spans="2:27" ht="19.5" customHeight="1">
      <c r="B112" s="74" t="s">
        <v>121</v>
      </c>
      <c r="C112" s="257">
        <v>2502</v>
      </c>
      <c r="D112" s="75">
        <v>2.7191958629934891E-2</v>
      </c>
      <c r="E112" s="75">
        <v>0.45221015445700985</v>
      </c>
      <c r="F112" s="75">
        <v>0.17167142280069392</v>
      </c>
      <c r="G112" s="76">
        <v>16.433399999999999</v>
      </c>
      <c r="H112" s="77">
        <v>0.27289727099555783</v>
      </c>
      <c r="I112" s="77">
        <v>8.4725082971876677</v>
      </c>
      <c r="J112" s="78">
        <v>1.836524837036976</v>
      </c>
      <c r="K112" s="67" t="s">
        <v>68</v>
      </c>
      <c r="M112" s="302"/>
      <c r="N112" s="303"/>
      <c r="P112" s="213"/>
      <c r="AA112" s="40"/>
    </row>
    <row r="113" spans="2:27" ht="19.5" customHeight="1">
      <c r="B113" s="74" t="s">
        <v>120</v>
      </c>
      <c r="C113" s="257">
        <v>2401</v>
      </c>
      <c r="D113" s="75">
        <v>5.9190545812375296E-2</v>
      </c>
      <c r="E113" s="75">
        <v>0.49703017894328061</v>
      </c>
      <c r="F113" s="75">
        <v>0.1696457256783577</v>
      </c>
      <c r="G113" s="76">
        <v>18.993857142857141</v>
      </c>
      <c r="H113" s="77">
        <v>0.49328087112543961</v>
      </c>
      <c r="I113" s="77">
        <v>21.575676363138793</v>
      </c>
      <c r="J113" s="78">
        <v>1.616469016329164</v>
      </c>
      <c r="K113" s="67"/>
      <c r="M113" s="302"/>
      <c r="N113" s="303"/>
      <c r="P113" s="213"/>
      <c r="AA113" s="40"/>
    </row>
    <row r="114" spans="2:27" ht="19.5" customHeight="1">
      <c r="B114" s="74" t="s">
        <v>120</v>
      </c>
      <c r="C114" s="257">
        <v>2402</v>
      </c>
      <c r="D114" s="75">
        <v>8.7260657183781315E-2</v>
      </c>
      <c r="E114" s="75">
        <v>0.36546680163686768</v>
      </c>
      <c r="F114" s="75">
        <v>0.16472588140846636</v>
      </c>
      <c r="G114" s="76">
        <v>15.599750000000002</v>
      </c>
      <c r="H114" s="77">
        <v>0.30046074163894587</v>
      </c>
      <c r="I114" s="77">
        <v>8.6743704189197963</v>
      </c>
      <c r="J114" s="78">
        <v>1.788926723302992</v>
      </c>
      <c r="K114" s="67"/>
      <c r="M114" s="302"/>
      <c r="N114" s="303"/>
      <c r="P114" s="213"/>
      <c r="AA114" s="40"/>
    </row>
    <row r="115" spans="2:27" ht="19.5" customHeight="1">
      <c r="B115" s="74" t="s">
        <v>120</v>
      </c>
      <c r="C115" s="257">
        <v>2403</v>
      </c>
      <c r="D115" s="75">
        <v>2.944990631187101E-2</v>
      </c>
      <c r="E115" s="75">
        <v>0.34730042755885332</v>
      </c>
      <c r="F115" s="75">
        <v>0.15848737981882502</v>
      </c>
      <c r="G115" s="76">
        <v>14.582111111111111</v>
      </c>
      <c r="H115" s="77">
        <v>9.1792772606542421</v>
      </c>
      <c r="I115" s="77">
        <v>15.578529990060243</v>
      </c>
      <c r="J115" s="78">
        <v>1.8802002694397855</v>
      </c>
      <c r="K115" s="67"/>
      <c r="M115" s="302"/>
      <c r="N115" s="303"/>
      <c r="P115" s="213"/>
      <c r="AA115" s="40"/>
    </row>
    <row r="116" spans="2:27" ht="19.5" customHeight="1">
      <c r="B116" s="74" t="s">
        <v>120</v>
      </c>
      <c r="C116" s="257">
        <v>2404</v>
      </c>
      <c r="D116" s="75">
        <v>2.6568686644526246E-2</v>
      </c>
      <c r="E116" s="75">
        <v>0.34398359547073143</v>
      </c>
      <c r="F116" s="75">
        <v>0.14879323227535646</v>
      </c>
      <c r="G116" s="76">
        <v>13.363</v>
      </c>
      <c r="H116" s="77">
        <v>0.29735772783699216</v>
      </c>
      <c r="I116" s="77">
        <v>9.3610500090222324</v>
      </c>
      <c r="J116" s="78">
        <v>1.9001910312301644</v>
      </c>
      <c r="K116" s="67"/>
      <c r="M116" s="302"/>
      <c r="N116" s="303"/>
      <c r="P116" s="213"/>
      <c r="AA116" s="40"/>
    </row>
    <row r="117" spans="2:27" ht="19.5" customHeight="1">
      <c r="B117" s="74" t="s">
        <v>120</v>
      </c>
      <c r="C117" s="257">
        <v>2405</v>
      </c>
      <c r="D117" s="75">
        <v>2.8401452930471586E-2</v>
      </c>
      <c r="E117" s="75">
        <v>0.33386872781924992</v>
      </c>
      <c r="F117" s="75">
        <v>0.14201147787262833</v>
      </c>
      <c r="G117" s="76">
        <v>12.796285714285716</v>
      </c>
      <c r="H117" s="77">
        <v>0.33644416012242717</v>
      </c>
      <c r="I117" s="77">
        <v>8.2092375069872237</v>
      </c>
      <c r="J117" s="78">
        <v>1.9503016777455879</v>
      </c>
      <c r="K117" s="67"/>
      <c r="M117" s="302"/>
      <c r="N117" s="303"/>
      <c r="P117" s="213"/>
      <c r="AA117" s="40"/>
    </row>
    <row r="118" spans="2:27" ht="19.5" customHeight="1">
      <c r="B118" s="74" t="s">
        <v>120</v>
      </c>
      <c r="C118" s="257">
        <v>2406</v>
      </c>
      <c r="D118" s="75">
        <v>3.5482609834157908E-2</v>
      </c>
      <c r="E118" s="75">
        <v>0.32785322282895701</v>
      </c>
      <c r="F118" s="75">
        <v>0.14454411938954653</v>
      </c>
      <c r="G118" s="76">
        <v>13.095428571428572</v>
      </c>
      <c r="H118" s="77">
        <v>0.30194526287573736</v>
      </c>
      <c r="I118" s="77">
        <v>10.918730312377471</v>
      </c>
      <c r="J118" s="78">
        <v>1.8564348697088593</v>
      </c>
      <c r="K118" s="67"/>
      <c r="M118" s="302"/>
      <c r="N118" s="303"/>
      <c r="P118" s="213"/>
      <c r="AA118" s="40"/>
    </row>
    <row r="119" spans="2:27" ht="19.5" customHeight="1">
      <c r="B119" s="74" t="s">
        <v>120</v>
      </c>
      <c r="C119" s="257">
        <v>2407</v>
      </c>
      <c r="D119" s="75">
        <v>3.5685240271026673E-2</v>
      </c>
      <c r="E119" s="75">
        <v>0.33143335470767493</v>
      </c>
      <c r="F119" s="75">
        <v>0.15018522242395338</v>
      </c>
      <c r="G119" s="76">
        <v>14.011999999999999</v>
      </c>
      <c r="H119" s="77">
        <v>0.25993596188761164</v>
      </c>
      <c r="I119" s="77">
        <v>12.195328878560446</v>
      </c>
      <c r="J119" s="78">
        <v>1.7880925049974563</v>
      </c>
      <c r="K119" s="67"/>
      <c r="M119" s="302"/>
      <c r="N119" s="303"/>
      <c r="P119" s="213"/>
      <c r="AA119" s="40"/>
    </row>
    <row r="120" spans="2:27" ht="19.5" customHeight="1">
      <c r="B120" s="74" t="s">
        <v>120</v>
      </c>
      <c r="C120" s="257">
        <v>2408</v>
      </c>
      <c r="D120" s="75">
        <v>3.4510973323886113E-2</v>
      </c>
      <c r="E120" s="75">
        <v>0.34004790558654713</v>
      </c>
      <c r="F120" s="75">
        <v>0.13979419030956608</v>
      </c>
      <c r="G120" s="76">
        <v>14.609</v>
      </c>
      <c r="H120" s="77">
        <v>0.31932683065636919</v>
      </c>
      <c r="I120" s="77">
        <v>13.068746217603257</v>
      </c>
      <c r="J120" s="78">
        <v>1.7735256325010456</v>
      </c>
      <c r="K120" s="67"/>
      <c r="M120" s="302"/>
      <c r="N120" s="303"/>
      <c r="P120" s="213"/>
      <c r="AA120" s="40"/>
    </row>
    <row r="121" spans="2:27" ht="19.5" customHeight="1">
      <c r="B121" s="74" t="s">
        <v>120</v>
      </c>
      <c r="C121" s="257">
        <v>2409</v>
      </c>
      <c r="D121" s="75">
        <v>4.1964559304791899E-2</v>
      </c>
      <c r="E121" s="75">
        <v>0.34853630286694515</v>
      </c>
      <c r="F121" s="75">
        <v>0.14846972195801295</v>
      </c>
      <c r="G121" s="76">
        <v>14.500249999999999</v>
      </c>
      <c r="H121" s="77">
        <v>0.24710633335591611</v>
      </c>
      <c r="I121" s="77">
        <v>12.36561276501897</v>
      </c>
      <c r="J121" s="78">
        <v>1.7894181988084819</v>
      </c>
      <c r="K121" s="67"/>
      <c r="M121" s="302"/>
      <c r="N121" s="303"/>
      <c r="P121" s="213"/>
      <c r="AA121" s="40"/>
    </row>
    <row r="122" spans="2:27" ht="20.25" customHeight="1">
      <c r="B122" s="74" t="s">
        <v>120</v>
      </c>
      <c r="C122" s="257">
        <v>2410</v>
      </c>
      <c r="D122" s="75">
        <v>3.9468882281009074E-2</v>
      </c>
      <c r="E122" s="75">
        <v>0.35917894352272139</v>
      </c>
      <c r="F122" s="75">
        <v>0.1614051843114622</v>
      </c>
      <c r="G122" s="76">
        <v>12.6784</v>
      </c>
      <c r="H122" s="77">
        <v>0.32281036862292439</v>
      </c>
      <c r="I122" s="77">
        <v>14.693636243211326</v>
      </c>
      <c r="J122" s="78">
        <v>1.8525582174668795</v>
      </c>
      <c r="K122" s="67"/>
      <c r="M122" s="302"/>
      <c r="N122" s="303"/>
      <c r="P122" s="213"/>
      <c r="AA122" s="40"/>
    </row>
    <row r="123" spans="2:27" ht="20.25" customHeight="1">
      <c r="B123" s="74" t="s">
        <v>120</v>
      </c>
      <c r="C123" s="257">
        <v>2411</v>
      </c>
      <c r="D123" s="75">
        <v>3.7097973622268965E-2</v>
      </c>
      <c r="E123" s="75">
        <v>0.36959721834682413</v>
      </c>
      <c r="F123" s="75">
        <v>0.16223455829556993</v>
      </c>
      <c r="G123" s="76">
        <v>12.536250000000001</v>
      </c>
      <c r="H123" s="77">
        <v>0.26205288417786626</v>
      </c>
      <c r="I123" s="77">
        <v>17.041378468051548</v>
      </c>
      <c r="J123" s="78">
        <v>1.9531984729757879</v>
      </c>
      <c r="K123" s="67"/>
      <c r="M123" s="302"/>
      <c r="N123" s="303"/>
      <c r="P123" s="213"/>
      <c r="AA123" s="40"/>
    </row>
    <row r="124" spans="2:27" ht="20.25" customHeight="1">
      <c r="B124" s="74" t="s">
        <v>120</v>
      </c>
      <c r="C124" s="257">
        <v>2412</v>
      </c>
      <c r="D124" s="75">
        <v>4.661746994171697E-2</v>
      </c>
      <c r="E124" s="75">
        <v>0.40629662557047608</v>
      </c>
      <c r="F124" s="75">
        <v>0.157838251708114</v>
      </c>
      <c r="G124" s="76">
        <v>13.121800000000002</v>
      </c>
      <c r="H124" s="77">
        <v>0.38530697888641602</v>
      </c>
      <c r="I124" s="77">
        <v>18.797476184244442</v>
      </c>
      <c r="J124" s="78">
        <v>1.8431420192444874</v>
      </c>
      <c r="K124" s="67"/>
      <c r="M124" s="302"/>
      <c r="N124" s="303"/>
      <c r="P124" s="213"/>
      <c r="AA124" s="40"/>
    </row>
    <row r="125" spans="2:27" ht="20.25" customHeight="1">
      <c r="B125" s="74" t="s">
        <v>120</v>
      </c>
      <c r="C125" s="257">
        <v>2501</v>
      </c>
      <c r="D125" s="75">
        <v>5.409114675336868E-2</v>
      </c>
      <c r="E125" s="75">
        <v>0.41860908110798428</v>
      </c>
      <c r="F125" s="75">
        <v>0.16368556103861534</v>
      </c>
      <c r="G125" s="76">
        <v>14.010399999999999</v>
      </c>
      <c r="H125" s="77">
        <v>0.46217099587373739</v>
      </c>
      <c r="I125" s="77">
        <v>14.388923671535691</v>
      </c>
      <c r="J125" s="78">
        <v>1.8471560484640903</v>
      </c>
      <c r="K125" s="67"/>
      <c r="M125" s="302"/>
      <c r="N125" s="303"/>
      <c r="P125" s="213"/>
      <c r="AA125" s="40"/>
    </row>
    <row r="126" spans="2:27" ht="20.25" customHeight="1">
      <c r="B126" s="74" t="s">
        <v>120</v>
      </c>
      <c r="C126" s="257">
        <v>2502</v>
      </c>
      <c r="D126" s="75">
        <v>5.7727427445744481E-2</v>
      </c>
      <c r="E126" s="75">
        <v>0.414950574312556</v>
      </c>
      <c r="F126" s="75">
        <v>0.15837449114862565</v>
      </c>
      <c r="G126" s="76">
        <v>14.811500000000001</v>
      </c>
      <c r="H126" s="77">
        <v>0.27784998447127307</v>
      </c>
      <c r="I126" s="77">
        <v>17.669200864339846</v>
      </c>
      <c r="J126" s="78">
        <v>1.8367679300122917</v>
      </c>
      <c r="K126" s="67" t="s">
        <v>68</v>
      </c>
    </row>
    <row r="127" spans="2:27" ht="20.25" customHeight="1">
      <c r="B127" s="74" t="s">
        <v>122</v>
      </c>
      <c r="C127" s="257">
        <v>2401</v>
      </c>
      <c r="D127" s="75">
        <v>3.8589477769231023E-2</v>
      </c>
      <c r="E127" s="75">
        <v>0.47656771807005538</v>
      </c>
      <c r="F127" s="75">
        <v>0.15761297730673685</v>
      </c>
      <c r="G127" s="76">
        <v>17.43075</v>
      </c>
      <c r="H127" s="77">
        <v>1.7793074478563731</v>
      </c>
      <c r="I127" s="77">
        <v>27.495109008429225</v>
      </c>
      <c r="J127" s="78">
        <v>1.6352766781906241</v>
      </c>
      <c r="K127" s="67"/>
    </row>
    <row r="128" spans="2:27" ht="20.25" customHeight="1">
      <c r="B128" s="74" t="s">
        <v>122</v>
      </c>
      <c r="C128" s="257">
        <v>2402</v>
      </c>
      <c r="D128" s="75">
        <v>0.22359367564757957</v>
      </c>
      <c r="E128" s="75">
        <v>0.32097761884038362</v>
      </c>
      <c r="F128" s="75">
        <v>0.16080393439717217</v>
      </c>
      <c r="G128" s="76">
        <v>33.243000000000002</v>
      </c>
      <c r="H128" s="77">
        <v>0.37307730991768162</v>
      </c>
      <c r="I128" s="77">
        <v>7.5985950060784955</v>
      </c>
      <c r="J128" s="78">
        <v>1.7862886439078871</v>
      </c>
      <c r="K128" s="67"/>
    </row>
    <row r="129" spans="2:11" ht="20.25" customHeight="1">
      <c r="B129" s="74" t="s">
        <v>122</v>
      </c>
      <c r="C129" s="257">
        <v>2403</v>
      </c>
      <c r="D129" s="75">
        <v>3.4082064676305181E-2</v>
      </c>
      <c r="E129" s="75">
        <v>0.37036583810917778</v>
      </c>
      <c r="F129" s="75">
        <v>0.17105645733469438</v>
      </c>
      <c r="G129" s="76">
        <v>13.775333333333334</v>
      </c>
      <c r="H129" s="77">
        <v>0.20555038057492375</v>
      </c>
      <c r="I129" s="77">
        <v>7.8269730853295192</v>
      </c>
      <c r="J129" s="78">
        <v>1.8280965359136245</v>
      </c>
      <c r="K129" s="67"/>
    </row>
    <row r="130" spans="2:11" ht="20.25" customHeight="1">
      <c r="B130" s="74" t="s">
        <v>122</v>
      </c>
      <c r="C130" s="257">
        <v>2404</v>
      </c>
      <c r="D130" s="75">
        <v>2.8345159816224694E-2</v>
      </c>
      <c r="E130" s="75">
        <v>0.36652827500609214</v>
      </c>
      <c r="F130" s="75">
        <v>0.172931774480895</v>
      </c>
      <c r="G130" s="76">
        <v>14.212571428571428</v>
      </c>
      <c r="H130" s="77">
        <v>0.23437026551137752</v>
      </c>
      <c r="I130" s="77">
        <v>8.665003530620643</v>
      </c>
      <c r="J130" s="78">
        <v>1.8273234978817137</v>
      </c>
      <c r="K130" s="67"/>
    </row>
    <row r="131" spans="2:11" ht="20.25" customHeight="1">
      <c r="B131" s="74" t="s">
        <v>122</v>
      </c>
      <c r="C131" s="257">
        <v>2405</v>
      </c>
      <c r="D131" s="75">
        <v>2.7731749189131301E-2</v>
      </c>
      <c r="E131" s="75">
        <v>0.35222584878102153</v>
      </c>
      <c r="F131" s="75">
        <v>0.16059582699892361</v>
      </c>
      <c r="G131" s="76">
        <v>13.314500000000001</v>
      </c>
      <c r="H131" s="77">
        <v>0.24538016896072706</v>
      </c>
      <c r="I131" s="77">
        <v>7.3430931159142947</v>
      </c>
      <c r="J131" s="78">
        <v>1.8305584789679905</v>
      </c>
      <c r="K131" s="67"/>
    </row>
    <row r="132" spans="2:11" ht="20.25" customHeight="1">
      <c r="B132" s="74" t="s">
        <v>122</v>
      </c>
      <c r="C132" s="257">
        <v>2406</v>
      </c>
      <c r="D132" s="75">
        <v>2.5489062096624625E-2</v>
      </c>
      <c r="E132" s="75">
        <v>0.34131648493155498</v>
      </c>
      <c r="F132" s="75">
        <v>0.14897935942357063</v>
      </c>
      <c r="G132" s="76">
        <v>14.1922</v>
      </c>
      <c r="H132" s="77">
        <v>0.26954426130159781</v>
      </c>
      <c r="I132" s="77">
        <v>7.3450811204685404</v>
      </c>
      <c r="J132" s="78">
        <v>1.801306060073018</v>
      </c>
      <c r="K132" s="67"/>
    </row>
    <row r="133" spans="2:11" ht="20.25" customHeight="1">
      <c r="B133" s="74" t="s">
        <v>122</v>
      </c>
      <c r="C133" s="257">
        <v>2407</v>
      </c>
      <c r="D133" s="75">
        <v>2.3693366706341167E-2</v>
      </c>
      <c r="E133" s="75">
        <v>0.34951172343626491</v>
      </c>
      <c r="F133" s="75">
        <v>0.14935302133725786</v>
      </c>
      <c r="G133" s="76">
        <v>15.2216</v>
      </c>
      <c r="H133" s="77">
        <v>0.30579492502742422</v>
      </c>
      <c r="I133" s="77">
        <v>6.088098961909628</v>
      </c>
      <c r="J133" s="78">
        <v>1.7386077293805735</v>
      </c>
      <c r="K133" s="67"/>
    </row>
    <row r="134" spans="2:11" ht="20.25" customHeight="1">
      <c r="B134" s="74" t="s">
        <v>122</v>
      </c>
      <c r="C134" s="257">
        <v>2408</v>
      </c>
      <c r="D134" s="75">
        <v>2.8956711954216108E-2</v>
      </c>
      <c r="E134" s="75">
        <v>0.37266594505336836</v>
      </c>
      <c r="F134" s="75">
        <v>0.15444048022099602</v>
      </c>
      <c r="G134" s="76">
        <v>16.944000000000003</v>
      </c>
      <c r="H134" s="77">
        <v>0.61776192088398407</v>
      </c>
      <c r="I134" s="77">
        <v>5.800935110739851</v>
      </c>
      <c r="J134" s="78">
        <v>1.6865731531167063</v>
      </c>
      <c r="K134" s="67"/>
    </row>
    <row r="135" spans="2:11" ht="20.25" customHeight="1">
      <c r="B135" s="74" t="s">
        <v>122</v>
      </c>
      <c r="C135" s="257">
        <v>2409</v>
      </c>
      <c r="D135" s="75">
        <v>2.7150529958903748E-2</v>
      </c>
      <c r="E135" s="75">
        <v>0.36598104530859737</v>
      </c>
      <c r="F135" s="75">
        <v>0.17234122236326216</v>
      </c>
      <c r="G135" s="76">
        <v>15.3546</v>
      </c>
      <c r="H135" s="77">
        <v>0.40599614883653101</v>
      </c>
      <c r="I135" s="77">
        <v>7.5896422925359683</v>
      </c>
      <c r="J135" s="78">
        <v>1.7704882152338435</v>
      </c>
      <c r="K135" s="67"/>
    </row>
    <row r="136" spans="2:11" ht="20.25" customHeight="1">
      <c r="B136" s="74" t="s">
        <v>122</v>
      </c>
      <c r="C136" s="257">
        <v>2410</v>
      </c>
      <c r="D136" s="75">
        <v>2.7852977812780913E-2</v>
      </c>
      <c r="E136" s="75">
        <v>0.38602011120635921</v>
      </c>
      <c r="F136" s="75">
        <v>0.19370063887406178</v>
      </c>
      <c r="G136" s="76">
        <v>14.513</v>
      </c>
      <c r="H136" s="77">
        <v>0.37185113919976959</v>
      </c>
      <c r="I136" s="77">
        <v>11.273850447556651</v>
      </c>
      <c r="J136" s="78">
        <v>1.8287873740682854</v>
      </c>
      <c r="K136" s="67"/>
    </row>
    <row r="137" spans="2:11" ht="20.25" customHeight="1">
      <c r="B137" s="74" t="s">
        <v>122</v>
      </c>
      <c r="C137" s="257">
        <v>2411</v>
      </c>
      <c r="D137" s="75">
        <v>2.5732363567701776E-2</v>
      </c>
      <c r="E137" s="75">
        <v>0.38771222914339204</v>
      </c>
      <c r="F137" s="75">
        <v>0.1962285055188849</v>
      </c>
      <c r="G137" s="76">
        <v>14.58175</v>
      </c>
      <c r="H137" s="77">
        <v>0.60213315706442694</v>
      </c>
      <c r="I137" s="77">
        <v>9.3464446713222706</v>
      </c>
      <c r="J137" s="78">
        <v>1.8328040791707167</v>
      </c>
      <c r="K137" s="67"/>
    </row>
    <row r="138" spans="2:11" ht="20.25" customHeight="1">
      <c r="B138" s="74" t="s">
        <v>122</v>
      </c>
      <c r="C138" s="257">
        <v>2412</v>
      </c>
      <c r="D138" s="75">
        <v>2.884777659372088E-2</v>
      </c>
      <c r="E138" s="75">
        <v>0.39292383899655725</v>
      </c>
      <c r="F138" s="75">
        <v>0.18835173644853104</v>
      </c>
      <c r="G138" s="76">
        <v>15.000499999999999</v>
      </c>
      <c r="H138" s="77">
        <v>0.92526483090905887</v>
      </c>
      <c r="I138" s="77">
        <v>12.656013730608258</v>
      </c>
      <c r="J138" s="78">
        <v>1.8381940939078392</v>
      </c>
      <c r="K138" s="67"/>
    </row>
    <row r="139" spans="2:11" ht="20.25" customHeight="1">
      <c r="B139" s="74" t="s">
        <v>122</v>
      </c>
      <c r="C139" s="257">
        <v>2501</v>
      </c>
      <c r="D139" s="75">
        <v>3.4335372787108617E-2</v>
      </c>
      <c r="E139" s="75">
        <v>0.38510291455354195</v>
      </c>
      <c r="F139" s="75">
        <v>0.1850176918853087</v>
      </c>
      <c r="G139" s="76">
        <v>13.792250000000001</v>
      </c>
      <c r="H139" s="77">
        <v>0.51777339147008028</v>
      </c>
      <c r="I139" s="77">
        <v>12.452450064855432</v>
      </c>
      <c r="J139" s="78">
        <v>1.8529705045871412</v>
      </c>
      <c r="K139" s="67"/>
    </row>
    <row r="140" spans="2:11" ht="20.25" customHeight="1">
      <c r="B140" s="74" t="s">
        <v>122</v>
      </c>
      <c r="C140" s="257">
        <v>2502</v>
      </c>
      <c r="D140" s="75">
        <v>3.786554243042943E-2</v>
      </c>
      <c r="E140" s="75">
        <v>0.39129337543366183</v>
      </c>
      <c r="F140" s="75">
        <v>0.18301486325979596</v>
      </c>
      <c r="G140" s="76">
        <v>13.2515</v>
      </c>
      <c r="H140" s="77">
        <v>0.89304585195085862</v>
      </c>
      <c r="I140" s="77">
        <v>12.788416599936296</v>
      </c>
      <c r="J140" s="78">
        <v>1.8520346033184008</v>
      </c>
      <c r="K140" s="67" t="s">
        <v>66</v>
      </c>
    </row>
    <row r="141" spans="2:11" ht="20.25" customHeight="1">
      <c r="B141" s="74" t="s">
        <v>119</v>
      </c>
      <c r="C141" s="257">
        <v>2401</v>
      </c>
      <c r="D141" s="75">
        <v>5.4515235835271826E-2</v>
      </c>
      <c r="E141" s="75">
        <v>0.48920723466938004</v>
      </c>
      <c r="F141" s="75">
        <v>0.15797927453864521</v>
      </c>
      <c r="G141" s="76">
        <v>16.988636363636367</v>
      </c>
      <c r="H141" s="77">
        <v>2.3487545665086231</v>
      </c>
      <c r="I141" s="77">
        <v>49.433624642724425</v>
      </c>
      <c r="J141" s="78">
        <v>1.782655306917881</v>
      </c>
      <c r="K141" s="67"/>
    </row>
    <row r="142" spans="2:11" ht="20.25" customHeight="1">
      <c r="B142" s="74" t="s">
        <v>119</v>
      </c>
      <c r="C142" s="257">
        <v>2402</v>
      </c>
      <c r="D142" s="75">
        <v>7.4390527973370299E-2</v>
      </c>
      <c r="E142" s="75">
        <v>0.36092417963206003</v>
      </c>
      <c r="F142" s="75">
        <v>0.13851015094682928</v>
      </c>
      <c r="G142" s="76">
        <v>12.706785714285713</v>
      </c>
      <c r="H142" s="77">
        <v>0.19598450063614836</v>
      </c>
      <c r="I142" s="77">
        <v>14.555909624595262</v>
      </c>
      <c r="J142" s="78">
        <v>2.060232589240949</v>
      </c>
      <c r="K142" s="67"/>
    </row>
    <row r="143" spans="2:11" ht="20.25" customHeight="1">
      <c r="B143" s="74" t="s">
        <v>119</v>
      </c>
      <c r="C143" s="257">
        <v>2403</v>
      </c>
      <c r="D143" s="75">
        <v>2.7551761650032834E-2</v>
      </c>
      <c r="E143" s="75">
        <v>0.34231034407935163</v>
      </c>
      <c r="F143" s="75">
        <v>0.1504230652901811</v>
      </c>
      <c r="G143" s="76">
        <v>12.101857142857142</v>
      </c>
      <c r="H143" s="77">
        <v>0.21008495858074472</v>
      </c>
      <c r="I143" s="77">
        <v>16.745335661342871</v>
      </c>
      <c r="J143" s="78">
        <v>2.1552256782031685</v>
      </c>
      <c r="K143" s="67"/>
    </row>
    <row r="144" spans="2:11" ht="20.25" customHeight="1">
      <c r="B144" s="74" t="s">
        <v>119</v>
      </c>
      <c r="C144" s="257">
        <v>2404</v>
      </c>
      <c r="D144" s="75">
        <v>2.2651287326264938E-2</v>
      </c>
      <c r="E144" s="75">
        <v>0.33164119419187332</v>
      </c>
      <c r="F144" s="75">
        <v>0.15229046778901748</v>
      </c>
      <c r="G144" s="76">
        <v>11.82676923076923</v>
      </c>
      <c r="H144" s="77">
        <v>5.1619282632973551E-2</v>
      </c>
      <c r="I144" s="77">
        <v>14.746814006935812</v>
      </c>
      <c r="J144" s="78">
        <v>2.1708052661560755</v>
      </c>
      <c r="K144" s="67"/>
    </row>
    <row r="145" spans="2:11" ht="20.25" customHeight="1">
      <c r="B145" s="74" t="s">
        <v>119</v>
      </c>
      <c r="C145" s="257">
        <v>2405</v>
      </c>
      <c r="D145" s="75">
        <v>2.5458772991765525E-2</v>
      </c>
      <c r="E145" s="75">
        <v>0.3335413646128389</v>
      </c>
      <c r="F145" s="75">
        <v>0.14104042881204878</v>
      </c>
      <c r="G145" s="76">
        <v>12.889333333333335</v>
      </c>
      <c r="H145" s="77">
        <v>5.513083547489063E-2</v>
      </c>
      <c r="I145" s="77">
        <v>15.811523614198633</v>
      </c>
      <c r="J145" s="78">
        <v>2.1177614090214316</v>
      </c>
      <c r="K145" s="67"/>
    </row>
    <row r="146" spans="2:11" ht="20.25" customHeight="1">
      <c r="B146" s="74" t="s">
        <v>119</v>
      </c>
      <c r="C146" s="257">
        <v>2406</v>
      </c>
      <c r="D146" s="75">
        <v>2.6874808473867248E-2</v>
      </c>
      <c r="E146" s="75">
        <v>0.33413662192499993</v>
      </c>
      <c r="F146" s="75">
        <v>0.12870946063788422</v>
      </c>
      <c r="G146" s="76">
        <v>14.100363636363637</v>
      </c>
      <c r="H146" s="77">
        <v>2.7725048540851897E-2</v>
      </c>
      <c r="I146" s="77">
        <v>16.365933065144045</v>
      </c>
      <c r="J146" s="78">
        <v>1.9648613297356181</v>
      </c>
      <c r="K146" s="67"/>
    </row>
    <row r="147" spans="2:11" ht="20.25" customHeight="1">
      <c r="B147" s="74" t="s">
        <v>119</v>
      </c>
      <c r="C147" s="257">
        <v>2407</v>
      </c>
      <c r="D147" s="75">
        <v>3.1092094031484153E-2</v>
      </c>
      <c r="E147" s="75">
        <v>0.34137858284115707</v>
      </c>
      <c r="F147" s="75">
        <v>0.13213633843776787</v>
      </c>
      <c r="G147" s="76">
        <v>15.206909090909091</v>
      </c>
      <c r="H147" s="77">
        <v>5.0040155708587788E-2</v>
      </c>
      <c r="I147" s="77">
        <v>17.457948868877917</v>
      </c>
      <c r="J147" s="78">
        <v>1.8570136870169873</v>
      </c>
      <c r="K147" s="67"/>
    </row>
    <row r="148" spans="2:11" ht="20.25" customHeight="1">
      <c r="B148" s="74" t="s">
        <v>119</v>
      </c>
      <c r="C148" s="257">
        <v>2408</v>
      </c>
      <c r="D148" s="75">
        <v>3.451594699251264E-2</v>
      </c>
      <c r="E148" s="75">
        <v>0.3499628699511339</v>
      </c>
      <c r="F148" s="75">
        <v>0.12814229684230716</v>
      </c>
      <c r="G148" s="76">
        <v>16.242700000000003</v>
      </c>
      <c r="H148" s="77">
        <v>3.6900258257527498E-2</v>
      </c>
      <c r="I148" s="77">
        <v>17.564522930583088</v>
      </c>
      <c r="J148" s="78">
        <v>1.8366955303369001</v>
      </c>
      <c r="K148" s="67"/>
    </row>
    <row r="149" spans="2:11" ht="20.25" customHeight="1">
      <c r="B149" s="74" t="s">
        <v>119</v>
      </c>
      <c r="C149" s="257">
        <v>2409</v>
      </c>
      <c r="D149" s="75">
        <v>2.9533607283307253E-2</v>
      </c>
      <c r="E149" s="75">
        <v>0.35223630569295467</v>
      </c>
      <c r="F149" s="75">
        <v>0.13629026994185223</v>
      </c>
      <c r="G149" s="76">
        <v>14.351285714285712</v>
      </c>
      <c r="H149" s="77">
        <v>4.236728811093133E-2</v>
      </c>
      <c r="I149" s="77">
        <v>18.482729438393793</v>
      </c>
      <c r="J149" s="78">
        <v>1.9194515667513752</v>
      </c>
      <c r="K149" s="67"/>
    </row>
    <row r="150" spans="2:11" ht="20.25" customHeight="1">
      <c r="B150" s="74" t="s">
        <v>119</v>
      </c>
      <c r="C150" s="257">
        <v>2410</v>
      </c>
      <c r="D150" s="75">
        <v>3.6448804880356032E-2</v>
      </c>
      <c r="E150" s="75">
        <v>0.34499095820510645</v>
      </c>
      <c r="F150" s="75">
        <v>0.15461608147754441</v>
      </c>
      <c r="G150" s="76">
        <v>13.609833333333334</v>
      </c>
      <c r="H150" s="77">
        <v>0.1632447315750846</v>
      </c>
      <c r="I150" s="77">
        <v>21.07023071115556</v>
      </c>
      <c r="J150" s="78">
        <v>2.0395804130777346</v>
      </c>
      <c r="K150" s="67"/>
    </row>
    <row r="151" spans="2:11" ht="20.25" customHeight="1">
      <c r="B151" s="74" t="s">
        <v>119</v>
      </c>
      <c r="C151" s="257">
        <v>2411</v>
      </c>
      <c r="D151" s="75">
        <v>3.0147993977788081E-2</v>
      </c>
      <c r="E151" s="75">
        <v>0.37113293026770117</v>
      </c>
      <c r="F151" s="75">
        <v>0.15129601315086155</v>
      </c>
      <c r="G151" s="76">
        <v>13.880285714285716</v>
      </c>
      <c r="H151" s="77">
        <v>0.20068962346283359</v>
      </c>
      <c r="I151" s="77">
        <v>22.270557469345786</v>
      </c>
      <c r="J151" s="78">
        <v>1.992469650318432</v>
      </c>
      <c r="K151" s="67"/>
    </row>
    <row r="152" spans="2:11" ht="20.25" customHeight="1">
      <c r="B152" s="74" t="s">
        <v>119</v>
      </c>
      <c r="C152" s="257">
        <v>2412</v>
      </c>
      <c r="D152" s="75">
        <v>3.0270358516252996E-2</v>
      </c>
      <c r="E152" s="75">
        <v>0.41226180021422237</v>
      </c>
      <c r="F152" s="75">
        <v>0.14833659258678694</v>
      </c>
      <c r="G152" s="76">
        <v>14.753625000000003</v>
      </c>
      <c r="H152" s="77">
        <v>0.20584210107774756</v>
      </c>
      <c r="I152" s="77">
        <v>30.10245308545845</v>
      </c>
      <c r="J152" s="78">
        <v>1.9357490957258094</v>
      </c>
      <c r="K152" s="67"/>
    </row>
    <row r="153" spans="2:11" ht="20.25" customHeight="1">
      <c r="B153" s="74" t="s">
        <v>119</v>
      </c>
      <c r="C153" s="257">
        <v>2501</v>
      </c>
      <c r="D153" s="75">
        <v>3.787316360485822E-2</v>
      </c>
      <c r="E153" s="75">
        <v>0.41313250273987978</v>
      </c>
      <c r="F153" s="75">
        <v>0.1749560063020271</v>
      </c>
      <c r="G153" s="76">
        <v>16.919799999999999</v>
      </c>
      <c r="H153" s="77">
        <v>0.30090713614599257</v>
      </c>
      <c r="I153" s="77">
        <v>49.516418589509833</v>
      </c>
      <c r="J153" s="78">
        <v>1.8395074770792919</v>
      </c>
      <c r="K153" s="67"/>
    </row>
    <row r="154" spans="2:11" ht="20.25" customHeight="1">
      <c r="B154" s="74" t="s">
        <v>119</v>
      </c>
      <c r="C154" s="257">
        <v>2502</v>
      </c>
      <c r="D154" s="75">
        <v>3.2738292099362909E-2</v>
      </c>
      <c r="E154" s="75">
        <v>0.42361139071663423</v>
      </c>
      <c r="F154" s="75">
        <v>0.17560348903719028</v>
      </c>
      <c r="G154" s="76">
        <v>17.882750000000001</v>
      </c>
      <c r="H154" s="77">
        <v>0.27446979725773796</v>
      </c>
      <c r="I154" s="77">
        <v>49.044321897492054</v>
      </c>
      <c r="J154" s="78">
        <v>1.8058744145169137</v>
      </c>
      <c r="K154" s="67" t="s">
        <v>69</v>
      </c>
    </row>
    <row r="155" spans="2:11" ht="20.25" customHeight="1">
      <c r="B155" s="73" t="s">
        <v>126</v>
      </c>
      <c r="C155" s="72"/>
      <c r="D155" s="73"/>
      <c r="E155" s="73"/>
      <c r="F155" s="73"/>
      <c r="G155" s="73"/>
      <c r="H155" s="73"/>
      <c r="I155" s="73"/>
      <c r="J155" s="73"/>
      <c r="K155" s="72"/>
    </row>
    <row r="156" spans="2:11" ht="20.25" customHeight="1">
      <c r="B156" s="210" t="str">
        <f>C74</f>
        <v>11</v>
      </c>
      <c r="C156" s="54"/>
      <c r="D156" s="65">
        <f>(SUMIFS(D$85:D$154,$B$85:$B$154,$B156,$C$85:$C$154,MAX($C$85:$C$154))/SUMIFS(D$85:D$154,$B$85:$B$154,$B156,$C$85:$C$154,MAX($C$85:$C$154)-1))-1</f>
        <v>0.40734419335411576</v>
      </c>
      <c r="E156" s="65">
        <f t="shared" ref="E156:J160" si="0">(SUMIFS(E$85:E$154,$B$85:$B$154,$B156,$C$85:$C$154,MAX($C$85:$C$154))/SUMIFS(E$85:E$154,$B$85:$B$154,$B156,$C$85:$C$154,MAX($C$85:$C$154)-1))-1</f>
        <v>8.4513087462423364E-4</v>
      </c>
      <c r="F156" s="65">
        <f t="shared" si="0"/>
        <v>1.3882945937297109E-2</v>
      </c>
      <c r="G156" s="65">
        <f t="shared" si="0"/>
        <v>6.615389749065681E-2</v>
      </c>
      <c r="H156" s="65">
        <f t="shared" si="0"/>
        <v>0.38490532832739488</v>
      </c>
      <c r="I156" s="65">
        <f t="shared" si="0"/>
        <v>0.2643514070955395</v>
      </c>
      <c r="J156" s="65">
        <f t="shared" si="0"/>
        <v>-4.8129649901302529E-2</v>
      </c>
      <c r="K156" s="55"/>
    </row>
    <row r="157" spans="2:11" ht="20.25" customHeight="1">
      <c r="B157" s="42" t="str">
        <f>D74</f>
        <v>28</v>
      </c>
      <c r="C157" s="54"/>
      <c r="D157" s="65">
        <f t="shared" ref="D157:D160" si="1">(SUMIFS(D$85:D$154,$B$85:$B$154,$B157,$C$85:$C$154,MAX($C$85:$C$154))/SUMIFS(D$85:D$154,$B$85:$B$154,$B157,$C$85:$C$154,MAX($C$85:$C$154)-1))-1</f>
        <v>-0.23258119872926097</v>
      </c>
      <c r="E157" s="65">
        <f t="shared" si="0"/>
        <v>1.2538593109115315E-2</v>
      </c>
      <c r="F157" s="65">
        <f t="shared" si="0"/>
        <v>1.8083551915137219E-2</v>
      </c>
      <c r="G157" s="65">
        <f t="shared" si="0"/>
        <v>-1.1762583438571284E-2</v>
      </c>
      <c r="H157" s="65">
        <f t="shared" si="0"/>
        <v>-0.95241595228704001</v>
      </c>
      <c r="I157" s="65">
        <f t="shared" si="0"/>
        <v>-0.29220385853145936</v>
      </c>
      <c r="J157" s="65">
        <f t="shared" si="0"/>
        <v>-1.2286569018250981E-2</v>
      </c>
      <c r="K157" s="55"/>
    </row>
    <row r="158" spans="2:11" ht="20.25" customHeight="1">
      <c r="B158" s="42" t="str">
        <f>E74</f>
        <v>26</v>
      </c>
      <c r="C158" s="54"/>
      <c r="D158" s="65">
        <f t="shared" si="1"/>
        <v>6.7225061967268074E-2</v>
      </c>
      <c r="E158" s="65">
        <f t="shared" si="0"/>
        <v>-8.7396737446422401E-3</v>
      </c>
      <c r="F158" s="65">
        <f t="shared" si="0"/>
        <v>-3.2446783065592122E-2</v>
      </c>
      <c r="G158" s="65">
        <f t="shared" si="0"/>
        <v>5.7178952777936498E-2</v>
      </c>
      <c r="H158" s="65">
        <f t="shared" si="0"/>
        <v>-0.39881561813286059</v>
      </c>
      <c r="I158" s="65">
        <f>(SUMIFS(I$85:I$154,$B$85:$B$154,$B158,$C$85:$C$154,MAX($C$85:$C$154))/SUMIFS(I$85:I$154,$B$85:$B$154,$B158,$C$85:$C$154,MAX($C$85:$C$154)-1))-1</f>
        <v>0.22797238123468766</v>
      </c>
      <c r="J158" s="65">
        <f t="shared" si="0"/>
        <v>-5.6238445368145262E-3</v>
      </c>
      <c r="K158" s="55"/>
    </row>
    <row r="159" spans="2:11" ht="20.25" customHeight="1">
      <c r="B159" s="42" t="str">
        <f>F74</f>
        <v>67-1</v>
      </c>
      <c r="C159" s="54"/>
      <c r="D159" s="65">
        <f t="shared" si="1"/>
        <v>0.10281436771370167</v>
      </c>
      <c r="E159" s="65">
        <f t="shared" si="0"/>
        <v>1.6074822199921845E-2</v>
      </c>
      <c r="F159" s="65">
        <f t="shared" si="0"/>
        <v>-1.0825065457817251E-2</v>
      </c>
      <c r="G159" s="65">
        <f t="shared" si="0"/>
        <v>-3.9206800920807083E-2</v>
      </c>
      <c r="H159" s="65">
        <f t="shared" si="0"/>
        <v>0.72478127818675975</v>
      </c>
      <c r="I159" s="65">
        <f t="shared" si="0"/>
        <v>2.697995441307266E-2</v>
      </c>
      <c r="J159" s="65">
        <f>(SUMIFS(J$85:J$154,$B$85:$B$154,$B159,$C$85:$C$154,MAX($C$85:$C$154))/SUMIFS(J$85:J$154,$B$85:$B$154,$B159,$C$85:$C$154,MAX($C$85:$C$154)-1))-1</f>
        <v>-5.0508157923911945E-4</v>
      </c>
      <c r="K159" s="55"/>
    </row>
    <row r="160" spans="2:11" ht="20.25" customHeight="1">
      <c r="B160" s="42" t="str">
        <f>G74</f>
        <v>24-1</v>
      </c>
      <c r="C160" s="54"/>
      <c r="D160" s="65">
        <f t="shared" si="1"/>
        <v>-0.13558073888595434</v>
      </c>
      <c r="E160" s="65">
        <f t="shared" si="0"/>
        <v>2.5364472432594543E-2</v>
      </c>
      <c r="F160" s="65">
        <f t="shared" si="0"/>
        <v>3.7008317053455198E-3</v>
      </c>
      <c r="G160" s="65">
        <f t="shared" si="0"/>
        <v>5.6912611260180546E-2</v>
      </c>
      <c r="H160" s="65">
        <f t="shared" si="0"/>
        <v>-8.7858796660202465E-2</v>
      </c>
      <c r="I160" s="65">
        <f t="shared" si="0"/>
        <v>-9.534144541661016E-3</v>
      </c>
      <c r="J160" s="65">
        <f t="shared" si="0"/>
        <v>-1.828373245635273E-2</v>
      </c>
      <c r="K160" s="55"/>
    </row>
    <row r="161" spans="2:9" ht="20.25" customHeight="1" thickBot="1"/>
    <row r="162" spans="2:9" ht="17.25" thickTop="1">
      <c r="B162" s="25" t="s">
        <v>50</v>
      </c>
      <c r="C162" s="25"/>
      <c r="D162" s="25"/>
      <c r="E162" s="25"/>
      <c r="F162" s="158" t="s">
        <v>76</v>
      </c>
      <c r="G162" s="43"/>
      <c r="H162" s="25"/>
      <c r="I162" s="25"/>
    </row>
    <row r="163" spans="2:9">
      <c r="B163" s="26" t="s">
        <v>33</v>
      </c>
      <c r="C163" s="26" t="s">
        <v>51</v>
      </c>
      <c r="D163" s="26"/>
      <c r="E163" s="26"/>
      <c r="F163" s="79" t="s">
        <v>77</v>
      </c>
      <c r="G163" s="44"/>
      <c r="H163" s="46" t="s">
        <v>80</v>
      </c>
      <c r="I163" s="46"/>
    </row>
    <row r="164" spans="2:9">
      <c r="B164" s="26" t="s">
        <v>34</v>
      </c>
      <c r="C164" s="26" t="s">
        <v>52</v>
      </c>
      <c r="D164" s="26"/>
      <c r="E164" s="26"/>
      <c r="F164" s="79" t="s">
        <v>78</v>
      </c>
      <c r="G164" s="44"/>
      <c r="H164" s="46" t="s">
        <v>81</v>
      </c>
      <c r="I164" s="46"/>
    </row>
    <row r="165" spans="2:9">
      <c r="B165" s="26" t="s">
        <v>4</v>
      </c>
      <c r="C165" s="26" t="s">
        <v>53</v>
      </c>
      <c r="D165" s="26"/>
      <c r="E165" s="26"/>
      <c r="F165" s="79" t="s">
        <v>79</v>
      </c>
      <c r="G165" s="44"/>
      <c r="H165" s="46" t="s">
        <v>82</v>
      </c>
      <c r="I165" s="46"/>
    </row>
    <row r="166" spans="2:9">
      <c r="B166" s="26" t="s">
        <v>5</v>
      </c>
      <c r="C166" s="26" t="s">
        <v>54</v>
      </c>
      <c r="D166" s="26"/>
      <c r="E166" s="26"/>
      <c r="F166" s="79" t="s">
        <v>86</v>
      </c>
      <c r="G166" s="44"/>
      <c r="H166" s="46" t="s">
        <v>83</v>
      </c>
      <c r="I166" s="46"/>
    </row>
    <row r="167" spans="2:9">
      <c r="B167" s="26" t="s">
        <v>55</v>
      </c>
      <c r="C167" s="26" t="s">
        <v>56</v>
      </c>
      <c r="D167" s="26"/>
      <c r="E167" s="26"/>
      <c r="F167" s="79" t="s">
        <v>87</v>
      </c>
      <c r="G167" s="44"/>
      <c r="H167" s="46" t="s">
        <v>84</v>
      </c>
      <c r="I167" s="46"/>
    </row>
    <row r="168" spans="2:9" ht="17.25" thickBot="1">
      <c r="B168" s="27" t="s">
        <v>57</v>
      </c>
      <c r="C168" s="27" t="s">
        <v>58</v>
      </c>
      <c r="D168" s="27"/>
      <c r="E168" s="27"/>
      <c r="F168" s="80" t="s">
        <v>88</v>
      </c>
      <c r="G168" s="45"/>
      <c r="H168" s="47" t="s">
        <v>85</v>
      </c>
      <c r="I168" s="47"/>
    </row>
    <row r="169" spans="2:9" ht="17.25" thickTop="1"/>
    <row r="170" spans="2:9" ht="6.75" customHeight="1"/>
  </sheetData>
  <mergeCells count="3">
    <mergeCell ref="O9:P9"/>
    <mergeCell ref="C4:D4"/>
    <mergeCell ref="C5:D5"/>
  </mergeCells>
  <phoneticPr fontId="3" type="noConversion"/>
  <conditionalFormatting sqref="B85:K88 B93:K102 B107:K154">
    <cfRule type="expression" dxfId="58" priority="21">
      <formula>$B85&lt;&gt;$B86</formula>
    </cfRule>
  </conditionalFormatting>
  <conditionalFormatting sqref="B89:K92">
    <cfRule type="expression" dxfId="57" priority="1">
      <formula>$B89&lt;&gt;$B95</formula>
    </cfRule>
  </conditionalFormatting>
  <conditionalFormatting sqref="B103:K106">
    <cfRule type="expression" dxfId="56" priority="86">
      <formula>$B103&lt;&gt;$B109</formula>
    </cfRule>
  </conditionalFormatting>
  <conditionalFormatting sqref="C75:K75">
    <cfRule type="containsText" dxfId="55" priority="22" operator="containsText" text="F">
      <formula>NOT(ISERROR(SEARCH("F",C75)))</formula>
    </cfRule>
    <cfRule type="containsText" dxfId="54" priority="23" operator="containsText" text="D">
      <formula>NOT(ISERROR(SEARCH("D",C75)))</formula>
    </cfRule>
    <cfRule type="containsText" dxfId="53" priority="24" operator="containsText" text="S">
      <formula>NOT(ISERROR(SEARCH("S",C75)))</formula>
    </cfRule>
    <cfRule type="containsText" dxfId="52" priority="25" operator="containsText" text="A">
      <formula>NOT(ISERROR(SEARCH("A",C75)))</formula>
    </cfRule>
  </conditionalFormatting>
  <conditionalFormatting sqref="D62:K62 D64:K65 D66:D71 D72:K73 D82:K82 D155:K155 K156:K160">
    <cfRule type="containsText" dxfId="51" priority="80" operator="containsText" text="악화">
      <formula>NOT(ISERROR(SEARCH("악화",D62)))</formula>
    </cfRule>
  </conditionalFormatting>
  <conditionalFormatting sqref="D62:K62 D64:K65 D72:K73 D82:K82 D155:K155 K156:K160 D66:D71">
    <cfRule type="containsText" dxfId="50" priority="79" operator="containsText" text="개선">
      <formula>NOT(ISERROR(SEARCH("개선",D62)))</formula>
    </cfRule>
  </conditionalFormatting>
  <conditionalFormatting sqref="G4:G5">
    <cfRule type="containsText" dxfId="49" priority="30" operator="containsText" text="S">
      <formula>NOT(ISERROR(SEARCH("S",G4)))</formula>
    </cfRule>
    <cfRule type="containsText" dxfId="48" priority="31" operator="containsText" text="A">
      <formula>NOT(ISERROR(SEARCH("A",G4)))</formula>
    </cfRule>
  </conditionalFormatting>
  <conditionalFormatting sqref="G5">
    <cfRule type="containsText" dxfId="47" priority="26" operator="containsText" text="F">
      <formula>NOT(ISERROR(SEARCH("F",G5)))</formula>
    </cfRule>
    <cfRule type="containsText" dxfId="46" priority="27" operator="containsText" text="D">
      <formula>NOT(ISERROR(SEARCH("D",G5)))</formula>
    </cfRule>
  </conditionalFormatting>
  <conditionalFormatting sqref="J26">
    <cfRule type="containsText" dxfId="45" priority="12" operator="containsText" text="D">
      <formula>NOT(ISERROR(SEARCH("D",J26)))</formula>
    </cfRule>
    <cfRule type="containsText" dxfId="44" priority="13" operator="containsText" text="F">
      <formula>NOT(ISERROR(SEARCH("F",J26)))</formula>
    </cfRule>
    <cfRule type="containsText" dxfId="43" priority="14" operator="containsText" text="S">
      <formula>NOT(ISERROR(SEARCH("S",J26)))</formula>
    </cfRule>
    <cfRule type="containsText" dxfId="42" priority="15" operator="containsText" text="A">
      <formula>NOT(ISERROR(SEARCH("A",J26)))</formula>
    </cfRule>
  </conditionalFormatting>
  <conditionalFormatting sqref="K1:K25">
    <cfRule type="containsText" dxfId="41" priority="8" operator="containsText" text="D">
      <formula>NOT(ISERROR(SEARCH("D",K1)))</formula>
    </cfRule>
    <cfRule type="containsText" dxfId="40" priority="9" operator="containsText" text="F">
      <formula>NOT(ISERROR(SEARCH("F",K1)))</formula>
    </cfRule>
    <cfRule type="containsText" dxfId="39" priority="10" operator="containsText" text="S">
      <formula>NOT(ISERROR(SEARCH("S",K1)))</formula>
    </cfRule>
    <cfRule type="containsText" dxfId="38" priority="11" operator="containsText" text="A">
      <formula>NOT(ISERROR(SEARCH("A",K1)))</formula>
    </cfRule>
  </conditionalFormatting>
  <conditionalFormatting sqref="K28:K32">
    <cfRule type="containsText" dxfId="37" priority="2" operator="containsText" text="D">
      <formula>NOT(ISERROR(SEARCH("D",K28)))</formula>
    </cfRule>
    <cfRule type="containsText" dxfId="36" priority="3" operator="containsText" text="F">
      <formula>NOT(ISERROR(SEARCH("F",K28)))</formula>
    </cfRule>
    <cfRule type="containsText" dxfId="35" priority="4" operator="containsText" text="S">
      <formula>NOT(ISERROR(SEARCH("S",K28)))</formula>
    </cfRule>
    <cfRule type="containsText" dxfId="34" priority="5" operator="containsText" text="A">
      <formula>NOT(ISERROR(SEARCH("A",K28)))</formula>
    </cfRule>
  </conditionalFormatting>
  <conditionalFormatting sqref="K34:K74 K76:K1048576">
    <cfRule type="containsText" dxfId="33" priority="32" operator="containsText" text="D">
      <formula>NOT(ISERROR(SEARCH("D",K34)))</formula>
    </cfRule>
    <cfRule type="containsText" dxfId="32" priority="33" operator="containsText" text="F">
      <formula>NOT(ISERROR(SEARCH("F",K34)))</formula>
    </cfRule>
    <cfRule type="containsText" dxfId="31" priority="34" operator="containsText" text="S">
      <formula>NOT(ISERROR(SEARCH("S",K34)))</formula>
    </cfRule>
    <cfRule type="containsText" dxfId="30" priority="35" operator="containsText" text="A">
      <formula>NOT(ISERROR(SEARCH("A",K34)))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A822C38A-6F62-4C6E-AAF2-14595F43313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8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D156:J160</xm:sqref>
        </x14:conditionalFormatting>
        <x14:conditionalFormatting xmlns:xm="http://schemas.microsoft.com/office/excel/2006/main">
          <x14:cfRule type="iconSet" priority="16" id="{F73FF8D9-84EC-41A3-9C9C-E8B6312A2CD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4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2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1" customWidth="1"/>
    <col min="6" max="6" width="10.28515625" style="4" customWidth="1"/>
    <col min="7" max="7" width="9.140625" style="4"/>
    <col min="8" max="8" width="9.7109375" style="4" customWidth="1"/>
    <col min="9" max="9" width="10" style="157" bestFit="1" customWidth="1"/>
    <col min="10" max="20" width="9.28515625" style="15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89"/>
      <c r="F1" s="94"/>
      <c r="G1" s="21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"/>
    </row>
    <row r="2" spans="1:66" ht="50.25" customHeight="1">
      <c r="A2" s="10" t="s">
        <v>47</v>
      </c>
      <c r="B2" s="10"/>
      <c r="C2" s="10"/>
      <c r="D2" s="10"/>
      <c r="E2" s="90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0"/>
    </row>
    <row r="3" spans="1:66" s="17" customFormat="1" ht="21.75" customHeight="1">
      <c r="A3" s="41" t="s">
        <v>154</v>
      </c>
      <c r="B3" s="41"/>
      <c r="C3" s="19"/>
      <c r="D3" s="19"/>
      <c r="E3" s="90"/>
      <c r="F3" s="4"/>
      <c r="G3" s="4"/>
      <c r="H3" s="4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24" t="s">
        <v>38</v>
      </c>
      <c r="B4" s="124" t="s">
        <v>142</v>
      </c>
      <c r="C4" s="124" t="s">
        <v>1</v>
      </c>
      <c r="D4" s="124" t="s">
        <v>10</v>
      </c>
      <c r="E4" s="125" t="s">
        <v>141</v>
      </c>
      <c r="F4" s="111" t="s">
        <v>45</v>
      </c>
      <c r="G4" s="135" t="s">
        <v>144</v>
      </c>
      <c r="H4" s="111" t="s">
        <v>62</v>
      </c>
      <c r="I4" s="111" t="s">
        <v>3</v>
      </c>
      <c r="J4" s="110" t="s">
        <v>11</v>
      </c>
      <c r="K4" s="110" t="s">
        <v>12</v>
      </c>
      <c r="L4" s="110" t="s">
        <v>13</v>
      </c>
      <c r="M4" s="110" t="s">
        <v>15</v>
      </c>
      <c r="N4" s="211" t="s">
        <v>6</v>
      </c>
      <c r="O4" s="211" t="s">
        <v>7</v>
      </c>
      <c r="P4" s="211" t="s">
        <v>26</v>
      </c>
      <c r="Q4" s="211" t="s">
        <v>14</v>
      </c>
      <c r="R4" s="211" t="s">
        <v>46</v>
      </c>
      <c r="S4" s="136" t="s">
        <v>43</v>
      </c>
      <c r="T4" s="13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84" t="s">
        <v>39</v>
      </c>
      <c r="AQ4" s="84" t="s">
        <v>27</v>
      </c>
      <c r="AR4" s="84" t="s">
        <v>40</v>
      </c>
      <c r="AS4" s="84" t="s">
        <v>41</v>
      </c>
      <c r="AT4" s="84" t="s">
        <v>6</v>
      </c>
      <c r="AU4" s="84" t="s">
        <v>7</v>
      </c>
      <c r="AV4" s="84" t="s">
        <v>28</v>
      </c>
      <c r="AW4" s="84" t="s">
        <v>18</v>
      </c>
      <c r="AX4" s="85" t="s">
        <v>59</v>
      </c>
      <c r="AY4" s="84" t="s">
        <v>89</v>
      </c>
      <c r="AZ4" s="84" t="s">
        <v>64</v>
      </c>
      <c r="BA4" s="84" t="s">
        <v>125</v>
      </c>
      <c r="BB4" t="s">
        <v>133</v>
      </c>
      <c r="BC4" t="s">
        <v>134</v>
      </c>
      <c r="BD4" t="s">
        <v>113</v>
      </c>
      <c r="BE4" t="s">
        <v>135</v>
      </c>
      <c r="BF4" t="s">
        <v>136</v>
      </c>
      <c r="BG4" t="s">
        <v>89</v>
      </c>
      <c r="BH4" t="s">
        <v>135</v>
      </c>
      <c r="BI4" t="s">
        <v>136</v>
      </c>
      <c r="BJ4" t="s">
        <v>89</v>
      </c>
      <c r="BL4" t="s">
        <v>137</v>
      </c>
      <c r="BM4" t="s">
        <v>138</v>
      </c>
      <c r="BN4" t="s">
        <v>139</v>
      </c>
    </row>
    <row r="5" spans="1:66">
      <c r="A5" s="129" t="str">
        <f>W5</f>
        <v>세운교통</v>
      </c>
      <c r="B5" s="129" t="str">
        <f>X5</f>
        <v>11</v>
      </c>
      <c r="C5" s="130" t="str">
        <f>Y5</f>
        <v>70바3820</v>
      </c>
      <c r="D5" s="118" t="str">
        <f>Z5</f>
        <v>저상</v>
      </c>
      <c r="E5" s="114" t="str">
        <f>AZ5</f>
        <v>C</v>
      </c>
      <c r="F5" s="137">
        <f>G5/H5</f>
        <v>0.85105263157894739</v>
      </c>
      <c r="G5" s="138">
        <f>AE5</f>
        <v>1.617</v>
      </c>
      <c r="H5" s="139">
        <f>AF5</f>
        <v>1.9</v>
      </c>
      <c r="I5" s="140">
        <f>AC5</f>
        <v>2978.1750000000002</v>
      </c>
      <c r="J5" s="141">
        <f>AI5/AH5</f>
        <v>4.4979197265107081E-2</v>
      </c>
      <c r="K5" s="141">
        <f>AJ5/AH5</f>
        <v>0.45590495491493743</v>
      </c>
      <c r="L5" s="141">
        <f>AK5/AC5</f>
        <v>0.17057426108271004</v>
      </c>
      <c r="M5" s="142">
        <f>AG5</f>
        <v>19.698</v>
      </c>
      <c r="N5" s="143">
        <f>IF(AW5=0,AT5,"속도계이상")</f>
        <v>0.36899999999999999</v>
      </c>
      <c r="O5" s="143">
        <f>IF(AW5=0,AU5,"속도계이상")</f>
        <v>32.637</v>
      </c>
      <c r="P5" s="144">
        <f>AQ5/60</f>
        <v>0</v>
      </c>
      <c r="Q5" s="145">
        <f>AN5</f>
        <v>74</v>
      </c>
      <c r="R5" s="146">
        <f>AC5/(AH5-AI5-AJ5)</f>
        <v>25.687757042529956</v>
      </c>
      <c r="S5" s="131">
        <f>IF(AW5=0,AL5,"속도계이상")</f>
        <v>11</v>
      </c>
      <c r="T5" s="131">
        <f>IF(AW5=0,AM5,"속도계이상")</f>
        <v>972</v>
      </c>
      <c r="U5" t="s">
        <v>117</v>
      </c>
      <c r="V5" s="5" t="s">
        <v>118</v>
      </c>
      <c r="W5" t="s">
        <v>117</v>
      </c>
      <c r="X5" s="5" t="s">
        <v>118</v>
      </c>
      <c r="Y5" t="s">
        <v>175</v>
      </c>
      <c r="Z5" t="s">
        <v>171</v>
      </c>
      <c r="AA5" t="s">
        <v>173</v>
      </c>
      <c r="AB5">
        <v>520</v>
      </c>
      <c r="AC5" s="1">
        <v>2978.1750000000002</v>
      </c>
      <c r="AD5" s="1">
        <v>1842.192</v>
      </c>
      <c r="AE5" s="28">
        <v>1.617</v>
      </c>
      <c r="AF5">
        <v>1.9</v>
      </c>
      <c r="AG5">
        <v>19.698</v>
      </c>
      <c r="AH5">
        <v>232.28580400000001</v>
      </c>
      <c r="AI5">
        <v>10.448029</v>
      </c>
      <c r="AJ5">
        <v>105.900249</v>
      </c>
      <c r="AK5">
        <v>508</v>
      </c>
      <c r="AL5">
        <v>11</v>
      </c>
      <c r="AM5">
        <v>972</v>
      </c>
      <c r="AN5">
        <v>74</v>
      </c>
      <c r="AO5">
        <v>12.821166</v>
      </c>
      <c r="AP5">
        <v>2428.1999999999998</v>
      </c>
      <c r="AQ5">
        <v>0</v>
      </c>
      <c r="AR5">
        <v>109</v>
      </c>
      <c r="AS5">
        <v>114017</v>
      </c>
      <c r="AT5">
        <v>0.36899999999999999</v>
      </c>
      <c r="AU5">
        <v>32.637</v>
      </c>
      <c r="AV5">
        <v>101</v>
      </c>
      <c r="AW5">
        <v>0</v>
      </c>
      <c r="AX5" s="29">
        <v>0.56000000000000005</v>
      </c>
      <c r="AY5">
        <v>0.85105263157894739</v>
      </c>
      <c r="AZ5" t="s">
        <v>68</v>
      </c>
      <c r="BA5" t="s">
        <v>174</v>
      </c>
      <c r="BB5">
        <v>1</v>
      </c>
      <c r="BC5" t="s">
        <v>234</v>
      </c>
      <c r="BD5">
        <v>1</v>
      </c>
      <c r="BE5">
        <v>18627.419000000002</v>
      </c>
      <c r="BF5">
        <v>0.15988124817506924</v>
      </c>
      <c r="BG5">
        <v>0.13606735699951947</v>
      </c>
      <c r="BH5">
        <v>78274.673999999999</v>
      </c>
      <c r="BI5">
        <v>3.8047747091223917E-2</v>
      </c>
      <c r="BJ5">
        <v>3.2380635287636357E-2</v>
      </c>
      <c r="BK5">
        <v>1</v>
      </c>
      <c r="BL5" t="s">
        <v>68</v>
      </c>
      <c r="BM5">
        <v>0</v>
      </c>
      <c r="BN5" t="s">
        <v>209</v>
      </c>
    </row>
    <row r="6" spans="1:66">
      <c r="A6" s="126" t="str">
        <f t="shared" ref="A6:A7" si="0">W6</f>
        <v>세운교통</v>
      </c>
      <c r="B6" s="225" t="str">
        <f t="shared" ref="B6:B26" si="1">X6</f>
        <v>11</v>
      </c>
      <c r="C6" s="127" t="str">
        <f t="shared" ref="C6:C7" si="2">Y6</f>
        <v>70바3840</v>
      </c>
      <c r="D6" s="101" t="str">
        <f t="shared" ref="D6:D7" si="3">Z6</f>
        <v>저상</v>
      </c>
      <c r="E6" s="97" t="str">
        <f>AZ6</f>
        <v>S</v>
      </c>
      <c r="F6" s="147">
        <f>G6/H6</f>
        <v>1.0584210526315792</v>
      </c>
      <c r="G6" s="148">
        <f>AE6</f>
        <v>2.0110000000000001</v>
      </c>
      <c r="H6" s="149">
        <f>AF6</f>
        <v>1.9</v>
      </c>
      <c r="I6" s="150">
        <f t="shared" ref="I6:I7" si="4">AC6</f>
        <v>5236.5590000000002</v>
      </c>
      <c r="J6" s="151">
        <f t="shared" ref="J6:J7" si="5">AI6/AH6</f>
        <v>2.332707744720856E-2</v>
      </c>
      <c r="K6" s="151">
        <f t="shared" ref="K6:K7" si="6">AJ6/AH6</f>
        <v>0.41840569535411137</v>
      </c>
      <c r="L6" s="151">
        <f t="shared" ref="L6:L7" si="7">AK6/AC6</f>
        <v>0.2178911762476084</v>
      </c>
      <c r="M6" s="152">
        <f t="shared" ref="M6:M7" si="8">AG6</f>
        <v>14.064</v>
      </c>
      <c r="N6" s="153">
        <f t="shared" ref="N6:N7" si="9">IF(AW6=0,AT6,"속도계이상")</f>
        <v>0.153</v>
      </c>
      <c r="O6" s="153">
        <f t="shared" ref="O6:O7" si="10">IF(AW6=0,AU6,"속도계이상")</f>
        <v>21.445</v>
      </c>
      <c r="P6" s="154">
        <f t="shared" ref="P6:P7" si="11">AQ6/60</f>
        <v>0</v>
      </c>
      <c r="Q6" s="155">
        <f t="shared" ref="Q6:Q7" si="12">AN6</f>
        <v>74</v>
      </c>
      <c r="R6" s="156">
        <f t="shared" ref="R6:R7" si="13">AC6/(AH6-AI6-AJ6)</f>
        <v>25.215795832488663</v>
      </c>
      <c r="S6" s="128">
        <f t="shared" ref="S6:S7" si="14">IF(AW6=0,AL6,"속도계이상")</f>
        <v>8</v>
      </c>
      <c r="T6" s="128">
        <f t="shared" ref="T6:T7" si="15">IF(AW6=0,AM6,"속도계이상")</f>
        <v>1123</v>
      </c>
      <c r="U6" t="s">
        <v>117</v>
      </c>
      <c r="V6" s="5" t="s">
        <v>118</v>
      </c>
      <c r="W6" t="s">
        <v>117</v>
      </c>
      <c r="X6" s="5" t="s">
        <v>118</v>
      </c>
      <c r="Y6" t="s">
        <v>176</v>
      </c>
      <c r="Z6" t="s">
        <v>171</v>
      </c>
      <c r="AA6" t="s">
        <v>173</v>
      </c>
      <c r="AB6">
        <v>520</v>
      </c>
      <c r="AC6" s="1">
        <v>5236.5590000000002</v>
      </c>
      <c r="AD6" s="1">
        <v>2603.819</v>
      </c>
      <c r="AE6" s="28">
        <v>2.0110000000000001</v>
      </c>
      <c r="AF6">
        <v>1.9</v>
      </c>
      <c r="AG6">
        <v>14.064</v>
      </c>
      <c r="AH6">
        <v>371.98993400000001</v>
      </c>
      <c r="AI6">
        <v>8.6774380000000004</v>
      </c>
      <c r="AJ6">
        <v>155.642707</v>
      </c>
      <c r="AK6">
        <v>1141</v>
      </c>
      <c r="AL6">
        <v>8</v>
      </c>
      <c r="AM6">
        <v>1123</v>
      </c>
      <c r="AN6">
        <v>74</v>
      </c>
      <c r="AO6">
        <v>14.077152</v>
      </c>
      <c r="AP6">
        <v>2770</v>
      </c>
      <c r="AQ6">
        <v>0</v>
      </c>
      <c r="AR6">
        <v>117</v>
      </c>
      <c r="AS6">
        <v>122352</v>
      </c>
      <c r="AT6">
        <v>0.153</v>
      </c>
      <c r="AU6">
        <v>21.445</v>
      </c>
      <c r="AV6">
        <v>35491</v>
      </c>
      <c r="AW6">
        <v>0</v>
      </c>
      <c r="AX6" s="29">
        <v>0.56000000000000005</v>
      </c>
      <c r="AY6">
        <v>1.0584210526315792</v>
      </c>
      <c r="AZ6" t="s">
        <v>70</v>
      </c>
      <c r="BA6" t="s">
        <v>174</v>
      </c>
      <c r="BB6">
        <v>3</v>
      </c>
      <c r="BC6" t="s">
        <v>267</v>
      </c>
      <c r="BD6">
        <v>6</v>
      </c>
      <c r="BE6">
        <v>18627.419000000002</v>
      </c>
      <c r="BF6">
        <v>0.2811210184298748</v>
      </c>
      <c r="BG6">
        <v>0.29754440424340967</v>
      </c>
      <c r="BH6">
        <v>78274.673999999999</v>
      </c>
      <c r="BI6">
        <v>6.6899786768834069E-2</v>
      </c>
      <c r="BJ6">
        <v>7.0808142732697546E-2</v>
      </c>
      <c r="BK6">
        <v>1</v>
      </c>
      <c r="BL6" t="s">
        <v>70</v>
      </c>
      <c r="BM6">
        <v>0</v>
      </c>
      <c r="BN6" t="s">
        <v>209</v>
      </c>
    </row>
    <row r="7" spans="1:66">
      <c r="A7" s="129" t="str">
        <f t="shared" si="0"/>
        <v>세운교통</v>
      </c>
      <c r="B7" s="129" t="str">
        <f t="shared" si="1"/>
        <v>11</v>
      </c>
      <c r="C7" s="130" t="str">
        <f t="shared" si="2"/>
        <v>70바3841</v>
      </c>
      <c r="D7" s="118" t="str">
        <f t="shared" si="3"/>
        <v>저상</v>
      </c>
      <c r="E7" s="114" t="str">
        <f t="shared" ref="E7:E26" si="16">AZ7</f>
        <v>S</v>
      </c>
      <c r="F7" s="137">
        <f t="shared" ref="F7:F26" si="17">G7/H7</f>
        <v>1.144090909090909</v>
      </c>
      <c r="G7" s="138">
        <f t="shared" ref="G7:G26" si="18">AE7</f>
        <v>2.5169999999999999</v>
      </c>
      <c r="H7" s="139">
        <f t="shared" ref="H7:H26" si="19">AF7</f>
        <v>2.2000000000000002</v>
      </c>
      <c r="I7" s="140">
        <f t="shared" si="4"/>
        <v>5295.3639999999996</v>
      </c>
      <c r="J7" s="141">
        <f t="shared" si="5"/>
        <v>2.0772812424904433E-2</v>
      </c>
      <c r="K7" s="141">
        <f t="shared" si="6"/>
        <v>0.40799388236903333</v>
      </c>
      <c r="L7" s="141">
        <f t="shared" si="7"/>
        <v>0.25154078171019029</v>
      </c>
      <c r="M7" s="142">
        <f t="shared" si="8"/>
        <v>12.964</v>
      </c>
      <c r="N7" s="143">
        <f t="shared" si="9"/>
        <v>0.13200000000000001</v>
      </c>
      <c r="O7" s="143">
        <f t="shared" si="10"/>
        <v>32.33</v>
      </c>
      <c r="P7" s="144">
        <f t="shared" si="11"/>
        <v>0</v>
      </c>
      <c r="Q7" s="145">
        <f t="shared" si="12"/>
        <v>76</v>
      </c>
      <c r="R7" s="146">
        <f t="shared" si="13"/>
        <v>24.634494358423321</v>
      </c>
      <c r="S7" s="131">
        <f t="shared" si="14"/>
        <v>7</v>
      </c>
      <c r="T7" s="131">
        <f t="shared" si="15"/>
        <v>1712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270</v>
      </c>
      <c r="Z7" s="4" t="s">
        <v>171</v>
      </c>
      <c r="AA7" s="4" t="s">
        <v>173</v>
      </c>
      <c r="AB7" s="4">
        <v>520</v>
      </c>
      <c r="AC7" s="4">
        <v>5295.3639999999996</v>
      </c>
      <c r="AD7" s="4">
        <v>2103.665</v>
      </c>
      <c r="AE7" s="4">
        <v>2.5169999999999999</v>
      </c>
      <c r="AF7" s="4">
        <v>2.2000000000000002</v>
      </c>
      <c r="AG7" s="4">
        <v>12.964</v>
      </c>
      <c r="AH7" s="4">
        <v>376.30383599999999</v>
      </c>
      <c r="AI7" s="4">
        <v>7.8168889999999998</v>
      </c>
      <c r="AJ7" s="4">
        <v>153.529663</v>
      </c>
      <c r="AK7" s="4">
        <v>1332</v>
      </c>
      <c r="AL7" s="4">
        <v>7</v>
      </c>
      <c r="AM7" s="4">
        <v>1712</v>
      </c>
      <c r="AN7" s="4">
        <v>76</v>
      </c>
      <c r="AO7" s="4">
        <v>14.072043000000001</v>
      </c>
      <c r="AP7" s="4">
        <v>3434.4</v>
      </c>
      <c r="AQ7" s="4">
        <v>0</v>
      </c>
      <c r="AR7" s="4">
        <v>122</v>
      </c>
      <c r="AS7" s="4">
        <v>113365</v>
      </c>
      <c r="AT7" s="4">
        <v>0.13200000000000001</v>
      </c>
      <c r="AU7" s="4">
        <v>32.33</v>
      </c>
      <c r="AV7" s="4">
        <v>45371</v>
      </c>
      <c r="AW7" s="4">
        <v>0</v>
      </c>
      <c r="AX7" s="30">
        <v>0.68</v>
      </c>
      <c r="AY7">
        <v>1.144090909090909</v>
      </c>
      <c r="AZ7" t="s">
        <v>70</v>
      </c>
      <c r="BA7" t="s">
        <v>174</v>
      </c>
      <c r="BB7">
        <v>1</v>
      </c>
      <c r="BC7" t="s">
        <v>177</v>
      </c>
      <c r="BD7">
        <v>7</v>
      </c>
      <c r="BE7">
        <v>18627.419000000002</v>
      </c>
      <c r="BF7">
        <v>0.2842779238497829</v>
      </c>
      <c r="BG7">
        <v>0.3252397883317743</v>
      </c>
      <c r="BH7">
        <v>78274.673999999999</v>
      </c>
      <c r="BI7">
        <v>6.7651051475474677E-2</v>
      </c>
      <c r="BJ7">
        <v>7.7398952983531707E-2</v>
      </c>
      <c r="BK7">
        <v>1</v>
      </c>
      <c r="BL7" t="s">
        <v>70</v>
      </c>
      <c r="BM7">
        <v>0</v>
      </c>
      <c r="BN7" t="s">
        <v>209</v>
      </c>
    </row>
    <row r="8" spans="1:66">
      <c r="A8" s="126" t="str">
        <f t="shared" ref="A8:A26" si="20">W8</f>
        <v>세운교통</v>
      </c>
      <c r="B8" s="225" t="str">
        <f t="shared" si="1"/>
        <v>11</v>
      </c>
      <c r="C8" s="127" t="str">
        <f t="shared" ref="C8:C26" si="21">Y8</f>
        <v>73아1597</v>
      </c>
      <c r="D8" s="101" t="str">
        <f t="shared" ref="D8:D26" si="22">Z8</f>
        <v>저상</v>
      </c>
      <c r="E8" s="97" t="str">
        <f t="shared" si="16"/>
        <v>S</v>
      </c>
      <c r="F8" s="147">
        <f t="shared" si="17"/>
        <v>1.1289473684210527</v>
      </c>
      <c r="G8" s="148">
        <f t="shared" si="18"/>
        <v>2.145</v>
      </c>
      <c r="H8" s="149">
        <f t="shared" si="19"/>
        <v>1.9</v>
      </c>
      <c r="I8" s="150">
        <f t="shared" ref="I8:I26" si="23">AC8</f>
        <v>5117.3209999999999</v>
      </c>
      <c r="J8" s="151">
        <f t="shared" ref="J8:J26" si="24">AI8/AH8</f>
        <v>8.6800264857878992E-2</v>
      </c>
      <c r="K8" s="151">
        <f t="shared" ref="K8:K26" si="25">AJ8/AH8</f>
        <v>0.37101581622607899</v>
      </c>
      <c r="L8" s="151">
        <f t="shared" ref="L8:L26" si="26">AK8/AC8</f>
        <v>0.17724117756146235</v>
      </c>
      <c r="M8" s="152">
        <f t="shared" ref="M8:M26" si="27">AG8</f>
        <v>17.175000000000001</v>
      </c>
      <c r="N8" s="153">
        <f t="shared" ref="N8:N26" si="28">IF(AW8=0,AT8,"속도계이상")</f>
        <v>0.89900000000000002</v>
      </c>
      <c r="O8" s="153">
        <f t="shared" ref="O8:O26" si="29">IF(AW8=0,AU8,"속도계이상")</f>
        <v>56.514000000000003</v>
      </c>
      <c r="P8" s="154">
        <f t="shared" ref="P8:P26" si="30">AQ8/60</f>
        <v>0</v>
      </c>
      <c r="Q8" s="155">
        <f t="shared" ref="Q8:Q26" si="31">AN8</f>
        <v>72</v>
      </c>
      <c r="R8" s="156">
        <f t="shared" ref="R8:R26" si="32">AC8/(AH8-AI8-AJ8)</f>
        <v>26.585469611797265</v>
      </c>
      <c r="S8" s="128">
        <f t="shared" ref="S8:S26" si="33">IF(AW8=0,AL8,"속도계이상")</f>
        <v>46</v>
      </c>
      <c r="T8" s="128">
        <f t="shared" ref="T8:T26" si="34">IF(AW8=0,AM8,"속도계이상")</f>
        <v>2892</v>
      </c>
      <c r="U8" t="s">
        <v>117</v>
      </c>
      <c r="V8" s="5" t="s">
        <v>118</v>
      </c>
      <c r="W8" t="s">
        <v>117</v>
      </c>
      <c r="X8" s="5" t="s">
        <v>118</v>
      </c>
      <c r="Y8" t="s">
        <v>297</v>
      </c>
      <c r="Z8" t="s">
        <v>171</v>
      </c>
      <c r="AA8" t="s">
        <v>173</v>
      </c>
      <c r="AB8">
        <v>520</v>
      </c>
      <c r="AC8" s="1">
        <v>5117.3209999999999</v>
      </c>
      <c r="AD8" s="1">
        <v>2386.1309999999999</v>
      </c>
      <c r="AE8" s="28">
        <v>2.145</v>
      </c>
      <c r="AF8">
        <v>1.9</v>
      </c>
      <c r="AG8">
        <v>17.175000000000001</v>
      </c>
      <c r="AH8">
        <v>355.01907799999998</v>
      </c>
      <c r="AI8">
        <v>30.815750000000001</v>
      </c>
      <c r="AJ8">
        <v>131.717693</v>
      </c>
      <c r="AK8">
        <v>907</v>
      </c>
      <c r="AL8">
        <v>46</v>
      </c>
      <c r="AM8">
        <v>2892</v>
      </c>
      <c r="AN8">
        <v>72</v>
      </c>
      <c r="AO8">
        <v>14.414213999999999</v>
      </c>
      <c r="AP8">
        <v>1496.6</v>
      </c>
      <c r="AQ8">
        <v>0</v>
      </c>
      <c r="AR8">
        <v>83</v>
      </c>
      <c r="AS8">
        <v>49076</v>
      </c>
      <c r="AT8">
        <v>0.89900000000000002</v>
      </c>
      <c r="AU8">
        <v>56.514000000000003</v>
      </c>
      <c r="AV8">
        <v>40611</v>
      </c>
      <c r="AW8">
        <v>0</v>
      </c>
      <c r="AX8" s="29">
        <v>0.65</v>
      </c>
      <c r="AY8">
        <v>1.1289473684210527</v>
      </c>
      <c r="AZ8" t="s">
        <v>70</v>
      </c>
      <c r="BA8" t="s">
        <v>174</v>
      </c>
      <c r="BB8">
        <v>2</v>
      </c>
      <c r="BC8" t="s">
        <v>228</v>
      </c>
      <c r="BD8">
        <v>6</v>
      </c>
      <c r="BE8">
        <v>18627.419000000002</v>
      </c>
      <c r="BF8">
        <v>0.27471980954527297</v>
      </c>
      <c r="BG8">
        <v>0.31014420603926873</v>
      </c>
      <c r="BH8">
        <v>78274.673999999999</v>
      </c>
      <c r="BI8">
        <v>6.5376458801987475E-2</v>
      </c>
      <c r="BJ8">
        <v>7.3806581121191123E-2</v>
      </c>
      <c r="BK8">
        <v>1</v>
      </c>
      <c r="BL8" t="s">
        <v>70</v>
      </c>
      <c r="BM8">
        <v>0</v>
      </c>
      <c r="BN8" t="s">
        <v>209</v>
      </c>
    </row>
    <row r="9" spans="1:66">
      <c r="A9" s="129" t="str">
        <f t="shared" si="20"/>
        <v>세운교통</v>
      </c>
      <c r="B9" s="129" t="str">
        <f t="shared" si="1"/>
        <v>24-1</v>
      </c>
      <c r="C9" s="130" t="str">
        <f t="shared" si="21"/>
        <v>70바3834</v>
      </c>
      <c r="D9" s="118" t="str">
        <f t="shared" si="22"/>
        <v>저상</v>
      </c>
      <c r="E9" s="114" t="str">
        <f t="shared" si="16"/>
        <v>F</v>
      </c>
      <c r="F9" s="137">
        <f t="shared" si="17"/>
        <v>0.75130434782608702</v>
      </c>
      <c r="G9" s="138">
        <f t="shared" si="18"/>
        <v>1.728</v>
      </c>
      <c r="H9" s="139">
        <f t="shared" si="19"/>
        <v>2.2999999999999998</v>
      </c>
      <c r="I9" s="140">
        <f t="shared" si="23"/>
        <v>1989.0540000000001</v>
      </c>
      <c r="J9" s="141">
        <f t="shared" si="24"/>
        <v>3.7690449957785629E-2</v>
      </c>
      <c r="K9" s="141">
        <f t="shared" si="25"/>
        <v>0.41349842055354025</v>
      </c>
      <c r="L9" s="141">
        <f t="shared" si="26"/>
        <v>0.14680345531091665</v>
      </c>
      <c r="M9" s="142">
        <f t="shared" si="27"/>
        <v>18.577999999999999</v>
      </c>
      <c r="N9" s="143">
        <f t="shared" si="28"/>
        <v>0.251</v>
      </c>
      <c r="O9" s="143">
        <f t="shared" si="29"/>
        <v>60.631999999999998</v>
      </c>
      <c r="P9" s="144">
        <f t="shared" si="30"/>
        <v>0</v>
      </c>
      <c r="Q9" s="145">
        <f t="shared" si="31"/>
        <v>74</v>
      </c>
      <c r="R9" s="146">
        <f t="shared" si="32"/>
        <v>29.466490998409167</v>
      </c>
      <c r="S9" s="131">
        <f t="shared" si="33"/>
        <v>5</v>
      </c>
      <c r="T9" s="131">
        <f t="shared" si="34"/>
        <v>1206</v>
      </c>
      <c r="U9" t="s">
        <v>117</v>
      </c>
      <c r="V9" s="5" t="s">
        <v>119</v>
      </c>
      <c r="W9" t="s">
        <v>117</v>
      </c>
      <c r="X9" s="5" t="s">
        <v>119</v>
      </c>
      <c r="Y9" t="s">
        <v>178</v>
      </c>
      <c r="Z9" t="s">
        <v>171</v>
      </c>
      <c r="AA9" t="s">
        <v>173</v>
      </c>
      <c r="AB9">
        <v>520</v>
      </c>
      <c r="AC9" s="1">
        <v>1989.0540000000001</v>
      </c>
      <c r="AD9" s="1">
        <v>1150.885</v>
      </c>
      <c r="AE9" s="28">
        <v>1.728</v>
      </c>
      <c r="AF9">
        <v>2.2999999999999998</v>
      </c>
      <c r="AG9">
        <v>18.577999999999999</v>
      </c>
      <c r="AH9">
        <v>122.99720499999999</v>
      </c>
      <c r="AI9">
        <v>4.6358199999999998</v>
      </c>
      <c r="AJ9">
        <v>50.85915</v>
      </c>
      <c r="AK9">
        <v>292</v>
      </c>
      <c r="AL9">
        <v>5</v>
      </c>
      <c r="AM9">
        <v>1206</v>
      </c>
      <c r="AN9">
        <v>74</v>
      </c>
      <c r="AO9">
        <v>16.171538000000002</v>
      </c>
      <c r="AP9">
        <v>1424.1</v>
      </c>
      <c r="AQ9">
        <v>0</v>
      </c>
      <c r="AR9">
        <v>45</v>
      </c>
      <c r="AS9">
        <v>35640</v>
      </c>
      <c r="AT9">
        <v>0.251</v>
      </c>
      <c r="AU9">
        <v>60.631999999999998</v>
      </c>
      <c r="AV9">
        <v>16453</v>
      </c>
      <c r="AW9">
        <v>0</v>
      </c>
      <c r="AX9" s="29">
        <v>0.5</v>
      </c>
      <c r="AY9">
        <v>0.75130434782608702</v>
      </c>
      <c r="AZ9" t="s">
        <v>69</v>
      </c>
      <c r="BA9" t="s">
        <v>217</v>
      </c>
      <c r="BB9">
        <v>3</v>
      </c>
      <c r="BC9" t="s">
        <v>262</v>
      </c>
      <c r="BD9">
        <v>3</v>
      </c>
      <c r="BE9">
        <v>17488.262999999999</v>
      </c>
      <c r="BF9">
        <v>0.11373651002389432</v>
      </c>
      <c r="BG9">
        <v>8.5450734487517124E-2</v>
      </c>
      <c r="BH9">
        <v>78274.673999999999</v>
      </c>
      <c r="BI9">
        <v>2.5411207717070786E-2</v>
      </c>
      <c r="BJ9">
        <v>1.9091550841347095E-2</v>
      </c>
      <c r="BK9">
        <v>1</v>
      </c>
      <c r="BL9" t="s">
        <v>69</v>
      </c>
      <c r="BM9">
        <v>0</v>
      </c>
      <c r="BN9" t="s">
        <v>209</v>
      </c>
    </row>
    <row r="10" spans="1:66">
      <c r="A10" s="126" t="str">
        <f t="shared" si="20"/>
        <v>세운교통</v>
      </c>
      <c r="B10" s="225" t="str">
        <f t="shared" si="1"/>
        <v>24-1</v>
      </c>
      <c r="C10" s="127" t="str">
        <f t="shared" si="21"/>
        <v>70바3853</v>
      </c>
      <c r="D10" s="101" t="str">
        <f t="shared" si="22"/>
        <v>저상</v>
      </c>
      <c r="E10" s="97" t="str">
        <f t="shared" si="16"/>
        <v>F</v>
      </c>
      <c r="F10" s="147">
        <f t="shared" si="17"/>
        <v>0.78086956521739137</v>
      </c>
      <c r="G10" s="148">
        <f t="shared" si="18"/>
        <v>1.796</v>
      </c>
      <c r="H10" s="149">
        <f t="shared" si="19"/>
        <v>2.2999999999999998</v>
      </c>
      <c r="I10" s="150">
        <f t="shared" si="23"/>
        <v>4961.3109999999997</v>
      </c>
      <c r="J10" s="151">
        <f t="shared" si="24"/>
        <v>2.8495459264487152E-2</v>
      </c>
      <c r="K10" s="151">
        <f t="shared" si="25"/>
        <v>0.46564631131139</v>
      </c>
      <c r="L10" s="151">
        <f t="shared" si="26"/>
        <v>0.17273660127333282</v>
      </c>
      <c r="M10" s="152">
        <f t="shared" si="27"/>
        <v>17.369</v>
      </c>
      <c r="N10" s="153">
        <f t="shared" si="28"/>
        <v>0.18099999999999999</v>
      </c>
      <c r="O10" s="153">
        <f t="shared" si="29"/>
        <v>61.616999999999997</v>
      </c>
      <c r="P10" s="154">
        <f t="shared" si="30"/>
        <v>0</v>
      </c>
      <c r="Q10" s="155">
        <f t="shared" si="31"/>
        <v>80</v>
      </c>
      <c r="R10" s="156">
        <f t="shared" si="32"/>
        <v>30.403547009295998</v>
      </c>
      <c r="S10" s="128">
        <f t="shared" si="33"/>
        <v>9</v>
      </c>
      <c r="T10" s="128">
        <f t="shared" si="34"/>
        <v>3057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271</v>
      </c>
      <c r="Z10" s="4" t="s">
        <v>171</v>
      </c>
      <c r="AA10" s="4" t="s">
        <v>173</v>
      </c>
      <c r="AB10" s="4">
        <v>520</v>
      </c>
      <c r="AC10" s="4">
        <v>4961.3109999999997</v>
      </c>
      <c r="AD10" s="4">
        <v>2761.87</v>
      </c>
      <c r="AE10" s="4">
        <v>1.796</v>
      </c>
      <c r="AF10" s="4">
        <v>2.2999999999999998</v>
      </c>
      <c r="AG10" s="4">
        <v>17.369</v>
      </c>
      <c r="AH10" s="4">
        <v>322.58441299999998</v>
      </c>
      <c r="AI10" s="4">
        <v>9.1921909999999993</v>
      </c>
      <c r="AJ10" s="4">
        <v>150.21024199999999</v>
      </c>
      <c r="AK10" s="4">
        <v>857</v>
      </c>
      <c r="AL10" s="4">
        <v>9</v>
      </c>
      <c r="AM10" s="4">
        <v>3057</v>
      </c>
      <c r="AN10" s="4">
        <v>80</v>
      </c>
      <c r="AO10" s="4">
        <v>15.379884000000001</v>
      </c>
      <c r="AP10" s="4">
        <v>10956.4</v>
      </c>
      <c r="AQ10" s="4">
        <v>0</v>
      </c>
      <c r="AR10" s="4">
        <v>151</v>
      </c>
      <c r="AS10" s="4">
        <v>171656</v>
      </c>
      <c r="AT10" s="4">
        <v>0.18099999999999999</v>
      </c>
      <c r="AU10" s="4">
        <v>61.616999999999997</v>
      </c>
      <c r="AV10" s="4">
        <v>0</v>
      </c>
      <c r="AW10" s="4">
        <v>0</v>
      </c>
      <c r="AX10" s="30">
        <v>0.48</v>
      </c>
      <c r="AY10">
        <v>0.78086956521739137</v>
      </c>
      <c r="AZ10" t="s">
        <v>69</v>
      </c>
      <c r="BA10" t="s">
        <v>217</v>
      </c>
      <c r="BB10">
        <v>1</v>
      </c>
      <c r="BC10" t="s">
        <v>238</v>
      </c>
      <c r="BD10">
        <v>1</v>
      </c>
      <c r="BE10">
        <v>17488.262999999999</v>
      </c>
      <c r="BF10">
        <v>0.28369375506303857</v>
      </c>
      <c r="BG10">
        <v>0.22152781917096404</v>
      </c>
      <c r="BH10">
        <v>78274.673999999999</v>
      </c>
      <c r="BI10">
        <v>6.3383349255469262E-2</v>
      </c>
      <c r="BJ10">
        <v>4.9494128375140348E-2</v>
      </c>
      <c r="BK10">
        <v>1</v>
      </c>
      <c r="BL10" t="s">
        <v>66</v>
      </c>
      <c r="BM10">
        <v>-1</v>
      </c>
      <c r="BN10" t="s">
        <v>208</v>
      </c>
    </row>
    <row r="11" spans="1:66">
      <c r="A11" s="129" t="str">
        <f t="shared" si="20"/>
        <v>세운교통</v>
      </c>
      <c r="B11" s="129" t="str">
        <f t="shared" si="1"/>
        <v>24-1</v>
      </c>
      <c r="C11" s="130" t="str">
        <f t="shared" si="21"/>
        <v>70바3854</v>
      </c>
      <c r="D11" s="118" t="str">
        <f t="shared" si="22"/>
        <v>저상</v>
      </c>
      <c r="E11" s="114" t="str">
        <f t="shared" si="16"/>
        <v>F</v>
      </c>
      <c r="F11" s="137">
        <f t="shared" si="17"/>
        <v>0.76478260869565218</v>
      </c>
      <c r="G11" s="138">
        <f t="shared" si="18"/>
        <v>1.7589999999999999</v>
      </c>
      <c r="H11" s="139">
        <f t="shared" si="19"/>
        <v>2.2999999999999998</v>
      </c>
      <c r="I11" s="140">
        <f t="shared" si="23"/>
        <v>5406.8580000000002</v>
      </c>
      <c r="J11" s="141">
        <f t="shared" si="24"/>
        <v>5.0437011407725954E-2</v>
      </c>
      <c r="K11" s="141">
        <f t="shared" si="25"/>
        <v>0.41504628888505213</v>
      </c>
      <c r="L11" s="141">
        <f t="shared" si="26"/>
        <v>0.17736733607577634</v>
      </c>
      <c r="M11" s="142">
        <f t="shared" si="27"/>
        <v>17.061</v>
      </c>
      <c r="N11" s="143">
        <f t="shared" si="28"/>
        <v>0.53600000000000003</v>
      </c>
      <c r="O11" s="143">
        <f t="shared" si="29"/>
        <v>61.976999999999997</v>
      </c>
      <c r="P11" s="144">
        <f t="shared" si="30"/>
        <v>0</v>
      </c>
      <c r="Q11" s="145">
        <f t="shared" si="31"/>
        <v>82</v>
      </c>
      <c r="R11" s="146">
        <f t="shared" si="32"/>
        <v>30.026045710326866</v>
      </c>
      <c r="S11" s="131">
        <f t="shared" si="33"/>
        <v>29</v>
      </c>
      <c r="T11" s="131">
        <f t="shared" si="34"/>
        <v>3351</v>
      </c>
      <c r="U11" t="s">
        <v>117</v>
      </c>
      <c r="V11" s="5" t="s">
        <v>119</v>
      </c>
      <c r="W11" t="s">
        <v>117</v>
      </c>
      <c r="X11" s="5" t="s">
        <v>119</v>
      </c>
      <c r="Y11" t="s">
        <v>272</v>
      </c>
      <c r="Z11" t="s">
        <v>171</v>
      </c>
      <c r="AA11" t="s">
        <v>173</v>
      </c>
      <c r="AB11">
        <v>520</v>
      </c>
      <c r="AC11" s="1">
        <v>5406.8580000000002</v>
      </c>
      <c r="AD11" s="1">
        <v>3073.0940000000001</v>
      </c>
      <c r="AE11" s="28">
        <v>1.7589999999999999</v>
      </c>
      <c r="AF11">
        <v>2.2999999999999998</v>
      </c>
      <c r="AG11">
        <v>17.061</v>
      </c>
      <c r="AH11">
        <v>336.88800199999997</v>
      </c>
      <c r="AI11">
        <v>16.991624000000002</v>
      </c>
      <c r="AJ11">
        <v>139.82411500000001</v>
      </c>
      <c r="AK11">
        <v>959</v>
      </c>
      <c r="AL11">
        <v>29</v>
      </c>
      <c r="AM11">
        <v>3351</v>
      </c>
      <c r="AN11">
        <v>82</v>
      </c>
      <c r="AO11">
        <v>16.049422</v>
      </c>
      <c r="AP11">
        <v>7377</v>
      </c>
      <c r="AQ11">
        <v>0</v>
      </c>
      <c r="AR11">
        <v>119</v>
      </c>
      <c r="AS11">
        <v>114485</v>
      </c>
      <c r="AT11">
        <v>0.53600000000000003</v>
      </c>
      <c r="AU11">
        <v>61.976999999999997</v>
      </c>
      <c r="AV11">
        <v>0</v>
      </c>
      <c r="AW11">
        <v>0</v>
      </c>
      <c r="AX11" s="29">
        <v>0.47</v>
      </c>
      <c r="AY11">
        <v>0.76478260869565218</v>
      </c>
      <c r="AZ11" t="s">
        <v>69</v>
      </c>
      <c r="BA11" t="s">
        <v>217</v>
      </c>
      <c r="BB11">
        <v>2</v>
      </c>
      <c r="BC11" t="s">
        <v>256</v>
      </c>
      <c r="BD11">
        <v>1</v>
      </c>
      <c r="BE11">
        <v>17488.262999999999</v>
      </c>
      <c r="BF11">
        <v>0.30917067063778719</v>
      </c>
      <c r="BG11">
        <v>0.23644835202255116</v>
      </c>
      <c r="BH11">
        <v>78274.673999999999</v>
      </c>
      <c r="BI11">
        <v>6.9075445782118494E-2</v>
      </c>
      <c r="BJ11">
        <v>5.2827699622063663E-2</v>
      </c>
      <c r="BK11">
        <v>1</v>
      </c>
      <c r="BL11" t="s">
        <v>69</v>
      </c>
      <c r="BM11">
        <v>0</v>
      </c>
      <c r="BN11" t="s">
        <v>209</v>
      </c>
    </row>
    <row r="12" spans="1:66" s="2" customFormat="1">
      <c r="A12" s="126" t="str">
        <f t="shared" si="20"/>
        <v>세운교통</v>
      </c>
      <c r="B12" s="225" t="str">
        <f t="shared" si="1"/>
        <v>24-1</v>
      </c>
      <c r="C12" s="127" t="str">
        <f t="shared" si="21"/>
        <v>73아1446</v>
      </c>
      <c r="D12" s="101" t="str">
        <f t="shared" si="22"/>
        <v>저상</v>
      </c>
      <c r="E12" s="97" t="str">
        <f t="shared" si="16"/>
        <v>D</v>
      </c>
      <c r="F12" s="147">
        <f t="shared" si="17"/>
        <v>0.82695652173913048</v>
      </c>
      <c r="G12" s="148">
        <f t="shared" si="18"/>
        <v>1.9019999999999999</v>
      </c>
      <c r="H12" s="149">
        <f t="shared" si="19"/>
        <v>2.2999999999999998</v>
      </c>
      <c r="I12" s="150">
        <f t="shared" si="23"/>
        <v>5131.04</v>
      </c>
      <c r="J12" s="151">
        <f t="shared" si="24"/>
        <v>1.6637943858457536E-2</v>
      </c>
      <c r="K12" s="151">
        <f t="shared" si="25"/>
        <v>0.39442895936388467</v>
      </c>
      <c r="L12" s="151">
        <f t="shared" si="26"/>
        <v>0.18768124980510772</v>
      </c>
      <c r="M12" s="152">
        <f t="shared" si="27"/>
        <v>18.523</v>
      </c>
      <c r="N12" s="153">
        <f t="shared" si="28"/>
        <v>9.7000000000000003E-2</v>
      </c>
      <c r="O12" s="153">
        <f t="shared" si="29"/>
        <v>18.768000000000001</v>
      </c>
      <c r="P12" s="154">
        <f t="shared" si="30"/>
        <v>0</v>
      </c>
      <c r="Q12" s="155">
        <f t="shared" si="31"/>
        <v>76</v>
      </c>
      <c r="R12" s="156">
        <f t="shared" si="32"/>
        <v>26.960496906195438</v>
      </c>
      <c r="S12" s="128">
        <f t="shared" si="33"/>
        <v>5</v>
      </c>
      <c r="T12" s="128">
        <f t="shared" si="34"/>
        <v>963</v>
      </c>
      <c r="U12" t="s">
        <v>117</v>
      </c>
      <c r="V12" s="5" t="s">
        <v>119</v>
      </c>
      <c r="W12" t="s">
        <v>117</v>
      </c>
      <c r="X12" s="5" t="s">
        <v>119</v>
      </c>
      <c r="Y12" t="s">
        <v>179</v>
      </c>
      <c r="Z12" t="s">
        <v>171</v>
      </c>
      <c r="AA12" t="s">
        <v>173</v>
      </c>
      <c r="AB12">
        <v>520</v>
      </c>
      <c r="AC12" s="1">
        <v>5131.04</v>
      </c>
      <c r="AD12" s="1">
        <v>2698.248</v>
      </c>
      <c r="AE12" s="28">
        <v>1.9019999999999999</v>
      </c>
      <c r="AF12">
        <v>2.2999999999999998</v>
      </c>
      <c r="AG12">
        <v>18.523</v>
      </c>
      <c r="AH12">
        <v>323.15549600000003</v>
      </c>
      <c r="AI12">
        <v>5.3766429999999996</v>
      </c>
      <c r="AJ12">
        <v>127.46188600000001</v>
      </c>
      <c r="AK12">
        <v>963</v>
      </c>
      <c r="AL12">
        <v>5</v>
      </c>
      <c r="AM12">
        <v>963</v>
      </c>
      <c r="AN12">
        <v>76</v>
      </c>
      <c r="AO12">
        <v>15.877928000000001</v>
      </c>
      <c r="AP12">
        <v>3281.8</v>
      </c>
      <c r="AQ12">
        <v>0</v>
      </c>
      <c r="AR12">
        <v>88</v>
      </c>
      <c r="AS12">
        <v>86407</v>
      </c>
      <c r="AT12">
        <v>9.7000000000000003E-2</v>
      </c>
      <c r="AU12">
        <v>18.768000000000001</v>
      </c>
      <c r="AV12">
        <v>43105</v>
      </c>
      <c r="AW12">
        <v>0</v>
      </c>
      <c r="AX12" s="29">
        <v>0.6</v>
      </c>
      <c r="AY12" s="2">
        <v>0.82695652173913048</v>
      </c>
      <c r="AZ12" s="2" t="s">
        <v>66</v>
      </c>
      <c r="BA12" s="2" t="s">
        <v>217</v>
      </c>
      <c r="BB12" s="2">
        <v>1</v>
      </c>
      <c r="BC12" s="2" t="s">
        <v>219</v>
      </c>
      <c r="BD12" s="2">
        <v>8</v>
      </c>
      <c r="BE12" s="2">
        <v>17488.262999999999</v>
      </c>
      <c r="BF12" s="2">
        <v>0.29339906427527995</v>
      </c>
      <c r="BG12" s="2">
        <v>0.24262826967460108</v>
      </c>
      <c r="BH12" s="2">
        <v>78274.673999999999</v>
      </c>
      <c r="BI12" s="2">
        <v>6.5551726219900963E-2</v>
      </c>
      <c r="BJ12" s="2">
        <v>5.4208427508805057E-2</v>
      </c>
      <c r="BK12" s="2">
        <v>1</v>
      </c>
      <c r="BL12" s="2" t="s">
        <v>66</v>
      </c>
      <c r="BM12" s="2">
        <v>0</v>
      </c>
      <c r="BN12" s="2" t="s">
        <v>209</v>
      </c>
    </row>
    <row r="13" spans="1:66">
      <c r="A13" s="129" t="str">
        <f t="shared" si="20"/>
        <v>세운교통</v>
      </c>
      <c r="B13" s="129" t="str">
        <f t="shared" si="1"/>
        <v>26</v>
      </c>
      <c r="C13" s="130" t="str">
        <f t="shared" si="21"/>
        <v>70바1511</v>
      </c>
      <c r="D13" s="118" t="str">
        <f t="shared" si="22"/>
        <v>저상</v>
      </c>
      <c r="E13" s="114" t="str">
        <f t="shared" si="16"/>
        <v>F</v>
      </c>
      <c r="F13" s="137">
        <f t="shared" si="17"/>
        <v>0.74190476190476184</v>
      </c>
      <c r="G13" s="138">
        <f t="shared" si="18"/>
        <v>1.5580000000000001</v>
      </c>
      <c r="H13" s="139">
        <f t="shared" si="19"/>
        <v>2.1</v>
      </c>
      <c r="I13" s="140">
        <f t="shared" si="23"/>
        <v>426.28100000000001</v>
      </c>
      <c r="J13" s="141">
        <f t="shared" si="24"/>
        <v>4.5624352271217215E-2</v>
      </c>
      <c r="K13" s="141">
        <f t="shared" si="25"/>
        <v>0.40606844417084792</v>
      </c>
      <c r="L13" s="141">
        <f t="shared" si="26"/>
        <v>0.22520356290803484</v>
      </c>
      <c r="M13" s="142">
        <f t="shared" si="27"/>
        <v>15.083</v>
      </c>
      <c r="N13" s="143">
        <f t="shared" si="28"/>
        <v>0</v>
      </c>
      <c r="O13" s="143">
        <f t="shared" si="29"/>
        <v>6.0990000000000002</v>
      </c>
      <c r="P13" s="144">
        <f t="shared" si="30"/>
        <v>0</v>
      </c>
      <c r="Q13" s="145">
        <f t="shared" si="31"/>
        <v>62</v>
      </c>
      <c r="R13" s="146">
        <f t="shared" si="32"/>
        <v>22.046789375301234</v>
      </c>
      <c r="S13" s="131">
        <f t="shared" si="33"/>
        <v>0</v>
      </c>
      <c r="T13" s="131">
        <f t="shared" si="34"/>
        <v>26</v>
      </c>
      <c r="U13" t="s">
        <v>117</v>
      </c>
      <c r="V13" t="s">
        <v>120</v>
      </c>
      <c r="W13" s="4" t="s">
        <v>117</v>
      </c>
      <c r="X13" s="4" t="s">
        <v>120</v>
      </c>
      <c r="Y13" s="4" t="s">
        <v>180</v>
      </c>
      <c r="Z13" s="4" t="s">
        <v>171</v>
      </c>
      <c r="AA13" s="4" t="s">
        <v>173</v>
      </c>
      <c r="AB13" s="4">
        <v>520</v>
      </c>
      <c r="AC13" s="4">
        <v>426.28100000000001</v>
      </c>
      <c r="AD13" s="4">
        <v>273.66300000000001</v>
      </c>
      <c r="AE13" s="4">
        <v>1.5580000000000001</v>
      </c>
      <c r="AF13" s="4">
        <v>2.1</v>
      </c>
      <c r="AG13" s="4">
        <v>15.083</v>
      </c>
      <c r="AH13" s="4">
        <v>35.263601999999999</v>
      </c>
      <c r="AI13" s="4">
        <v>1.6088789999999999</v>
      </c>
      <c r="AJ13" s="4">
        <v>14.319436</v>
      </c>
      <c r="AK13" s="4">
        <v>96</v>
      </c>
      <c r="AL13" s="4">
        <v>0</v>
      </c>
      <c r="AM13" s="4">
        <v>26</v>
      </c>
      <c r="AN13" s="4">
        <v>62</v>
      </c>
      <c r="AO13" s="4">
        <v>12.088412999999999</v>
      </c>
      <c r="AP13" s="4">
        <v>0</v>
      </c>
      <c r="AQ13" s="4">
        <v>0</v>
      </c>
      <c r="AR13" s="4">
        <v>19</v>
      </c>
      <c r="AS13" s="4">
        <v>15069</v>
      </c>
      <c r="AT13" s="4">
        <v>0</v>
      </c>
      <c r="AU13" s="4">
        <v>6.0990000000000002</v>
      </c>
      <c r="AV13" s="4">
        <v>414</v>
      </c>
      <c r="AW13" s="4">
        <v>0</v>
      </c>
      <c r="AX13" s="30">
        <v>0.52</v>
      </c>
      <c r="AY13">
        <v>0.74190476190476184</v>
      </c>
      <c r="AZ13" t="s">
        <v>69</v>
      </c>
      <c r="BA13" t="s">
        <v>181</v>
      </c>
      <c r="BB13">
        <v>1</v>
      </c>
      <c r="BC13" t="s">
        <v>273</v>
      </c>
      <c r="BD13">
        <v>3</v>
      </c>
      <c r="BE13">
        <v>9717.4740000000002</v>
      </c>
      <c r="BF13">
        <v>4.3867470085332878E-2</v>
      </c>
      <c r="BG13">
        <v>3.2545484949023151E-2</v>
      </c>
      <c r="BH13">
        <v>78274.673999999999</v>
      </c>
      <c r="BI13">
        <v>5.4459632754267368E-3</v>
      </c>
      <c r="BJ13">
        <v>4.0403860871975504E-3</v>
      </c>
      <c r="BK13">
        <v>1</v>
      </c>
      <c r="BL13" t="s">
        <v>69</v>
      </c>
      <c r="BM13">
        <v>0</v>
      </c>
      <c r="BN13" t="s">
        <v>209</v>
      </c>
    </row>
    <row r="14" spans="1:66">
      <c r="A14" s="126" t="str">
        <f t="shared" si="20"/>
        <v>세운교통</v>
      </c>
      <c r="B14" s="225" t="str">
        <f t="shared" si="1"/>
        <v>26</v>
      </c>
      <c r="C14" s="127" t="str">
        <f t="shared" si="21"/>
        <v>70바1513</v>
      </c>
      <c r="D14" s="101" t="str">
        <f t="shared" si="22"/>
        <v>대형</v>
      </c>
      <c r="E14" s="97" t="str">
        <f t="shared" si="16"/>
        <v>B</v>
      </c>
      <c r="F14" s="147">
        <f t="shared" si="17"/>
        <v>0.92349999999999999</v>
      </c>
      <c r="G14" s="148">
        <f t="shared" si="18"/>
        <v>1.847</v>
      </c>
      <c r="H14" s="149">
        <f t="shared" si="19"/>
        <v>2</v>
      </c>
      <c r="I14" s="150">
        <f t="shared" si="23"/>
        <v>2355.9580000000001</v>
      </c>
      <c r="J14" s="151">
        <f t="shared" si="24"/>
        <v>2.6167374941356208E-2</v>
      </c>
      <c r="K14" s="151">
        <f t="shared" si="25"/>
        <v>0.45065238051295214</v>
      </c>
      <c r="L14" s="151">
        <f t="shared" si="26"/>
        <v>0.15153071489389877</v>
      </c>
      <c r="M14" s="152">
        <f t="shared" si="27"/>
        <v>13.582000000000001</v>
      </c>
      <c r="N14" s="153">
        <f t="shared" si="28"/>
        <v>0.34</v>
      </c>
      <c r="O14" s="153">
        <f t="shared" si="29"/>
        <v>31.155000000000001</v>
      </c>
      <c r="P14" s="154">
        <f t="shared" si="30"/>
        <v>0</v>
      </c>
      <c r="Q14" s="155">
        <f t="shared" si="31"/>
        <v>80</v>
      </c>
      <c r="R14" s="156">
        <f t="shared" si="32"/>
        <v>26.39925551875854</v>
      </c>
      <c r="S14" s="128">
        <f t="shared" si="33"/>
        <v>8</v>
      </c>
      <c r="T14" s="128">
        <f t="shared" si="34"/>
        <v>734</v>
      </c>
      <c r="U14" t="s">
        <v>117</v>
      </c>
      <c r="V14" s="5" t="s">
        <v>120</v>
      </c>
      <c r="W14" t="s">
        <v>117</v>
      </c>
      <c r="X14" s="5" t="s">
        <v>120</v>
      </c>
      <c r="Y14" t="s">
        <v>202</v>
      </c>
      <c r="Z14" t="s">
        <v>140</v>
      </c>
      <c r="AA14" t="s">
        <v>173</v>
      </c>
      <c r="AB14">
        <v>520</v>
      </c>
      <c r="AC14" s="1">
        <v>2355.9580000000001</v>
      </c>
      <c r="AD14" s="1">
        <v>1275.57</v>
      </c>
      <c r="AE14" s="28">
        <v>1.847</v>
      </c>
      <c r="AF14">
        <v>2</v>
      </c>
      <c r="AG14">
        <v>13.582000000000001</v>
      </c>
      <c r="AH14">
        <v>170.57859300000001</v>
      </c>
      <c r="AI14">
        <v>4.4635939999999996</v>
      </c>
      <c r="AJ14">
        <v>76.871649000000005</v>
      </c>
      <c r="AK14">
        <v>357</v>
      </c>
      <c r="AL14">
        <v>8</v>
      </c>
      <c r="AM14">
        <v>734</v>
      </c>
      <c r="AN14">
        <v>80</v>
      </c>
      <c r="AO14">
        <v>13.811567999999999</v>
      </c>
      <c r="AP14">
        <v>2049.4</v>
      </c>
      <c r="AQ14">
        <v>0</v>
      </c>
      <c r="AR14">
        <v>103</v>
      </c>
      <c r="AS14">
        <v>85044</v>
      </c>
      <c r="AT14">
        <v>0.34</v>
      </c>
      <c r="AU14">
        <v>31.155000000000001</v>
      </c>
      <c r="AV14">
        <v>0</v>
      </c>
      <c r="AW14">
        <v>0</v>
      </c>
      <c r="AX14" s="29">
        <v>0.48</v>
      </c>
      <c r="AY14">
        <v>0.92349999999999999</v>
      </c>
      <c r="AZ14" t="s">
        <v>67</v>
      </c>
      <c r="BA14" t="s">
        <v>181</v>
      </c>
      <c r="BB14">
        <v>1</v>
      </c>
      <c r="BC14" t="s">
        <v>229</v>
      </c>
      <c r="BD14">
        <v>1</v>
      </c>
      <c r="BE14">
        <v>9717.4740000000002</v>
      </c>
      <c r="BF14">
        <v>0.24244551619073024</v>
      </c>
      <c r="BG14">
        <v>0.22389843420213937</v>
      </c>
      <c r="BH14">
        <v>78274.673999999999</v>
      </c>
      <c r="BI14">
        <v>3.0098598685955564E-2</v>
      </c>
      <c r="BJ14">
        <v>2.7796055886479962E-2</v>
      </c>
      <c r="BK14">
        <v>1</v>
      </c>
      <c r="BL14" t="s">
        <v>67</v>
      </c>
      <c r="BM14">
        <v>0</v>
      </c>
      <c r="BN14" t="s">
        <v>209</v>
      </c>
    </row>
    <row r="15" spans="1:66">
      <c r="A15" s="129" t="str">
        <f t="shared" si="20"/>
        <v>세운교통</v>
      </c>
      <c r="B15" s="129" t="str">
        <f t="shared" si="1"/>
        <v>26</v>
      </c>
      <c r="C15" s="130" t="str">
        <f t="shared" si="21"/>
        <v>70바1578</v>
      </c>
      <c r="D15" s="118" t="str">
        <f t="shared" si="22"/>
        <v>저상</v>
      </c>
      <c r="E15" s="114" t="str">
        <f t="shared" si="16"/>
        <v>C</v>
      </c>
      <c r="F15" s="137">
        <f t="shared" si="17"/>
        <v>0.8722727272727272</v>
      </c>
      <c r="G15" s="138">
        <f t="shared" si="18"/>
        <v>1.919</v>
      </c>
      <c r="H15" s="139">
        <f t="shared" si="19"/>
        <v>2.2000000000000002</v>
      </c>
      <c r="I15" s="140">
        <f t="shared" si="23"/>
        <v>3187.7750000000001</v>
      </c>
      <c r="J15" s="141">
        <f t="shared" si="24"/>
        <v>7.0031477012971799E-2</v>
      </c>
      <c r="K15" s="141">
        <f t="shared" si="25"/>
        <v>0.42927560132527498</v>
      </c>
      <c r="L15" s="141">
        <f t="shared" si="26"/>
        <v>0.18602316662876142</v>
      </c>
      <c r="M15" s="142">
        <f t="shared" si="27"/>
        <v>15.411</v>
      </c>
      <c r="N15" s="143">
        <f t="shared" si="28"/>
        <v>0.47099999999999997</v>
      </c>
      <c r="O15" s="143">
        <f t="shared" si="29"/>
        <v>11.481</v>
      </c>
      <c r="P15" s="144">
        <f t="shared" si="30"/>
        <v>0</v>
      </c>
      <c r="Q15" s="145">
        <f t="shared" si="31"/>
        <v>65</v>
      </c>
      <c r="R15" s="146">
        <f t="shared" si="32"/>
        <v>23.893471846500379</v>
      </c>
      <c r="S15" s="131">
        <f t="shared" si="33"/>
        <v>15</v>
      </c>
      <c r="T15" s="131">
        <f t="shared" si="34"/>
        <v>366</v>
      </c>
      <c r="U15" t="s">
        <v>117</v>
      </c>
      <c r="V15" s="5" t="s">
        <v>120</v>
      </c>
      <c r="W15" t="s">
        <v>117</v>
      </c>
      <c r="X15" s="5" t="s">
        <v>120</v>
      </c>
      <c r="Y15" t="s">
        <v>182</v>
      </c>
      <c r="Z15" t="s">
        <v>171</v>
      </c>
      <c r="AA15" t="s">
        <v>173</v>
      </c>
      <c r="AB15">
        <v>520</v>
      </c>
      <c r="AC15" s="1">
        <v>3187.7750000000001</v>
      </c>
      <c r="AD15" s="1">
        <v>1660.7560000000001</v>
      </c>
      <c r="AE15" s="28">
        <v>1.919</v>
      </c>
      <c r="AF15">
        <v>2.2000000000000002</v>
      </c>
      <c r="AG15">
        <v>15.411</v>
      </c>
      <c r="AH15">
        <v>266.46302200000002</v>
      </c>
      <c r="AI15">
        <v>18.660799000000001</v>
      </c>
      <c r="AJ15">
        <v>114.38607399999999</v>
      </c>
      <c r="AK15">
        <v>593</v>
      </c>
      <c r="AL15">
        <v>15</v>
      </c>
      <c r="AM15">
        <v>366</v>
      </c>
      <c r="AN15">
        <v>65</v>
      </c>
      <c r="AO15">
        <v>11.963291999999999</v>
      </c>
      <c r="AP15">
        <v>394.8</v>
      </c>
      <c r="AQ15">
        <v>0</v>
      </c>
      <c r="AR15">
        <v>179</v>
      </c>
      <c r="AS15">
        <v>139574</v>
      </c>
      <c r="AT15">
        <v>0.47099999999999997</v>
      </c>
      <c r="AU15">
        <v>11.481</v>
      </c>
      <c r="AV15">
        <v>0</v>
      </c>
      <c r="AW15">
        <v>0</v>
      </c>
      <c r="AX15" s="29">
        <v>0.6</v>
      </c>
      <c r="AY15">
        <v>0.8722727272727272</v>
      </c>
      <c r="AZ15" t="s">
        <v>68</v>
      </c>
      <c r="BA15" t="s">
        <v>181</v>
      </c>
      <c r="BB15">
        <v>1</v>
      </c>
      <c r="BC15" t="s">
        <v>263</v>
      </c>
      <c r="BD15">
        <v>1</v>
      </c>
      <c r="BE15">
        <v>9717.4740000000002</v>
      </c>
      <c r="BF15">
        <v>0.32804564231404171</v>
      </c>
      <c r="BG15">
        <v>0.28614526709120269</v>
      </c>
      <c r="BH15">
        <v>78274.673999999999</v>
      </c>
      <c r="BI15">
        <v>4.072549698514235E-2</v>
      </c>
      <c r="BJ15">
        <v>3.5523740324767343E-2</v>
      </c>
      <c r="BK15">
        <v>1</v>
      </c>
      <c r="BL15" t="s">
        <v>68</v>
      </c>
      <c r="BM15">
        <v>0</v>
      </c>
      <c r="BN15" t="s">
        <v>209</v>
      </c>
    </row>
    <row r="16" spans="1:66">
      <c r="A16" s="126" t="str">
        <f t="shared" si="20"/>
        <v>세운교통</v>
      </c>
      <c r="B16" s="225" t="str">
        <f t="shared" si="1"/>
        <v>26</v>
      </c>
      <c r="C16" s="127" t="str">
        <f t="shared" si="21"/>
        <v>70바1595</v>
      </c>
      <c r="D16" s="101" t="str">
        <f t="shared" si="22"/>
        <v>저상</v>
      </c>
      <c r="E16" s="97" t="str">
        <f t="shared" si="16"/>
        <v>D</v>
      </c>
      <c r="F16" s="147">
        <f t="shared" si="17"/>
        <v>0.8186363636363635</v>
      </c>
      <c r="G16" s="148">
        <f t="shared" si="18"/>
        <v>1.8009999999999999</v>
      </c>
      <c r="H16" s="149">
        <f t="shared" si="19"/>
        <v>2.2000000000000002</v>
      </c>
      <c r="I16" s="150">
        <f t="shared" si="23"/>
        <v>3747.46</v>
      </c>
      <c r="J16" s="151">
        <f t="shared" si="24"/>
        <v>6.5834294886348232E-2</v>
      </c>
      <c r="K16" s="151">
        <f t="shared" si="25"/>
        <v>0.38422964249184588</v>
      </c>
      <c r="L16" s="151">
        <f t="shared" si="26"/>
        <v>0.13155577377743857</v>
      </c>
      <c r="M16" s="152">
        <f t="shared" si="27"/>
        <v>15.17</v>
      </c>
      <c r="N16" s="153">
        <f t="shared" si="28"/>
        <v>0.107</v>
      </c>
      <c r="O16" s="153">
        <f t="shared" si="29"/>
        <v>15.771000000000001</v>
      </c>
      <c r="P16" s="154">
        <f t="shared" si="30"/>
        <v>0</v>
      </c>
      <c r="Q16" s="155">
        <f t="shared" si="31"/>
        <v>64</v>
      </c>
      <c r="R16" s="156">
        <f t="shared" si="32"/>
        <v>21.820606208822085</v>
      </c>
      <c r="S16" s="128">
        <f t="shared" si="33"/>
        <v>4</v>
      </c>
      <c r="T16" s="128">
        <f t="shared" si="34"/>
        <v>591</v>
      </c>
      <c r="U16" t="s">
        <v>117</v>
      </c>
      <c r="V16" t="s">
        <v>120</v>
      </c>
      <c r="W16" s="4" t="s">
        <v>117</v>
      </c>
      <c r="X16" s="4" t="s">
        <v>120</v>
      </c>
      <c r="Y16" s="4" t="s">
        <v>298</v>
      </c>
      <c r="Z16" s="4" t="s">
        <v>171</v>
      </c>
      <c r="AA16" s="4" t="s">
        <v>173</v>
      </c>
      <c r="AB16" s="4">
        <v>520</v>
      </c>
      <c r="AC16" s="4">
        <v>3747.46</v>
      </c>
      <c r="AD16" s="4">
        <v>2080.54</v>
      </c>
      <c r="AE16" s="4">
        <v>1.8009999999999999</v>
      </c>
      <c r="AF16" s="4">
        <v>2.2000000000000002</v>
      </c>
      <c r="AG16" s="4">
        <v>15.17</v>
      </c>
      <c r="AH16" s="4">
        <v>312.28994</v>
      </c>
      <c r="AI16" s="4">
        <v>20.559387999999998</v>
      </c>
      <c r="AJ16" s="4">
        <v>119.991052</v>
      </c>
      <c r="AK16" s="4">
        <v>493</v>
      </c>
      <c r="AL16" s="4">
        <v>4</v>
      </c>
      <c r="AM16" s="4">
        <v>591</v>
      </c>
      <c r="AN16" s="4">
        <v>64</v>
      </c>
      <c r="AO16" s="4">
        <v>11.999938</v>
      </c>
      <c r="AP16" s="4">
        <v>76.2</v>
      </c>
      <c r="AQ16" s="4">
        <v>0</v>
      </c>
      <c r="AR16" s="4">
        <v>187</v>
      </c>
      <c r="AS16" s="4">
        <v>89198</v>
      </c>
      <c r="AT16" s="4">
        <v>0.107</v>
      </c>
      <c r="AU16" s="4">
        <v>15.771000000000001</v>
      </c>
      <c r="AV16" s="4">
        <v>0</v>
      </c>
      <c r="AW16" s="4">
        <v>0</v>
      </c>
      <c r="AX16" s="30">
        <v>0.61</v>
      </c>
      <c r="AY16">
        <v>0.8186363636363635</v>
      </c>
      <c r="AZ16" t="s">
        <v>66</v>
      </c>
      <c r="BA16" t="s">
        <v>181</v>
      </c>
      <c r="BB16">
        <v>1</v>
      </c>
      <c r="BC16" t="s">
        <v>220</v>
      </c>
      <c r="BD16">
        <v>1</v>
      </c>
      <c r="BE16">
        <v>9717.4740000000002</v>
      </c>
      <c r="BF16">
        <v>0.38564137140989518</v>
      </c>
      <c r="BG16">
        <v>0.31570004995873685</v>
      </c>
      <c r="BH16">
        <v>78274.673999999999</v>
      </c>
      <c r="BI16">
        <v>4.7875766304692625E-2</v>
      </c>
      <c r="BJ16">
        <v>3.9192843233977911E-2</v>
      </c>
      <c r="BK16">
        <v>1</v>
      </c>
      <c r="BL16" t="s">
        <v>66</v>
      </c>
      <c r="BM16">
        <v>0</v>
      </c>
      <c r="BN16" t="s">
        <v>209</v>
      </c>
    </row>
    <row r="17" spans="1:66">
      <c r="A17" s="129" t="str">
        <f t="shared" si="20"/>
        <v>세운교통</v>
      </c>
      <c r="B17" s="129" t="str">
        <f t="shared" si="1"/>
        <v>28</v>
      </c>
      <c r="C17" s="130" t="str">
        <f t="shared" si="21"/>
        <v>73아1009</v>
      </c>
      <c r="D17" s="118" t="str">
        <f t="shared" si="22"/>
        <v>저상</v>
      </c>
      <c r="E17" s="114" t="str">
        <f t="shared" si="16"/>
        <v>D</v>
      </c>
      <c r="F17" s="137">
        <f t="shared" si="17"/>
        <v>0.8213636363636363</v>
      </c>
      <c r="G17" s="138">
        <f t="shared" si="18"/>
        <v>1.8069999999999999</v>
      </c>
      <c r="H17" s="139">
        <f t="shared" si="19"/>
        <v>2.2000000000000002</v>
      </c>
      <c r="I17" s="140">
        <f t="shared" si="23"/>
        <v>4300.3289999999997</v>
      </c>
      <c r="J17" s="141">
        <f t="shared" si="24"/>
        <v>3.4210375193903207E-2</v>
      </c>
      <c r="K17" s="141">
        <f t="shared" si="25"/>
        <v>0.45750007825464895</v>
      </c>
      <c r="L17" s="141">
        <f t="shared" si="26"/>
        <v>0.12347892451949607</v>
      </c>
      <c r="M17" s="142">
        <f t="shared" si="27"/>
        <v>17.93</v>
      </c>
      <c r="N17" s="143">
        <f t="shared" si="28"/>
        <v>4.7E-2</v>
      </c>
      <c r="O17" s="143">
        <f t="shared" si="29"/>
        <v>9.3249999999999993</v>
      </c>
      <c r="P17" s="144">
        <f t="shared" si="30"/>
        <v>0</v>
      </c>
      <c r="Q17" s="145">
        <f t="shared" si="31"/>
        <v>74</v>
      </c>
      <c r="R17" s="146">
        <f t="shared" si="32"/>
        <v>23.090593231855181</v>
      </c>
      <c r="S17" s="131">
        <f t="shared" si="33"/>
        <v>2</v>
      </c>
      <c r="T17" s="131">
        <f t="shared" si="34"/>
        <v>401</v>
      </c>
      <c r="U17" t="s">
        <v>117</v>
      </c>
      <c r="V17" s="5" t="s">
        <v>121</v>
      </c>
      <c r="W17" t="s">
        <v>117</v>
      </c>
      <c r="X17" s="5" t="s">
        <v>121</v>
      </c>
      <c r="Y17" t="s">
        <v>216</v>
      </c>
      <c r="Z17" t="s">
        <v>171</v>
      </c>
      <c r="AA17" t="s">
        <v>173</v>
      </c>
      <c r="AB17">
        <v>520</v>
      </c>
      <c r="AC17" s="1">
        <v>4300.3289999999997</v>
      </c>
      <c r="AD17" s="1">
        <v>2380.4650000000001</v>
      </c>
      <c r="AE17" s="28">
        <v>1.8069999999999999</v>
      </c>
      <c r="AF17">
        <v>2.2000000000000002</v>
      </c>
      <c r="AG17">
        <v>17.93</v>
      </c>
      <c r="AH17">
        <v>366.39995699999997</v>
      </c>
      <c r="AI17">
        <v>12.53468</v>
      </c>
      <c r="AJ17">
        <v>167.62800899999999</v>
      </c>
      <c r="AK17">
        <v>531</v>
      </c>
      <c r="AL17">
        <v>2</v>
      </c>
      <c r="AM17">
        <v>401</v>
      </c>
      <c r="AN17">
        <v>74</v>
      </c>
      <c r="AO17">
        <v>11.736706999999999</v>
      </c>
      <c r="AP17">
        <v>741.5</v>
      </c>
      <c r="AQ17">
        <v>0</v>
      </c>
      <c r="AR17">
        <v>194</v>
      </c>
      <c r="AS17">
        <v>163984</v>
      </c>
      <c r="AT17">
        <v>4.7E-2</v>
      </c>
      <c r="AU17">
        <v>9.3249999999999993</v>
      </c>
      <c r="AV17">
        <v>0</v>
      </c>
      <c r="AW17">
        <v>0</v>
      </c>
      <c r="AX17" s="29">
        <v>0.65</v>
      </c>
      <c r="AY17">
        <v>0.8213636363636363</v>
      </c>
      <c r="AZ17" t="s">
        <v>66</v>
      </c>
      <c r="BA17" t="s">
        <v>221</v>
      </c>
      <c r="BB17">
        <v>1</v>
      </c>
      <c r="BC17" t="s">
        <v>239</v>
      </c>
      <c r="BD17">
        <v>1</v>
      </c>
      <c r="BE17">
        <v>15756.844999999999</v>
      </c>
      <c r="BF17">
        <v>0.27291815081001303</v>
      </c>
      <c r="BG17">
        <v>0.22416504477895158</v>
      </c>
      <c r="BH17">
        <v>78274.673999999999</v>
      </c>
      <c r="BI17">
        <v>5.493895765059334E-2</v>
      </c>
      <c r="BJ17">
        <v>4.5124862033919161E-2</v>
      </c>
      <c r="BK17">
        <v>1</v>
      </c>
      <c r="BL17" t="s">
        <v>66</v>
      </c>
      <c r="BM17">
        <v>0</v>
      </c>
      <c r="BN17" t="s">
        <v>209</v>
      </c>
    </row>
    <row r="18" spans="1:66">
      <c r="A18" s="126" t="str">
        <f t="shared" si="20"/>
        <v>세운교통</v>
      </c>
      <c r="B18" s="225" t="str">
        <f t="shared" si="1"/>
        <v>28</v>
      </c>
      <c r="C18" s="127" t="str">
        <f t="shared" si="21"/>
        <v>73아1010</v>
      </c>
      <c r="D18" s="101" t="str">
        <f t="shared" si="22"/>
        <v>저상</v>
      </c>
      <c r="E18" s="97" t="str">
        <f t="shared" si="16"/>
        <v>이상</v>
      </c>
      <c r="F18" s="147">
        <f t="shared" si="17"/>
        <v>1.3927272727272726</v>
      </c>
      <c r="G18" s="148">
        <f t="shared" si="18"/>
        <v>3.0640000000000001</v>
      </c>
      <c r="H18" s="149">
        <f t="shared" si="19"/>
        <v>2.2000000000000002</v>
      </c>
      <c r="I18" s="150">
        <f t="shared" si="23"/>
        <v>4195.8509999999997</v>
      </c>
      <c r="J18" s="151">
        <f t="shared" si="24"/>
        <v>2.4084704357751424E-2</v>
      </c>
      <c r="K18" s="151">
        <f t="shared" si="25"/>
        <v>0.43747111992003374</v>
      </c>
      <c r="L18" s="151">
        <f t="shared" si="26"/>
        <v>0.14276007417803921</v>
      </c>
      <c r="M18" s="152">
        <f t="shared" si="27"/>
        <v>6.67</v>
      </c>
      <c r="N18" s="153">
        <f t="shared" si="28"/>
        <v>0.11899999999999999</v>
      </c>
      <c r="O18" s="153">
        <f t="shared" si="29"/>
        <v>6.8639999999999999</v>
      </c>
      <c r="P18" s="154">
        <f t="shared" si="30"/>
        <v>0</v>
      </c>
      <c r="Q18" s="155">
        <f t="shared" si="31"/>
        <v>75</v>
      </c>
      <c r="R18" s="156">
        <f t="shared" si="32"/>
        <v>21.478017412973994</v>
      </c>
      <c r="S18" s="128">
        <f t="shared" si="33"/>
        <v>5</v>
      </c>
      <c r="T18" s="128">
        <f t="shared" si="34"/>
        <v>288</v>
      </c>
      <c r="U18" t="s">
        <v>117</v>
      </c>
      <c r="V18" s="5" t="s">
        <v>121</v>
      </c>
      <c r="W18" t="s">
        <v>117</v>
      </c>
      <c r="X18" s="5" t="s">
        <v>121</v>
      </c>
      <c r="Y18" t="s">
        <v>183</v>
      </c>
      <c r="Z18" t="s">
        <v>171</v>
      </c>
      <c r="AA18" t="s">
        <v>173</v>
      </c>
      <c r="AB18">
        <v>520</v>
      </c>
      <c r="AC18" s="1">
        <v>4195.8509999999997</v>
      </c>
      <c r="AD18" s="1">
        <v>1369.21</v>
      </c>
      <c r="AE18" s="28">
        <v>3.0640000000000001</v>
      </c>
      <c r="AF18">
        <v>2.2000000000000002</v>
      </c>
      <c r="AG18">
        <v>6.67</v>
      </c>
      <c r="AH18">
        <v>362.81495799999999</v>
      </c>
      <c r="AI18">
        <v>8.7382910000000003</v>
      </c>
      <c r="AJ18">
        <v>158.72106600000001</v>
      </c>
      <c r="AK18">
        <v>599</v>
      </c>
      <c r="AL18">
        <v>5</v>
      </c>
      <c r="AM18">
        <v>288</v>
      </c>
      <c r="AN18">
        <v>75</v>
      </c>
      <c r="AO18">
        <v>11.564712999999999</v>
      </c>
      <c r="AP18">
        <v>485.6</v>
      </c>
      <c r="AQ18">
        <v>0</v>
      </c>
      <c r="AR18">
        <v>193</v>
      </c>
      <c r="AS18">
        <v>131671</v>
      </c>
      <c r="AT18">
        <v>0.11899999999999999</v>
      </c>
      <c r="AU18">
        <v>6.8639999999999999</v>
      </c>
      <c r="AV18">
        <v>34145</v>
      </c>
      <c r="AW18">
        <v>0</v>
      </c>
      <c r="AX18" s="29">
        <v>0.65</v>
      </c>
      <c r="AY18">
        <v>1.3927272727272726</v>
      </c>
      <c r="AZ18" t="s">
        <v>265</v>
      </c>
      <c r="BA18" t="s">
        <v>221</v>
      </c>
      <c r="BB18">
        <v>1</v>
      </c>
      <c r="BC18" t="s">
        <v>299</v>
      </c>
      <c r="BD18">
        <v>5</v>
      </c>
      <c r="BE18">
        <v>15756.844999999999</v>
      </c>
      <c r="BF18">
        <v>0.26628750869860052</v>
      </c>
      <c r="BG18">
        <v>0.37086587575114177</v>
      </c>
      <c r="BH18">
        <v>78274.673999999999</v>
      </c>
      <c r="BI18">
        <v>5.3604196422459706E-2</v>
      </c>
      <c r="BJ18">
        <v>7.4656026290189331E-2</v>
      </c>
      <c r="BK18">
        <v>1</v>
      </c>
      <c r="BL18" t="s">
        <v>265</v>
      </c>
      <c r="BM18">
        <v>0</v>
      </c>
      <c r="BN18" t="s">
        <v>209</v>
      </c>
    </row>
    <row r="19" spans="1:66">
      <c r="A19" s="129" t="str">
        <f t="shared" si="20"/>
        <v>세운교통</v>
      </c>
      <c r="B19" s="129" t="str">
        <f t="shared" si="1"/>
        <v>28</v>
      </c>
      <c r="C19" s="130" t="str">
        <f t="shared" si="21"/>
        <v>73아1018</v>
      </c>
      <c r="D19" s="118" t="str">
        <f t="shared" si="22"/>
        <v>저상</v>
      </c>
      <c r="E19" s="114" t="str">
        <f t="shared" si="16"/>
        <v>A</v>
      </c>
      <c r="F19" s="137">
        <f t="shared" si="17"/>
        <v>0.95857142857142852</v>
      </c>
      <c r="G19" s="138">
        <f t="shared" si="18"/>
        <v>2.0129999999999999</v>
      </c>
      <c r="H19" s="139">
        <f t="shared" si="19"/>
        <v>2.1</v>
      </c>
      <c r="I19" s="140">
        <f t="shared" si="23"/>
        <v>4512.0209999999997</v>
      </c>
      <c r="J19" s="141">
        <f t="shared" si="24"/>
        <v>1.1716843130157577E-2</v>
      </c>
      <c r="K19" s="141">
        <f t="shared" si="25"/>
        <v>0.42419704973828687</v>
      </c>
      <c r="L19" s="141">
        <f t="shared" si="26"/>
        <v>0.17863392036517561</v>
      </c>
      <c r="M19" s="142">
        <f t="shared" si="27"/>
        <v>16.07</v>
      </c>
      <c r="N19" s="143">
        <f t="shared" si="28"/>
        <v>0.754</v>
      </c>
      <c r="O19" s="143">
        <f t="shared" si="29"/>
        <v>5.319</v>
      </c>
      <c r="P19" s="144">
        <f t="shared" si="30"/>
        <v>0</v>
      </c>
      <c r="Q19" s="145">
        <f t="shared" si="31"/>
        <v>70</v>
      </c>
      <c r="R19" s="146">
        <f t="shared" si="32"/>
        <v>23.4485021528244</v>
      </c>
      <c r="S19" s="131">
        <f t="shared" si="33"/>
        <v>34</v>
      </c>
      <c r="T19" s="131">
        <f t="shared" si="34"/>
        <v>240</v>
      </c>
      <c r="U19" t="s">
        <v>117</v>
      </c>
      <c r="V19" t="s">
        <v>121</v>
      </c>
      <c r="W19" s="4" t="s">
        <v>117</v>
      </c>
      <c r="X19" s="4" t="s">
        <v>121</v>
      </c>
      <c r="Y19" s="4" t="s">
        <v>184</v>
      </c>
      <c r="Z19" s="4" t="s">
        <v>171</v>
      </c>
      <c r="AA19" s="4" t="s">
        <v>173</v>
      </c>
      <c r="AB19" s="4">
        <v>520</v>
      </c>
      <c r="AC19" s="4">
        <v>4512.0209999999997</v>
      </c>
      <c r="AD19" s="4">
        <v>2241.8980000000001</v>
      </c>
      <c r="AE19" s="4">
        <v>2.0129999999999999</v>
      </c>
      <c r="AF19" s="4">
        <v>2.1</v>
      </c>
      <c r="AG19" s="4">
        <v>16.07</v>
      </c>
      <c r="AH19" s="4">
        <v>341.12268599999999</v>
      </c>
      <c r="AI19" s="4">
        <v>3.9968810000000001</v>
      </c>
      <c r="AJ19" s="4">
        <v>144.703237</v>
      </c>
      <c r="AK19" s="4">
        <v>806</v>
      </c>
      <c r="AL19" s="4">
        <v>34</v>
      </c>
      <c r="AM19" s="4">
        <v>240</v>
      </c>
      <c r="AN19" s="4">
        <v>70</v>
      </c>
      <c r="AO19" s="4">
        <v>13.226974</v>
      </c>
      <c r="AP19" s="4">
        <v>512.6</v>
      </c>
      <c r="AQ19" s="4">
        <v>0</v>
      </c>
      <c r="AR19" s="4">
        <v>131</v>
      </c>
      <c r="AS19" s="4">
        <v>96530</v>
      </c>
      <c r="AT19" s="4">
        <v>0.754</v>
      </c>
      <c r="AU19" s="4">
        <v>5.319</v>
      </c>
      <c r="AV19" s="4">
        <v>32173</v>
      </c>
      <c r="AW19" s="4">
        <v>0</v>
      </c>
      <c r="AX19" s="30">
        <v>0.66</v>
      </c>
      <c r="AY19">
        <v>0.95857142857142852</v>
      </c>
      <c r="AZ19" t="s">
        <v>65</v>
      </c>
      <c r="BA19" t="s">
        <v>221</v>
      </c>
      <c r="BB19">
        <v>1</v>
      </c>
      <c r="BC19" t="s">
        <v>259</v>
      </c>
      <c r="BD19">
        <v>5</v>
      </c>
      <c r="BE19">
        <v>15756.844999999999</v>
      </c>
      <c r="BF19">
        <v>0.28635307385456921</v>
      </c>
      <c r="BG19">
        <v>0.27448987508059419</v>
      </c>
      <c r="BH19">
        <v>78274.673999999999</v>
      </c>
      <c r="BI19">
        <v>5.7643433941353746E-2</v>
      </c>
      <c r="BJ19">
        <v>5.5255348820926233E-2</v>
      </c>
      <c r="BK19">
        <v>1</v>
      </c>
      <c r="BL19" t="s">
        <v>65</v>
      </c>
      <c r="BM19">
        <v>0</v>
      </c>
      <c r="BN19" t="s">
        <v>209</v>
      </c>
    </row>
    <row r="20" spans="1:66">
      <c r="A20" s="126" t="str">
        <f t="shared" si="20"/>
        <v>세운교통</v>
      </c>
      <c r="B20" s="225" t="str">
        <f t="shared" si="1"/>
        <v>28</v>
      </c>
      <c r="C20" s="127" t="str">
        <f t="shared" si="21"/>
        <v>73아1019</v>
      </c>
      <c r="D20" s="101" t="str">
        <f t="shared" si="22"/>
        <v>저상</v>
      </c>
      <c r="E20" s="97" t="str">
        <f t="shared" si="16"/>
        <v>D</v>
      </c>
      <c r="F20" s="147">
        <f t="shared" si="17"/>
        <v>0.81619047619047613</v>
      </c>
      <c r="G20" s="148">
        <f t="shared" si="18"/>
        <v>1.714</v>
      </c>
      <c r="H20" s="149">
        <f t="shared" si="19"/>
        <v>2.1</v>
      </c>
      <c r="I20" s="150">
        <f t="shared" si="23"/>
        <v>4901.2579999999998</v>
      </c>
      <c r="J20" s="151">
        <f t="shared" si="24"/>
        <v>2.4269173235158405E-2</v>
      </c>
      <c r="K20" s="151">
        <f t="shared" si="25"/>
        <v>0.47997622859008288</v>
      </c>
      <c r="L20" s="151">
        <f t="shared" si="26"/>
        <v>0.20464133901949255</v>
      </c>
      <c r="M20" s="152">
        <f t="shared" si="27"/>
        <v>16.141999999999999</v>
      </c>
      <c r="N20" s="153">
        <f t="shared" si="28"/>
        <v>4.1000000000000002E-2</v>
      </c>
      <c r="O20" s="153">
        <f t="shared" si="29"/>
        <v>9.3239999999999998</v>
      </c>
      <c r="P20" s="154">
        <f t="shared" si="30"/>
        <v>10.636666666666667</v>
      </c>
      <c r="Q20" s="155">
        <f t="shared" si="31"/>
        <v>95</v>
      </c>
      <c r="R20" s="156">
        <f t="shared" si="32"/>
        <v>22.792657653492224</v>
      </c>
      <c r="S20" s="128">
        <f t="shared" si="33"/>
        <v>2</v>
      </c>
      <c r="T20" s="128">
        <f t="shared" si="34"/>
        <v>457</v>
      </c>
      <c r="U20" t="s">
        <v>117</v>
      </c>
      <c r="V20" s="5" t="s">
        <v>121</v>
      </c>
      <c r="W20" t="s">
        <v>117</v>
      </c>
      <c r="X20" s="5" t="s">
        <v>121</v>
      </c>
      <c r="Y20" t="s">
        <v>210</v>
      </c>
      <c r="Z20" t="s">
        <v>171</v>
      </c>
      <c r="AA20" t="s">
        <v>173</v>
      </c>
      <c r="AB20">
        <v>520</v>
      </c>
      <c r="AC20" s="1">
        <v>4901.2579999999998</v>
      </c>
      <c r="AD20" s="1">
        <v>2859.9659999999999</v>
      </c>
      <c r="AE20" s="28">
        <v>1.714</v>
      </c>
      <c r="AF20">
        <v>2.1</v>
      </c>
      <c r="AG20">
        <v>16.141999999999999</v>
      </c>
      <c r="AH20">
        <v>433.75635</v>
      </c>
      <c r="AI20">
        <v>10.526908000000001</v>
      </c>
      <c r="AJ20">
        <v>208.19273699999999</v>
      </c>
      <c r="AK20">
        <v>1003</v>
      </c>
      <c r="AL20">
        <v>2</v>
      </c>
      <c r="AM20">
        <v>457</v>
      </c>
      <c r="AN20">
        <v>95</v>
      </c>
      <c r="AO20">
        <v>11.299564</v>
      </c>
      <c r="AP20">
        <v>3428.1</v>
      </c>
      <c r="AQ20">
        <v>638.20000000000005</v>
      </c>
      <c r="AR20">
        <v>268</v>
      </c>
      <c r="AS20">
        <v>278061</v>
      </c>
      <c r="AT20">
        <v>4.1000000000000002E-2</v>
      </c>
      <c r="AU20">
        <v>9.3239999999999998</v>
      </c>
      <c r="AV20">
        <v>0</v>
      </c>
      <c r="AW20">
        <v>0</v>
      </c>
      <c r="AX20" s="29">
        <v>0.57999999999999996</v>
      </c>
      <c r="AY20">
        <v>0.81619047619047613</v>
      </c>
      <c r="AZ20" t="s">
        <v>66</v>
      </c>
      <c r="BA20" t="s">
        <v>221</v>
      </c>
      <c r="BB20">
        <v>2</v>
      </c>
      <c r="BC20" t="s">
        <v>248</v>
      </c>
      <c r="BD20">
        <v>1</v>
      </c>
      <c r="BE20">
        <v>15756.844999999999</v>
      </c>
      <c r="BF20">
        <v>0.31105579828956875</v>
      </c>
      <c r="BG20">
        <v>0.25388078012777182</v>
      </c>
      <c r="BH20">
        <v>78274.673999999999</v>
      </c>
      <c r="BI20">
        <v>6.2616140694498446E-2</v>
      </c>
      <c r="BJ20">
        <v>5.1106697690652535E-2</v>
      </c>
      <c r="BK20">
        <v>1</v>
      </c>
      <c r="BL20" t="s">
        <v>66</v>
      </c>
      <c r="BM20">
        <v>0</v>
      </c>
      <c r="BN20" t="s">
        <v>209</v>
      </c>
    </row>
    <row r="21" spans="1:66">
      <c r="A21" s="129" t="str">
        <f t="shared" si="20"/>
        <v>세운교통</v>
      </c>
      <c r="B21" s="129" t="str">
        <f t="shared" si="1"/>
        <v>28</v>
      </c>
      <c r="C21" s="130" t="str">
        <f t="shared" si="21"/>
        <v>73아1020</v>
      </c>
      <c r="D21" s="118" t="str">
        <f t="shared" si="22"/>
        <v>저상</v>
      </c>
      <c r="E21" s="114" t="str">
        <f t="shared" si="16"/>
        <v>C</v>
      </c>
      <c r="F21" s="137">
        <f t="shared" si="17"/>
        <v>0.85428571428571431</v>
      </c>
      <c r="G21" s="138">
        <f t="shared" si="18"/>
        <v>1.794</v>
      </c>
      <c r="H21" s="139">
        <f t="shared" si="19"/>
        <v>2.1</v>
      </c>
      <c r="I21" s="140">
        <f t="shared" si="23"/>
        <v>1345.674</v>
      </c>
      <c r="J21" s="141">
        <f t="shared" si="24"/>
        <v>4.329102114230033E-2</v>
      </c>
      <c r="K21" s="141">
        <f t="shared" si="25"/>
        <v>0.42219906342590863</v>
      </c>
      <c r="L21" s="141">
        <f t="shared" si="26"/>
        <v>0.18875299663960216</v>
      </c>
      <c r="M21" s="142">
        <f t="shared" si="27"/>
        <v>15.44</v>
      </c>
      <c r="N21" s="143">
        <f t="shared" si="28"/>
        <v>0</v>
      </c>
      <c r="O21" s="143">
        <f t="shared" si="29"/>
        <v>10.478</v>
      </c>
      <c r="P21" s="144">
        <f t="shared" si="30"/>
        <v>0</v>
      </c>
      <c r="Q21" s="145">
        <f t="shared" si="31"/>
        <v>68</v>
      </c>
      <c r="R21" s="146">
        <f t="shared" si="32"/>
        <v>23.133132036642678</v>
      </c>
      <c r="S21" s="131">
        <f t="shared" si="33"/>
        <v>0</v>
      </c>
      <c r="T21" s="131">
        <f t="shared" si="34"/>
        <v>141</v>
      </c>
      <c r="U21" t="s">
        <v>117</v>
      </c>
      <c r="V21" s="5" t="s">
        <v>121</v>
      </c>
      <c r="W21" t="s">
        <v>117</v>
      </c>
      <c r="X21" s="5" t="s">
        <v>121</v>
      </c>
      <c r="Y21" t="s">
        <v>236</v>
      </c>
      <c r="Z21" t="s">
        <v>171</v>
      </c>
      <c r="AA21" t="s">
        <v>173</v>
      </c>
      <c r="AB21">
        <v>520</v>
      </c>
      <c r="AC21" s="1">
        <v>1345.674</v>
      </c>
      <c r="AD21" s="1">
        <v>750.29100000000005</v>
      </c>
      <c r="AE21" s="28">
        <v>1.794</v>
      </c>
      <c r="AF21">
        <v>2.1</v>
      </c>
      <c r="AG21">
        <v>15.44</v>
      </c>
      <c r="AH21">
        <v>108.830258</v>
      </c>
      <c r="AI21">
        <v>4.711373</v>
      </c>
      <c r="AJ21">
        <v>45.948033000000002</v>
      </c>
      <c r="AK21">
        <v>254</v>
      </c>
      <c r="AL21">
        <v>0</v>
      </c>
      <c r="AM21">
        <v>141</v>
      </c>
      <c r="AN21">
        <v>68</v>
      </c>
      <c r="AO21">
        <v>12.364888000000001</v>
      </c>
      <c r="AP21">
        <v>135</v>
      </c>
      <c r="AQ21">
        <v>0</v>
      </c>
      <c r="AR21">
        <v>46</v>
      </c>
      <c r="AS21">
        <v>31289</v>
      </c>
      <c r="AT21">
        <v>0</v>
      </c>
      <c r="AU21">
        <v>10.478</v>
      </c>
      <c r="AV21">
        <v>6979</v>
      </c>
      <c r="AW21">
        <v>0</v>
      </c>
      <c r="AX21" s="29">
        <v>0.57999999999999996</v>
      </c>
      <c r="AY21">
        <v>0.85428571428571431</v>
      </c>
      <c r="AZ21" t="s">
        <v>68</v>
      </c>
      <c r="BA21" t="s">
        <v>221</v>
      </c>
      <c r="BB21">
        <v>1</v>
      </c>
      <c r="BC21" t="s">
        <v>223</v>
      </c>
      <c r="BD21">
        <v>3</v>
      </c>
      <c r="BE21">
        <v>15756.844999999999</v>
      </c>
      <c r="BF21">
        <v>8.5402502848761927E-2</v>
      </c>
      <c r="BG21">
        <v>7.2958138147942331E-2</v>
      </c>
      <c r="BH21">
        <v>78274.673999999999</v>
      </c>
      <c r="BI21">
        <v>1.7191690890977072E-2</v>
      </c>
      <c r="BJ21">
        <v>1.4686615932577557E-2</v>
      </c>
      <c r="BK21">
        <v>1</v>
      </c>
      <c r="BL21" t="s">
        <v>68</v>
      </c>
      <c r="BM21">
        <v>0</v>
      </c>
      <c r="BN21" t="s">
        <v>209</v>
      </c>
    </row>
    <row r="22" spans="1:66">
      <c r="A22" s="126" t="str">
        <f t="shared" si="20"/>
        <v>세운교통</v>
      </c>
      <c r="B22" s="225" t="str">
        <f t="shared" si="1"/>
        <v>28</v>
      </c>
      <c r="C22" s="127" t="str">
        <f t="shared" si="21"/>
        <v>73아1021</v>
      </c>
      <c r="D22" s="101" t="str">
        <f t="shared" si="22"/>
        <v>저상</v>
      </c>
      <c r="E22" s="97" t="str">
        <f t="shared" si="16"/>
        <v>B</v>
      </c>
      <c r="F22" s="147">
        <f t="shared" si="17"/>
        <v>0.91363636363636347</v>
      </c>
      <c r="G22" s="148">
        <f t="shared" si="18"/>
        <v>2.0099999999999998</v>
      </c>
      <c r="H22" s="149">
        <f t="shared" si="19"/>
        <v>2.2000000000000002</v>
      </c>
      <c r="I22" s="150">
        <f t="shared" si="23"/>
        <v>697.56299999999999</v>
      </c>
      <c r="J22" s="151">
        <f t="shared" si="24"/>
        <v>6.6067141076680741E-2</v>
      </c>
      <c r="K22" s="151">
        <f t="shared" si="25"/>
        <v>0.43192653708989698</v>
      </c>
      <c r="L22" s="151">
        <f t="shared" si="26"/>
        <v>0.15912541232834884</v>
      </c>
      <c r="M22" s="152">
        <f t="shared" si="27"/>
        <v>16.585000000000001</v>
      </c>
      <c r="N22" s="153">
        <f t="shared" si="28"/>
        <v>0.71699999999999997</v>
      </c>
      <c r="O22" s="153">
        <f t="shared" si="29"/>
        <v>13.762</v>
      </c>
      <c r="P22" s="154">
        <f t="shared" si="30"/>
        <v>0</v>
      </c>
      <c r="Q22" s="155">
        <f t="shared" si="31"/>
        <v>75</v>
      </c>
      <c r="R22" s="156">
        <f t="shared" si="32"/>
        <v>24.299211334511298</v>
      </c>
      <c r="S22" s="128">
        <f t="shared" si="33"/>
        <v>5</v>
      </c>
      <c r="T22" s="128">
        <f t="shared" si="34"/>
        <v>96</v>
      </c>
      <c r="U22" t="s">
        <v>117</v>
      </c>
      <c r="V22" t="s">
        <v>121</v>
      </c>
      <c r="W22" s="4" t="s">
        <v>117</v>
      </c>
      <c r="X22" s="4" t="s">
        <v>121</v>
      </c>
      <c r="Y22" s="4" t="s">
        <v>347</v>
      </c>
      <c r="Z22" s="4" t="s">
        <v>171</v>
      </c>
      <c r="AA22" s="4" t="s">
        <v>173</v>
      </c>
      <c r="AB22" s="4">
        <v>520</v>
      </c>
      <c r="AC22" s="4">
        <v>697.56299999999999</v>
      </c>
      <c r="AD22" s="4">
        <v>347.08699999999999</v>
      </c>
      <c r="AE22" s="4">
        <v>2.0099999999999998</v>
      </c>
      <c r="AF22" s="4">
        <v>2.2000000000000002</v>
      </c>
      <c r="AG22" s="4">
        <v>16.585000000000001</v>
      </c>
      <c r="AH22" s="4">
        <v>57.184992999999999</v>
      </c>
      <c r="AI22" s="4">
        <v>3.7780490000000002</v>
      </c>
      <c r="AJ22" s="4">
        <v>24.699715999999999</v>
      </c>
      <c r="AK22" s="4">
        <v>111</v>
      </c>
      <c r="AL22" s="4">
        <v>5</v>
      </c>
      <c r="AM22" s="4">
        <v>96</v>
      </c>
      <c r="AN22" s="4">
        <v>75</v>
      </c>
      <c r="AO22" s="4">
        <v>12.198357</v>
      </c>
      <c r="AP22" s="4">
        <v>238.3</v>
      </c>
      <c r="AQ22" s="4">
        <v>0</v>
      </c>
      <c r="AR22" s="4">
        <v>36</v>
      </c>
      <c r="AS22" s="4">
        <v>25786</v>
      </c>
      <c r="AT22" s="4">
        <v>0.71699999999999997</v>
      </c>
      <c r="AU22" s="4">
        <v>13.762</v>
      </c>
      <c r="AV22" s="4">
        <v>0</v>
      </c>
      <c r="AW22" s="4">
        <v>0</v>
      </c>
      <c r="AX22" s="30">
        <v>0.65</v>
      </c>
      <c r="AY22">
        <v>0.91363636363636347</v>
      </c>
      <c r="AZ22" t="s">
        <v>67</v>
      </c>
      <c r="BA22" t="s">
        <v>221</v>
      </c>
      <c r="BB22">
        <v>1</v>
      </c>
      <c r="BC22" t="s">
        <v>308</v>
      </c>
      <c r="BD22">
        <v>1</v>
      </c>
      <c r="BE22">
        <v>15756.844999999999</v>
      </c>
      <c r="BF22">
        <v>4.4270474197087045E-2</v>
      </c>
      <c r="BG22">
        <v>4.0447115061884066E-2</v>
      </c>
      <c r="BH22">
        <v>78274.673999999999</v>
      </c>
      <c r="BI22">
        <v>8.9117330594056521E-3</v>
      </c>
      <c r="BJ22">
        <v>8.1420833860933444E-3</v>
      </c>
      <c r="BK22">
        <v>1</v>
      </c>
      <c r="BL22" t="s">
        <v>206</v>
      </c>
      <c r="BM22" t="s">
        <v>207</v>
      </c>
      <c r="BN22" t="s">
        <v>206</v>
      </c>
    </row>
    <row r="23" spans="1:66">
      <c r="A23" s="129" t="str">
        <f t="shared" si="20"/>
        <v>세운교통</v>
      </c>
      <c r="B23" s="129" t="str">
        <f t="shared" si="1"/>
        <v>67-1</v>
      </c>
      <c r="C23" s="130" t="str">
        <f t="shared" si="21"/>
        <v>70바3835</v>
      </c>
      <c r="D23" s="118" t="str">
        <f t="shared" si="22"/>
        <v>저상</v>
      </c>
      <c r="E23" s="114" t="str">
        <f t="shared" si="16"/>
        <v>C</v>
      </c>
      <c r="F23" s="137">
        <f t="shared" si="17"/>
        <v>0.89500000000000002</v>
      </c>
      <c r="G23" s="138">
        <f t="shared" si="18"/>
        <v>1.9690000000000001</v>
      </c>
      <c r="H23" s="139">
        <f t="shared" si="19"/>
        <v>2.2000000000000002</v>
      </c>
      <c r="I23" s="140">
        <f t="shared" si="23"/>
        <v>5049.0810000000001</v>
      </c>
      <c r="J23" s="141">
        <f t="shared" si="24"/>
        <v>4.3333782703242729E-2</v>
      </c>
      <c r="K23" s="141">
        <f t="shared" si="25"/>
        <v>0.36639924311819</v>
      </c>
      <c r="L23" s="141">
        <f t="shared" si="26"/>
        <v>0.18637054941285355</v>
      </c>
      <c r="M23" s="142">
        <f t="shared" si="27"/>
        <v>11.458</v>
      </c>
      <c r="N23" s="143">
        <f t="shared" si="28"/>
        <v>1.268</v>
      </c>
      <c r="O23" s="143">
        <f t="shared" si="29"/>
        <v>9.5259999999999998</v>
      </c>
      <c r="P23" s="144">
        <f t="shared" si="30"/>
        <v>0</v>
      </c>
      <c r="Q23" s="145">
        <f t="shared" si="31"/>
        <v>72</v>
      </c>
      <c r="R23" s="146">
        <f t="shared" si="32"/>
        <v>24.237226073095691</v>
      </c>
      <c r="S23" s="131">
        <f t="shared" si="33"/>
        <v>64</v>
      </c>
      <c r="T23" s="131">
        <f t="shared" si="34"/>
        <v>481</v>
      </c>
      <c r="U23" t="s">
        <v>117</v>
      </c>
      <c r="V23" s="5" t="s">
        <v>122</v>
      </c>
      <c r="W23" t="s">
        <v>117</v>
      </c>
      <c r="X23" s="5" t="s">
        <v>122</v>
      </c>
      <c r="Y23" t="s">
        <v>186</v>
      </c>
      <c r="Z23" t="s">
        <v>171</v>
      </c>
      <c r="AA23" t="s">
        <v>173</v>
      </c>
      <c r="AB23">
        <v>520</v>
      </c>
      <c r="AC23" s="1">
        <v>5049.0810000000001</v>
      </c>
      <c r="AD23" s="1">
        <v>2563.7570000000001</v>
      </c>
      <c r="AE23" s="28">
        <v>1.9690000000000001</v>
      </c>
      <c r="AF23">
        <v>2.2000000000000002</v>
      </c>
      <c r="AG23">
        <v>11.458</v>
      </c>
      <c r="AH23">
        <v>352.92379399999999</v>
      </c>
      <c r="AI23">
        <v>15.293523</v>
      </c>
      <c r="AJ23">
        <v>129.31101100000001</v>
      </c>
      <c r="AK23">
        <v>941</v>
      </c>
      <c r="AL23">
        <v>64</v>
      </c>
      <c r="AM23">
        <v>481</v>
      </c>
      <c r="AN23">
        <v>72</v>
      </c>
      <c r="AO23">
        <v>14.306433999999999</v>
      </c>
      <c r="AP23">
        <v>563.70000000000005</v>
      </c>
      <c r="AQ23">
        <v>0</v>
      </c>
      <c r="AR23">
        <v>107</v>
      </c>
      <c r="AS23">
        <v>66284</v>
      </c>
      <c r="AT23">
        <v>1.268</v>
      </c>
      <c r="AU23">
        <v>9.5259999999999998</v>
      </c>
      <c r="AV23">
        <v>40866</v>
      </c>
      <c r="AW23">
        <v>0</v>
      </c>
      <c r="AX23" s="29">
        <v>0.5</v>
      </c>
      <c r="AY23">
        <v>0.89500000000000002</v>
      </c>
      <c r="AZ23" t="s">
        <v>68</v>
      </c>
      <c r="BA23" t="s">
        <v>225</v>
      </c>
      <c r="BB23">
        <v>1</v>
      </c>
      <c r="BC23" t="s">
        <v>230</v>
      </c>
      <c r="BD23">
        <v>5</v>
      </c>
      <c r="BE23">
        <v>8398.2250000000004</v>
      </c>
      <c r="BF23">
        <v>0.60120811242851913</v>
      </c>
      <c r="BG23">
        <v>0.53808126062352468</v>
      </c>
      <c r="BH23">
        <v>78274.673999999999</v>
      </c>
      <c r="BI23">
        <v>6.4504657023547615E-2</v>
      </c>
      <c r="BJ23">
        <v>5.7731668036075115E-2</v>
      </c>
      <c r="BK23">
        <v>1</v>
      </c>
      <c r="BL23" t="s">
        <v>67</v>
      </c>
      <c r="BM23">
        <v>-1</v>
      </c>
      <c r="BN23" t="s">
        <v>208</v>
      </c>
    </row>
    <row r="24" spans="1:66">
      <c r="A24" s="126" t="str">
        <f t="shared" si="20"/>
        <v>세운교통</v>
      </c>
      <c r="B24" s="225" t="str">
        <f t="shared" si="1"/>
        <v>67-1</v>
      </c>
      <c r="C24" s="127" t="str">
        <f t="shared" si="21"/>
        <v>70바3838</v>
      </c>
      <c r="D24" s="101" t="str">
        <f t="shared" si="22"/>
        <v>저상</v>
      </c>
      <c r="E24" s="97" t="str">
        <f t="shared" si="16"/>
        <v>F</v>
      </c>
      <c r="F24" s="147">
        <f t="shared" si="17"/>
        <v>0.77227272727272722</v>
      </c>
      <c r="G24" s="148">
        <f t="shared" si="18"/>
        <v>1.6990000000000001</v>
      </c>
      <c r="H24" s="149">
        <f t="shared" si="19"/>
        <v>2.2000000000000002</v>
      </c>
      <c r="I24" s="150">
        <f t="shared" si="23"/>
        <v>3349.1439999999998</v>
      </c>
      <c r="J24" s="151">
        <f t="shared" si="24"/>
        <v>3.0048434567194093E-2</v>
      </c>
      <c r="K24" s="151">
        <f t="shared" si="25"/>
        <v>0.4268807139124039</v>
      </c>
      <c r="L24" s="151">
        <f t="shared" si="26"/>
        <v>0.17795591948270961</v>
      </c>
      <c r="M24" s="152">
        <f t="shared" si="27"/>
        <v>15.045</v>
      </c>
      <c r="N24" s="153">
        <f t="shared" si="28"/>
        <v>0.32800000000000001</v>
      </c>
      <c r="O24" s="153">
        <f t="shared" si="29"/>
        <v>17.706</v>
      </c>
      <c r="P24" s="154">
        <f t="shared" si="30"/>
        <v>0</v>
      </c>
      <c r="Q24" s="155">
        <f t="shared" si="31"/>
        <v>78</v>
      </c>
      <c r="R24" s="156">
        <f t="shared" si="32"/>
        <v>24.980142051163817</v>
      </c>
      <c r="S24" s="128">
        <f t="shared" si="33"/>
        <v>11</v>
      </c>
      <c r="T24" s="128">
        <f t="shared" si="34"/>
        <v>593</v>
      </c>
      <c r="U24" t="s">
        <v>117</v>
      </c>
      <c r="V24" s="5" t="s">
        <v>122</v>
      </c>
      <c r="W24" t="s">
        <v>117</v>
      </c>
      <c r="X24" s="5" t="s">
        <v>122</v>
      </c>
      <c r="Y24" t="s">
        <v>231</v>
      </c>
      <c r="Z24" t="s">
        <v>171</v>
      </c>
      <c r="AA24" t="s">
        <v>173</v>
      </c>
      <c r="AB24">
        <v>520</v>
      </c>
      <c r="AC24" s="1">
        <v>3349.1439999999998</v>
      </c>
      <c r="AD24" s="1">
        <v>1970.837</v>
      </c>
      <c r="AE24" s="28">
        <v>1.6990000000000001</v>
      </c>
      <c r="AF24">
        <v>2.2000000000000002</v>
      </c>
      <c r="AG24">
        <v>15.045</v>
      </c>
      <c r="AH24">
        <v>246.87801899999999</v>
      </c>
      <c r="AI24">
        <v>7.4182980000000001</v>
      </c>
      <c r="AJ24">
        <v>105.38746500000001</v>
      </c>
      <c r="AK24">
        <v>596</v>
      </c>
      <c r="AL24">
        <v>11</v>
      </c>
      <c r="AM24">
        <v>593</v>
      </c>
      <c r="AN24">
        <v>78</v>
      </c>
      <c r="AO24">
        <v>13.565987</v>
      </c>
      <c r="AP24">
        <v>1508.7</v>
      </c>
      <c r="AQ24">
        <v>0</v>
      </c>
      <c r="AR24">
        <v>140</v>
      </c>
      <c r="AS24">
        <v>107989</v>
      </c>
      <c r="AT24">
        <v>0.32800000000000001</v>
      </c>
      <c r="AU24">
        <v>17.706</v>
      </c>
      <c r="AV24">
        <v>0</v>
      </c>
      <c r="AW24">
        <v>0</v>
      </c>
      <c r="AX24" s="29">
        <v>0.5</v>
      </c>
      <c r="AY24">
        <v>0.77227272727272722</v>
      </c>
      <c r="AZ24" t="s">
        <v>69</v>
      </c>
      <c r="BA24" t="s">
        <v>225</v>
      </c>
      <c r="BB24">
        <v>1</v>
      </c>
      <c r="BC24" t="s">
        <v>226</v>
      </c>
      <c r="BD24">
        <v>1</v>
      </c>
      <c r="BE24">
        <v>8398.2250000000004</v>
      </c>
      <c r="BF24">
        <v>0.39879188757148082</v>
      </c>
      <c r="BG24">
        <v>0.30797609862906633</v>
      </c>
      <c r="BH24">
        <v>78274.673999999999</v>
      </c>
      <c r="BI24">
        <v>4.2787070566400569E-2</v>
      </c>
      <c r="BJ24">
        <v>3.3043287678324804E-2</v>
      </c>
      <c r="BK24">
        <v>1</v>
      </c>
      <c r="BL24" t="s">
        <v>66</v>
      </c>
      <c r="BM24">
        <v>-1</v>
      </c>
      <c r="BN24" t="s">
        <v>208</v>
      </c>
    </row>
    <row r="25" spans="1:66">
      <c r="A25" s="129" t="str">
        <f t="shared" si="20"/>
        <v>세운교통</v>
      </c>
      <c r="B25" s="129" t="str">
        <f t="shared" si="1"/>
        <v>예비</v>
      </c>
      <c r="C25" s="130" t="str">
        <f t="shared" si="21"/>
        <v>70바3855</v>
      </c>
      <c r="D25" s="118" t="str">
        <f t="shared" si="22"/>
        <v>저상</v>
      </c>
      <c r="E25" s="114" t="str">
        <f t="shared" si="16"/>
        <v>B</v>
      </c>
      <c r="F25" s="137">
        <f t="shared" si="17"/>
        <v>0.91947368421052644</v>
      </c>
      <c r="G25" s="138">
        <f t="shared" si="18"/>
        <v>1.7470000000000001</v>
      </c>
      <c r="H25" s="139">
        <f t="shared" si="19"/>
        <v>1.9</v>
      </c>
      <c r="I25" s="140">
        <f t="shared" si="23"/>
        <v>5778.7560000000003</v>
      </c>
      <c r="J25" s="141">
        <f t="shared" si="24"/>
        <v>4.8730008988121755E-3</v>
      </c>
      <c r="K25" s="141">
        <f t="shared" si="25"/>
        <v>0.48962914250486361</v>
      </c>
      <c r="L25" s="141">
        <f t="shared" si="26"/>
        <v>0.14345648094503383</v>
      </c>
      <c r="M25" s="142">
        <f t="shared" si="27"/>
        <v>17.042999999999999</v>
      </c>
      <c r="N25" s="143">
        <f t="shared" si="28"/>
        <v>0.104</v>
      </c>
      <c r="O25" s="143">
        <f t="shared" si="29"/>
        <v>13.273</v>
      </c>
      <c r="P25" s="144">
        <f t="shared" si="30"/>
        <v>0</v>
      </c>
      <c r="Q25" s="145">
        <f t="shared" si="31"/>
        <v>66</v>
      </c>
      <c r="R25" s="146">
        <f t="shared" si="32"/>
        <v>24.996657383181979</v>
      </c>
      <c r="S25" s="131">
        <f t="shared" si="33"/>
        <v>6</v>
      </c>
      <c r="T25" s="131">
        <f t="shared" si="34"/>
        <v>767</v>
      </c>
      <c r="U25" t="s">
        <v>117</v>
      </c>
      <c r="V25" t="s">
        <v>90</v>
      </c>
      <c r="W25" s="4" t="s">
        <v>117</v>
      </c>
      <c r="X25" s="4" t="s">
        <v>90</v>
      </c>
      <c r="Y25" s="4" t="s">
        <v>300</v>
      </c>
      <c r="Z25" s="4" t="s">
        <v>171</v>
      </c>
      <c r="AA25" s="4" t="s">
        <v>173</v>
      </c>
      <c r="AB25" s="4">
        <v>520</v>
      </c>
      <c r="AC25" s="4">
        <v>5778.7560000000003</v>
      </c>
      <c r="AD25" s="4">
        <v>3308.596</v>
      </c>
      <c r="AE25" s="4">
        <v>1.7470000000000001</v>
      </c>
      <c r="AF25" s="4">
        <v>1.9</v>
      </c>
      <c r="AG25" s="4">
        <v>17.042999999999999</v>
      </c>
      <c r="AH25" s="4">
        <v>457.33359100000001</v>
      </c>
      <c r="AI25" s="4">
        <v>2.2285870000000001</v>
      </c>
      <c r="AJ25" s="4">
        <v>223.92385400000001</v>
      </c>
      <c r="AK25" s="4">
        <v>829</v>
      </c>
      <c r="AL25" s="4">
        <v>6</v>
      </c>
      <c r="AM25" s="4">
        <v>767</v>
      </c>
      <c r="AN25" s="4">
        <v>66</v>
      </c>
      <c r="AO25" s="4">
        <v>12.635756000000001</v>
      </c>
      <c r="AP25" s="4">
        <v>594.9</v>
      </c>
      <c r="AQ25" s="4">
        <v>0</v>
      </c>
      <c r="AR25" s="4">
        <v>326</v>
      </c>
      <c r="AS25" s="4">
        <v>323491</v>
      </c>
      <c r="AT25" s="4">
        <v>0.104</v>
      </c>
      <c r="AU25" s="4">
        <v>13.273</v>
      </c>
      <c r="AV25" s="4">
        <v>0</v>
      </c>
      <c r="AW25" s="4">
        <v>0</v>
      </c>
      <c r="AX25" s="30">
        <v>0.56000000000000005</v>
      </c>
      <c r="AY25">
        <v>0.91947368421052644</v>
      </c>
      <c r="AZ25" t="s">
        <v>67</v>
      </c>
      <c r="BA25" t="s">
        <v>227</v>
      </c>
      <c r="BB25">
        <v>5</v>
      </c>
      <c r="BC25" t="s">
        <v>344</v>
      </c>
      <c r="BD25">
        <v>1</v>
      </c>
      <c r="BE25">
        <v>8286.4480000000003</v>
      </c>
      <c r="BF25">
        <v>0.6973743152675308</v>
      </c>
      <c r="BG25">
        <v>0.64121733093282973</v>
      </c>
      <c r="BH25">
        <v>78274.673999999999</v>
      </c>
      <c r="BI25">
        <v>7.3826637719372687E-2</v>
      </c>
      <c r="BJ25">
        <v>6.788165057670742E-2</v>
      </c>
      <c r="BK25">
        <v>1</v>
      </c>
      <c r="BL25" t="s">
        <v>67</v>
      </c>
      <c r="BM25">
        <v>0</v>
      </c>
      <c r="BN25" t="s">
        <v>209</v>
      </c>
    </row>
    <row r="26" spans="1:66">
      <c r="A26" s="126" t="str">
        <f t="shared" si="20"/>
        <v>세운교통</v>
      </c>
      <c r="B26" s="225" t="str">
        <f t="shared" si="1"/>
        <v>예비</v>
      </c>
      <c r="C26" s="127" t="str">
        <f t="shared" si="21"/>
        <v>73아1027</v>
      </c>
      <c r="D26" s="101" t="str">
        <f t="shared" si="22"/>
        <v>대형</v>
      </c>
      <c r="E26" s="97" t="str">
        <f t="shared" si="16"/>
        <v>S</v>
      </c>
      <c r="F26" s="147">
        <f t="shared" si="17"/>
        <v>1.0805</v>
      </c>
      <c r="G26" s="148">
        <f t="shared" si="18"/>
        <v>2.161</v>
      </c>
      <c r="H26" s="149">
        <f t="shared" si="19"/>
        <v>2</v>
      </c>
      <c r="I26" s="150">
        <f t="shared" si="23"/>
        <v>2507.692</v>
      </c>
      <c r="J26" s="151">
        <f t="shared" si="24"/>
        <v>8.9928965448000761E-2</v>
      </c>
      <c r="K26" s="151">
        <f t="shared" si="25"/>
        <v>0.42342890794342403</v>
      </c>
      <c r="L26" s="151">
        <f t="shared" si="26"/>
        <v>0.12680983151040878</v>
      </c>
      <c r="M26" s="152">
        <f t="shared" si="27"/>
        <v>15.803000000000001</v>
      </c>
      <c r="N26" s="153">
        <f t="shared" si="28"/>
        <v>0.877</v>
      </c>
      <c r="O26" s="153">
        <f t="shared" si="29"/>
        <v>24.006</v>
      </c>
      <c r="P26" s="154">
        <f t="shared" si="30"/>
        <v>0</v>
      </c>
      <c r="Q26" s="155">
        <f t="shared" si="31"/>
        <v>82</v>
      </c>
      <c r="R26" s="156">
        <f t="shared" si="32"/>
        <v>25.264221357880924</v>
      </c>
      <c r="S26" s="128">
        <f t="shared" si="33"/>
        <v>22</v>
      </c>
      <c r="T26" s="128">
        <f t="shared" si="34"/>
        <v>602</v>
      </c>
      <c r="U26" t="s">
        <v>117</v>
      </c>
      <c r="V26" s="5" t="s">
        <v>90</v>
      </c>
      <c r="W26" t="s">
        <v>117</v>
      </c>
      <c r="X26" s="5" t="s">
        <v>90</v>
      </c>
      <c r="Y26" t="s">
        <v>185</v>
      </c>
      <c r="Z26" t="s">
        <v>140</v>
      </c>
      <c r="AA26" t="s">
        <v>173</v>
      </c>
      <c r="AB26">
        <v>520</v>
      </c>
      <c r="AC26" s="1">
        <v>2507.692</v>
      </c>
      <c r="AD26" s="1">
        <v>1160.461</v>
      </c>
      <c r="AE26" s="28">
        <v>2.161</v>
      </c>
      <c r="AF26">
        <v>2</v>
      </c>
      <c r="AG26">
        <v>15.803000000000001</v>
      </c>
      <c r="AH26">
        <v>203.966374</v>
      </c>
      <c r="AI26">
        <v>18.342485</v>
      </c>
      <c r="AJ26">
        <v>86.365258999999995</v>
      </c>
      <c r="AK26">
        <v>318</v>
      </c>
      <c r="AL26">
        <v>22</v>
      </c>
      <c r="AM26">
        <v>602</v>
      </c>
      <c r="AN26">
        <v>82</v>
      </c>
      <c r="AO26">
        <v>12.294634</v>
      </c>
      <c r="AP26">
        <v>2262.6999999999998</v>
      </c>
      <c r="AQ26">
        <v>0</v>
      </c>
      <c r="AR26">
        <v>112</v>
      </c>
      <c r="AS26">
        <v>81073</v>
      </c>
      <c r="AT26">
        <v>0.877</v>
      </c>
      <c r="AU26">
        <v>24.006</v>
      </c>
      <c r="AV26">
        <v>0</v>
      </c>
      <c r="AW26">
        <v>0</v>
      </c>
      <c r="AX26" s="29">
        <v>0.65</v>
      </c>
      <c r="AY26">
        <v>1.0805</v>
      </c>
      <c r="AZ26" t="s">
        <v>70</v>
      </c>
      <c r="BA26" t="s">
        <v>227</v>
      </c>
      <c r="BB26">
        <v>2</v>
      </c>
      <c r="BC26" t="s">
        <v>362</v>
      </c>
      <c r="BD26">
        <v>1</v>
      </c>
      <c r="BE26">
        <v>8286.4480000000003</v>
      </c>
      <c r="BF26">
        <v>0.3026256847324692</v>
      </c>
      <c r="BG26">
        <v>0.32698705235343301</v>
      </c>
      <c r="BH26">
        <v>78274.673999999999</v>
      </c>
      <c r="BI26">
        <v>3.2037080090553942E-2</v>
      </c>
      <c r="BJ26">
        <v>3.4616065037843535E-2</v>
      </c>
      <c r="BK26">
        <v>1</v>
      </c>
      <c r="BL26" t="s">
        <v>70</v>
      </c>
      <c r="BM26">
        <v>0</v>
      </c>
      <c r="BN26" t="s">
        <v>209</v>
      </c>
    </row>
  </sheetData>
  <sortState xmlns:xlrd2="http://schemas.microsoft.com/office/spreadsheetml/2017/richdata2" ref="U5:AX26">
    <sortCondition ref="Y5:Y26"/>
    <sortCondition ref="U5:U26"/>
  </sortState>
  <phoneticPr fontId="3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A3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88" customWidth="1"/>
    <col min="4" max="4" width="10.140625" style="9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0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8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01"/>
      <c r="R1" s="201"/>
    </row>
    <row r="2" spans="1:78" ht="45" customHeight="1">
      <c r="A2" s="10" t="s">
        <v>32</v>
      </c>
      <c r="B2" s="34"/>
      <c r="C2" s="86"/>
      <c r="D2" s="93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02"/>
      <c r="R2" s="20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07" t="s">
        <v>38</v>
      </c>
      <c r="B4" s="108" t="s">
        <v>48</v>
      </c>
      <c r="C4" s="109" t="s">
        <v>141</v>
      </c>
      <c r="D4" s="109" t="s">
        <v>156</v>
      </c>
      <c r="E4" s="110" t="s">
        <v>145</v>
      </c>
      <c r="F4" s="108" t="s">
        <v>149</v>
      </c>
      <c r="G4" s="110" t="s">
        <v>147</v>
      </c>
      <c r="H4" s="110" t="s">
        <v>151</v>
      </c>
      <c r="I4" s="111" t="s">
        <v>153</v>
      </c>
      <c r="J4" s="110" t="s">
        <v>11</v>
      </c>
      <c r="K4" s="110" t="s">
        <v>12</v>
      </c>
      <c r="L4" s="110" t="s">
        <v>13</v>
      </c>
      <c r="M4" s="110" t="s">
        <v>72</v>
      </c>
      <c r="N4" s="110" t="s">
        <v>6</v>
      </c>
      <c r="O4" s="110" t="s">
        <v>7</v>
      </c>
      <c r="P4" s="110" t="s">
        <v>162</v>
      </c>
      <c r="Q4" s="204" t="s">
        <v>43</v>
      </c>
      <c r="R4" s="204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240</v>
      </c>
      <c r="AN4" s="13"/>
      <c r="AO4" t="s">
        <v>169</v>
      </c>
      <c r="AP4" t="s">
        <v>241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64</v>
      </c>
      <c r="AX4" t="s">
        <v>242</v>
      </c>
      <c r="AY4" t="s">
        <v>125</v>
      </c>
      <c r="AZ4" t="s">
        <v>243</v>
      </c>
      <c r="BA4" t="s">
        <v>244</v>
      </c>
      <c r="BB4" t="s">
        <v>245</v>
      </c>
      <c r="BC4" t="s">
        <v>246</v>
      </c>
      <c r="BD4">
        <v>12</v>
      </c>
      <c r="BE4" t="s">
        <v>137</v>
      </c>
      <c r="BF4" t="s">
        <v>138</v>
      </c>
      <c r="BG4" t="s">
        <v>139</v>
      </c>
      <c r="BI4" t="s">
        <v>0</v>
      </c>
      <c r="BJ4" t="s">
        <v>73</v>
      </c>
      <c r="BK4" t="s">
        <v>64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12" t="str">
        <f>BI5</f>
        <v>세운교통</v>
      </c>
      <c r="B5" s="113" t="str">
        <f>IF(BJ5="NULL", E5, BJ5)</f>
        <v>강희수</v>
      </c>
      <c r="C5" s="114" t="str">
        <f>BK5</f>
        <v>D</v>
      </c>
      <c r="D5" s="115">
        <f>BL5</f>
        <v>0.8213636363636363</v>
      </c>
      <c r="E5" s="116">
        <f>U5</f>
        <v>8480</v>
      </c>
      <c r="F5" s="117" t="str">
        <f t="shared" ref="F5:I6" si="0">BN5</f>
        <v>28</v>
      </c>
      <c r="G5" s="118" t="str">
        <f t="shared" si="0"/>
        <v>73아1009</v>
      </c>
      <c r="H5" s="119">
        <f t="shared" si="0"/>
        <v>1</v>
      </c>
      <c r="I5" s="120">
        <f t="shared" si="0"/>
        <v>4300.3289999999997</v>
      </c>
      <c r="J5" s="121">
        <f>AB5/AA5</f>
        <v>3.4210375193903207E-2</v>
      </c>
      <c r="K5" s="121">
        <f>AC5/AA5</f>
        <v>0.45750007825464895</v>
      </c>
      <c r="L5" s="121">
        <f>AD5/I5</f>
        <v>0.12347892451949607</v>
      </c>
      <c r="M5" s="122">
        <f>Z5</f>
        <v>17.93</v>
      </c>
      <c r="N5" s="123">
        <f>BV5</f>
        <v>4.6508069498868577E-2</v>
      </c>
      <c r="O5" s="123">
        <f>BW5</f>
        <v>9.3248679345231498</v>
      </c>
      <c r="P5" s="205">
        <f>AK5</f>
        <v>194</v>
      </c>
      <c r="Q5" s="206">
        <f>AE5</f>
        <v>2</v>
      </c>
      <c r="R5" s="206">
        <f>AF5</f>
        <v>401</v>
      </c>
      <c r="T5">
        <v>520</v>
      </c>
      <c r="U5">
        <v>8480</v>
      </c>
      <c r="V5" t="s">
        <v>215</v>
      </c>
      <c r="W5">
        <v>4300.3289999999997</v>
      </c>
      <c r="X5">
        <v>2380.4650000000001</v>
      </c>
      <c r="Y5">
        <v>1.8069999999999999</v>
      </c>
      <c r="Z5">
        <v>17.93</v>
      </c>
      <c r="AA5">
        <v>366.39995699999997</v>
      </c>
      <c r="AB5">
        <v>12.53468</v>
      </c>
      <c r="AC5">
        <v>167.62800899999999</v>
      </c>
      <c r="AD5" s="1">
        <v>531</v>
      </c>
      <c r="AE5">
        <v>2</v>
      </c>
      <c r="AF5">
        <v>401</v>
      </c>
      <c r="AG5">
        <v>74</v>
      </c>
      <c r="AH5">
        <v>11.736706999999999</v>
      </c>
      <c r="AI5">
        <v>741.5</v>
      </c>
      <c r="AJ5">
        <v>0</v>
      </c>
      <c r="AK5">
        <v>194</v>
      </c>
      <c r="AL5">
        <v>163984</v>
      </c>
      <c r="AM5">
        <v>0.8213636363636363</v>
      </c>
      <c r="AN5" t="s">
        <v>66</v>
      </c>
      <c r="AO5">
        <v>4300.3289999999997</v>
      </c>
      <c r="AP5" t="s">
        <v>323</v>
      </c>
      <c r="AQ5" t="s">
        <v>117</v>
      </c>
      <c r="AR5" t="s">
        <v>121</v>
      </c>
      <c r="AS5" t="s">
        <v>117</v>
      </c>
      <c r="AT5" t="s">
        <v>121</v>
      </c>
      <c r="AU5" t="s">
        <v>216</v>
      </c>
      <c r="AV5" t="s">
        <v>215</v>
      </c>
      <c r="AW5" t="s">
        <v>66</v>
      </c>
      <c r="AX5">
        <v>8480</v>
      </c>
      <c r="AY5" t="s">
        <v>247</v>
      </c>
      <c r="AZ5">
        <v>2</v>
      </c>
      <c r="BA5" t="s">
        <v>248</v>
      </c>
      <c r="BB5">
        <v>1</v>
      </c>
      <c r="BC5">
        <v>1</v>
      </c>
      <c r="BE5" t="s">
        <v>66</v>
      </c>
      <c r="BF5">
        <v>0</v>
      </c>
      <c r="BG5" t="s">
        <v>209</v>
      </c>
      <c r="BI5" t="s">
        <v>117</v>
      </c>
      <c r="BJ5" t="s">
        <v>215</v>
      </c>
      <c r="BK5" t="s">
        <v>66</v>
      </c>
      <c r="BL5">
        <v>0.8213636363636363</v>
      </c>
      <c r="BM5">
        <v>8480</v>
      </c>
      <c r="BN5" t="s">
        <v>121</v>
      </c>
      <c r="BO5" t="s">
        <v>216</v>
      </c>
      <c r="BP5">
        <v>1</v>
      </c>
      <c r="BQ5">
        <v>4300.3289999999997</v>
      </c>
      <c r="BR5">
        <v>3.4210375193903207E-2</v>
      </c>
      <c r="BS5">
        <v>0.45750007825464895</v>
      </c>
      <c r="BT5">
        <v>0.12347892451949607</v>
      </c>
      <c r="BU5">
        <v>17.93</v>
      </c>
      <c r="BV5">
        <v>4.6508069498868577E-2</v>
      </c>
      <c r="BW5">
        <v>9.3248679345231498</v>
      </c>
      <c r="BX5">
        <v>194</v>
      </c>
      <c r="BY5">
        <v>2</v>
      </c>
      <c r="BZ5">
        <v>401</v>
      </c>
    </row>
    <row r="6" spans="1:78" ht="16.5">
      <c r="A6" s="95" t="str">
        <f>BI6</f>
        <v>세운교통</v>
      </c>
      <c r="B6" s="96" t="str">
        <f>IF(BJ6="NULL", E6, BJ6)</f>
        <v>고영길</v>
      </c>
      <c r="C6" s="97" t="str">
        <f>BK6</f>
        <v>S</v>
      </c>
      <c r="D6" s="98">
        <f>BL6</f>
        <v>1.1357894736842105</v>
      </c>
      <c r="E6" s="99">
        <f>U6</f>
        <v>9195</v>
      </c>
      <c r="F6" s="100" t="str">
        <f t="shared" si="0"/>
        <v>11</v>
      </c>
      <c r="G6" s="101" t="str">
        <f t="shared" si="0"/>
        <v>73아1597</v>
      </c>
      <c r="H6" s="102">
        <f t="shared" si="0"/>
        <v>1</v>
      </c>
      <c r="I6" s="103">
        <f t="shared" si="0"/>
        <v>1872.587</v>
      </c>
      <c r="J6" s="104">
        <f>AB6/AA6</f>
        <v>9.246209674539041E-2</v>
      </c>
      <c r="K6" s="104">
        <f>AC6/AA6</f>
        <v>0.35740917193428867</v>
      </c>
      <c r="L6" s="104">
        <f>AD6/I6</f>
        <v>0.18263503911967774</v>
      </c>
      <c r="M6" s="105">
        <f>Z6</f>
        <v>17.131</v>
      </c>
      <c r="N6" s="106">
        <f>BV6</f>
        <v>0.64082469866553593</v>
      </c>
      <c r="O6" s="106">
        <f>BW6</f>
        <v>59.543294917672718</v>
      </c>
      <c r="P6" s="207">
        <f>AK6</f>
        <v>20</v>
      </c>
      <c r="Q6" s="208">
        <f>AE6</f>
        <v>12</v>
      </c>
      <c r="R6" s="208">
        <f>AF6</f>
        <v>1115</v>
      </c>
      <c r="T6">
        <v>520</v>
      </c>
      <c r="U6">
        <v>9195</v>
      </c>
      <c r="V6" t="s">
        <v>302</v>
      </c>
      <c r="W6">
        <v>1872.587</v>
      </c>
      <c r="X6">
        <v>867.62699999999995</v>
      </c>
      <c r="Y6">
        <v>2.1579999999999999</v>
      </c>
      <c r="Z6">
        <v>17.131</v>
      </c>
      <c r="AA6">
        <v>127.478301</v>
      </c>
      <c r="AB6">
        <v>11.786911</v>
      </c>
      <c r="AC6">
        <v>45.561914000000002</v>
      </c>
      <c r="AD6" s="1">
        <v>342</v>
      </c>
      <c r="AE6">
        <v>12</v>
      </c>
      <c r="AF6">
        <v>1115</v>
      </c>
      <c r="AG6">
        <v>70</v>
      </c>
      <c r="AH6">
        <v>14.689456</v>
      </c>
      <c r="AI6">
        <v>647.4</v>
      </c>
      <c r="AJ6">
        <v>0</v>
      </c>
      <c r="AK6">
        <v>20</v>
      </c>
      <c r="AL6">
        <v>9247</v>
      </c>
      <c r="AM6">
        <v>1.1357894736842105</v>
      </c>
      <c r="AN6" t="s">
        <v>70</v>
      </c>
      <c r="AO6">
        <v>1872.587</v>
      </c>
      <c r="AP6" t="s">
        <v>324</v>
      </c>
      <c r="AQ6" t="s">
        <v>117</v>
      </c>
      <c r="AR6" t="s">
        <v>118</v>
      </c>
      <c r="AS6" t="s">
        <v>117</v>
      </c>
      <c r="AT6" t="s">
        <v>118</v>
      </c>
      <c r="AU6" t="s">
        <v>297</v>
      </c>
      <c r="AV6" t="s">
        <v>302</v>
      </c>
      <c r="AW6" t="s">
        <v>70</v>
      </c>
      <c r="AX6">
        <v>9195</v>
      </c>
      <c r="AY6" t="s">
        <v>257</v>
      </c>
      <c r="AZ6">
        <v>3</v>
      </c>
      <c r="BA6" t="s">
        <v>267</v>
      </c>
      <c r="BB6">
        <v>1</v>
      </c>
      <c r="BC6">
        <v>1</v>
      </c>
      <c r="BE6" t="s">
        <v>70</v>
      </c>
      <c r="BF6">
        <v>0</v>
      </c>
      <c r="BG6" t="s">
        <v>209</v>
      </c>
      <c r="BI6" t="s">
        <v>117</v>
      </c>
      <c r="BJ6" t="s">
        <v>302</v>
      </c>
      <c r="BK6" t="s">
        <v>70</v>
      </c>
      <c r="BL6">
        <v>1.1357894736842105</v>
      </c>
      <c r="BM6">
        <v>9195</v>
      </c>
      <c r="BN6" t="s">
        <v>118</v>
      </c>
      <c r="BO6" t="s">
        <v>297</v>
      </c>
      <c r="BP6">
        <v>1</v>
      </c>
      <c r="BQ6">
        <v>1872.587</v>
      </c>
      <c r="BR6">
        <v>9.246209674539041E-2</v>
      </c>
      <c r="BS6">
        <v>0.35740917193428867</v>
      </c>
      <c r="BT6">
        <v>0.18263503911967774</v>
      </c>
      <c r="BU6">
        <v>17.131</v>
      </c>
      <c r="BV6">
        <v>0.64082469866553593</v>
      </c>
      <c r="BW6">
        <v>59.543294917672718</v>
      </c>
      <c r="BX6">
        <v>20</v>
      </c>
      <c r="BY6">
        <v>12</v>
      </c>
      <c r="BZ6">
        <v>1115</v>
      </c>
    </row>
    <row r="7" spans="1:78" ht="16.5">
      <c r="A7" s="112" t="str">
        <f t="shared" ref="A7:A33" si="1">BI7</f>
        <v>세운교통</v>
      </c>
      <c r="B7" s="113" t="str">
        <f t="shared" ref="B7:B33" si="2">IF(BJ7="NULL", E7, BJ7)</f>
        <v>권태원</v>
      </c>
      <c r="C7" s="114" t="str">
        <f t="shared" ref="C7:C33" si="3">BK7</f>
        <v>C</v>
      </c>
      <c r="D7" s="115">
        <f t="shared" ref="D7:D33" si="4">BL7</f>
        <v>0.88147809070569638</v>
      </c>
      <c r="E7" s="116">
        <f t="shared" ref="E7:E33" si="5">U7</f>
        <v>849</v>
      </c>
      <c r="F7" s="117" t="str">
        <f t="shared" ref="F7:F33" si="6">BN7</f>
        <v>11</v>
      </c>
      <c r="G7" s="118" t="str">
        <f t="shared" ref="G7:G33" si="7">BO7</f>
        <v>70바3820</v>
      </c>
      <c r="H7" s="119">
        <f t="shared" ref="H7:H33" si="8">BP7</f>
        <v>3</v>
      </c>
      <c r="I7" s="120">
        <f t="shared" ref="I7:I33" si="9">BQ7</f>
        <v>3320.5550000000003</v>
      </c>
      <c r="J7" s="121">
        <f t="shared" ref="J7:J33" si="10">AB7/AA7</f>
        <v>4.3183849440951855E-2</v>
      </c>
      <c r="K7" s="121">
        <f t="shared" ref="K7:K33" si="11">AC7/AA7</f>
        <v>0.45191568251742492</v>
      </c>
      <c r="L7" s="121">
        <f t="shared" ref="L7:L33" si="12">AD7/I7</f>
        <v>0.17466959589586678</v>
      </c>
      <c r="M7" s="122">
        <f t="shared" ref="M7:M33" si="13">Z7</f>
        <v>19.053999999999998</v>
      </c>
      <c r="N7" s="123">
        <f t="shared" ref="N7:N33" si="14">BV7</f>
        <v>0.33126992325078186</v>
      </c>
      <c r="O7" s="123">
        <f t="shared" ref="O7:O33" si="15">BW7</f>
        <v>32.434337031008369</v>
      </c>
      <c r="P7" s="205">
        <f t="shared" ref="P7:P33" si="16">AK7</f>
        <v>119</v>
      </c>
      <c r="Q7" s="206">
        <f t="shared" ref="Q7:Q33" si="17">AE7</f>
        <v>11</v>
      </c>
      <c r="R7" s="206">
        <f t="shared" ref="R7:R33" si="18">AF7</f>
        <v>1077</v>
      </c>
      <c r="T7">
        <v>520</v>
      </c>
      <c r="U7">
        <v>849</v>
      </c>
      <c r="V7" t="s">
        <v>325</v>
      </c>
      <c r="W7">
        <v>3320.5549999999998</v>
      </c>
      <c r="X7">
        <v>1992.8119999999999</v>
      </c>
      <c r="Y7">
        <v>1.6659999999999999</v>
      </c>
      <c r="Z7">
        <v>19.053999999999998</v>
      </c>
      <c r="AA7">
        <v>257.92107800000002</v>
      </c>
      <c r="AB7">
        <v>11.138025000000001</v>
      </c>
      <c r="AC7">
        <v>116.55858000000001</v>
      </c>
      <c r="AD7" s="1">
        <v>580</v>
      </c>
      <c r="AE7">
        <v>11</v>
      </c>
      <c r="AF7">
        <v>1077</v>
      </c>
      <c r="AG7">
        <v>74</v>
      </c>
      <c r="AH7">
        <v>12.874306000000001</v>
      </c>
      <c r="AI7">
        <v>2485</v>
      </c>
      <c r="AJ7">
        <v>0</v>
      </c>
      <c r="AK7">
        <v>119</v>
      </c>
      <c r="AL7">
        <v>118770</v>
      </c>
      <c r="AM7">
        <v>0.88147809070569638</v>
      </c>
      <c r="AN7" t="s">
        <v>68</v>
      </c>
      <c r="AO7">
        <v>2978.1750000000002</v>
      </c>
      <c r="AP7" t="s">
        <v>326</v>
      </c>
      <c r="AQ7" t="s">
        <v>117</v>
      </c>
      <c r="AR7" t="s">
        <v>118</v>
      </c>
      <c r="AS7" t="s">
        <v>117</v>
      </c>
      <c r="AT7" t="s">
        <v>118</v>
      </c>
      <c r="AU7" t="s">
        <v>175</v>
      </c>
      <c r="AV7" t="s">
        <v>325</v>
      </c>
      <c r="AW7" t="s">
        <v>68</v>
      </c>
      <c r="AX7">
        <v>849</v>
      </c>
      <c r="AY7" t="s">
        <v>278</v>
      </c>
      <c r="AZ7">
        <v>2</v>
      </c>
      <c r="BA7" t="s">
        <v>296</v>
      </c>
      <c r="BB7">
        <v>3</v>
      </c>
      <c r="BC7">
        <v>1</v>
      </c>
      <c r="BE7" t="s">
        <v>206</v>
      </c>
      <c r="BF7" t="s">
        <v>207</v>
      </c>
      <c r="BG7" t="s">
        <v>206</v>
      </c>
      <c r="BI7" t="s">
        <v>117</v>
      </c>
      <c r="BJ7" t="s">
        <v>325</v>
      </c>
      <c r="BK7" t="s">
        <v>68</v>
      </c>
      <c r="BL7">
        <v>0.88147809070569638</v>
      </c>
      <c r="BM7">
        <v>849</v>
      </c>
      <c r="BN7" t="s">
        <v>118</v>
      </c>
      <c r="BO7" t="s">
        <v>175</v>
      </c>
      <c r="BP7">
        <v>3</v>
      </c>
      <c r="BQ7">
        <v>3320.5550000000003</v>
      </c>
      <c r="BR7">
        <v>4.3183849440951855E-2</v>
      </c>
      <c r="BS7">
        <v>0.45191568251742492</v>
      </c>
      <c r="BT7">
        <v>0.17466959589586681</v>
      </c>
      <c r="BU7">
        <v>19.053999999999998</v>
      </c>
      <c r="BV7">
        <v>0.33126992325078186</v>
      </c>
      <c r="BW7">
        <v>32.434337031008369</v>
      </c>
      <c r="BX7">
        <v>119</v>
      </c>
      <c r="BY7">
        <v>11</v>
      </c>
      <c r="BZ7">
        <v>1077</v>
      </c>
    </row>
    <row r="8" spans="1:78" ht="16.5">
      <c r="A8" s="95" t="str">
        <f t="shared" si="1"/>
        <v>세운교통</v>
      </c>
      <c r="B8" s="96" t="str">
        <f t="shared" si="2"/>
        <v>김동환</v>
      </c>
      <c r="C8" s="97" t="str">
        <f t="shared" si="3"/>
        <v>S</v>
      </c>
      <c r="D8" s="98">
        <f t="shared" si="4"/>
        <v>1.2445454545454544</v>
      </c>
      <c r="E8" s="99">
        <f t="shared" si="5"/>
        <v>9139</v>
      </c>
      <c r="F8" s="100" t="str">
        <f t="shared" si="6"/>
        <v>11</v>
      </c>
      <c r="G8" s="101" t="str">
        <f t="shared" si="7"/>
        <v>70바3841</v>
      </c>
      <c r="H8" s="102">
        <f t="shared" si="8"/>
        <v>1</v>
      </c>
      <c r="I8" s="103">
        <f t="shared" si="9"/>
        <v>2302.4279999999999</v>
      </c>
      <c r="J8" s="104">
        <f t="shared" si="10"/>
        <v>1.4790613898542982E-2</v>
      </c>
      <c r="K8" s="104">
        <f t="shared" si="11"/>
        <v>0.3765314543259628</v>
      </c>
      <c r="L8" s="104">
        <f t="shared" si="12"/>
        <v>0.21542476029652177</v>
      </c>
      <c r="M8" s="105">
        <f t="shared" si="13"/>
        <v>10.519</v>
      </c>
      <c r="N8" s="106">
        <f t="shared" si="14"/>
        <v>0.1737296454004208</v>
      </c>
      <c r="O8" s="106">
        <f t="shared" si="15"/>
        <v>10.510643546725458</v>
      </c>
      <c r="P8" s="207">
        <f t="shared" si="16"/>
        <v>42</v>
      </c>
      <c r="Q8" s="208">
        <f t="shared" si="17"/>
        <v>4</v>
      </c>
      <c r="R8" s="208">
        <f t="shared" si="18"/>
        <v>242</v>
      </c>
      <c r="T8">
        <v>520</v>
      </c>
      <c r="U8">
        <v>9139</v>
      </c>
      <c r="V8" t="s">
        <v>327</v>
      </c>
      <c r="W8">
        <v>2302.4279999999999</v>
      </c>
      <c r="X8">
        <v>840.90800000000002</v>
      </c>
      <c r="Y8">
        <v>2.738</v>
      </c>
      <c r="Z8">
        <v>10.519</v>
      </c>
      <c r="AA8">
        <v>160.87330900000001</v>
      </c>
      <c r="AB8">
        <v>2.3794149999999998</v>
      </c>
      <c r="AC8">
        <v>60.573861000000001</v>
      </c>
      <c r="AD8" s="1">
        <v>496</v>
      </c>
      <c r="AE8">
        <v>4</v>
      </c>
      <c r="AF8">
        <v>242</v>
      </c>
      <c r="AG8">
        <v>74</v>
      </c>
      <c r="AH8">
        <v>14.312056999999999</v>
      </c>
      <c r="AI8">
        <v>429.9</v>
      </c>
      <c r="AJ8">
        <v>0</v>
      </c>
      <c r="AK8">
        <v>42</v>
      </c>
      <c r="AL8">
        <v>32941</v>
      </c>
      <c r="AM8">
        <v>1.2445454545454544</v>
      </c>
      <c r="AN8" t="s">
        <v>70</v>
      </c>
      <c r="AO8">
        <v>2302.4279999999999</v>
      </c>
      <c r="AP8" t="s">
        <v>328</v>
      </c>
      <c r="AQ8" t="s">
        <v>117</v>
      </c>
      <c r="AR8" t="s">
        <v>118</v>
      </c>
      <c r="AS8" t="s">
        <v>117</v>
      </c>
      <c r="AT8" t="s">
        <v>118</v>
      </c>
      <c r="AU8" t="s">
        <v>270</v>
      </c>
      <c r="AV8" t="s">
        <v>327</v>
      </c>
      <c r="AW8" t="s">
        <v>70</v>
      </c>
      <c r="AX8">
        <v>9139</v>
      </c>
      <c r="AY8" t="s">
        <v>257</v>
      </c>
      <c r="AZ8">
        <v>1</v>
      </c>
      <c r="BA8" t="s">
        <v>177</v>
      </c>
      <c r="BB8">
        <v>1</v>
      </c>
      <c r="BC8">
        <v>1</v>
      </c>
      <c r="BE8" t="s">
        <v>265</v>
      </c>
      <c r="BF8">
        <v>6</v>
      </c>
      <c r="BG8" t="s">
        <v>253</v>
      </c>
      <c r="BI8" t="s">
        <v>117</v>
      </c>
      <c r="BJ8" t="s">
        <v>327</v>
      </c>
      <c r="BK8" t="s">
        <v>70</v>
      </c>
      <c r="BL8">
        <v>1.2445454545454544</v>
      </c>
      <c r="BM8">
        <v>9139</v>
      </c>
      <c r="BN8" t="s">
        <v>118</v>
      </c>
      <c r="BO8" t="s">
        <v>270</v>
      </c>
      <c r="BP8">
        <v>1</v>
      </c>
      <c r="BQ8">
        <v>2302.4279999999999</v>
      </c>
      <c r="BR8">
        <v>1.4790613898542982E-2</v>
      </c>
      <c r="BS8">
        <v>0.3765314543259628</v>
      </c>
      <c r="BT8">
        <v>0.21542476029652177</v>
      </c>
      <c r="BU8">
        <v>10.519</v>
      </c>
      <c r="BV8">
        <v>0.1737296454004208</v>
      </c>
      <c r="BW8">
        <v>10.510643546725458</v>
      </c>
      <c r="BX8">
        <v>42</v>
      </c>
      <c r="BY8">
        <v>4</v>
      </c>
      <c r="BZ8">
        <v>242</v>
      </c>
    </row>
    <row r="9" spans="1:78" ht="16.5">
      <c r="A9" s="112" t="str">
        <f t="shared" si="1"/>
        <v>세운교통</v>
      </c>
      <c r="B9" s="113" t="str">
        <f t="shared" si="2"/>
        <v>김수연</v>
      </c>
      <c r="C9" s="114" t="str">
        <f t="shared" si="3"/>
        <v>S</v>
      </c>
      <c r="D9" s="115">
        <f t="shared" si="4"/>
        <v>1.0352380952380951</v>
      </c>
      <c r="E9" s="116">
        <f t="shared" si="5"/>
        <v>1310</v>
      </c>
      <c r="F9" s="117" t="str">
        <f t="shared" si="6"/>
        <v>28</v>
      </c>
      <c r="G9" s="118" t="str">
        <f t="shared" si="7"/>
        <v>73아1018</v>
      </c>
      <c r="H9" s="119">
        <f t="shared" si="8"/>
        <v>1</v>
      </c>
      <c r="I9" s="120">
        <f t="shared" si="9"/>
        <v>1768.731</v>
      </c>
      <c r="J9" s="121">
        <f t="shared" si="10"/>
        <v>1.2614911342064498E-2</v>
      </c>
      <c r="K9" s="121">
        <f t="shared" si="11"/>
        <v>0.36471664971192991</v>
      </c>
      <c r="L9" s="121">
        <f t="shared" si="12"/>
        <v>0.14925955388354703</v>
      </c>
      <c r="M9" s="122">
        <f t="shared" si="13"/>
        <v>14.095000000000001</v>
      </c>
      <c r="N9" s="123">
        <f t="shared" si="14"/>
        <v>0.16961312941312162</v>
      </c>
      <c r="O9" s="123">
        <f t="shared" si="15"/>
        <v>1.0742164862831036</v>
      </c>
      <c r="P9" s="205">
        <f t="shared" si="16"/>
        <v>11</v>
      </c>
      <c r="Q9" s="206">
        <f t="shared" si="17"/>
        <v>3</v>
      </c>
      <c r="R9" s="206">
        <f t="shared" si="18"/>
        <v>19</v>
      </c>
      <c r="T9">
        <v>520</v>
      </c>
      <c r="U9">
        <v>1310</v>
      </c>
      <c r="V9" t="s">
        <v>187</v>
      </c>
      <c r="W9">
        <v>1768.731</v>
      </c>
      <c r="X9">
        <v>813.40200000000004</v>
      </c>
      <c r="Y9">
        <v>2.1739999999999999</v>
      </c>
      <c r="Z9">
        <v>14.095000000000001</v>
      </c>
      <c r="AA9">
        <v>122.62551499999999</v>
      </c>
      <c r="AB9">
        <v>1.54691</v>
      </c>
      <c r="AC9">
        <v>44.723567000000003</v>
      </c>
      <c r="AD9" s="1">
        <v>264</v>
      </c>
      <c r="AE9">
        <v>3</v>
      </c>
      <c r="AF9">
        <v>19</v>
      </c>
      <c r="AG9">
        <v>67</v>
      </c>
      <c r="AH9">
        <v>14.423840999999999</v>
      </c>
      <c r="AI9">
        <v>43.3</v>
      </c>
      <c r="AJ9">
        <v>0</v>
      </c>
      <c r="AK9">
        <v>11</v>
      </c>
      <c r="AL9">
        <v>4269</v>
      </c>
      <c r="AM9">
        <v>1.0352380952380951</v>
      </c>
      <c r="AN9" t="s">
        <v>70</v>
      </c>
      <c r="AO9">
        <v>1768.731</v>
      </c>
      <c r="AP9" t="s">
        <v>329</v>
      </c>
      <c r="AQ9" t="s">
        <v>117</v>
      </c>
      <c r="AR9" t="s">
        <v>121</v>
      </c>
      <c r="AS9" t="s">
        <v>117</v>
      </c>
      <c r="AT9" t="s">
        <v>121</v>
      </c>
      <c r="AU9" t="s">
        <v>184</v>
      </c>
      <c r="AV9" t="s">
        <v>187</v>
      </c>
      <c r="AW9" t="s">
        <v>70</v>
      </c>
      <c r="AX9">
        <v>1310</v>
      </c>
      <c r="AY9" t="s">
        <v>252</v>
      </c>
      <c r="AZ9">
        <v>1</v>
      </c>
      <c r="BA9" t="s">
        <v>224</v>
      </c>
      <c r="BB9">
        <v>1</v>
      </c>
      <c r="BC9">
        <v>1</v>
      </c>
      <c r="BE9" t="s">
        <v>70</v>
      </c>
      <c r="BF9">
        <v>0</v>
      </c>
      <c r="BG9" t="s">
        <v>209</v>
      </c>
      <c r="BI9" t="s">
        <v>117</v>
      </c>
      <c r="BJ9" t="s">
        <v>187</v>
      </c>
      <c r="BK9" t="s">
        <v>70</v>
      </c>
      <c r="BL9">
        <v>1.0352380952380951</v>
      </c>
      <c r="BM9">
        <v>1310</v>
      </c>
      <c r="BN9" t="s">
        <v>121</v>
      </c>
      <c r="BO9" t="s">
        <v>184</v>
      </c>
      <c r="BP9">
        <v>1</v>
      </c>
      <c r="BQ9">
        <v>1768.731</v>
      </c>
      <c r="BR9">
        <v>1.2614911342064498E-2</v>
      </c>
      <c r="BS9">
        <v>0.36471664971192991</v>
      </c>
      <c r="BT9">
        <v>0.14925955388354703</v>
      </c>
      <c r="BU9">
        <v>14.095000000000001</v>
      </c>
      <c r="BV9">
        <v>0.16961312941312162</v>
      </c>
      <c r="BW9">
        <v>1.0742164862831036</v>
      </c>
      <c r="BX9">
        <v>11</v>
      </c>
      <c r="BY9">
        <v>3</v>
      </c>
      <c r="BZ9">
        <v>19</v>
      </c>
    </row>
    <row r="10" spans="1:78" ht="16.5">
      <c r="A10" s="95" t="str">
        <f t="shared" si="1"/>
        <v>세운교통</v>
      </c>
      <c r="B10" s="96" t="str">
        <f t="shared" si="2"/>
        <v>김정걸</v>
      </c>
      <c r="C10" s="97" t="str">
        <f t="shared" si="3"/>
        <v>D</v>
      </c>
      <c r="D10" s="98">
        <f t="shared" si="4"/>
        <v>0.8186363636363635</v>
      </c>
      <c r="E10" s="99">
        <f t="shared" si="5"/>
        <v>1812</v>
      </c>
      <c r="F10" s="100" t="str">
        <f t="shared" si="6"/>
        <v>26</v>
      </c>
      <c r="G10" s="101" t="str">
        <f t="shared" si="7"/>
        <v>70바1595</v>
      </c>
      <c r="H10" s="102">
        <f t="shared" si="8"/>
        <v>1</v>
      </c>
      <c r="I10" s="103">
        <f t="shared" si="9"/>
        <v>3747.46</v>
      </c>
      <c r="J10" s="104">
        <f t="shared" si="10"/>
        <v>6.5834294886348232E-2</v>
      </c>
      <c r="K10" s="104">
        <f t="shared" si="11"/>
        <v>0.38422964249184588</v>
      </c>
      <c r="L10" s="104">
        <f t="shared" si="12"/>
        <v>0.13155577377743857</v>
      </c>
      <c r="M10" s="105">
        <f t="shared" si="13"/>
        <v>15.17</v>
      </c>
      <c r="N10" s="106">
        <f t="shared" si="14"/>
        <v>0.10673896452530514</v>
      </c>
      <c r="O10" s="106">
        <f t="shared" si="15"/>
        <v>15.770682008613834</v>
      </c>
      <c r="P10" s="207">
        <f t="shared" si="16"/>
        <v>187</v>
      </c>
      <c r="Q10" s="208">
        <f t="shared" si="17"/>
        <v>4</v>
      </c>
      <c r="R10" s="208">
        <f t="shared" si="18"/>
        <v>591</v>
      </c>
      <c r="T10">
        <v>520</v>
      </c>
      <c r="U10">
        <v>1812</v>
      </c>
      <c r="V10" t="s">
        <v>303</v>
      </c>
      <c r="W10">
        <v>3747.46</v>
      </c>
      <c r="X10">
        <v>2080.54</v>
      </c>
      <c r="Y10">
        <v>1.8009999999999999</v>
      </c>
      <c r="Z10">
        <v>15.17</v>
      </c>
      <c r="AA10">
        <v>312.28994</v>
      </c>
      <c r="AB10">
        <v>20.559387999999998</v>
      </c>
      <c r="AC10">
        <v>119.991052</v>
      </c>
      <c r="AD10" s="1">
        <v>493</v>
      </c>
      <c r="AE10">
        <v>4</v>
      </c>
      <c r="AF10">
        <v>591</v>
      </c>
      <c r="AG10">
        <v>64</v>
      </c>
      <c r="AH10">
        <v>11.999938</v>
      </c>
      <c r="AI10">
        <v>76.2</v>
      </c>
      <c r="AJ10">
        <v>0</v>
      </c>
      <c r="AK10">
        <v>187</v>
      </c>
      <c r="AL10">
        <v>89198</v>
      </c>
      <c r="AM10">
        <v>0.8186363636363635</v>
      </c>
      <c r="AN10" t="s">
        <v>66</v>
      </c>
      <c r="AO10">
        <v>3747.46</v>
      </c>
      <c r="AP10" t="s">
        <v>330</v>
      </c>
      <c r="AQ10" t="s">
        <v>117</v>
      </c>
      <c r="AR10" t="s">
        <v>120</v>
      </c>
      <c r="AS10" t="s">
        <v>117</v>
      </c>
      <c r="AT10" t="s">
        <v>120</v>
      </c>
      <c r="AU10" t="s">
        <v>298</v>
      </c>
      <c r="AV10" t="s">
        <v>303</v>
      </c>
      <c r="AW10" t="s">
        <v>66</v>
      </c>
      <c r="AX10">
        <v>1812</v>
      </c>
      <c r="AY10" t="s">
        <v>331</v>
      </c>
      <c r="AZ10">
        <v>1</v>
      </c>
      <c r="BA10" t="s">
        <v>220</v>
      </c>
      <c r="BB10">
        <v>1</v>
      </c>
      <c r="BC10">
        <v>1</v>
      </c>
      <c r="BE10" t="s">
        <v>68</v>
      </c>
      <c r="BF10">
        <v>-1</v>
      </c>
      <c r="BG10" t="s">
        <v>208</v>
      </c>
      <c r="BI10" t="s">
        <v>117</v>
      </c>
      <c r="BJ10" t="s">
        <v>303</v>
      </c>
      <c r="BK10" t="s">
        <v>66</v>
      </c>
      <c r="BL10">
        <v>0.8186363636363635</v>
      </c>
      <c r="BM10">
        <v>1812</v>
      </c>
      <c r="BN10" t="s">
        <v>120</v>
      </c>
      <c r="BO10" t="s">
        <v>298</v>
      </c>
      <c r="BP10">
        <v>1</v>
      </c>
      <c r="BQ10">
        <v>3747.46</v>
      </c>
      <c r="BR10">
        <v>6.5834294886348232E-2</v>
      </c>
      <c r="BS10">
        <v>0.38422964249184588</v>
      </c>
      <c r="BT10">
        <v>0.13155577377743857</v>
      </c>
      <c r="BU10">
        <v>15.17</v>
      </c>
      <c r="BV10">
        <v>0.10673896452530514</v>
      </c>
      <c r="BW10">
        <v>15.770682008613834</v>
      </c>
      <c r="BX10">
        <v>187</v>
      </c>
      <c r="BY10">
        <v>4</v>
      </c>
      <c r="BZ10">
        <v>591</v>
      </c>
    </row>
    <row r="11" spans="1:78" ht="16.5">
      <c r="A11" s="112" t="str">
        <f t="shared" si="1"/>
        <v>세운교통</v>
      </c>
      <c r="B11" s="113" t="str">
        <f t="shared" si="2"/>
        <v>김주영</v>
      </c>
      <c r="C11" s="114" t="str">
        <f t="shared" si="3"/>
        <v>S</v>
      </c>
      <c r="D11" s="115">
        <f t="shared" si="4"/>
        <v>1.0805</v>
      </c>
      <c r="E11" s="116">
        <f t="shared" si="5"/>
        <v>5618</v>
      </c>
      <c r="F11" s="117" t="str">
        <f t="shared" si="6"/>
        <v>예비</v>
      </c>
      <c r="G11" s="118" t="str">
        <f t="shared" si="7"/>
        <v>73아1027</v>
      </c>
      <c r="H11" s="119">
        <f t="shared" si="8"/>
        <v>1</v>
      </c>
      <c r="I11" s="120">
        <f t="shared" si="9"/>
        <v>2507.692</v>
      </c>
      <c r="J11" s="121">
        <f t="shared" si="10"/>
        <v>8.9928965448000761E-2</v>
      </c>
      <c r="K11" s="121">
        <f t="shared" si="11"/>
        <v>0.42342890794342403</v>
      </c>
      <c r="L11" s="121">
        <f t="shared" si="12"/>
        <v>0.12680983151040878</v>
      </c>
      <c r="M11" s="122">
        <f t="shared" si="13"/>
        <v>15.803000000000001</v>
      </c>
      <c r="N11" s="123">
        <f t="shared" si="14"/>
        <v>0.87730072114119273</v>
      </c>
      <c r="O11" s="123">
        <f t="shared" si="15"/>
        <v>24.006137914863547</v>
      </c>
      <c r="P11" s="205">
        <f t="shared" si="16"/>
        <v>112</v>
      </c>
      <c r="Q11" s="206">
        <f t="shared" si="17"/>
        <v>22</v>
      </c>
      <c r="R11" s="206">
        <f t="shared" si="18"/>
        <v>602</v>
      </c>
      <c r="T11">
        <v>520</v>
      </c>
      <c r="U11">
        <v>5618</v>
      </c>
      <c r="V11" t="s">
        <v>232</v>
      </c>
      <c r="W11">
        <v>2507.692</v>
      </c>
      <c r="X11">
        <v>1160.461</v>
      </c>
      <c r="Y11">
        <v>2.161</v>
      </c>
      <c r="Z11">
        <v>15.803000000000001</v>
      </c>
      <c r="AA11">
        <v>203.966374</v>
      </c>
      <c r="AB11">
        <v>18.342485</v>
      </c>
      <c r="AC11">
        <v>86.365258999999995</v>
      </c>
      <c r="AD11" s="1">
        <v>318</v>
      </c>
      <c r="AE11">
        <v>22</v>
      </c>
      <c r="AF11">
        <v>602</v>
      </c>
      <c r="AG11">
        <v>82</v>
      </c>
      <c r="AH11">
        <v>12.294634</v>
      </c>
      <c r="AI11">
        <v>2262.6999999999998</v>
      </c>
      <c r="AJ11">
        <v>0</v>
      </c>
      <c r="AK11">
        <v>112</v>
      </c>
      <c r="AL11">
        <v>81073</v>
      </c>
      <c r="AM11">
        <v>1.0805</v>
      </c>
      <c r="AN11" t="s">
        <v>70</v>
      </c>
      <c r="AO11">
        <v>2507.692</v>
      </c>
      <c r="AP11" t="s">
        <v>332</v>
      </c>
      <c r="AQ11" t="s">
        <v>117</v>
      </c>
      <c r="AR11" t="s">
        <v>90</v>
      </c>
      <c r="AS11" t="s">
        <v>117</v>
      </c>
      <c r="AT11" t="s">
        <v>90</v>
      </c>
      <c r="AU11" t="s">
        <v>185</v>
      </c>
      <c r="AV11" t="s">
        <v>232</v>
      </c>
      <c r="AW11" t="s">
        <v>70</v>
      </c>
      <c r="AX11">
        <v>5618</v>
      </c>
      <c r="AY11" t="s">
        <v>304</v>
      </c>
      <c r="AZ11">
        <v>1</v>
      </c>
      <c r="BA11" t="s">
        <v>301</v>
      </c>
      <c r="BB11">
        <v>1</v>
      </c>
      <c r="BC11">
        <v>1</v>
      </c>
      <c r="BE11" t="s">
        <v>70</v>
      </c>
      <c r="BF11">
        <v>0</v>
      </c>
      <c r="BG11" t="s">
        <v>209</v>
      </c>
      <c r="BI11" t="s">
        <v>117</v>
      </c>
      <c r="BJ11" t="s">
        <v>232</v>
      </c>
      <c r="BK11" t="s">
        <v>70</v>
      </c>
      <c r="BL11">
        <v>1.0805</v>
      </c>
      <c r="BM11">
        <v>5618</v>
      </c>
      <c r="BN11" t="s">
        <v>90</v>
      </c>
      <c r="BO11" t="s">
        <v>185</v>
      </c>
      <c r="BP11">
        <v>1</v>
      </c>
      <c r="BQ11">
        <v>2507.692</v>
      </c>
      <c r="BR11">
        <v>8.9928965448000761E-2</v>
      </c>
      <c r="BS11">
        <v>0.42342890794342403</v>
      </c>
      <c r="BT11">
        <v>0.12680983151040878</v>
      </c>
      <c r="BU11">
        <v>15.803000000000001</v>
      </c>
      <c r="BV11">
        <v>0.87730072114119273</v>
      </c>
      <c r="BW11">
        <v>24.006137914863547</v>
      </c>
      <c r="BX11">
        <v>112</v>
      </c>
      <c r="BY11">
        <v>22</v>
      </c>
      <c r="BZ11">
        <v>602</v>
      </c>
    </row>
    <row r="12" spans="1:78" ht="16.5">
      <c r="A12" s="95" t="str">
        <f t="shared" si="1"/>
        <v>세운교통</v>
      </c>
      <c r="B12" s="96" t="str">
        <f t="shared" si="2"/>
        <v>김형복</v>
      </c>
      <c r="C12" s="97" t="str">
        <f t="shared" si="3"/>
        <v>F</v>
      </c>
      <c r="D12" s="98">
        <f t="shared" si="4"/>
        <v>0.76502773049552475</v>
      </c>
      <c r="E12" s="99">
        <f t="shared" si="5"/>
        <v>7866</v>
      </c>
      <c r="F12" s="100" t="str">
        <f t="shared" si="6"/>
        <v>24-1</v>
      </c>
      <c r="G12" s="101" t="str">
        <f t="shared" si="7"/>
        <v>70바3854</v>
      </c>
      <c r="H12" s="102">
        <f t="shared" si="8"/>
        <v>2</v>
      </c>
      <c r="I12" s="103">
        <f t="shared" si="9"/>
        <v>5651.9710000000005</v>
      </c>
      <c r="J12" s="104">
        <f t="shared" si="10"/>
        <v>4.9416442159648202E-2</v>
      </c>
      <c r="K12" s="104">
        <f t="shared" si="11"/>
        <v>0.41471023825319914</v>
      </c>
      <c r="L12" s="104">
        <f t="shared" si="12"/>
        <v>0.17692942868956688</v>
      </c>
      <c r="M12" s="105">
        <f t="shared" si="13"/>
        <v>17.202999999999999</v>
      </c>
      <c r="N12" s="106">
        <f t="shared" si="14"/>
        <v>0.51309534319974393</v>
      </c>
      <c r="O12" s="106">
        <f t="shared" si="15"/>
        <v>61.129117612245352</v>
      </c>
      <c r="P12" s="207">
        <f t="shared" si="16"/>
        <v>123</v>
      </c>
      <c r="Q12" s="208">
        <f t="shared" si="17"/>
        <v>29</v>
      </c>
      <c r="R12" s="208">
        <f t="shared" si="18"/>
        <v>3455</v>
      </c>
      <c r="T12">
        <v>520</v>
      </c>
      <c r="U12">
        <v>7866</v>
      </c>
      <c r="V12" t="s">
        <v>305</v>
      </c>
      <c r="W12">
        <v>5651.9709999999995</v>
      </c>
      <c r="X12">
        <v>3211.4059999999999</v>
      </c>
      <c r="Y12">
        <v>1.76</v>
      </c>
      <c r="Z12">
        <v>17.202999999999999</v>
      </c>
      <c r="AA12">
        <v>353.26661000000001</v>
      </c>
      <c r="AB12">
        <v>17.457179</v>
      </c>
      <c r="AC12">
        <v>146.50327999999999</v>
      </c>
      <c r="AD12" s="1">
        <v>1000</v>
      </c>
      <c r="AE12">
        <v>29</v>
      </c>
      <c r="AF12">
        <v>3455</v>
      </c>
      <c r="AG12">
        <v>82</v>
      </c>
      <c r="AH12">
        <v>15.999165</v>
      </c>
      <c r="AI12">
        <v>7727.8</v>
      </c>
      <c r="AJ12">
        <v>0</v>
      </c>
      <c r="AK12">
        <v>123</v>
      </c>
      <c r="AL12">
        <v>118215</v>
      </c>
      <c r="AM12">
        <v>0.76502773049552475</v>
      </c>
      <c r="AN12" t="s">
        <v>69</v>
      </c>
      <c r="AO12">
        <v>5406.8580000000002</v>
      </c>
      <c r="AP12" t="s">
        <v>333</v>
      </c>
      <c r="AQ12" t="s">
        <v>117</v>
      </c>
      <c r="AR12" t="s">
        <v>119</v>
      </c>
      <c r="AS12" t="s">
        <v>117</v>
      </c>
      <c r="AT12" t="s">
        <v>119</v>
      </c>
      <c r="AU12" t="s">
        <v>272</v>
      </c>
      <c r="AV12" t="s">
        <v>305</v>
      </c>
      <c r="AW12" t="s">
        <v>69</v>
      </c>
      <c r="AX12">
        <v>7866</v>
      </c>
      <c r="AY12" t="s">
        <v>255</v>
      </c>
      <c r="AZ12">
        <v>4</v>
      </c>
      <c r="BA12" t="s">
        <v>264</v>
      </c>
      <c r="BB12">
        <v>2</v>
      </c>
      <c r="BC12">
        <v>1</v>
      </c>
      <c r="BE12" t="s">
        <v>69</v>
      </c>
      <c r="BF12">
        <v>0</v>
      </c>
      <c r="BG12" t="s">
        <v>209</v>
      </c>
      <c r="BI12" t="s">
        <v>117</v>
      </c>
      <c r="BJ12" t="s">
        <v>305</v>
      </c>
      <c r="BK12" t="s">
        <v>69</v>
      </c>
      <c r="BL12">
        <v>0.76502773049552475</v>
      </c>
      <c r="BM12">
        <v>7866</v>
      </c>
      <c r="BN12" t="s">
        <v>119</v>
      </c>
      <c r="BO12" t="s">
        <v>272</v>
      </c>
      <c r="BP12">
        <v>2</v>
      </c>
      <c r="BQ12">
        <v>5651.9710000000005</v>
      </c>
      <c r="BR12">
        <v>4.9416442159648202E-2</v>
      </c>
      <c r="BS12">
        <v>0.41471023825319914</v>
      </c>
      <c r="BT12">
        <v>0.1769294286895669</v>
      </c>
      <c r="BU12">
        <v>17.202999999999999</v>
      </c>
      <c r="BV12">
        <v>0.51309534319974393</v>
      </c>
      <c r="BW12">
        <v>61.129117612245352</v>
      </c>
      <c r="BX12">
        <v>123</v>
      </c>
      <c r="BY12">
        <v>29</v>
      </c>
      <c r="BZ12">
        <v>3455</v>
      </c>
    </row>
    <row r="13" spans="1:78" ht="16.5">
      <c r="A13" s="112" t="str">
        <f t="shared" si="1"/>
        <v>세운교통</v>
      </c>
      <c r="B13" s="113" t="str">
        <f t="shared" si="2"/>
        <v>민찬기</v>
      </c>
      <c r="C13" s="114" t="str">
        <f t="shared" si="3"/>
        <v>F</v>
      </c>
      <c r="D13" s="115">
        <f t="shared" si="4"/>
        <v>0.72913043478260875</v>
      </c>
      <c r="E13" s="116">
        <f t="shared" si="5"/>
        <v>6764</v>
      </c>
      <c r="F13" s="117" t="str">
        <f t="shared" si="6"/>
        <v>24-1</v>
      </c>
      <c r="G13" s="118" t="str">
        <f t="shared" si="7"/>
        <v>70바3834</v>
      </c>
      <c r="H13" s="119">
        <f t="shared" si="8"/>
        <v>1</v>
      </c>
      <c r="I13" s="120">
        <f t="shared" si="9"/>
        <v>943.51900000000001</v>
      </c>
      <c r="J13" s="121">
        <f t="shared" si="10"/>
        <v>3.1588818397735474E-2</v>
      </c>
      <c r="K13" s="121">
        <f t="shared" si="11"/>
        <v>0.44247853059041131</v>
      </c>
      <c r="L13" s="121">
        <f t="shared" si="12"/>
        <v>0.17593710354534461</v>
      </c>
      <c r="M13" s="122">
        <f t="shared" si="13"/>
        <v>20.588999999999999</v>
      </c>
      <c r="N13" s="123">
        <f t="shared" si="14"/>
        <v>0.52993103477513437</v>
      </c>
      <c r="O13" s="123">
        <f t="shared" si="15"/>
        <v>77.581903491079672</v>
      </c>
      <c r="P13" s="205">
        <f t="shared" si="16"/>
        <v>27</v>
      </c>
      <c r="Q13" s="206">
        <f t="shared" si="17"/>
        <v>5</v>
      </c>
      <c r="R13" s="206">
        <f t="shared" si="18"/>
        <v>732</v>
      </c>
      <c r="T13">
        <v>520</v>
      </c>
      <c r="U13">
        <v>6764</v>
      </c>
      <c r="V13" t="s">
        <v>188</v>
      </c>
      <c r="W13">
        <v>943.51900000000001</v>
      </c>
      <c r="X13">
        <v>562.678</v>
      </c>
      <c r="Y13">
        <v>1.677</v>
      </c>
      <c r="Z13">
        <v>20.588999999999999</v>
      </c>
      <c r="AA13">
        <v>58.169159000000001</v>
      </c>
      <c r="AB13">
        <v>1.8374950000000001</v>
      </c>
      <c r="AC13">
        <v>25.738603999999999</v>
      </c>
      <c r="AD13" s="1">
        <v>166</v>
      </c>
      <c r="AE13">
        <v>5</v>
      </c>
      <c r="AF13">
        <v>732</v>
      </c>
      <c r="AG13">
        <v>74</v>
      </c>
      <c r="AH13">
        <v>16.220262000000002</v>
      </c>
      <c r="AI13">
        <v>876.6</v>
      </c>
      <c r="AJ13">
        <v>0</v>
      </c>
      <c r="AK13">
        <v>27</v>
      </c>
      <c r="AL13">
        <v>23537</v>
      </c>
      <c r="AM13">
        <v>0.72913043478260875</v>
      </c>
      <c r="AN13" t="s">
        <v>69</v>
      </c>
      <c r="AO13">
        <v>943.51900000000001</v>
      </c>
      <c r="AP13" t="s">
        <v>334</v>
      </c>
      <c r="AQ13" t="s">
        <v>117</v>
      </c>
      <c r="AR13" t="s">
        <v>119</v>
      </c>
      <c r="AS13" t="s">
        <v>117</v>
      </c>
      <c r="AT13" t="s">
        <v>119</v>
      </c>
      <c r="AU13" t="s">
        <v>178</v>
      </c>
      <c r="AV13" t="s">
        <v>188</v>
      </c>
      <c r="AW13" t="s">
        <v>69</v>
      </c>
      <c r="AX13">
        <v>6764</v>
      </c>
      <c r="AY13" t="s">
        <v>255</v>
      </c>
      <c r="AZ13">
        <v>5</v>
      </c>
      <c r="BA13" t="s">
        <v>275</v>
      </c>
      <c r="BB13">
        <v>1</v>
      </c>
      <c r="BC13">
        <v>1</v>
      </c>
      <c r="BE13" t="s">
        <v>69</v>
      </c>
      <c r="BF13">
        <v>0</v>
      </c>
      <c r="BG13" t="s">
        <v>209</v>
      </c>
      <c r="BI13" t="s">
        <v>117</v>
      </c>
      <c r="BJ13" t="s">
        <v>188</v>
      </c>
      <c r="BK13" t="s">
        <v>69</v>
      </c>
      <c r="BL13">
        <v>0.72913043478260875</v>
      </c>
      <c r="BM13">
        <v>6764</v>
      </c>
      <c r="BN13" t="s">
        <v>119</v>
      </c>
      <c r="BO13" t="s">
        <v>178</v>
      </c>
      <c r="BP13">
        <v>1</v>
      </c>
      <c r="BQ13">
        <v>943.51900000000001</v>
      </c>
      <c r="BR13">
        <v>3.1588818397735474E-2</v>
      </c>
      <c r="BS13">
        <v>0.44247853059041131</v>
      </c>
      <c r="BT13">
        <v>0.17593710354534461</v>
      </c>
      <c r="BU13">
        <v>20.588999999999999</v>
      </c>
      <c r="BV13">
        <v>0.52993103477513437</v>
      </c>
      <c r="BW13">
        <v>77.581903491079672</v>
      </c>
      <c r="BX13">
        <v>27</v>
      </c>
      <c r="BY13">
        <v>5</v>
      </c>
      <c r="BZ13">
        <v>732</v>
      </c>
    </row>
    <row r="14" spans="1:78" ht="16.5">
      <c r="A14" s="95" t="str">
        <f t="shared" si="1"/>
        <v>세운교통</v>
      </c>
      <c r="B14" s="96" t="str">
        <f t="shared" si="2"/>
        <v>박상모</v>
      </c>
      <c r="C14" s="97" t="str">
        <f t="shared" si="3"/>
        <v>S</v>
      </c>
      <c r="D14" s="98">
        <f t="shared" si="4"/>
        <v>1.1821052631578948</v>
      </c>
      <c r="E14" s="99">
        <f t="shared" si="5"/>
        <v>1270</v>
      </c>
      <c r="F14" s="100" t="str">
        <f t="shared" si="6"/>
        <v>11</v>
      </c>
      <c r="G14" s="101" t="str">
        <f t="shared" si="7"/>
        <v>70바3840</v>
      </c>
      <c r="H14" s="102">
        <f t="shared" si="8"/>
        <v>1</v>
      </c>
      <c r="I14" s="103">
        <f t="shared" si="9"/>
        <v>2108.1909999999998</v>
      </c>
      <c r="J14" s="104">
        <f t="shared" si="10"/>
        <v>1.6765052323897977E-2</v>
      </c>
      <c r="K14" s="104">
        <f t="shared" si="11"/>
        <v>0.33276497073416955</v>
      </c>
      <c r="L14" s="104">
        <f t="shared" si="12"/>
        <v>0.21677352763577876</v>
      </c>
      <c r="M14" s="105">
        <f t="shared" si="13"/>
        <v>11.121</v>
      </c>
      <c r="N14" s="106">
        <f t="shared" si="14"/>
        <v>4.743403230542205E-2</v>
      </c>
      <c r="O14" s="106">
        <f t="shared" si="15"/>
        <v>15.653230660789275</v>
      </c>
      <c r="P14" s="207">
        <f t="shared" si="16"/>
        <v>4</v>
      </c>
      <c r="Q14" s="208">
        <f t="shared" si="17"/>
        <v>1</v>
      </c>
      <c r="R14" s="208">
        <f t="shared" si="18"/>
        <v>330</v>
      </c>
      <c r="T14">
        <v>520</v>
      </c>
      <c r="U14">
        <v>1270</v>
      </c>
      <c r="V14" t="s">
        <v>189</v>
      </c>
      <c r="W14">
        <v>2108.1909999999998</v>
      </c>
      <c r="X14">
        <v>938.61500000000001</v>
      </c>
      <c r="Y14">
        <v>2.246</v>
      </c>
      <c r="Z14">
        <v>11.121</v>
      </c>
      <c r="AA14">
        <v>133.79135099999999</v>
      </c>
      <c r="AB14">
        <v>2.2430189999999999</v>
      </c>
      <c r="AC14">
        <v>44.521075000000003</v>
      </c>
      <c r="AD14" s="1">
        <v>457</v>
      </c>
      <c r="AE14">
        <v>1</v>
      </c>
      <c r="AF14">
        <v>330</v>
      </c>
      <c r="AG14">
        <v>72</v>
      </c>
      <c r="AH14">
        <v>15.757304</v>
      </c>
      <c r="AI14">
        <v>269.5</v>
      </c>
      <c r="AJ14">
        <v>0</v>
      </c>
      <c r="AK14">
        <v>4</v>
      </c>
      <c r="AL14">
        <v>1678</v>
      </c>
      <c r="AM14">
        <v>1.1821052631578948</v>
      </c>
      <c r="AN14" t="s">
        <v>70</v>
      </c>
      <c r="AO14">
        <v>2108.1909999999998</v>
      </c>
      <c r="AP14" t="s">
        <v>335</v>
      </c>
      <c r="AQ14" t="s">
        <v>117</v>
      </c>
      <c r="AR14" t="s">
        <v>118</v>
      </c>
      <c r="AS14" t="s">
        <v>117</v>
      </c>
      <c r="AT14" t="s">
        <v>118</v>
      </c>
      <c r="AU14" t="s">
        <v>176</v>
      </c>
      <c r="AV14" t="s">
        <v>189</v>
      </c>
      <c r="AW14" t="s">
        <v>70</v>
      </c>
      <c r="AX14">
        <v>1270</v>
      </c>
      <c r="AY14" t="s">
        <v>257</v>
      </c>
      <c r="AZ14">
        <v>2</v>
      </c>
      <c r="BA14" t="s">
        <v>228</v>
      </c>
      <c r="BB14">
        <v>1</v>
      </c>
      <c r="BC14">
        <v>1</v>
      </c>
      <c r="BE14" t="s">
        <v>70</v>
      </c>
      <c r="BF14">
        <v>0</v>
      </c>
      <c r="BG14" t="s">
        <v>209</v>
      </c>
      <c r="BI14" t="s">
        <v>117</v>
      </c>
      <c r="BJ14" t="s">
        <v>189</v>
      </c>
      <c r="BK14" t="s">
        <v>70</v>
      </c>
      <c r="BL14">
        <v>1.1821052631578948</v>
      </c>
      <c r="BM14">
        <v>1270</v>
      </c>
      <c r="BN14" t="s">
        <v>118</v>
      </c>
      <c r="BO14" t="s">
        <v>176</v>
      </c>
      <c r="BP14">
        <v>1</v>
      </c>
      <c r="BQ14">
        <v>2108.1909999999998</v>
      </c>
      <c r="BR14">
        <v>1.6765052323897977E-2</v>
      </c>
      <c r="BS14">
        <v>0.33276497073416955</v>
      </c>
      <c r="BT14">
        <v>0.21677352763577876</v>
      </c>
      <c r="BU14">
        <v>11.121</v>
      </c>
      <c r="BV14">
        <v>4.743403230542205E-2</v>
      </c>
      <c r="BW14">
        <v>15.653230660789275</v>
      </c>
      <c r="BX14">
        <v>4</v>
      </c>
      <c r="BY14">
        <v>1</v>
      </c>
      <c r="BZ14">
        <v>330</v>
      </c>
    </row>
    <row r="15" spans="1:78" ht="16.5">
      <c r="A15" s="112" t="str">
        <f t="shared" si="1"/>
        <v>세운교통</v>
      </c>
      <c r="B15" s="113" t="str">
        <f t="shared" si="2"/>
        <v>박순형</v>
      </c>
      <c r="C15" s="114" t="str">
        <f t="shared" si="3"/>
        <v>F</v>
      </c>
      <c r="D15" s="115">
        <f t="shared" si="4"/>
        <v>0.72818181818181815</v>
      </c>
      <c r="E15" s="116">
        <f t="shared" si="5"/>
        <v>9974</v>
      </c>
      <c r="F15" s="117" t="str">
        <f t="shared" si="6"/>
        <v>67-1</v>
      </c>
      <c r="G15" s="118" t="str">
        <f t="shared" si="7"/>
        <v>70바3852</v>
      </c>
      <c r="H15" s="119">
        <f t="shared" si="8"/>
        <v>1</v>
      </c>
      <c r="I15" s="120">
        <f t="shared" si="9"/>
        <v>673.654</v>
      </c>
      <c r="J15" s="121">
        <f t="shared" si="10"/>
        <v>7.2999257863751499E-2</v>
      </c>
      <c r="K15" s="121">
        <f t="shared" si="11"/>
        <v>0.36519375175808488</v>
      </c>
      <c r="L15" s="121">
        <f t="shared" si="12"/>
        <v>0.15883524776814209</v>
      </c>
      <c r="M15" s="122">
        <f t="shared" si="13"/>
        <v>16.338000000000001</v>
      </c>
      <c r="N15" s="123">
        <f t="shared" si="14"/>
        <v>1.1875532543412495</v>
      </c>
      <c r="O15" s="123">
        <f t="shared" si="15"/>
        <v>11.578644229827182</v>
      </c>
      <c r="P15" s="205">
        <f t="shared" si="16"/>
        <v>20</v>
      </c>
      <c r="Q15" s="206">
        <f t="shared" si="17"/>
        <v>8</v>
      </c>
      <c r="R15" s="206">
        <f t="shared" si="18"/>
        <v>78</v>
      </c>
      <c r="T15">
        <v>520</v>
      </c>
      <c r="U15">
        <v>9974</v>
      </c>
      <c r="V15" t="s">
        <v>204</v>
      </c>
      <c r="W15">
        <v>673.654</v>
      </c>
      <c r="X15">
        <v>420.53800000000001</v>
      </c>
      <c r="Y15">
        <v>1.6020000000000001</v>
      </c>
      <c r="Z15">
        <v>16.338000000000001</v>
      </c>
      <c r="AA15">
        <v>48.120544000000002</v>
      </c>
      <c r="AB15">
        <v>3.5127640000000002</v>
      </c>
      <c r="AC15">
        <v>17.573322000000001</v>
      </c>
      <c r="AD15" s="1">
        <v>107</v>
      </c>
      <c r="AE15">
        <v>8</v>
      </c>
      <c r="AF15">
        <v>78</v>
      </c>
      <c r="AG15">
        <v>69</v>
      </c>
      <c r="AH15">
        <v>13.999301000000001</v>
      </c>
      <c r="AI15">
        <v>48.4</v>
      </c>
      <c r="AJ15">
        <v>0</v>
      </c>
      <c r="AK15">
        <v>20</v>
      </c>
      <c r="AL15">
        <v>14170</v>
      </c>
      <c r="AM15">
        <v>0.72818181818181815</v>
      </c>
      <c r="AN15" t="s">
        <v>69</v>
      </c>
      <c r="AO15">
        <v>673.654</v>
      </c>
      <c r="AP15" t="s">
        <v>336</v>
      </c>
      <c r="AQ15" t="s">
        <v>117</v>
      </c>
      <c r="AR15" t="s">
        <v>122</v>
      </c>
      <c r="AS15" t="s">
        <v>117</v>
      </c>
      <c r="AT15" t="s">
        <v>122</v>
      </c>
      <c r="AU15" t="s">
        <v>203</v>
      </c>
      <c r="AV15" t="s">
        <v>204</v>
      </c>
      <c r="AW15" t="s">
        <v>69</v>
      </c>
      <c r="AX15">
        <v>9974</v>
      </c>
      <c r="AY15" t="s">
        <v>251</v>
      </c>
      <c r="AZ15">
        <v>2</v>
      </c>
      <c r="BA15" t="s">
        <v>258</v>
      </c>
      <c r="BB15">
        <v>1</v>
      </c>
      <c r="BC15">
        <v>1</v>
      </c>
      <c r="BE15" t="s">
        <v>69</v>
      </c>
      <c r="BF15">
        <v>0</v>
      </c>
      <c r="BG15" t="s">
        <v>209</v>
      </c>
      <c r="BI15" t="s">
        <v>117</v>
      </c>
      <c r="BJ15" t="s">
        <v>204</v>
      </c>
      <c r="BK15" t="s">
        <v>69</v>
      </c>
      <c r="BL15">
        <v>0.72818181818181815</v>
      </c>
      <c r="BM15">
        <v>9974</v>
      </c>
      <c r="BN15" t="s">
        <v>122</v>
      </c>
      <c r="BO15" t="s">
        <v>203</v>
      </c>
      <c r="BP15">
        <v>1</v>
      </c>
      <c r="BQ15">
        <v>673.654</v>
      </c>
      <c r="BR15">
        <v>7.2999257863751499E-2</v>
      </c>
      <c r="BS15">
        <v>0.36519375175808488</v>
      </c>
      <c r="BT15">
        <v>0.15883524776814209</v>
      </c>
      <c r="BU15">
        <v>16.338000000000001</v>
      </c>
      <c r="BV15">
        <v>1.1875532543412495</v>
      </c>
      <c r="BW15">
        <v>11.578644229827182</v>
      </c>
      <c r="BX15">
        <v>20</v>
      </c>
      <c r="BY15">
        <v>8</v>
      </c>
      <c r="BZ15">
        <v>78</v>
      </c>
    </row>
    <row r="16" spans="1:78" ht="16.5">
      <c r="A16" s="95" t="str">
        <f t="shared" si="1"/>
        <v>세운교통</v>
      </c>
      <c r="B16" s="96" t="str">
        <f t="shared" si="2"/>
        <v>방명천</v>
      </c>
      <c r="C16" s="97" t="str">
        <f t="shared" si="3"/>
        <v>S</v>
      </c>
      <c r="D16" s="98">
        <f t="shared" si="4"/>
        <v>1.1200000000000001</v>
      </c>
      <c r="E16" s="99">
        <f t="shared" si="5"/>
        <v>5228</v>
      </c>
      <c r="F16" s="100" t="str">
        <f t="shared" si="6"/>
        <v>11</v>
      </c>
      <c r="G16" s="101" t="str">
        <f t="shared" si="7"/>
        <v>73아1597</v>
      </c>
      <c r="H16" s="102">
        <f t="shared" si="8"/>
        <v>1</v>
      </c>
      <c r="I16" s="103">
        <f t="shared" si="9"/>
        <v>2637.48</v>
      </c>
      <c r="J16" s="104">
        <f t="shared" si="10"/>
        <v>9.3032375977402743E-2</v>
      </c>
      <c r="K16" s="104">
        <f t="shared" si="11"/>
        <v>0.37066056771652278</v>
      </c>
      <c r="L16" s="104">
        <f t="shared" si="12"/>
        <v>0.17175485690886755</v>
      </c>
      <c r="M16" s="105">
        <f t="shared" si="13"/>
        <v>17.632000000000001</v>
      </c>
      <c r="N16" s="106">
        <f t="shared" si="14"/>
        <v>1.2891093013027586</v>
      </c>
      <c r="O16" s="106">
        <f t="shared" si="15"/>
        <v>58.768218147625767</v>
      </c>
      <c r="P16" s="207">
        <f t="shared" si="16"/>
        <v>45</v>
      </c>
      <c r="Q16" s="208">
        <f t="shared" si="17"/>
        <v>34</v>
      </c>
      <c r="R16" s="208">
        <f t="shared" si="18"/>
        <v>1550</v>
      </c>
      <c r="T16">
        <v>520</v>
      </c>
      <c r="U16">
        <v>5228</v>
      </c>
      <c r="V16" t="s">
        <v>306</v>
      </c>
      <c r="W16">
        <v>2637.48</v>
      </c>
      <c r="X16">
        <v>1239.5219999999999</v>
      </c>
      <c r="Y16">
        <v>2.1280000000000001</v>
      </c>
      <c r="Z16">
        <v>17.632000000000001</v>
      </c>
      <c r="AA16">
        <v>182.970507</v>
      </c>
      <c r="AB16">
        <v>17.022181</v>
      </c>
      <c r="AC16">
        <v>67.819952000000001</v>
      </c>
      <c r="AD16" s="1">
        <v>453</v>
      </c>
      <c r="AE16">
        <v>34</v>
      </c>
      <c r="AF16">
        <v>1550</v>
      </c>
      <c r="AG16">
        <v>72</v>
      </c>
      <c r="AH16">
        <v>14.414782000000001</v>
      </c>
      <c r="AI16">
        <v>709.4</v>
      </c>
      <c r="AJ16">
        <v>0</v>
      </c>
      <c r="AK16">
        <v>45</v>
      </c>
      <c r="AL16">
        <v>30696</v>
      </c>
      <c r="AM16">
        <v>1.1200000000000001</v>
      </c>
      <c r="AN16" t="s">
        <v>70</v>
      </c>
      <c r="AO16">
        <v>2637.48</v>
      </c>
      <c r="AP16" t="s">
        <v>337</v>
      </c>
      <c r="AQ16" t="s">
        <v>117</v>
      </c>
      <c r="AR16" t="s">
        <v>118</v>
      </c>
      <c r="AS16" t="s">
        <v>117</v>
      </c>
      <c r="AT16" t="s">
        <v>118</v>
      </c>
      <c r="AU16" t="s">
        <v>297</v>
      </c>
      <c r="AV16" t="s">
        <v>306</v>
      </c>
      <c r="AW16" t="s">
        <v>70</v>
      </c>
      <c r="AX16">
        <v>5228</v>
      </c>
      <c r="AY16" t="s">
        <v>257</v>
      </c>
      <c r="AZ16">
        <v>4</v>
      </c>
      <c r="BA16" t="s">
        <v>261</v>
      </c>
      <c r="BB16">
        <v>1</v>
      </c>
      <c r="BC16">
        <v>1</v>
      </c>
      <c r="BE16" t="s">
        <v>70</v>
      </c>
      <c r="BF16">
        <v>0</v>
      </c>
      <c r="BG16" t="s">
        <v>209</v>
      </c>
      <c r="BI16" t="s">
        <v>117</v>
      </c>
      <c r="BJ16" t="s">
        <v>306</v>
      </c>
      <c r="BK16" t="s">
        <v>70</v>
      </c>
      <c r="BL16">
        <v>1.1200000000000001</v>
      </c>
      <c r="BM16">
        <v>5228</v>
      </c>
      <c r="BN16" t="s">
        <v>118</v>
      </c>
      <c r="BO16" t="s">
        <v>297</v>
      </c>
      <c r="BP16">
        <v>1</v>
      </c>
      <c r="BQ16">
        <v>2637.48</v>
      </c>
      <c r="BR16">
        <v>9.3032375977402743E-2</v>
      </c>
      <c r="BS16">
        <v>0.37066056771652278</v>
      </c>
      <c r="BT16">
        <v>0.17175485690886755</v>
      </c>
      <c r="BU16">
        <v>17.632000000000001</v>
      </c>
      <c r="BV16">
        <v>1.2891093013027586</v>
      </c>
      <c r="BW16">
        <v>58.768218147625767</v>
      </c>
      <c r="BX16">
        <v>45</v>
      </c>
      <c r="BY16">
        <v>34</v>
      </c>
      <c r="BZ16">
        <v>1550</v>
      </c>
    </row>
    <row r="17" spans="1:78" ht="16.5">
      <c r="A17" s="112" t="str">
        <f t="shared" si="1"/>
        <v>세운교통</v>
      </c>
      <c r="B17" s="113" t="str">
        <f t="shared" si="2"/>
        <v>서영석</v>
      </c>
      <c r="C17" s="114" t="str">
        <f t="shared" si="3"/>
        <v>F</v>
      </c>
      <c r="D17" s="115">
        <f t="shared" si="4"/>
        <v>0.78086956521739137</v>
      </c>
      <c r="E17" s="116">
        <f t="shared" si="5"/>
        <v>6852</v>
      </c>
      <c r="F17" s="117" t="str">
        <f t="shared" si="6"/>
        <v>24-1</v>
      </c>
      <c r="G17" s="118" t="str">
        <f t="shared" si="7"/>
        <v>70바3853</v>
      </c>
      <c r="H17" s="119">
        <f t="shared" si="8"/>
        <v>1</v>
      </c>
      <c r="I17" s="120">
        <f t="shared" si="9"/>
        <v>4961.3109999999997</v>
      </c>
      <c r="J17" s="121">
        <f t="shared" si="10"/>
        <v>2.8495459264487152E-2</v>
      </c>
      <c r="K17" s="121">
        <f t="shared" si="11"/>
        <v>0.46564631131139</v>
      </c>
      <c r="L17" s="121">
        <f t="shared" si="12"/>
        <v>0.17273660127333282</v>
      </c>
      <c r="M17" s="122">
        <f t="shared" si="13"/>
        <v>17.369</v>
      </c>
      <c r="N17" s="123">
        <f t="shared" si="14"/>
        <v>0.18140366528121299</v>
      </c>
      <c r="O17" s="123">
        <f t="shared" si="15"/>
        <v>61.616778307185342</v>
      </c>
      <c r="P17" s="205">
        <f t="shared" si="16"/>
        <v>151</v>
      </c>
      <c r="Q17" s="206">
        <f t="shared" si="17"/>
        <v>9</v>
      </c>
      <c r="R17" s="206">
        <f t="shared" si="18"/>
        <v>3057</v>
      </c>
      <c r="T17">
        <v>520</v>
      </c>
      <c r="U17">
        <v>6852</v>
      </c>
      <c r="V17" t="s">
        <v>274</v>
      </c>
      <c r="W17">
        <v>4961.3109999999997</v>
      </c>
      <c r="X17">
        <v>2761.87</v>
      </c>
      <c r="Y17">
        <v>1.796</v>
      </c>
      <c r="Z17">
        <v>17.369</v>
      </c>
      <c r="AA17">
        <v>322.58441299999998</v>
      </c>
      <c r="AB17">
        <v>9.1921909999999993</v>
      </c>
      <c r="AC17">
        <v>150.21024199999999</v>
      </c>
      <c r="AD17" s="1">
        <v>857</v>
      </c>
      <c r="AE17">
        <v>9</v>
      </c>
      <c r="AF17">
        <v>3057</v>
      </c>
      <c r="AG17">
        <v>80</v>
      </c>
      <c r="AH17">
        <v>15.379884000000001</v>
      </c>
      <c r="AI17">
        <v>10956.4</v>
      </c>
      <c r="AJ17">
        <v>0</v>
      </c>
      <c r="AK17">
        <v>151</v>
      </c>
      <c r="AL17">
        <v>171656</v>
      </c>
      <c r="AM17">
        <v>0.78086956521739137</v>
      </c>
      <c r="AN17" t="s">
        <v>69</v>
      </c>
      <c r="AO17">
        <v>4961.3109999999997</v>
      </c>
      <c r="AP17" t="s">
        <v>338</v>
      </c>
      <c r="AQ17" t="s">
        <v>117</v>
      </c>
      <c r="AR17" t="s">
        <v>119</v>
      </c>
      <c r="AS17" t="s">
        <v>117</v>
      </c>
      <c r="AT17" t="s">
        <v>119</v>
      </c>
      <c r="AU17" t="s">
        <v>271</v>
      </c>
      <c r="AV17" t="s">
        <v>274</v>
      </c>
      <c r="AW17" t="s">
        <v>69</v>
      </c>
      <c r="AX17">
        <v>6852</v>
      </c>
      <c r="AY17" t="s">
        <v>255</v>
      </c>
      <c r="AZ17">
        <v>1</v>
      </c>
      <c r="BA17" t="s">
        <v>238</v>
      </c>
      <c r="BB17">
        <v>1</v>
      </c>
      <c r="BC17">
        <v>1</v>
      </c>
      <c r="BE17" t="s">
        <v>66</v>
      </c>
      <c r="BF17">
        <v>-1</v>
      </c>
      <c r="BG17" t="s">
        <v>208</v>
      </c>
      <c r="BI17" t="s">
        <v>117</v>
      </c>
      <c r="BJ17" t="s">
        <v>274</v>
      </c>
      <c r="BK17" t="s">
        <v>69</v>
      </c>
      <c r="BL17">
        <v>0.78086956521739137</v>
      </c>
      <c r="BM17">
        <v>6852</v>
      </c>
      <c r="BN17" t="s">
        <v>119</v>
      </c>
      <c r="BO17" t="s">
        <v>271</v>
      </c>
      <c r="BP17">
        <v>1</v>
      </c>
      <c r="BQ17">
        <v>4961.3109999999997</v>
      </c>
      <c r="BR17">
        <v>2.8495459264487152E-2</v>
      </c>
      <c r="BS17">
        <v>0.46564631131139</v>
      </c>
      <c r="BT17">
        <v>0.17273660127333282</v>
      </c>
      <c r="BU17">
        <v>17.369</v>
      </c>
      <c r="BV17">
        <v>0.18140366528121299</v>
      </c>
      <c r="BW17">
        <v>61.616778307185342</v>
      </c>
      <c r="BX17">
        <v>151</v>
      </c>
      <c r="BY17">
        <v>9</v>
      </c>
      <c r="BZ17">
        <v>3057</v>
      </c>
    </row>
    <row r="18" spans="1:78" ht="16.5">
      <c r="A18" s="95" t="str">
        <f t="shared" si="1"/>
        <v>세운교통</v>
      </c>
      <c r="B18" s="96" t="str">
        <f t="shared" si="2"/>
        <v>송상역</v>
      </c>
      <c r="C18" s="97" t="str">
        <f t="shared" si="3"/>
        <v>C</v>
      </c>
      <c r="D18" s="98">
        <f t="shared" si="4"/>
        <v>0.88863636363636356</v>
      </c>
      <c r="E18" s="99">
        <f t="shared" si="5"/>
        <v>1741</v>
      </c>
      <c r="F18" s="100" t="str">
        <f t="shared" si="6"/>
        <v>67-1</v>
      </c>
      <c r="G18" s="101" t="str">
        <f t="shared" si="7"/>
        <v>70바3835</v>
      </c>
      <c r="H18" s="102">
        <f t="shared" si="8"/>
        <v>1</v>
      </c>
      <c r="I18" s="103">
        <f t="shared" si="9"/>
        <v>404.755</v>
      </c>
      <c r="J18" s="104">
        <f t="shared" si="10"/>
        <v>7.0622640070258785E-2</v>
      </c>
      <c r="K18" s="104">
        <f t="shared" si="11"/>
        <v>0.35339835522387514</v>
      </c>
      <c r="L18" s="104">
        <f t="shared" si="12"/>
        <v>0.18035601783795135</v>
      </c>
      <c r="M18" s="105">
        <f t="shared" si="13"/>
        <v>12.005000000000001</v>
      </c>
      <c r="N18" s="106">
        <f t="shared" si="14"/>
        <v>1.2353151906708997</v>
      </c>
      <c r="O18" s="106">
        <f t="shared" si="15"/>
        <v>26.188682042223075</v>
      </c>
      <c r="P18" s="207">
        <f t="shared" si="16"/>
        <v>9</v>
      </c>
      <c r="Q18" s="208">
        <f t="shared" si="17"/>
        <v>5</v>
      </c>
      <c r="R18" s="208">
        <f t="shared" si="18"/>
        <v>106</v>
      </c>
      <c r="T18">
        <v>520</v>
      </c>
      <c r="U18">
        <v>1741</v>
      </c>
      <c r="V18" t="s">
        <v>339</v>
      </c>
      <c r="W18">
        <v>404.755</v>
      </c>
      <c r="X18">
        <v>207.05500000000001</v>
      </c>
      <c r="Y18">
        <v>1.9550000000000001</v>
      </c>
      <c r="Z18">
        <v>12.005000000000001</v>
      </c>
      <c r="AA18">
        <v>28.370547999999999</v>
      </c>
      <c r="AB18">
        <v>2.003603</v>
      </c>
      <c r="AC18">
        <v>10.026104999999999</v>
      </c>
      <c r="AD18" s="1">
        <v>73</v>
      </c>
      <c r="AE18">
        <v>5</v>
      </c>
      <c r="AF18">
        <v>106</v>
      </c>
      <c r="AG18">
        <v>67</v>
      </c>
      <c r="AH18">
        <v>14.266731</v>
      </c>
      <c r="AI18">
        <v>149.80000000000001</v>
      </c>
      <c r="AJ18">
        <v>0</v>
      </c>
      <c r="AK18">
        <v>9</v>
      </c>
      <c r="AL18">
        <v>5634</v>
      </c>
      <c r="AM18">
        <v>0.88863636363636356</v>
      </c>
      <c r="AN18" t="s">
        <v>68</v>
      </c>
      <c r="AO18">
        <v>404.755</v>
      </c>
      <c r="AP18" t="s">
        <v>340</v>
      </c>
      <c r="AQ18" t="s">
        <v>117</v>
      </c>
      <c r="AR18" t="s">
        <v>122</v>
      </c>
      <c r="AS18" t="s">
        <v>117</v>
      </c>
      <c r="AT18" t="s">
        <v>122</v>
      </c>
      <c r="AU18" t="s">
        <v>186</v>
      </c>
      <c r="AV18" t="s">
        <v>339</v>
      </c>
      <c r="AW18" t="s">
        <v>68</v>
      </c>
      <c r="AX18">
        <v>1741</v>
      </c>
      <c r="AY18" t="s">
        <v>254</v>
      </c>
      <c r="AZ18">
        <v>1</v>
      </c>
      <c r="BA18" t="s">
        <v>230</v>
      </c>
      <c r="BB18">
        <v>1</v>
      </c>
      <c r="BC18">
        <v>1</v>
      </c>
      <c r="BE18" t="s">
        <v>206</v>
      </c>
      <c r="BF18" t="s">
        <v>207</v>
      </c>
      <c r="BG18" t="s">
        <v>206</v>
      </c>
      <c r="BI18" t="s">
        <v>117</v>
      </c>
      <c r="BJ18" t="s">
        <v>339</v>
      </c>
      <c r="BK18" t="s">
        <v>68</v>
      </c>
      <c r="BL18">
        <v>0.88863636363636356</v>
      </c>
      <c r="BM18">
        <v>1741</v>
      </c>
      <c r="BN18" t="s">
        <v>122</v>
      </c>
      <c r="BO18" t="s">
        <v>186</v>
      </c>
      <c r="BP18">
        <v>1</v>
      </c>
      <c r="BQ18">
        <v>404.755</v>
      </c>
      <c r="BR18">
        <v>7.0622640070258785E-2</v>
      </c>
      <c r="BS18">
        <v>0.35339835522387514</v>
      </c>
      <c r="BT18">
        <v>0.18035601783795135</v>
      </c>
      <c r="BU18">
        <v>12.005000000000001</v>
      </c>
      <c r="BV18">
        <v>1.2353151906708997</v>
      </c>
      <c r="BW18">
        <v>26.188682042223075</v>
      </c>
      <c r="BX18">
        <v>9</v>
      </c>
      <c r="BY18">
        <v>5</v>
      </c>
      <c r="BZ18">
        <v>106</v>
      </c>
    </row>
    <row r="19" spans="1:78" ht="16.5">
      <c r="A19" s="112" t="str">
        <f t="shared" si="1"/>
        <v>세운교통</v>
      </c>
      <c r="B19" s="113" t="str">
        <f t="shared" si="2"/>
        <v>송우성</v>
      </c>
      <c r="C19" s="114" t="str">
        <f t="shared" si="3"/>
        <v>C</v>
      </c>
      <c r="D19" s="115">
        <f t="shared" si="4"/>
        <v>0.88904761904761898</v>
      </c>
      <c r="E19" s="116">
        <f t="shared" si="5"/>
        <v>3903</v>
      </c>
      <c r="F19" s="117" t="str">
        <f t="shared" si="6"/>
        <v>28</v>
      </c>
      <c r="G19" s="118" t="str">
        <f t="shared" si="7"/>
        <v>73아1018</v>
      </c>
      <c r="H19" s="119">
        <f t="shared" si="8"/>
        <v>2</v>
      </c>
      <c r="I19" s="120">
        <f t="shared" si="9"/>
        <v>459.47400000000005</v>
      </c>
      <c r="J19" s="121">
        <f t="shared" si="10"/>
        <v>1.6091772103268075E-2</v>
      </c>
      <c r="K19" s="121">
        <f t="shared" si="11"/>
        <v>0.47722517496561795</v>
      </c>
      <c r="L19" s="121">
        <f t="shared" si="12"/>
        <v>0.13276050440286064</v>
      </c>
      <c r="M19" s="122">
        <f t="shared" si="13"/>
        <v>15.281000000000001</v>
      </c>
      <c r="N19" s="123">
        <f t="shared" si="14"/>
        <v>0.65292051345669166</v>
      </c>
      <c r="O19" s="123">
        <f t="shared" si="15"/>
        <v>19.15233506139629</v>
      </c>
      <c r="P19" s="205">
        <f t="shared" si="16"/>
        <v>27</v>
      </c>
      <c r="Q19" s="206">
        <f t="shared" si="17"/>
        <v>3</v>
      </c>
      <c r="R19" s="206">
        <f t="shared" si="18"/>
        <v>88</v>
      </c>
      <c r="T19">
        <v>520</v>
      </c>
      <c r="U19">
        <v>3903</v>
      </c>
      <c r="V19" t="s">
        <v>190</v>
      </c>
      <c r="W19">
        <v>459.47399999999999</v>
      </c>
      <c r="X19">
        <v>221.35599999999999</v>
      </c>
      <c r="Y19">
        <v>2.0760000000000001</v>
      </c>
      <c r="Z19">
        <v>15.281000000000001</v>
      </c>
      <c r="AA19">
        <v>38.718606999999999</v>
      </c>
      <c r="AB19">
        <v>0.62305100000000002</v>
      </c>
      <c r="AC19">
        <v>18.477494</v>
      </c>
      <c r="AD19" s="1">
        <v>61</v>
      </c>
      <c r="AE19">
        <v>3</v>
      </c>
      <c r="AF19">
        <v>88</v>
      </c>
      <c r="AG19">
        <v>65</v>
      </c>
      <c r="AH19">
        <v>11.867006999999999</v>
      </c>
      <c r="AI19">
        <v>81.099999999999994</v>
      </c>
      <c r="AJ19">
        <v>0</v>
      </c>
      <c r="AK19">
        <v>27</v>
      </c>
      <c r="AL19">
        <v>20266</v>
      </c>
      <c r="AM19">
        <v>0.88904761904761898</v>
      </c>
      <c r="AN19" t="s">
        <v>68</v>
      </c>
      <c r="AO19">
        <v>337.99200000000002</v>
      </c>
      <c r="AP19" t="s">
        <v>341</v>
      </c>
      <c r="AQ19" t="s">
        <v>117</v>
      </c>
      <c r="AR19" t="s">
        <v>121</v>
      </c>
      <c r="AS19" t="s">
        <v>117</v>
      </c>
      <c r="AT19" t="s">
        <v>121</v>
      </c>
      <c r="AU19" t="s">
        <v>184</v>
      </c>
      <c r="AV19" t="s">
        <v>190</v>
      </c>
      <c r="AW19" t="s">
        <v>68</v>
      </c>
      <c r="AX19">
        <v>3903</v>
      </c>
      <c r="AY19" t="s">
        <v>250</v>
      </c>
      <c r="AZ19">
        <v>1</v>
      </c>
      <c r="BA19" t="s">
        <v>223</v>
      </c>
      <c r="BB19">
        <v>2</v>
      </c>
      <c r="BC19">
        <v>1</v>
      </c>
      <c r="BE19" t="s">
        <v>67</v>
      </c>
      <c r="BF19">
        <v>-1</v>
      </c>
      <c r="BG19" t="s">
        <v>208</v>
      </c>
      <c r="BI19" t="s">
        <v>117</v>
      </c>
      <c r="BJ19" t="s">
        <v>190</v>
      </c>
      <c r="BK19" t="s">
        <v>68</v>
      </c>
      <c r="BL19">
        <v>0.88904761904761898</v>
      </c>
      <c r="BM19">
        <v>3903</v>
      </c>
      <c r="BN19" t="s">
        <v>121</v>
      </c>
      <c r="BO19" t="s">
        <v>184</v>
      </c>
      <c r="BP19">
        <v>2</v>
      </c>
      <c r="BQ19">
        <v>459.47400000000005</v>
      </c>
      <c r="BR19">
        <v>1.6091772103268075E-2</v>
      </c>
      <c r="BS19">
        <v>0.47722517496561795</v>
      </c>
      <c r="BT19">
        <v>0.13276050440286066</v>
      </c>
      <c r="BU19">
        <v>15.281000000000001</v>
      </c>
      <c r="BV19">
        <v>0.65292051345669166</v>
      </c>
      <c r="BW19">
        <v>19.15233506139629</v>
      </c>
      <c r="BX19">
        <v>27</v>
      </c>
      <c r="BY19">
        <v>3</v>
      </c>
      <c r="BZ19">
        <v>88</v>
      </c>
    </row>
    <row r="20" spans="1:78" ht="16.5">
      <c r="A20" s="95" t="str">
        <f t="shared" si="1"/>
        <v>세운교통</v>
      </c>
      <c r="B20" s="96" t="str">
        <f t="shared" si="2"/>
        <v>안영일</v>
      </c>
      <c r="C20" s="97" t="str">
        <f t="shared" si="3"/>
        <v>B</v>
      </c>
      <c r="D20" s="98">
        <f t="shared" si="4"/>
        <v>0.91529271582606253</v>
      </c>
      <c r="E20" s="99">
        <f t="shared" si="5"/>
        <v>3111</v>
      </c>
      <c r="F20" s="100" t="str">
        <f t="shared" si="6"/>
        <v>예비</v>
      </c>
      <c r="G20" s="101" t="str">
        <f t="shared" si="7"/>
        <v>70바3855</v>
      </c>
      <c r="H20" s="102">
        <f t="shared" si="8"/>
        <v>2</v>
      </c>
      <c r="I20" s="103">
        <f t="shared" si="9"/>
        <v>5901.6510000000007</v>
      </c>
      <c r="J20" s="104">
        <f t="shared" si="10"/>
        <v>6.3823363151119129E-3</v>
      </c>
      <c r="K20" s="104">
        <f t="shared" si="11"/>
        <v>0.48748820839727158</v>
      </c>
      <c r="L20" s="104">
        <f t="shared" si="12"/>
        <v>0.14318027277451681</v>
      </c>
      <c r="M20" s="105">
        <f t="shared" si="13"/>
        <v>17.134</v>
      </c>
      <c r="N20" s="106">
        <f t="shared" si="14"/>
        <v>0.10166646587539654</v>
      </c>
      <c r="O20" s="106">
        <f t="shared" si="15"/>
        <v>13.487751139469276</v>
      </c>
      <c r="P20" s="207">
        <f t="shared" si="16"/>
        <v>330</v>
      </c>
      <c r="Q20" s="208">
        <f t="shared" si="17"/>
        <v>6</v>
      </c>
      <c r="R20" s="208">
        <f t="shared" si="18"/>
        <v>796</v>
      </c>
      <c r="T20">
        <v>520</v>
      </c>
      <c r="U20">
        <v>3111</v>
      </c>
      <c r="V20" t="s">
        <v>309</v>
      </c>
      <c r="W20">
        <v>5901.6509999999998</v>
      </c>
      <c r="X20">
        <v>3382.9319999999998</v>
      </c>
      <c r="Y20">
        <v>1.7450000000000001</v>
      </c>
      <c r="Z20">
        <v>17.134</v>
      </c>
      <c r="AA20">
        <v>465.995813</v>
      </c>
      <c r="AB20">
        <v>2.9741420000000001</v>
      </c>
      <c r="AC20">
        <v>227.167464</v>
      </c>
      <c r="AD20" s="1">
        <v>845</v>
      </c>
      <c r="AE20">
        <v>6</v>
      </c>
      <c r="AF20">
        <v>796</v>
      </c>
      <c r="AG20">
        <v>69</v>
      </c>
      <c r="AH20">
        <v>12.6646</v>
      </c>
      <c r="AI20">
        <v>705.1</v>
      </c>
      <c r="AJ20">
        <v>0</v>
      </c>
      <c r="AK20">
        <v>330</v>
      </c>
      <c r="AL20">
        <v>325245</v>
      </c>
      <c r="AM20">
        <v>0.91529271582606253</v>
      </c>
      <c r="AN20" t="s">
        <v>67</v>
      </c>
      <c r="AO20">
        <v>5778.7560000000003</v>
      </c>
      <c r="AP20" t="s">
        <v>342</v>
      </c>
      <c r="AQ20" t="s">
        <v>117</v>
      </c>
      <c r="AR20" t="s">
        <v>90</v>
      </c>
      <c r="AS20" t="s">
        <v>117</v>
      </c>
      <c r="AT20" t="s">
        <v>90</v>
      </c>
      <c r="AU20" t="s">
        <v>300</v>
      </c>
      <c r="AV20" t="s">
        <v>309</v>
      </c>
      <c r="AW20" t="s">
        <v>67</v>
      </c>
      <c r="AX20">
        <v>3111</v>
      </c>
      <c r="AY20" t="s">
        <v>343</v>
      </c>
      <c r="AZ20">
        <v>5</v>
      </c>
      <c r="BA20" t="s">
        <v>344</v>
      </c>
      <c r="BB20">
        <v>2</v>
      </c>
      <c r="BC20">
        <v>1</v>
      </c>
      <c r="BE20" t="s">
        <v>65</v>
      </c>
      <c r="BF20">
        <v>-1</v>
      </c>
      <c r="BG20" t="s">
        <v>208</v>
      </c>
      <c r="BI20" t="s">
        <v>117</v>
      </c>
      <c r="BJ20" t="s">
        <v>309</v>
      </c>
      <c r="BK20" t="s">
        <v>67</v>
      </c>
      <c r="BL20">
        <v>0.91529271582606253</v>
      </c>
      <c r="BM20">
        <v>3111</v>
      </c>
      <c r="BN20" t="s">
        <v>90</v>
      </c>
      <c r="BO20" t="s">
        <v>300</v>
      </c>
      <c r="BP20">
        <v>2</v>
      </c>
      <c r="BQ20">
        <v>5901.6510000000007</v>
      </c>
      <c r="BR20">
        <v>6.3823363151119129E-3</v>
      </c>
      <c r="BS20">
        <v>0.48748820839727158</v>
      </c>
      <c r="BT20">
        <v>0.14318027277451684</v>
      </c>
      <c r="BU20">
        <v>17.134</v>
      </c>
      <c r="BV20">
        <v>0.10166646587539654</v>
      </c>
      <c r="BW20">
        <v>13.487751139469276</v>
      </c>
      <c r="BX20">
        <v>330</v>
      </c>
      <c r="BY20">
        <v>6</v>
      </c>
      <c r="BZ20">
        <v>796</v>
      </c>
    </row>
    <row r="21" spans="1:78" ht="16.5">
      <c r="A21" s="112" t="str">
        <f t="shared" si="1"/>
        <v>세운교통</v>
      </c>
      <c r="B21" s="113" t="str">
        <f t="shared" si="2"/>
        <v>이덕구</v>
      </c>
      <c r="C21" s="114" t="str">
        <f t="shared" si="3"/>
        <v>B</v>
      </c>
      <c r="D21" s="115">
        <f t="shared" si="4"/>
        <v>0.91363636363636347</v>
      </c>
      <c r="E21" s="116">
        <f t="shared" si="5"/>
        <v>6902</v>
      </c>
      <c r="F21" s="117" t="str">
        <f t="shared" si="6"/>
        <v>28</v>
      </c>
      <c r="G21" s="118" t="str">
        <f t="shared" si="7"/>
        <v>73아1021</v>
      </c>
      <c r="H21" s="119">
        <f t="shared" si="8"/>
        <v>1</v>
      </c>
      <c r="I21" s="120">
        <f t="shared" si="9"/>
        <v>697.56299999999999</v>
      </c>
      <c r="J21" s="121">
        <f t="shared" si="10"/>
        <v>6.6067141076680741E-2</v>
      </c>
      <c r="K21" s="121">
        <f t="shared" si="11"/>
        <v>0.43192653708989698</v>
      </c>
      <c r="L21" s="121">
        <f t="shared" si="12"/>
        <v>0.15912541232834884</v>
      </c>
      <c r="M21" s="122">
        <f t="shared" si="13"/>
        <v>16.585000000000001</v>
      </c>
      <c r="N21" s="123">
        <f t="shared" si="14"/>
        <v>0.71678113661418397</v>
      </c>
      <c r="O21" s="123">
        <f t="shared" si="15"/>
        <v>13.762197822992333</v>
      </c>
      <c r="P21" s="205">
        <f t="shared" si="16"/>
        <v>36</v>
      </c>
      <c r="Q21" s="206">
        <f t="shared" si="17"/>
        <v>5</v>
      </c>
      <c r="R21" s="206">
        <f t="shared" si="18"/>
        <v>96</v>
      </c>
      <c r="T21">
        <v>520</v>
      </c>
      <c r="U21">
        <v>6902</v>
      </c>
      <c r="V21" t="s">
        <v>345</v>
      </c>
      <c r="W21">
        <v>697.56299999999999</v>
      </c>
      <c r="X21">
        <v>347.08699999999999</v>
      </c>
      <c r="Y21">
        <v>2.0099999999999998</v>
      </c>
      <c r="Z21">
        <v>16.585000000000001</v>
      </c>
      <c r="AA21">
        <v>57.184992999999999</v>
      </c>
      <c r="AB21">
        <v>3.7780490000000002</v>
      </c>
      <c r="AC21">
        <v>24.699715999999999</v>
      </c>
      <c r="AD21" s="1">
        <v>111</v>
      </c>
      <c r="AE21">
        <v>5</v>
      </c>
      <c r="AF21">
        <v>96</v>
      </c>
      <c r="AG21">
        <v>75</v>
      </c>
      <c r="AH21">
        <v>12.198357</v>
      </c>
      <c r="AI21">
        <v>238.3</v>
      </c>
      <c r="AJ21">
        <v>0</v>
      </c>
      <c r="AK21">
        <v>36</v>
      </c>
      <c r="AL21">
        <v>25786</v>
      </c>
      <c r="AM21">
        <v>0.91363636363636347</v>
      </c>
      <c r="AN21" t="s">
        <v>67</v>
      </c>
      <c r="AO21">
        <v>697.56299999999999</v>
      </c>
      <c r="AP21" t="s">
        <v>346</v>
      </c>
      <c r="AQ21" t="s">
        <v>117</v>
      </c>
      <c r="AR21" t="s">
        <v>121</v>
      </c>
      <c r="AS21" t="s">
        <v>117</v>
      </c>
      <c r="AT21" t="s">
        <v>121</v>
      </c>
      <c r="AU21" t="s">
        <v>347</v>
      </c>
      <c r="AV21" t="s">
        <v>345</v>
      </c>
      <c r="AW21" t="s">
        <v>67</v>
      </c>
      <c r="AX21">
        <v>6902</v>
      </c>
      <c r="AY21" t="s">
        <v>307</v>
      </c>
      <c r="AZ21">
        <v>2</v>
      </c>
      <c r="BA21" t="s">
        <v>348</v>
      </c>
      <c r="BB21">
        <v>1</v>
      </c>
      <c r="BC21">
        <v>1</v>
      </c>
      <c r="BE21" t="s">
        <v>206</v>
      </c>
      <c r="BF21" t="s">
        <v>207</v>
      </c>
      <c r="BG21" t="s">
        <v>206</v>
      </c>
      <c r="BI21" t="s">
        <v>117</v>
      </c>
      <c r="BJ21" t="s">
        <v>345</v>
      </c>
      <c r="BK21" t="s">
        <v>67</v>
      </c>
      <c r="BL21">
        <v>0.91363636363636347</v>
      </c>
      <c r="BM21">
        <v>6902</v>
      </c>
      <c r="BN21" t="s">
        <v>121</v>
      </c>
      <c r="BO21" t="s">
        <v>347</v>
      </c>
      <c r="BP21">
        <v>1</v>
      </c>
      <c r="BQ21">
        <v>697.56299999999999</v>
      </c>
      <c r="BR21">
        <v>6.6067141076680741E-2</v>
      </c>
      <c r="BS21">
        <v>0.43192653708989698</v>
      </c>
      <c r="BT21">
        <v>0.15912541232834884</v>
      </c>
      <c r="BU21">
        <v>16.585000000000001</v>
      </c>
      <c r="BV21">
        <v>0.71678113661418397</v>
      </c>
      <c r="BW21">
        <v>13.762197822992333</v>
      </c>
      <c r="BX21">
        <v>36</v>
      </c>
      <c r="BY21">
        <v>5</v>
      </c>
      <c r="BZ21">
        <v>96</v>
      </c>
    </row>
    <row r="22" spans="1:78" ht="16.5">
      <c r="A22" s="95" t="str">
        <f t="shared" si="1"/>
        <v>세운교통</v>
      </c>
      <c r="B22" s="96" t="str">
        <f t="shared" si="2"/>
        <v>이병주</v>
      </c>
      <c r="C22" s="97" t="str">
        <f t="shared" si="3"/>
        <v>B</v>
      </c>
      <c r="D22" s="98">
        <f t="shared" si="4"/>
        <v>0.91217391304347828</v>
      </c>
      <c r="E22" s="99">
        <f t="shared" si="5"/>
        <v>2058</v>
      </c>
      <c r="F22" s="100" t="str">
        <f t="shared" si="6"/>
        <v>24-1</v>
      </c>
      <c r="G22" s="101" t="str">
        <f t="shared" si="7"/>
        <v>73아1446</v>
      </c>
      <c r="H22" s="102">
        <f t="shared" si="8"/>
        <v>1</v>
      </c>
      <c r="I22" s="103">
        <f t="shared" si="9"/>
        <v>2057.2269999999999</v>
      </c>
      <c r="J22" s="104">
        <f t="shared" si="10"/>
        <v>3.5476169451887144E-4</v>
      </c>
      <c r="K22" s="104">
        <f t="shared" si="11"/>
        <v>0.34041211558306533</v>
      </c>
      <c r="L22" s="104">
        <f t="shared" si="12"/>
        <v>0.17742329844980648</v>
      </c>
      <c r="M22" s="105">
        <f t="shared" si="13"/>
        <v>16.109000000000002</v>
      </c>
      <c r="N22" s="106">
        <f t="shared" si="14"/>
        <v>0</v>
      </c>
      <c r="O22" s="106">
        <f t="shared" si="15"/>
        <v>4.6664757948442253</v>
      </c>
      <c r="P22" s="207">
        <f t="shared" si="16"/>
        <v>6</v>
      </c>
      <c r="Q22" s="208">
        <f t="shared" si="17"/>
        <v>0</v>
      </c>
      <c r="R22" s="208">
        <f t="shared" si="18"/>
        <v>96</v>
      </c>
      <c r="T22">
        <v>520</v>
      </c>
      <c r="U22">
        <v>2058</v>
      </c>
      <c r="V22" t="s">
        <v>191</v>
      </c>
      <c r="W22">
        <v>2057.2269999999999</v>
      </c>
      <c r="X22">
        <v>980.63199999999995</v>
      </c>
      <c r="Y22">
        <v>2.0979999999999999</v>
      </c>
      <c r="Z22">
        <v>16.109000000000002</v>
      </c>
      <c r="AA22">
        <v>115.874968</v>
      </c>
      <c r="AB22">
        <v>4.1107999999999999E-2</v>
      </c>
      <c r="AC22">
        <v>39.445242999999998</v>
      </c>
      <c r="AD22" s="1">
        <v>365</v>
      </c>
      <c r="AE22">
        <v>0</v>
      </c>
      <c r="AF22">
        <v>96</v>
      </c>
      <c r="AG22">
        <v>74</v>
      </c>
      <c r="AH22">
        <v>17.753851000000001</v>
      </c>
      <c r="AI22">
        <v>233.7</v>
      </c>
      <c r="AJ22">
        <v>0</v>
      </c>
      <c r="AK22">
        <v>6</v>
      </c>
      <c r="AL22">
        <v>2418</v>
      </c>
      <c r="AM22">
        <v>0.91217391304347828</v>
      </c>
      <c r="AN22" t="s">
        <v>67</v>
      </c>
      <c r="AO22">
        <v>2057.2269999999999</v>
      </c>
      <c r="AP22" t="s">
        <v>349</v>
      </c>
      <c r="AQ22" t="s">
        <v>117</v>
      </c>
      <c r="AR22" t="s">
        <v>119</v>
      </c>
      <c r="AS22" t="s">
        <v>117</v>
      </c>
      <c r="AT22" t="s">
        <v>119</v>
      </c>
      <c r="AU22" t="s">
        <v>179</v>
      </c>
      <c r="AV22" t="s">
        <v>191</v>
      </c>
      <c r="AW22" t="s">
        <v>67</v>
      </c>
      <c r="AX22">
        <v>2058</v>
      </c>
      <c r="AY22" t="s">
        <v>260</v>
      </c>
      <c r="AZ22">
        <v>1</v>
      </c>
      <c r="BA22" t="s">
        <v>218</v>
      </c>
      <c r="BB22">
        <v>1</v>
      </c>
      <c r="BC22">
        <v>1</v>
      </c>
      <c r="BE22" t="s">
        <v>68</v>
      </c>
      <c r="BF22">
        <v>1</v>
      </c>
      <c r="BG22" t="s">
        <v>253</v>
      </c>
      <c r="BI22" t="s">
        <v>117</v>
      </c>
      <c r="BJ22" t="s">
        <v>191</v>
      </c>
      <c r="BK22" t="s">
        <v>67</v>
      </c>
      <c r="BL22">
        <v>0.91217391304347828</v>
      </c>
      <c r="BM22">
        <v>2058</v>
      </c>
      <c r="BN22" t="s">
        <v>119</v>
      </c>
      <c r="BO22" t="s">
        <v>179</v>
      </c>
      <c r="BP22">
        <v>1</v>
      </c>
      <c r="BQ22">
        <v>2057.2269999999999</v>
      </c>
      <c r="BR22">
        <v>3.5476169451887144E-4</v>
      </c>
      <c r="BS22">
        <v>0.34041211558306533</v>
      </c>
      <c r="BT22">
        <v>0.17742329844980648</v>
      </c>
      <c r="BU22">
        <v>16.109000000000002</v>
      </c>
      <c r="BV22">
        <v>0</v>
      </c>
      <c r="BW22">
        <v>4.6664757948442253</v>
      </c>
      <c r="BX22">
        <v>6</v>
      </c>
      <c r="BY22">
        <v>0</v>
      </c>
      <c r="BZ22">
        <v>96</v>
      </c>
    </row>
    <row r="23" spans="1:78" ht="16.5">
      <c r="A23" s="112" t="str">
        <f t="shared" si="1"/>
        <v>세운교통</v>
      </c>
      <c r="B23" s="113" t="str">
        <f t="shared" si="2"/>
        <v>이석준</v>
      </c>
      <c r="C23" s="114" t="str">
        <f t="shared" si="3"/>
        <v>C</v>
      </c>
      <c r="D23" s="115">
        <f t="shared" si="4"/>
        <v>0.86318181818181816</v>
      </c>
      <c r="E23" s="116">
        <f t="shared" si="5"/>
        <v>8177</v>
      </c>
      <c r="F23" s="117" t="str">
        <f t="shared" si="6"/>
        <v>67-1</v>
      </c>
      <c r="G23" s="118" t="str">
        <f t="shared" si="7"/>
        <v>70바3835</v>
      </c>
      <c r="H23" s="119">
        <f t="shared" si="8"/>
        <v>1</v>
      </c>
      <c r="I23" s="120">
        <f t="shared" si="9"/>
        <v>2394.4520000000002</v>
      </c>
      <c r="J23" s="121">
        <f t="shared" si="10"/>
        <v>6.744657350126497E-2</v>
      </c>
      <c r="K23" s="121">
        <f t="shared" si="11"/>
        <v>0.38945951497032671</v>
      </c>
      <c r="L23" s="121">
        <f t="shared" si="12"/>
        <v>0.22552133014151043</v>
      </c>
      <c r="M23" s="122">
        <f t="shared" si="13"/>
        <v>13.076000000000001</v>
      </c>
      <c r="N23" s="123">
        <f t="shared" si="14"/>
        <v>0.75173776713836815</v>
      </c>
      <c r="O23" s="123">
        <f t="shared" si="15"/>
        <v>10.315512693509829</v>
      </c>
      <c r="P23" s="205">
        <f t="shared" si="16"/>
        <v>80</v>
      </c>
      <c r="Q23" s="206">
        <f t="shared" si="17"/>
        <v>18</v>
      </c>
      <c r="R23" s="206">
        <f t="shared" si="18"/>
        <v>247</v>
      </c>
      <c r="T23">
        <v>520</v>
      </c>
      <c r="U23">
        <v>8177</v>
      </c>
      <c r="V23" t="s">
        <v>192</v>
      </c>
      <c r="W23">
        <v>2394.4520000000002</v>
      </c>
      <c r="X23">
        <v>1260.5899999999999</v>
      </c>
      <c r="Y23">
        <v>1.899</v>
      </c>
      <c r="Z23">
        <v>13.076000000000001</v>
      </c>
      <c r="AA23">
        <v>173.391907</v>
      </c>
      <c r="AB23">
        <v>11.69469</v>
      </c>
      <c r="AC23">
        <v>67.529128</v>
      </c>
      <c r="AD23" s="1">
        <v>540</v>
      </c>
      <c r="AE23">
        <v>18</v>
      </c>
      <c r="AF23">
        <v>247</v>
      </c>
      <c r="AG23">
        <v>72</v>
      </c>
      <c r="AH23">
        <v>13.809479</v>
      </c>
      <c r="AI23">
        <v>357.9</v>
      </c>
      <c r="AJ23">
        <v>0</v>
      </c>
      <c r="AK23">
        <v>80</v>
      </c>
      <c r="AL23">
        <v>47205</v>
      </c>
      <c r="AM23">
        <v>0.86318181818181816</v>
      </c>
      <c r="AN23" t="s">
        <v>68</v>
      </c>
      <c r="AO23">
        <v>2394.4520000000002</v>
      </c>
      <c r="AP23" t="s">
        <v>350</v>
      </c>
      <c r="AQ23" t="s">
        <v>117</v>
      </c>
      <c r="AR23" t="s">
        <v>122</v>
      </c>
      <c r="AS23" t="s">
        <v>117</v>
      </c>
      <c r="AT23" t="s">
        <v>122</v>
      </c>
      <c r="AU23" t="s">
        <v>186</v>
      </c>
      <c r="AV23" t="s">
        <v>192</v>
      </c>
      <c r="AW23" t="s">
        <v>68</v>
      </c>
      <c r="AX23">
        <v>8177</v>
      </c>
      <c r="AY23" t="s">
        <v>254</v>
      </c>
      <c r="AZ23">
        <v>2</v>
      </c>
      <c r="BA23" t="s">
        <v>351</v>
      </c>
      <c r="BB23">
        <v>1</v>
      </c>
      <c r="BC23">
        <v>1</v>
      </c>
      <c r="BE23" t="s">
        <v>68</v>
      </c>
      <c r="BF23">
        <v>0</v>
      </c>
      <c r="BG23" t="s">
        <v>209</v>
      </c>
      <c r="BI23" t="s">
        <v>117</v>
      </c>
      <c r="BJ23" t="s">
        <v>192</v>
      </c>
      <c r="BK23" t="s">
        <v>68</v>
      </c>
      <c r="BL23">
        <v>0.86318181818181816</v>
      </c>
      <c r="BM23">
        <v>8177</v>
      </c>
      <c r="BN23" t="s">
        <v>122</v>
      </c>
      <c r="BO23" t="s">
        <v>186</v>
      </c>
      <c r="BP23">
        <v>1</v>
      </c>
      <c r="BQ23">
        <v>2394.4520000000002</v>
      </c>
      <c r="BR23">
        <v>6.744657350126497E-2</v>
      </c>
      <c r="BS23">
        <v>0.38945951497032671</v>
      </c>
      <c r="BT23">
        <v>0.22552133014151043</v>
      </c>
      <c r="BU23">
        <v>13.076000000000001</v>
      </c>
      <c r="BV23">
        <v>0.75173776713836815</v>
      </c>
      <c r="BW23">
        <v>10.315512693509829</v>
      </c>
      <c r="BX23">
        <v>80</v>
      </c>
      <c r="BY23">
        <v>18</v>
      </c>
      <c r="BZ23">
        <v>247</v>
      </c>
    </row>
    <row r="24" spans="1:78" ht="16.5">
      <c r="A24" s="95" t="str">
        <f t="shared" si="1"/>
        <v>세운교통</v>
      </c>
      <c r="B24" s="96" t="str">
        <f t="shared" si="2"/>
        <v>이성호A</v>
      </c>
      <c r="C24" s="97" t="str">
        <f t="shared" si="3"/>
        <v>S</v>
      </c>
      <c r="D24" s="98">
        <f t="shared" si="4"/>
        <v>1.0063157894736843</v>
      </c>
      <c r="E24" s="99">
        <f t="shared" si="5"/>
        <v>2796</v>
      </c>
      <c r="F24" s="100" t="str">
        <f t="shared" si="6"/>
        <v>11</v>
      </c>
      <c r="G24" s="101" t="str">
        <f t="shared" si="7"/>
        <v>70바3840</v>
      </c>
      <c r="H24" s="102">
        <f t="shared" si="8"/>
        <v>1</v>
      </c>
      <c r="I24" s="103">
        <f t="shared" si="9"/>
        <v>2028.973</v>
      </c>
      <c r="J24" s="104">
        <f t="shared" si="10"/>
        <v>1.8453429154749148E-2</v>
      </c>
      <c r="K24" s="104">
        <f t="shared" si="11"/>
        <v>0.48284257996935664</v>
      </c>
      <c r="L24" s="104">
        <f t="shared" si="12"/>
        <v>0.24445864977010537</v>
      </c>
      <c r="M24" s="105">
        <f t="shared" si="13"/>
        <v>15.98</v>
      </c>
      <c r="N24" s="106">
        <f t="shared" si="14"/>
        <v>0</v>
      </c>
      <c r="O24" s="106">
        <f t="shared" si="15"/>
        <v>22.572996289255698</v>
      </c>
      <c r="P24" s="207">
        <f t="shared" si="16"/>
        <v>77</v>
      </c>
      <c r="Q24" s="208">
        <f t="shared" si="17"/>
        <v>0</v>
      </c>
      <c r="R24" s="208">
        <f t="shared" si="18"/>
        <v>458</v>
      </c>
      <c r="T24">
        <v>520</v>
      </c>
      <c r="U24">
        <v>2796</v>
      </c>
      <c r="V24" t="s">
        <v>193</v>
      </c>
      <c r="W24">
        <v>2028.973</v>
      </c>
      <c r="X24">
        <v>1061.402</v>
      </c>
      <c r="Y24">
        <v>1.9119999999999999</v>
      </c>
      <c r="Z24">
        <v>15.98</v>
      </c>
      <c r="AA24">
        <v>155.586096</v>
      </c>
      <c r="AB24">
        <v>2.8710969999999998</v>
      </c>
      <c r="AC24">
        <v>75.123592000000002</v>
      </c>
      <c r="AD24" s="1">
        <v>496</v>
      </c>
      <c r="AE24">
        <v>0</v>
      </c>
      <c r="AF24">
        <v>458</v>
      </c>
      <c r="AG24">
        <v>73</v>
      </c>
      <c r="AH24">
        <v>13.040837</v>
      </c>
      <c r="AI24">
        <v>1944.4</v>
      </c>
      <c r="AJ24">
        <v>0</v>
      </c>
      <c r="AK24">
        <v>77</v>
      </c>
      <c r="AL24">
        <v>88880</v>
      </c>
      <c r="AM24">
        <v>1.0063157894736843</v>
      </c>
      <c r="AN24" t="s">
        <v>70</v>
      </c>
      <c r="AO24">
        <v>2028.973</v>
      </c>
      <c r="AP24" t="s">
        <v>352</v>
      </c>
      <c r="AQ24" t="s">
        <v>117</v>
      </c>
      <c r="AR24" t="s">
        <v>118</v>
      </c>
      <c r="AS24" t="s">
        <v>117</v>
      </c>
      <c r="AT24" t="s">
        <v>118</v>
      </c>
      <c r="AU24" t="s">
        <v>176</v>
      </c>
      <c r="AV24" t="s">
        <v>193</v>
      </c>
      <c r="AW24" t="s">
        <v>70</v>
      </c>
      <c r="AX24">
        <v>2796</v>
      </c>
      <c r="AY24" t="s">
        <v>257</v>
      </c>
      <c r="AZ24">
        <v>6</v>
      </c>
      <c r="BA24" t="s">
        <v>276</v>
      </c>
      <c r="BB24">
        <v>1</v>
      </c>
      <c r="BC24">
        <v>1</v>
      </c>
      <c r="BE24" t="s">
        <v>70</v>
      </c>
      <c r="BF24">
        <v>0</v>
      </c>
      <c r="BG24" t="s">
        <v>209</v>
      </c>
      <c r="BI24" t="s">
        <v>117</v>
      </c>
      <c r="BJ24" t="s">
        <v>193</v>
      </c>
      <c r="BK24" t="s">
        <v>70</v>
      </c>
      <c r="BL24">
        <v>1.0063157894736843</v>
      </c>
      <c r="BM24">
        <v>2796</v>
      </c>
      <c r="BN24" t="s">
        <v>118</v>
      </c>
      <c r="BO24" t="s">
        <v>176</v>
      </c>
      <c r="BP24">
        <v>1</v>
      </c>
      <c r="BQ24">
        <v>2028.973</v>
      </c>
      <c r="BR24">
        <v>1.8453429154749148E-2</v>
      </c>
      <c r="BS24">
        <v>0.48284257996935664</v>
      </c>
      <c r="BT24">
        <v>0.24445864977010537</v>
      </c>
      <c r="BU24">
        <v>15.98</v>
      </c>
      <c r="BV24">
        <v>0</v>
      </c>
      <c r="BW24">
        <v>22.572996289255698</v>
      </c>
      <c r="BX24">
        <v>77</v>
      </c>
      <c r="BY24">
        <v>0</v>
      </c>
      <c r="BZ24">
        <v>458</v>
      </c>
    </row>
    <row r="25" spans="1:78" ht="16.5">
      <c r="A25" s="112" t="str">
        <f t="shared" si="1"/>
        <v>세운교통</v>
      </c>
      <c r="B25" s="113" t="str">
        <f t="shared" si="2"/>
        <v>이용섭</v>
      </c>
      <c r="C25" s="114" t="str">
        <f t="shared" si="3"/>
        <v>B</v>
      </c>
      <c r="D25" s="115">
        <f t="shared" si="4"/>
        <v>0.92349999999999999</v>
      </c>
      <c r="E25" s="116">
        <f t="shared" si="5"/>
        <v>2455</v>
      </c>
      <c r="F25" s="117" t="str">
        <f t="shared" si="6"/>
        <v>26</v>
      </c>
      <c r="G25" s="118" t="str">
        <f t="shared" si="7"/>
        <v>70바1513</v>
      </c>
      <c r="H25" s="119">
        <f t="shared" si="8"/>
        <v>1</v>
      </c>
      <c r="I25" s="120">
        <f t="shared" si="9"/>
        <v>2355.9580000000001</v>
      </c>
      <c r="J25" s="121">
        <f t="shared" si="10"/>
        <v>2.6167374941356208E-2</v>
      </c>
      <c r="K25" s="121">
        <f t="shared" si="11"/>
        <v>0.45065238051295214</v>
      </c>
      <c r="L25" s="121">
        <f t="shared" si="12"/>
        <v>0.15153071489389877</v>
      </c>
      <c r="M25" s="122">
        <f t="shared" si="13"/>
        <v>13.582000000000001</v>
      </c>
      <c r="N25" s="123">
        <f t="shared" si="14"/>
        <v>0.33956462721321856</v>
      </c>
      <c r="O25" s="123">
        <f t="shared" si="15"/>
        <v>31.155054546812803</v>
      </c>
      <c r="P25" s="205">
        <f t="shared" si="16"/>
        <v>103</v>
      </c>
      <c r="Q25" s="206">
        <f t="shared" si="17"/>
        <v>8</v>
      </c>
      <c r="R25" s="206">
        <f t="shared" si="18"/>
        <v>734</v>
      </c>
      <c r="T25">
        <v>520</v>
      </c>
      <c r="U25">
        <v>2455</v>
      </c>
      <c r="V25" t="s">
        <v>205</v>
      </c>
      <c r="W25">
        <v>2355.9580000000001</v>
      </c>
      <c r="X25">
        <v>1275.57</v>
      </c>
      <c r="Y25">
        <v>1.847</v>
      </c>
      <c r="Z25">
        <v>13.582000000000001</v>
      </c>
      <c r="AA25">
        <v>170.57859300000001</v>
      </c>
      <c r="AB25">
        <v>4.4635939999999996</v>
      </c>
      <c r="AC25">
        <v>76.871649000000005</v>
      </c>
      <c r="AD25" s="1">
        <v>357</v>
      </c>
      <c r="AE25">
        <v>8</v>
      </c>
      <c r="AF25">
        <v>734</v>
      </c>
      <c r="AG25">
        <v>80</v>
      </c>
      <c r="AH25">
        <v>13.811567999999999</v>
      </c>
      <c r="AI25">
        <v>2049.4</v>
      </c>
      <c r="AJ25">
        <v>0</v>
      </c>
      <c r="AK25">
        <v>103</v>
      </c>
      <c r="AL25">
        <v>85044</v>
      </c>
      <c r="AM25">
        <v>0.92349999999999999</v>
      </c>
      <c r="AN25" t="s">
        <v>67</v>
      </c>
      <c r="AO25">
        <v>2355.9580000000001</v>
      </c>
      <c r="AP25" t="s">
        <v>353</v>
      </c>
      <c r="AQ25" t="s">
        <v>117</v>
      </c>
      <c r="AR25" t="s">
        <v>120</v>
      </c>
      <c r="AS25" t="s">
        <v>117</v>
      </c>
      <c r="AT25" t="s">
        <v>120</v>
      </c>
      <c r="AU25" t="s">
        <v>202</v>
      </c>
      <c r="AV25" t="s">
        <v>205</v>
      </c>
      <c r="AW25" t="s">
        <v>67</v>
      </c>
      <c r="AX25">
        <v>2455</v>
      </c>
      <c r="AY25" t="s">
        <v>266</v>
      </c>
      <c r="AZ25">
        <v>1</v>
      </c>
      <c r="BA25" t="s">
        <v>229</v>
      </c>
      <c r="BB25">
        <v>1</v>
      </c>
      <c r="BC25">
        <v>1</v>
      </c>
      <c r="BE25" t="s">
        <v>67</v>
      </c>
      <c r="BF25">
        <v>0</v>
      </c>
      <c r="BG25" t="s">
        <v>209</v>
      </c>
      <c r="BI25" t="s">
        <v>117</v>
      </c>
      <c r="BJ25" t="s">
        <v>205</v>
      </c>
      <c r="BK25" t="s">
        <v>67</v>
      </c>
      <c r="BL25">
        <v>0.92349999999999999</v>
      </c>
      <c r="BM25">
        <v>2455</v>
      </c>
      <c r="BN25" t="s">
        <v>120</v>
      </c>
      <c r="BO25" t="s">
        <v>202</v>
      </c>
      <c r="BP25">
        <v>1</v>
      </c>
      <c r="BQ25">
        <v>2355.9580000000001</v>
      </c>
      <c r="BR25">
        <v>2.6167374941356208E-2</v>
      </c>
      <c r="BS25">
        <v>0.45065238051295214</v>
      </c>
      <c r="BT25">
        <v>0.15153071489389877</v>
      </c>
      <c r="BU25">
        <v>13.582000000000001</v>
      </c>
      <c r="BV25">
        <v>0.33956462721321856</v>
      </c>
      <c r="BW25">
        <v>31.155054546812803</v>
      </c>
      <c r="BX25">
        <v>103</v>
      </c>
      <c r="BY25">
        <v>8</v>
      </c>
      <c r="BZ25">
        <v>734</v>
      </c>
    </row>
    <row r="26" spans="1:78" ht="16.5">
      <c r="A26" s="95" t="str">
        <f t="shared" si="1"/>
        <v>세운교통</v>
      </c>
      <c r="B26" s="96" t="str">
        <f t="shared" si="2"/>
        <v>임강준</v>
      </c>
      <c r="C26" s="97" t="str">
        <f t="shared" si="3"/>
        <v>F</v>
      </c>
      <c r="D26" s="98">
        <f t="shared" si="4"/>
        <v>0.77130434782608703</v>
      </c>
      <c r="E26" s="99">
        <f t="shared" si="5"/>
        <v>6465</v>
      </c>
      <c r="F26" s="100" t="str">
        <f t="shared" si="6"/>
        <v>24-1</v>
      </c>
      <c r="G26" s="101" t="str">
        <f t="shared" si="7"/>
        <v>73아1446</v>
      </c>
      <c r="H26" s="102">
        <f t="shared" si="8"/>
        <v>1</v>
      </c>
      <c r="I26" s="103">
        <f t="shared" si="9"/>
        <v>2101.6849999999999</v>
      </c>
      <c r="J26" s="104">
        <f t="shared" si="10"/>
        <v>1.4550843120213283E-2</v>
      </c>
      <c r="K26" s="104">
        <f t="shared" si="11"/>
        <v>0.44008372531761986</v>
      </c>
      <c r="L26" s="104">
        <f t="shared" si="12"/>
        <v>0.20126707855839482</v>
      </c>
      <c r="M26" s="105">
        <f t="shared" si="13"/>
        <v>20.204999999999998</v>
      </c>
      <c r="N26" s="106">
        <f t="shared" si="14"/>
        <v>0.23790434817777165</v>
      </c>
      <c r="O26" s="106">
        <f t="shared" si="15"/>
        <v>27.121095692265968</v>
      </c>
      <c r="P26" s="207">
        <f t="shared" si="16"/>
        <v>63</v>
      </c>
      <c r="Q26" s="208">
        <f t="shared" si="17"/>
        <v>5</v>
      </c>
      <c r="R26" s="208">
        <f t="shared" si="18"/>
        <v>570</v>
      </c>
      <c r="T26">
        <v>520</v>
      </c>
      <c r="U26">
        <v>6465</v>
      </c>
      <c r="V26" t="s">
        <v>194</v>
      </c>
      <c r="W26">
        <v>2101.6849999999999</v>
      </c>
      <c r="X26">
        <v>1184.856</v>
      </c>
      <c r="Y26">
        <v>1.774</v>
      </c>
      <c r="Z26">
        <v>20.204999999999998</v>
      </c>
      <c r="AA26">
        <v>143.78637599999999</v>
      </c>
      <c r="AB26">
        <v>2.0922130000000001</v>
      </c>
      <c r="AC26">
        <v>63.278044000000001</v>
      </c>
      <c r="AD26" s="1">
        <v>423</v>
      </c>
      <c r="AE26">
        <v>5</v>
      </c>
      <c r="AF26">
        <v>570</v>
      </c>
      <c r="AG26">
        <v>76</v>
      </c>
      <c r="AH26">
        <v>14.616718000000001</v>
      </c>
      <c r="AI26">
        <v>2342.4</v>
      </c>
      <c r="AJ26">
        <v>0</v>
      </c>
      <c r="AK26">
        <v>63</v>
      </c>
      <c r="AL26">
        <v>68997</v>
      </c>
      <c r="AM26">
        <v>0.77130434782608703</v>
      </c>
      <c r="AN26" t="s">
        <v>69</v>
      </c>
      <c r="AO26">
        <v>2101.6849999999999</v>
      </c>
      <c r="AP26" t="s">
        <v>354</v>
      </c>
      <c r="AQ26" t="s">
        <v>117</v>
      </c>
      <c r="AR26" t="s">
        <v>119</v>
      </c>
      <c r="AS26" t="s">
        <v>117</v>
      </c>
      <c r="AT26" t="s">
        <v>119</v>
      </c>
      <c r="AU26" t="s">
        <v>179</v>
      </c>
      <c r="AV26" t="s">
        <v>194</v>
      </c>
      <c r="AW26" t="s">
        <v>69</v>
      </c>
      <c r="AX26">
        <v>6465</v>
      </c>
      <c r="AY26" t="s">
        <v>255</v>
      </c>
      <c r="AZ26">
        <v>3</v>
      </c>
      <c r="BA26" t="s">
        <v>262</v>
      </c>
      <c r="BB26">
        <v>1</v>
      </c>
      <c r="BC26">
        <v>1</v>
      </c>
      <c r="BE26" t="s">
        <v>69</v>
      </c>
      <c r="BF26">
        <v>0</v>
      </c>
      <c r="BG26" t="s">
        <v>209</v>
      </c>
      <c r="BI26" t="s">
        <v>117</v>
      </c>
      <c r="BJ26" t="s">
        <v>194</v>
      </c>
      <c r="BK26" t="s">
        <v>69</v>
      </c>
      <c r="BL26">
        <v>0.77130434782608703</v>
      </c>
      <c r="BM26">
        <v>6465</v>
      </c>
      <c r="BN26" t="s">
        <v>119</v>
      </c>
      <c r="BO26" t="s">
        <v>179</v>
      </c>
      <c r="BP26">
        <v>1</v>
      </c>
      <c r="BQ26">
        <v>2101.6849999999999</v>
      </c>
      <c r="BR26">
        <v>1.4550843120213283E-2</v>
      </c>
      <c r="BS26">
        <v>0.44008372531761986</v>
      </c>
      <c r="BT26">
        <v>0.20126707855839482</v>
      </c>
      <c r="BU26">
        <v>20.204999999999998</v>
      </c>
      <c r="BV26">
        <v>0.23790434817777165</v>
      </c>
      <c r="BW26">
        <v>27.121095692265968</v>
      </c>
      <c r="BX26">
        <v>63</v>
      </c>
      <c r="BY26">
        <v>5</v>
      </c>
      <c r="BZ26">
        <v>570</v>
      </c>
    </row>
    <row r="27" spans="1:78" ht="16.5">
      <c r="A27" s="112" t="str">
        <f t="shared" si="1"/>
        <v>세운교통</v>
      </c>
      <c r="B27" s="113" t="str">
        <f t="shared" si="2"/>
        <v>임병석</v>
      </c>
      <c r="C27" s="114" t="str">
        <f t="shared" si="3"/>
        <v>F</v>
      </c>
      <c r="D27" s="115">
        <f t="shared" si="4"/>
        <v>0.77227272727272722</v>
      </c>
      <c r="E27" s="116">
        <f t="shared" si="5"/>
        <v>1183</v>
      </c>
      <c r="F27" s="117" t="str">
        <f t="shared" si="6"/>
        <v>67-1</v>
      </c>
      <c r="G27" s="118" t="str">
        <f t="shared" si="7"/>
        <v>70바3838</v>
      </c>
      <c r="H27" s="119">
        <f t="shared" si="8"/>
        <v>1</v>
      </c>
      <c r="I27" s="120">
        <f t="shared" si="9"/>
        <v>3349.1439999999998</v>
      </c>
      <c r="J27" s="121">
        <f t="shared" si="10"/>
        <v>3.0048434567194093E-2</v>
      </c>
      <c r="K27" s="121">
        <f t="shared" si="11"/>
        <v>0.4268807139124039</v>
      </c>
      <c r="L27" s="121">
        <f t="shared" si="12"/>
        <v>0.17795591948270961</v>
      </c>
      <c r="M27" s="122">
        <f t="shared" si="13"/>
        <v>15.045</v>
      </c>
      <c r="N27" s="123">
        <f t="shared" si="14"/>
        <v>0.32844213327345734</v>
      </c>
      <c r="O27" s="123">
        <f t="shared" si="15"/>
        <v>17.706016821014565</v>
      </c>
      <c r="P27" s="205">
        <f t="shared" si="16"/>
        <v>140</v>
      </c>
      <c r="Q27" s="206">
        <f t="shared" si="17"/>
        <v>11</v>
      </c>
      <c r="R27" s="206">
        <f t="shared" si="18"/>
        <v>593</v>
      </c>
      <c r="T27">
        <v>520</v>
      </c>
      <c r="U27">
        <v>1183</v>
      </c>
      <c r="V27" t="s">
        <v>233</v>
      </c>
      <c r="W27">
        <v>3349.1439999999998</v>
      </c>
      <c r="X27">
        <v>1970.837</v>
      </c>
      <c r="Y27">
        <v>1.6990000000000001</v>
      </c>
      <c r="Z27">
        <v>15.045</v>
      </c>
      <c r="AA27">
        <v>246.87801899999999</v>
      </c>
      <c r="AB27">
        <v>7.4182980000000001</v>
      </c>
      <c r="AC27">
        <v>105.38746500000001</v>
      </c>
      <c r="AD27" s="1">
        <v>596</v>
      </c>
      <c r="AE27">
        <v>11</v>
      </c>
      <c r="AF27">
        <v>593</v>
      </c>
      <c r="AG27">
        <v>78</v>
      </c>
      <c r="AH27">
        <v>13.565987</v>
      </c>
      <c r="AI27">
        <v>1508.7</v>
      </c>
      <c r="AJ27">
        <v>0</v>
      </c>
      <c r="AK27">
        <v>140</v>
      </c>
      <c r="AL27">
        <v>107989</v>
      </c>
      <c r="AM27">
        <v>0.77227272727272722</v>
      </c>
      <c r="AN27" t="s">
        <v>69</v>
      </c>
      <c r="AO27">
        <v>3349.1439999999998</v>
      </c>
      <c r="AP27" t="s">
        <v>355</v>
      </c>
      <c r="AQ27" t="s">
        <v>117</v>
      </c>
      <c r="AR27" t="s">
        <v>122</v>
      </c>
      <c r="AS27" t="s">
        <v>117</v>
      </c>
      <c r="AT27" t="s">
        <v>122</v>
      </c>
      <c r="AU27" t="s">
        <v>231</v>
      </c>
      <c r="AV27" t="s">
        <v>233</v>
      </c>
      <c r="AW27" t="s">
        <v>69</v>
      </c>
      <c r="AX27">
        <v>1183</v>
      </c>
      <c r="AY27" t="s">
        <v>251</v>
      </c>
      <c r="AZ27">
        <v>1</v>
      </c>
      <c r="BA27" t="s">
        <v>226</v>
      </c>
      <c r="BB27">
        <v>1</v>
      </c>
      <c r="BC27">
        <v>1</v>
      </c>
      <c r="BE27" t="s">
        <v>66</v>
      </c>
      <c r="BF27">
        <v>-1</v>
      </c>
      <c r="BG27" t="s">
        <v>208</v>
      </c>
      <c r="BI27" t="s">
        <v>117</v>
      </c>
      <c r="BJ27" t="s">
        <v>233</v>
      </c>
      <c r="BK27" t="s">
        <v>69</v>
      </c>
      <c r="BL27">
        <v>0.77227272727272722</v>
      </c>
      <c r="BM27">
        <v>1183</v>
      </c>
      <c r="BN27" t="s">
        <v>122</v>
      </c>
      <c r="BO27" t="s">
        <v>231</v>
      </c>
      <c r="BP27">
        <v>1</v>
      </c>
      <c r="BQ27">
        <v>3349.1439999999998</v>
      </c>
      <c r="BR27">
        <v>3.0048434567194093E-2</v>
      </c>
      <c r="BS27">
        <v>0.4268807139124039</v>
      </c>
      <c r="BT27">
        <v>0.17795591948270961</v>
      </c>
      <c r="BU27">
        <v>15.045</v>
      </c>
      <c r="BV27">
        <v>0.32844213327345734</v>
      </c>
      <c r="BW27">
        <v>17.706016821014565</v>
      </c>
      <c r="BX27">
        <v>140</v>
      </c>
      <c r="BY27">
        <v>11</v>
      </c>
      <c r="BZ27">
        <v>593</v>
      </c>
    </row>
    <row r="28" spans="1:78" ht="16.5">
      <c r="A28" s="95" t="str">
        <f t="shared" si="1"/>
        <v>세운교통</v>
      </c>
      <c r="B28" s="96" t="str">
        <f t="shared" si="2"/>
        <v>전경덕</v>
      </c>
      <c r="C28" s="97" t="str">
        <f t="shared" si="3"/>
        <v>C</v>
      </c>
      <c r="D28" s="98">
        <f t="shared" si="4"/>
        <v>0.8722727272727272</v>
      </c>
      <c r="E28" s="99">
        <f t="shared" si="5"/>
        <v>6712</v>
      </c>
      <c r="F28" s="100" t="str">
        <f t="shared" si="6"/>
        <v>26</v>
      </c>
      <c r="G28" s="101" t="str">
        <f t="shared" si="7"/>
        <v>70바1578</v>
      </c>
      <c r="H28" s="102">
        <f t="shared" si="8"/>
        <v>1</v>
      </c>
      <c r="I28" s="103">
        <f t="shared" si="9"/>
        <v>3187.7750000000001</v>
      </c>
      <c r="J28" s="104">
        <f t="shared" si="10"/>
        <v>7.0031477012971799E-2</v>
      </c>
      <c r="K28" s="104">
        <f t="shared" si="11"/>
        <v>0.42927560132527498</v>
      </c>
      <c r="L28" s="104">
        <f t="shared" si="12"/>
        <v>0.18602316662876142</v>
      </c>
      <c r="M28" s="105">
        <f t="shared" si="13"/>
        <v>15.411</v>
      </c>
      <c r="N28" s="106">
        <f t="shared" si="14"/>
        <v>0.47054763902722119</v>
      </c>
      <c r="O28" s="106">
        <f t="shared" si="15"/>
        <v>11.481362392264197</v>
      </c>
      <c r="P28" s="207">
        <f t="shared" si="16"/>
        <v>179</v>
      </c>
      <c r="Q28" s="208">
        <f t="shared" si="17"/>
        <v>15</v>
      </c>
      <c r="R28" s="208">
        <f t="shared" si="18"/>
        <v>366</v>
      </c>
      <c r="T28">
        <v>520</v>
      </c>
      <c r="U28">
        <v>6712</v>
      </c>
      <c r="V28" t="s">
        <v>195</v>
      </c>
      <c r="W28">
        <v>3187.7750000000001</v>
      </c>
      <c r="X28">
        <v>1660.7560000000001</v>
      </c>
      <c r="Y28">
        <v>1.919</v>
      </c>
      <c r="Z28">
        <v>15.411</v>
      </c>
      <c r="AA28">
        <v>266.46302200000002</v>
      </c>
      <c r="AB28">
        <v>18.660799000000001</v>
      </c>
      <c r="AC28">
        <v>114.38607399999999</v>
      </c>
      <c r="AD28" s="1">
        <v>593</v>
      </c>
      <c r="AE28">
        <v>15</v>
      </c>
      <c r="AF28">
        <v>366</v>
      </c>
      <c r="AG28">
        <v>65</v>
      </c>
      <c r="AH28">
        <v>11.963291999999999</v>
      </c>
      <c r="AI28">
        <v>394.8</v>
      </c>
      <c r="AJ28">
        <v>0</v>
      </c>
      <c r="AK28">
        <v>179</v>
      </c>
      <c r="AL28">
        <v>139574</v>
      </c>
      <c r="AM28">
        <v>0.8722727272727272</v>
      </c>
      <c r="AN28" t="s">
        <v>68</v>
      </c>
      <c r="AO28">
        <v>3187.7750000000001</v>
      </c>
      <c r="AP28" t="s">
        <v>356</v>
      </c>
      <c r="AQ28" t="s">
        <v>117</v>
      </c>
      <c r="AR28" t="s">
        <v>120</v>
      </c>
      <c r="AS28" t="s">
        <v>117</v>
      </c>
      <c r="AT28" t="s">
        <v>120</v>
      </c>
      <c r="AU28" t="s">
        <v>182</v>
      </c>
      <c r="AV28" t="s">
        <v>195</v>
      </c>
      <c r="AW28" t="s">
        <v>68</v>
      </c>
      <c r="AX28">
        <v>6712</v>
      </c>
      <c r="AY28" t="s">
        <v>249</v>
      </c>
      <c r="AZ28">
        <v>1</v>
      </c>
      <c r="BA28" t="s">
        <v>263</v>
      </c>
      <c r="BB28">
        <v>1</v>
      </c>
      <c r="BC28">
        <v>1</v>
      </c>
      <c r="BE28" t="s">
        <v>68</v>
      </c>
      <c r="BF28">
        <v>0</v>
      </c>
      <c r="BG28" t="s">
        <v>209</v>
      </c>
      <c r="BI28" t="s">
        <v>117</v>
      </c>
      <c r="BJ28" t="s">
        <v>195</v>
      </c>
      <c r="BK28" t="s">
        <v>68</v>
      </c>
      <c r="BL28">
        <v>0.8722727272727272</v>
      </c>
      <c r="BM28">
        <v>6712</v>
      </c>
      <c r="BN28" t="s">
        <v>120</v>
      </c>
      <c r="BO28" t="s">
        <v>182</v>
      </c>
      <c r="BP28">
        <v>1</v>
      </c>
      <c r="BQ28">
        <v>3187.7750000000001</v>
      </c>
      <c r="BR28">
        <v>7.0031477012971799E-2</v>
      </c>
      <c r="BS28">
        <v>0.42927560132527498</v>
      </c>
      <c r="BT28">
        <v>0.18602316662876142</v>
      </c>
      <c r="BU28">
        <v>15.411</v>
      </c>
      <c r="BV28">
        <v>0.47054763902722119</v>
      </c>
      <c r="BW28">
        <v>11.481362392264197</v>
      </c>
      <c r="BX28">
        <v>179</v>
      </c>
      <c r="BY28">
        <v>15</v>
      </c>
      <c r="BZ28">
        <v>366</v>
      </c>
    </row>
    <row r="29" spans="1:78" ht="16.5">
      <c r="A29" s="112" t="str">
        <f t="shared" si="1"/>
        <v>세운교통</v>
      </c>
      <c r="B29" s="113" t="str">
        <f t="shared" si="2"/>
        <v>정구연</v>
      </c>
      <c r="C29" s="114" t="str">
        <f t="shared" si="3"/>
        <v>A</v>
      </c>
      <c r="D29" s="115">
        <f t="shared" si="4"/>
        <v>0.97181818181818169</v>
      </c>
      <c r="E29" s="116">
        <f t="shared" si="5"/>
        <v>1590</v>
      </c>
      <c r="F29" s="117" t="str">
        <f t="shared" si="6"/>
        <v>67-1</v>
      </c>
      <c r="G29" s="118" t="str">
        <f t="shared" si="7"/>
        <v>70바3835</v>
      </c>
      <c r="H29" s="119">
        <f t="shared" si="8"/>
        <v>1</v>
      </c>
      <c r="I29" s="120">
        <f t="shared" si="9"/>
        <v>1884.6659999999999</v>
      </c>
      <c r="J29" s="121">
        <f t="shared" si="10"/>
        <v>8.5553198001993049E-3</v>
      </c>
      <c r="K29" s="121">
        <f t="shared" si="11"/>
        <v>0.31775181532398011</v>
      </c>
      <c r="L29" s="121">
        <f t="shared" si="12"/>
        <v>0.13318009663250677</v>
      </c>
      <c r="M29" s="122">
        <f t="shared" si="13"/>
        <v>8.8930000000000007</v>
      </c>
      <c r="N29" s="123">
        <f t="shared" si="14"/>
        <v>1.4856743847450955</v>
      </c>
      <c r="O29" s="123">
        <f t="shared" si="15"/>
        <v>1.4856743847450955</v>
      </c>
      <c r="P29" s="205">
        <f t="shared" si="16"/>
        <v>4</v>
      </c>
      <c r="Q29" s="206">
        <f t="shared" si="17"/>
        <v>28</v>
      </c>
      <c r="R29" s="206">
        <f t="shared" si="18"/>
        <v>28</v>
      </c>
      <c r="T29">
        <v>520</v>
      </c>
      <c r="U29">
        <v>1590</v>
      </c>
      <c r="V29" t="s">
        <v>196</v>
      </c>
      <c r="W29">
        <v>1884.6659999999999</v>
      </c>
      <c r="X29">
        <v>881.601</v>
      </c>
      <c r="Y29">
        <v>2.1379999999999999</v>
      </c>
      <c r="Z29">
        <v>8.8930000000000007</v>
      </c>
      <c r="AA29">
        <v>123.504676</v>
      </c>
      <c r="AB29">
        <v>1.056622</v>
      </c>
      <c r="AC29">
        <v>39.243834999999997</v>
      </c>
      <c r="AD29" s="1">
        <v>251</v>
      </c>
      <c r="AE29">
        <v>28</v>
      </c>
      <c r="AF29">
        <v>28</v>
      </c>
      <c r="AG29">
        <v>69</v>
      </c>
      <c r="AH29">
        <v>15.259874999999999</v>
      </c>
      <c r="AI29">
        <v>5.8</v>
      </c>
      <c r="AJ29">
        <v>0</v>
      </c>
      <c r="AK29">
        <v>4</v>
      </c>
      <c r="AL29">
        <v>515</v>
      </c>
      <c r="AM29">
        <v>0.97181818181818169</v>
      </c>
      <c r="AN29" t="s">
        <v>65</v>
      </c>
      <c r="AO29">
        <v>1884.6659999999999</v>
      </c>
      <c r="AP29" t="s">
        <v>357</v>
      </c>
      <c r="AQ29" t="s">
        <v>117</v>
      </c>
      <c r="AR29" t="s">
        <v>122</v>
      </c>
      <c r="AS29" t="s">
        <v>117</v>
      </c>
      <c r="AT29" t="s">
        <v>122</v>
      </c>
      <c r="AU29" t="s">
        <v>186</v>
      </c>
      <c r="AV29" t="s">
        <v>196</v>
      </c>
      <c r="AW29" t="s">
        <v>65</v>
      </c>
      <c r="AX29">
        <v>1590</v>
      </c>
      <c r="AY29" t="s">
        <v>310</v>
      </c>
      <c r="AZ29">
        <v>1</v>
      </c>
      <c r="BA29" t="s">
        <v>311</v>
      </c>
      <c r="BB29">
        <v>1</v>
      </c>
      <c r="BC29">
        <v>1</v>
      </c>
      <c r="BE29" t="s">
        <v>65</v>
      </c>
      <c r="BF29">
        <v>0</v>
      </c>
      <c r="BG29" t="s">
        <v>209</v>
      </c>
      <c r="BI29" t="s">
        <v>117</v>
      </c>
      <c r="BJ29" t="s">
        <v>196</v>
      </c>
      <c r="BK29" t="s">
        <v>65</v>
      </c>
      <c r="BL29">
        <v>0.97181818181818169</v>
      </c>
      <c r="BM29">
        <v>1590</v>
      </c>
      <c r="BN29" t="s">
        <v>122</v>
      </c>
      <c r="BO29" t="s">
        <v>186</v>
      </c>
      <c r="BP29">
        <v>1</v>
      </c>
      <c r="BQ29">
        <v>1884.6659999999999</v>
      </c>
      <c r="BR29">
        <v>8.5553198001993049E-3</v>
      </c>
      <c r="BS29">
        <v>0.31775181532398011</v>
      </c>
      <c r="BT29">
        <v>0.13318009663250677</v>
      </c>
      <c r="BU29">
        <v>8.8930000000000007</v>
      </c>
      <c r="BV29">
        <v>1.4856743847450955</v>
      </c>
      <c r="BW29">
        <v>1.4856743847450955</v>
      </c>
      <c r="BX29">
        <v>4</v>
      </c>
      <c r="BY29">
        <v>28</v>
      </c>
      <c r="BZ29">
        <v>28</v>
      </c>
    </row>
    <row r="30" spans="1:78" ht="16.5">
      <c r="A30" s="95" t="str">
        <f t="shared" si="1"/>
        <v>세운교통</v>
      </c>
      <c r="B30" s="96" t="str">
        <f t="shared" si="2"/>
        <v>정승조</v>
      </c>
      <c r="C30" s="97" t="str">
        <f t="shared" si="3"/>
        <v>S</v>
      </c>
      <c r="D30" s="98">
        <f t="shared" si="4"/>
        <v>1.0695454545454546</v>
      </c>
      <c r="E30" s="99">
        <f t="shared" si="5"/>
        <v>9476</v>
      </c>
      <c r="F30" s="100" t="str">
        <f t="shared" si="6"/>
        <v>11</v>
      </c>
      <c r="G30" s="101" t="str">
        <f t="shared" si="7"/>
        <v>70바3841</v>
      </c>
      <c r="H30" s="102">
        <f t="shared" si="8"/>
        <v>1</v>
      </c>
      <c r="I30" s="103">
        <f t="shared" si="9"/>
        <v>2330.5819999999999</v>
      </c>
      <c r="J30" s="104">
        <f t="shared" si="10"/>
        <v>2.3414712399852447E-2</v>
      </c>
      <c r="K30" s="104">
        <f t="shared" si="11"/>
        <v>0.43887050941093125</v>
      </c>
      <c r="L30" s="104">
        <f t="shared" si="12"/>
        <v>0.292630767765305</v>
      </c>
      <c r="M30" s="105">
        <f t="shared" si="13"/>
        <v>15.403</v>
      </c>
      <c r="N30" s="106">
        <f t="shared" si="14"/>
        <v>8.5815474417978002E-2</v>
      </c>
      <c r="O30" s="106">
        <f t="shared" si="15"/>
        <v>54.192472094953111</v>
      </c>
      <c r="P30" s="207">
        <f t="shared" si="16"/>
        <v>68</v>
      </c>
      <c r="Q30" s="208">
        <f t="shared" si="17"/>
        <v>2</v>
      </c>
      <c r="R30" s="208">
        <f t="shared" si="18"/>
        <v>1263</v>
      </c>
      <c r="T30">
        <v>520</v>
      </c>
      <c r="U30">
        <v>9476</v>
      </c>
      <c r="V30" t="s">
        <v>277</v>
      </c>
      <c r="W30">
        <v>2330.5819999999999</v>
      </c>
      <c r="X30">
        <v>990.64499999999998</v>
      </c>
      <c r="Y30">
        <v>2.3530000000000002</v>
      </c>
      <c r="Z30">
        <v>15.403</v>
      </c>
      <c r="AA30">
        <v>167.74748</v>
      </c>
      <c r="AB30">
        <v>3.927759</v>
      </c>
      <c r="AC30">
        <v>73.619422</v>
      </c>
      <c r="AD30" s="1">
        <v>682</v>
      </c>
      <c r="AE30">
        <v>2</v>
      </c>
      <c r="AF30">
        <v>1263</v>
      </c>
      <c r="AG30">
        <v>76</v>
      </c>
      <c r="AH30">
        <v>13.893395</v>
      </c>
      <c r="AI30">
        <v>2763.3</v>
      </c>
      <c r="AJ30">
        <v>0</v>
      </c>
      <c r="AK30">
        <v>68</v>
      </c>
      <c r="AL30">
        <v>72824</v>
      </c>
      <c r="AM30">
        <v>1.0695454545454546</v>
      </c>
      <c r="AN30" t="s">
        <v>70</v>
      </c>
      <c r="AO30">
        <v>2330.5819999999999</v>
      </c>
      <c r="AP30" t="s">
        <v>358</v>
      </c>
      <c r="AQ30" t="s">
        <v>117</v>
      </c>
      <c r="AR30" t="s">
        <v>118</v>
      </c>
      <c r="AS30" t="s">
        <v>117</v>
      </c>
      <c r="AT30" t="s">
        <v>118</v>
      </c>
      <c r="AU30" t="s">
        <v>270</v>
      </c>
      <c r="AV30" t="s">
        <v>277</v>
      </c>
      <c r="AW30" t="s">
        <v>70</v>
      </c>
      <c r="AX30">
        <v>9476</v>
      </c>
      <c r="AY30" t="s">
        <v>257</v>
      </c>
      <c r="AZ30">
        <v>5</v>
      </c>
      <c r="BA30" t="s">
        <v>279</v>
      </c>
      <c r="BB30">
        <v>1</v>
      </c>
      <c r="BC30">
        <v>1</v>
      </c>
      <c r="BE30" t="s">
        <v>70</v>
      </c>
      <c r="BF30">
        <v>0</v>
      </c>
      <c r="BG30" t="s">
        <v>209</v>
      </c>
      <c r="BI30" t="s">
        <v>117</v>
      </c>
      <c r="BJ30" t="s">
        <v>277</v>
      </c>
      <c r="BK30" t="s">
        <v>70</v>
      </c>
      <c r="BL30">
        <v>1.0695454545454546</v>
      </c>
      <c r="BM30">
        <v>9476</v>
      </c>
      <c r="BN30" t="s">
        <v>118</v>
      </c>
      <c r="BO30" t="s">
        <v>270</v>
      </c>
      <c r="BP30">
        <v>1</v>
      </c>
      <c r="BQ30">
        <v>2330.5819999999999</v>
      </c>
      <c r="BR30">
        <v>2.3414712399852447E-2</v>
      </c>
      <c r="BS30">
        <v>0.43887050941093125</v>
      </c>
      <c r="BT30">
        <v>0.292630767765305</v>
      </c>
      <c r="BU30">
        <v>15.403</v>
      </c>
      <c r="BV30">
        <v>8.5815474417978002E-2</v>
      </c>
      <c r="BW30">
        <v>54.192472094953111</v>
      </c>
      <c r="BX30">
        <v>68</v>
      </c>
      <c r="BY30">
        <v>2</v>
      </c>
      <c r="BZ30">
        <v>1263</v>
      </c>
    </row>
    <row r="31" spans="1:78" ht="16.5">
      <c r="A31" s="112" t="str">
        <f t="shared" si="1"/>
        <v>세운교통</v>
      </c>
      <c r="B31" s="113" t="str">
        <f t="shared" si="2"/>
        <v>최병준</v>
      </c>
      <c r="C31" s="114" t="str">
        <f t="shared" si="3"/>
        <v>C</v>
      </c>
      <c r="D31" s="115">
        <f t="shared" si="4"/>
        <v>0.88476190476190475</v>
      </c>
      <c r="E31" s="116">
        <f t="shared" si="5"/>
        <v>4813</v>
      </c>
      <c r="F31" s="117" t="str">
        <f t="shared" si="6"/>
        <v>28</v>
      </c>
      <c r="G31" s="118" t="str">
        <f t="shared" si="7"/>
        <v>73아1020</v>
      </c>
      <c r="H31" s="119">
        <f t="shared" si="8"/>
        <v>1</v>
      </c>
      <c r="I31" s="120">
        <f t="shared" si="9"/>
        <v>765.67700000000002</v>
      </c>
      <c r="J31" s="121">
        <f t="shared" si="10"/>
        <v>3.4887911026620283E-2</v>
      </c>
      <c r="K31" s="121">
        <f t="shared" si="11"/>
        <v>0.40794100004243189</v>
      </c>
      <c r="L31" s="121">
        <f t="shared" si="12"/>
        <v>0.20112919677618629</v>
      </c>
      <c r="M31" s="122">
        <f t="shared" si="13"/>
        <v>14.871</v>
      </c>
      <c r="N31" s="123">
        <f t="shared" si="14"/>
        <v>0</v>
      </c>
      <c r="O31" s="123">
        <f t="shared" si="15"/>
        <v>8.6198227189794121</v>
      </c>
      <c r="P31" s="205">
        <f t="shared" si="16"/>
        <v>19</v>
      </c>
      <c r="Q31" s="206">
        <f t="shared" si="17"/>
        <v>0</v>
      </c>
      <c r="R31" s="206">
        <f t="shared" si="18"/>
        <v>66</v>
      </c>
      <c r="T31">
        <v>520</v>
      </c>
      <c r="U31">
        <v>4813</v>
      </c>
      <c r="V31" t="s">
        <v>237</v>
      </c>
      <c r="W31">
        <v>765.67700000000002</v>
      </c>
      <c r="X31">
        <v>412.14800000000002</v>
      </c>
      <c r="Y31">
        <v>1.8580000000000001</v>
      </c>
      <c r="Z31">
        <v>14.871</v>
      </c>
      <c r="AA31">
        <v>58.870821999999997</v>
      </c>
      <c r="AB31">
        <v>2.0538799999999999</v>
      </c>
      <c r="AC31">
        <v>24.015822</v>
      </c>
      <c r="AD31" s="1">
        <v>154</v>
      </c>
      <c r="AE31">
        <v>0</v>
      </c>
      <c r="AF31">
        <v>66</v>
      </c>
      <c r="AG31">
        <v>64</v>
      </c>
      <c r="AH31">
        <v>13.006052</v>
      </c>
      <c r="AI31">
        <v>52.7</v>
      </c>
      <c r="AJ31">
        <v>0</v>
      </c>
      <c r="AK31">
        <v>19</v>
      </c>
      <c r="AL31">
        <v>11943</v>
      </c>
      <c r="AM31">
        <v>0.88476190476190475</v>
      </c>
      <c r="AN31" t="s">
        <v>68</v>
      </c>
      <c r="AO31">
        <v>765.67700000000002</v>
      </c>
      <c r="AP31" t="s">
        <v>359</v>
      </c>
      <c r="AQ31" t="s">
        <v>117</v>
      </c>
      <c r="AR31" t="s">
        <v>121</v>
      </c>
      <c r="AS31" t="s">
        <v>117</v>
      </c>
      <c r="AT31" t="s">
        <v>121</v>
      </c>
      <c r="AU31" t="s">
        <v>236</v>
      </c>
      <c r="AV31" t="s">
        <v>237</v>
      </c>
      <c r="AW31" t="s">
        <v>68</v>
      </c>
      <c r="AX31">
        <v>4813</v>
      </c>
      <c r="AY31" t="s">
        <v>250</v>
      </c>
      <c r="AZ31">
        <v>2</v>
      </c>
      <c r="BA31" t="s">
        <v>222</v>
      </c>
      <c r="BB31">
        <v>1</v>
      </c>
      <c r="BC31">
        <v>1</v>
      </c>
      <c r="BE31" t="s">
        <v>68</v>
      </c>
      <c r="BF31">
        <v>0</v>
      </c>
      <c r="BG31" t="s">
        <v>209</v>
      </c>
      <c r="BI31" t="s">
        <v>117</v>
      </c>
      <c r="BJ31" t="s">
        <v>237</v>
      </c>
      <c r="BK31" t="s">
        <v>68</v>
      </c>
      <c r="BL31">
        <v>0.88476190476190475</v>
      </c>
      <c r="BM31">
        <v>4813</v>
      </c>
      <c r="BN31" t="s">
        <v>121</v>
      </c>
      <c r="BO31" t="s">
        <v>236</v>
      </c>
      <c r="BP31">
        <v>1</v>
      </c>
      <c r="BQ31">
        <v>765.67700000000002</v>
      </c>
      <c r="BR31">
        <v>3.4887911026620283E-2</v>
      </c>
      <c r="BS31">
        <v>0.40794100004243189</v>
      </c>
      <c r="BT31">
        <v>0.20112919677618629</v>
      </c>
      <c r="BU31">
        <v>14.871</v>
      </c>
      <c r="BV31">
        <v>0</v>
      </c>
      <c r="BW31">
        <v>8.6198227189794121</v>
      </c>
      <c r="BX31">
        <v>19</v>
      </c>
      <c r="BY31">
        <v>0</v>
      </c>
      <c r="BZ31">
        <v>66</v>
      </c>
    </row>
    <row r="32" spans="1:78" ht="16.5">
      <c r="A32" s="95" t="str">
        <f t="shared" si="1"/>
        <v>세운교통</v>
      </c>
      <c r="B32" s="96" t="str">
        <f t="shared" si="2"/>
        <v>최회수</v>
      </c>
      <c r="C32" s="97" t="str">
        <f t="shared" si="3"/>
        <v>F</v>
      </c>
      <c r="D32" s="98">
        <f t="shared" si="4"/>
        <v>0.77304347826086961</v>
      </c>
      <c r="E32" s="99">
        <f t="shared" si="5"/>
        <v>5647</v>
      </c>
      <c r="F32" s="100" t="str">
        <f t="shared" si="6"/>
        <v>24-1</v>
      </c>
      <c r="G32" s="101" t="str">
        <f t="shared" si="7"/>
        <v>70바3834</v>
      </c>
      <c r="H32" s="102">
        <f t="shared" si="8"/>
        <v>1</v>
      </c>
      <c r="I32" s="103">
        <f t="shared" si="9"/>
        <v>940.18200000000002</v>
      </c>
      <c r="J32" s="104">
        <f t="shared" si="10"/>
        <v>3.5215450248665958E-2</v>
      </c>
      <c r="K32" s="104">
        <f t="shared" si="11"/>
        <v>0.39389982220081743</v>
      </c>
      <c r="L32" s="104">
        <f t="shared" si="12"/>
        <v>0.11912587137384038</v>
      </c>
      <c r="M32" s="105">
        <f t="shared" si="13"/>
        <v>16.869</v>
      </c>
      <c r="N32" s="106">
        <f t="shared" si="14"/>
        <v>0</v>
      </c>
      <c r="O32" s="106">
        <f t="shared" si="15"/>
        <v>48.820334786243514</v>
      </c>
      <c r="P32" s="207">
        <f t="shared" si="16"/>
        <v>16</v>
      </c>
      <c r="Q32" s="208">
        <f t="shared" si="17"/>
        <v>0</v>
      </c>
      <c r="R32" s="208">
        <f t="shared" si="18"/>
        <v>459</v>
      </c>
      <c r="T32">
        <v>520</v>
      </c>
      <c r="U32">
        <v>5647</v>
      </c>
      <c r="V32" t="s">
        <v>235</v>
      </c>
      <c r="W32">
        <v>940.18200000000002</v>
      </c>
      <c r="X32">
        <v>528.64099999999996</v>
      </c>
      <c r="Y32">
        <v>1.778</v>
      </c>
      <c r="Z32">
        <v>16.869</v>
      </c>
      <c r="AA32">
        <v>58.204991999999997</v>
      </c>
      <c r="AB32">
        <v>2.049715</v>
      </c>
      <c r="AC32">
        <v>22.926936000000001</v>
      </c>
      <c r="AD32" s="1">
        <v>112</v>
      </c>
      <c r="AE32">
        <v>0</v>
      </c>
      <c r="AF32">
        <v>459</v>
      </c>
      <c r="AG32">
        <v>71</v>
      </c>
      <c r="AH32">
        <v>16.152944000000002</v>
      </c>
      <c r="AI32">
        <v>531.6</v>
      </c>
      <c r="AJ32">
        <v>0</v>
      </c>
      <c r="AK32">
        <v>16</v>
      </c>
      <c r="AL32">
        <v>11237</v>
      </c>
      <c r="AM32">
        <v>0.77304347826086961</v>
      </c>
      <c r="AN32" t="s">
        <v>69</v>
      </c>
      <c r="AO32">
        <v>940.18200000000002</v>
      </c>
      <c r="AP32" t="s">
        <v>360</v>
      </c>
      <c r="AQ32" t="s">
        <v>117</v>
      </c>
      <c r="AR32" t="s">
        <v>119</v>
      </c>
      <c r="AS32" t="s">
        <v>117</v>
      </c>
      <c r="AT32" t="s">
        <v>119</v>
      </c>
      <c r="AU32" t="s">
        <v>178</v>
      </c>
      <c r="AV32" t="s">
        <v>235</v>
      </c>
      <c r="AW32" t="s">
        <v>69</v>
      </c>
      <c r="AX32">
        <v>5647</v>
      </c>
      <c r="AY32" t="s">
        <v>255</v>
      </c>
      <c r="AZ32">
        <v>2</v>
      </c>
      <c r="BA32" t="s">
        <v>256</v>
      </c>
      <c r="BB32">
        <v>1</v>
      </c>
      <c r="BC32">
        <v>1</v>
      </c>
      <c r="BE32" t="s">
        <v>69</v>
      </c>
      <c r="BF32">
        <v>0</v>
      </c>
      <c r="BG32" t="s">
        <v>209</v>
      </c>
      <c r="BI32" t="s">
        <v>117</v>
      </c>
      <c r="BJ32" t="s">
        <v>235</v>
      </c>
      <c r="BK32" t="s">
        <v>69</v>
      </c>
      <c r="BL32">
        <v>0.77304347826086961</v>
      </c>
      <c r="BM32">
        <v>5647</v>
      </c>
      <c r="BN32" t="s">
        <v>119</v>
      </c>
      <c r="BO32" t="s">
        <v>178</v>
      </c>
      <c r="BP32">
        <v>1</v>
      </c>
      <c r="BQ32">
        <v>940.18200000000002</v>
      </c>
      <c r="BR32">
        <v>3.5215450248665958E-2</v>
      </c>
      <c r="BS32">
        <v>0.39389982220081743</v>
      </c>
      <c r="BT32">
        <v>0.11912587137384038</v>
      </c>
      <c r="BU32">
        <v>16.869</v>
      </c>
      <c r="BV32">
        <v>0</v>
      </c>
      <c r="BW32">
        <v>48.820334786243514</v>
      </c>
      <c r="BX32">
        <v>16</v>
      </c>
      <c r="BY32">
        <v>0</v>
      </c>
      <c r="BZ32">
        <v>459</v>
      </c>
    </row>
    <row r="33" spans="1:78" ht="16.5">
      <c r="A33" s="112" t="str">
        <f t="shared" si="1"/>
        <v>세운교통</v>
      </c>
      <c r="B33" s="113" t="str">
        <f t="shared" si="2"/>
        <v>최희철</v>
      </c>
      <c r="C33" s="114" t="str">
        <f t="shared" si="3"/>
        <v>B</v>
      </c>
      <c r="D33" s="115">
        <f t="shared" si="4"/>
        <v>0.92523809523809519</v>
      </c>
      <c r="E33" s="116">
        <f t="shared" si="5"/>
        <v>9248</v>
      </c>
      <c r="F33" s="117" t="str">
        <f t="shared" si="6"/>
        <v>28</v>
      </c>
      <c r="G33" s="118" t="str">
        <f t="shared" si="7"/>
        <v>73아1018</v>
      </c>
      <c r="H33" s="119">
        <f t="shared" si="8"/>
        <v>1</v>
      </c>
      <c r="I33" s="120">
        <f t="shared" si="9"/>
        <v>2215.712</v>
      </c>
      <c r="J33" s="121">
        <f t="shared" si="10"/>
        <v>1.092223287388213E-2</v>
      </c>
      <c r="K33" s="121">
        <f t="shared" si="11"/>
        <v>0.45095252462807089</v>
      </c>
      <c r="L33" s="121">
        <f t="shared" si="12"/>
        <v>0.20580292023512081</v>
      </c>
      <c r="M33" s="122">
        <f t="shared" si="13"/>
        <v>17.202000000000002</v>
      </c>
      <c r="N33" s="123">
        <f t="shared" si="14"/>
        <v>1.2637021417946015</v>
      </c>
      <c r="O33" s="123">
        <f t="shared" si="15"/>
        <v>5.7769240767753214</v>
      </c>
      <c r="P33" s="205">
        <f t="shared" si="16"/>
        <v>90</v>
      </c>
      <c r="Q33" s="206">
        <f t="shared" si="17"/>
        <v>28</v>
      </c>
      <c r="R33" s="206">
        <f t="shared" si="18"/>
        <v>128</v>
      </c>
      <c r="T33">
        <v>520</v>
      </c>
      <c r="U33">
        <v>9248</v>
      </c>
      <c r="V33" t="s">
        <v>197</v>
      </c>
      <c r="W33">
        <v>2215.712</v>
      </c>
      <c r="X33">
        <v>1140.335</v>
      </c>
      <c r="Y33">
        <v>1.9430000000000001</v>
      </c>
      <c r="Z33">
        <v>17.202000000000002</v>
      </c>
      <c r="AA33">
        <v>173.36995300000001</v>
      </c>
      <c r="AB33">
        <v>1.8935869999999999</v>
      </c>
      <c r="AC33">
        <v>78.181618</v>
      </c>
      <c r="AD33" s="1">
        <v>456</v>
      </c>
      <c r="AE33">
        <v>28</v>
      </c>
      <c r="AF33">
        <v>128</v>
      </c>
      <c r="AG33">
        <v>70</v>
      </c>
      <c r="AH33">
        <v>12.780253</v>
      </c>
      <c r="AI33">
        <v>383.2</v>
      </c>
      <c r="AJ33">
        <v>0</v>
      </c>
      <c r="AK33">
        <v>90</v>
      </c>
      <c r="AL33">
        <v>68181</v>
      </c>
      <c r="AM33">
        <v>0.92523809523809519</v>
      </c>
      <c r="AN33" t="s">
        <v>67</v>
      </c>
      <c r="AO33">
        <v>2215.712</v>
      </c>
      <c r="AP33" t="s">
        <v>361</v>
      </c>
      <c r="AQ33" t="s">
        <v>117</v>
      </c>
      <c r="AR33" t="s">
        <v>121</v>
      </c>
      <c r="AS33" t="s">
        <v>117</v>
      </c>
      <c r="AT33" t="s">
        <v>121</v>
      </c>
      <c r="AU33" t="s">
        <v>184</v>
      </c>
      <c r="AV33" t="s">
        <v>197</v>
      </c>
      <c r="AW33" t="s">
        <v>67</v>
      </c>
      <c r="AX33">
        <v>9248</v>
      </c>
      <c r="AY33" t="s">
        <v>307</v>
      </c>
      <c r="AZ33">
        <v>1</v>
      </c>
      <c r="BA33" t="s">
        <v>308</v>
      </c>
      <c r="BB33">
        <v>1</v>
      </c>
      <c r="BC33">
        <v>1</v>
      </c>
      <c r="BE33" t="s">
        <v>65</v>
      </c>
      <c r="BF33">
        <v>-1</v>
      </c>
      <c r="BG33" t="s">
        <v>208</v>
      </c>
      <c r="BI33" t="s">
        <v>117</v>
      </c>
      <c r="BJ33" t="s">
        <v>197</v>
      </c>
      <c r="BK33" t="s">
        <v>67</v>
      </c>
      <c r="BL33">
        <v>0.92523809523809519</v>
      </c>
      <c r="BM33">
        <v>9248</v>
      </c>
      <c r="BN33" t="s">
        <v>121</v>
      </c>
      <c r="BO33" t="s">
        <v>184</v>
      </c>
      <c r="BP33">
        <v>1</v>
      </c>
      <c r="BQ33">
        <v>2215.712</v>
      </c>
      <c r="BR33">
        <v>1.092223287388213E-2</v>
      </c>
      <c r="BS33">
        <v>0.45095252462807089</v>
      </c>
      <c r="BT33">
        <v>0.20580292023512081</v>
      </c>
      <c r="BU33">
        <v>17.202000000000002</v>
      </c>
      <c r="BV33">
        <v>1.2637021417946015</v>
      </c>
      <c r="BW33">
        <v>5.7769240767753214</v>
      </c>
      <c r="BX33">
        <v>90</v>
      </c>
      <c r="BY33">
        <v>28</v>
      </c>
      <c r="BZ33">
        <v>128</v>
      </c>
    </row>
  </sheetData>
  <sortState xmlns:xlrd2="http://schemas.microsoft.com/office/spreadsheetml/2017/richdata2" ref="T4:AN33">
    <sortCondition ref="AB4:AB33"/>
    <sortCondition descending="1" ref="AD4:AD33"/>
  </sortState>
  <phoneticPr fontId="3" type="noConversion"/>
  <conditionalFormatting sqref="C5:D33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2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8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96" t="s">
        <v>319</v>
      </c>
      <c r="B2" s="246"/>
      <c r="C2" s="247"/>
      <c r="D2" s="247"/>
      <c r="E2" s="245"/>
      <c r="F2" s="248"/>
      <c r="G2" s="245"/>
      <c r="H2" s="245"/>
      <c r="I2" s="245"/>
      <c r="J2" s="245"/>
      <c r="K2" s="249"/>
      <c r="L2" s="249"/>
      <c r="M2" s="249"/>
      <c r="N2" s="249"/>
      <c r="O2" s="249"/>
      <c r="P2" s="249"/>
      <c r="Q2" s="249"/>
      <c r="R2" s="249"/>
    </row>
    <row r="3" spans="1:18">
      <c r="A3" s="220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</row>
    <row r="4" spans="1:18" ht="26.25">
      <c r="A4" s="297" t="s">
        <v>320</v>
      </c>
      <c r="B4" s="250"/>
      <c r="C4" s="251"/>
      <c r="D4" s="252"/>
      <c r="E4" s="253"/>
      <c r="F4" s="254"/>
      <c r="G4" s="249"/>
      <c r="H4" s="253"/>
      <c r="I4" s="249"/>
      <c r="J4" s="249"/>
      <c r="K4" s="249"/>
      <c r="L4" s="249"/>
      <c r="M4" s="249"/>
      <c r="N4" s="249"/>
      <c r="O4" s="249"/>
      <c r="P4" s="249"/>
      <c r="Q4" s="249"/>
      <c r="R4" s="249"/>
    </row>
    <row r="5" spans="1:18" ht="26.25">
      <c r="A5" s="223"/>
      <c r="B5" s="249"/>
      <c r="C5" s="249"/>
      <c r="D5" s="249"/>
      <c r="E5" s="249"/>
      <c r="F5" s="249"/>
      <c r="G5" s="249"/>
      <c r="H5" s="249"/>
      <c r="I5" s="249"/>
      <c r="J5" s="249"/>
      <c r="K5" s="255"/>
      <c r="L5" s="249"/>
      <c r="M5" s="249"/>
      <c r="N5" s="249"/>
      <c r="O5" s="249"/>
      <c r="P5" s="249"/>
      <c r="Q5" s="249"/>
      <c r="R5" s="249"/>
    </row>
    <row r="6" spans="1:18" ht="17.25">
      <c r="A6" s="224" t="s">
        <v>321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</row>
    <row r="7" spans="1:18" ht="17.25">
      <c r="A7" s="224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</row>
    <row r="8" spans="1:18" ht="17.25">
      <c r="A8" s="221" t="s">
        <v>170</v>
      </c>
      <c r="B8" s="256"/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</row>
    <row r="9" spans="1:18">
      <c r="A9" s="222"/>
      <c r="B9" s="256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</row>
    <row r="10" spans="1:18">
      <c r="A10" s="222" t="s">
        <v>322</v>
      </c>
      <c r="B10" s="256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</row>
    <row r="11" spans="1:18">
      <c r="A11" s="256"/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</row>
    <row r="12" spans="1:18">
      <c r="A12" s="249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</row>
    <row r="13" spans="1:18" ht="37.5" customHeight="1">
      <c r="A13" s="286" t="s">
        <v>0</v>
      </c>
      <c r="B13" s="287" t="s">
        <v>73</v>
      </c>
      <c r="C13" s="288" t="s">
        <v>64</v>
      </c>
      <c r="D13" s="288" t="s">
        <v>157</v>
      </c>
      <c r="E13" s="289" t="s">
        <v>143</v>
      </c>
      <c r="F13" s="287" t="s">
        <v>148</v>
      </c>
      <c r="G13" s="289" t="s">
        <v>146</v>
      </c>
      <c r="H13" s="289" t="s">
        <v>150</v>
      </c>
      <c r="I13" s="226" t="s">
        <v>152</v>
      </c>
      <c r="J13" s="289" t="s">
        <v>11</v>
      </c>
      <c r="K13" s="289" t="s">
        <v>12</v>
      </c>
      <c r="L13" s="289" t="s">
        <v>13</v>
      </c>
      <c r="M13" s="289" t="s">
        <v>105</v>
      </c>
      <c r="N13" s="289" t="s">
        <v>6</v>
      </c>
      <c r="O13" s="289" t="s">
        <v>7</v>
      </c>
      <c r="P13" s="289" t="s">
        <v>161</v>
      </c>
      <c r="Q13" s="292" t="s">
        <v>163</v>
      </c>
      <c r="R13" s="292" t="s">
        <v>164</v>
      </c>
    </row>
    <row r="14" spans="1:18" ht="16.5">
      <c r="A14" s="278" t="s">
        <v>117</v>
      </c>
      <c r="B14" s="279" t="s">
        <v>215</v>
      </c>
      <c r="C14" s="280" t="s">
        <v>66</v>
      </c>
      <c r="D14" s="281">
        <v>0.8213636363636363</v>
      </c>
      <c r="E14" s="282">
        <v>8480</v>
      </c>
      <c r="F14" s="227" t="s">
        <v>121</v>
      </c>
      <c r="G14" s="283" t="s">
        <v>216</v>
      </c>
      <c r="H14" s="284">
        <v>1</v>
      </c>
      <c r="I14" s="228">
        <v>4300.3289999999997</v>
      </c>
      <c r="J14" s="290">
        <v>3.4210375193903207E-2</v>
      </c>
      <c r="K14" s="290">
        <v>0.45750007825464895</v>
      </c>
      <c r="L14" s="290">
        <v>0.12347892451949607</v>
      </c>
      <c r="M14" s="293">
        <v>17.93</v>
      </c>
      <c r="N14" s="285">
        <v>4.6508069498868577E-2</v>
      </c>
      <c r="O14" s="285">
        <v>9.3248679345231498</v>
      </c>
      <c r="P14" s="294">
        <v>194</v>
      </c>
      <c r="Q14" s="295">
        <v>2</v>
      </c>
      <c r="R14" s="295">
        <v>401</v>
      </c>
    </row>
    <row r="15" spans="1:18" ht="16.5">
      <c r="A15" s="278" t="s">
        <v>117</v>
      </c>
      <c r="B15" s="279" t="s">
        <v>303</v>
      </c>
      <c r="C15" s="280" t="s">
        <v>66</v>
      </c>
      <c r="D15" s="281">
        <v>0.8186363636363635</v>
      </c>
      <c r="E15" s="282">
        <v>1812</v>
      </c>
      <c r="F15" s="227" t="s">
        <v>120</v>
      </c>
      <c r="G15" s="283" t="s">
        <v>298</v>
      </c>
      <c r="H15" s="284">
        <v>1</v>
      </c>
      <c r="I15" s="228">
        <v>3747.46</v>
      </c>
      <c r="J15" s="290">
        <v>6.5834294886348232E-2</v>
      </c>
      <c r="K15" s="290">
        <v>0.38422964249184588</v>
      </c>
      <c r="L15" s="290">
        <v>0.13155577377743857</v>
      </c>
      <c r="M15" s="293">
        <v>15.17</v>
      </c>
      <c r="N15" s="285">
        <v>0.10673896452530514</v>
      </c>
      <c r="O15" s="285">
        <v>15.770682008613834</v>
      </c>
      <c r="P15" s="294">
        <v>187</v>
      </c>
      <c r="Q15" s="295">
        <v>4</v>
      </c>
      <c r="R15" s="295">
        <v>591</v>
      </c>
    </row>
    <row r="16" spans="1:18" ht="16.5">
      <c r="A16" s="278" t="s">
        <v>117</v>
      </c>
      <c r="B16" s="279" t="s">
        <v>305</v>
      </c>
      <c r="C16" s="280" t="s">
        <v>69</v>
      </c>
      <c r="D16" s="281">
        <v>0.76502773049552475</v>
      </c>
      <c r="E16" s="282">
        <v>7866</v>
      </c>
      <c r="F16" s="227" t="s">
        <v>119</v>
      </c>
      <c r="G16" s="283" t="s">
        <v>272</v>
      </c>
      <c r="H16" s="284">
        <v>2</v>
      </c>
      <c r="I16" s="228">
        <v>5651.9710000000005</v>
      </c>
      <c r="J16" s="290">
        <v>4.9416442159648202E-2</v>
      </c>
      <c r="K16" s="290">
        <v>0.41471023825319914</v>
      </c>
      <c r="L16" s="290">
        <v>0.1769294286895669</v>
      </c>
      <c r="M16" s="293">
        <v>17.202999999999999</v>
      </c>
      <c r="N16" s="285">
        <v>0.51309534319974393</v>
      </c>
      <c r="O16" s="285">
        <v>61.129117612245352</v>
      </c>
      <c r="P16" s="294">
        <v>123</v>
      </c>
      <c r="Q16" s="295">
        <v>29</v>
      </c>
      <c r="R16" s="295">
        <v>3455</v>
      </c>
    </row>
    <row r="17" spans="1:18" ht="16.5">
      <c r="A17" s="278" t="s">
        <v>117</v>
      </c>
      <c r="B17" s="279" t="s">
        <v>188</v>
      </c>
      <c r="C17" s="280" t="s">
        <v>69</v>
      </c>
      <c r="D17" s="281">
        <v>0.72913043478260875</v>
      </c>
      <c r="E17" s="282">
        <v>6764</v>
      </c>
      <c r="F17" s="227" t="s">
        <v>119</v>
      </c>
      <c r="G17" s="283" t="s">
        <v>178</v>
      </c>
      <c r="H17" s="284">
        <v>1</v>
      </c>
      <c r="I17" s="228">
        <v>943.51900000000001</v>
      </c>
      <c r="J17" s="290">
        <v>3.1588818397735474E-2</v>
      </c>
      <c r="K17" s="290">
        <v>0.44247853059041131</v>
      </c>
      <c r="L17" s="290">
        <v>0.17593710354534461</v>
      </c>
      <c r="M17" s="293">
        <v>20.588999999999999</v>
      </c>
      <c r="N17" s="285">
        <v>0.52993103477513437</v>
      </c>
      <c r="O17" s="285">
        <v>77.581903491079672</v>
      </c>
      <c r="P17" s="294">
        <v>27</v>
      </c>
      <c r="Q17" s="295">
        <v>5</v>
      </c>
      <c r="R17" s="295">
        <v>732</v>
      </c>
    </row>
    <row r="18" spans="1:18" ht="16.5">
      <c r="A18" s="278" t="s">
        <v>117</v>
      </c>
      <c r="B18" s="279" t="s">
        <v>204</v>
      </c>
      <c r="C18" s="280" t="s">
        <v>69</v>
      </c>
      <c r="D18" s="281">
        <v>0.72818181818181815</v>
      </c>
      <c r="E18" s="282">
        <v>9974</v>
      </c>
      <c r="F18" s="227" t="s">
        <v>122</v>
      </c>
      <c r="G18" s="283" t="s">
        <v>203</v>
      </c>
      <c r="H18" s="284">
        <v>1</v>
      </c>
      <c r="I18" s="228">
        <v>673.654</v>
      </c>
      <c r="J18" s="290">
        <v>7.2999257863751499E-2</v>
      </c>
      <c r="K18" s="290">
        <v>0.36519375175808488</v>
      </c>
      <c r="L18" s="290">
        <v>0.15883524776814209</v>
      </c>
      <c r="M18" s="293">
        <v>16.338000000000001</v>
      </c>
      <c r="N18" s="285">
        <v>1.1875532543412495</v>
      </c>
      <c r="O18" s="285">
        <v>11.578644229827182</v>
      </c>
      <c r="P18" s="294">
        <v>20</v>
      </c>
      <c r="Q18" s="295">
        <v>8</v>
      </c>
      <c r="R18" s="295">
        <v>78</v>
      </c>
    </row>
    <row r="19" spans="1:18" ht="16.5">
      <c r="A19" s="278" t="s">
        <v>117</v>
      </c>
      <c r="B19" s="279" t="s">
        <v>274</v>
      </c>
      <c r="C19" s="280" t="s">
        <v>69</v>
      </c>
      <c r="D19" s="281">
        <v>0.78086956521739137</v>
      </c>
      <c r="E19" s="282">
        <v>6852</v>
      </c>
      <c r="F19" s="227" t="s">
        <v>119</v>
      </c>
      <c r="G19" s="283" t="s">
        <v>271</v>
      </c>
      <c r="H19" s="284">
        <v>1</v>
      </c>
      <c r="I19" s="228">
        <v>4961.3109999999997</v>
      </c>
      <c r="J19" s="290">
        <v>2.8495459264487152E-2</v>
      </c>
      <c r="K19" s="290">
        <v>0.46564631131139</v>
      </c>
      <c r="L19" s="290">
        <v>0.17273660127333282</v>
      </c>
      <c r="M19" s="293">
        <v>17.369</v>
      </c>
      <c r="N19" s="285">
        <v>0.18140366528121299</v>
      </c>
      <c r="O19" s="285">
        <v>61.616778307185342</v>
      </c>
      <c r="P19" s="294">
        <v>151</v>
      </c>
      <c r="Q19" s="295">
        <v>9</v>
      </c>
      <c r="R19" s="295">
        <v>3057</v>
      </c>
    </row>
    <row r="20" spans="1:18" ht="16.5">
      <c r="A20" s="278" t="s">
        <v>117</v>
      </c>
      <c r="B20" s="279" t="s">
        <v>194</v>
      </c>
      <c r="C20" s="280" t="s">
        <v>69</v>
      </c>
      <c r="D20" s="281">
        <v>0.77130434782608703</v>
      </c>
      <c r="E20" s="282">
        <v>6465</v>
      </c>
      <c r="F20" s="227" t="s">
        <v>119</v>
      </c>
      <c r="G20" s="283" t="s">
        <v>179</v>
      </c>
      <c r="H20" s="284">
        <v>1</v>
      </c>
      <c r="I20" s="228">
        <v>2101.6849999999999</v>
      </c>
      <c r="J20" s="290">
        <v>1.4550843120213283E-2</v>
      </c>
      <c r="K20" s="290">
        <v>0.44008372531761986</v>
      </c>
      <c r="L20" s="290">
        <v>0.20126707855839482</v>
      </c>
      <c r="M20" s="293">
        <v>20.204999999999998</v>
      </c>
      <c r="N20" s="285">
        <v>0.23790434817777165</v>
      </c>
      <c r="O20" s="285">
        <v>27.121095692265968</v>
      </c>
      <c r="P20" s="294">
        <v>63</v>
      </c>
      <c r="Q20" s="295">
        <v>5</v>
      </c>
      <c r="R20" s="295">
        <v>570</v>
      </c>
    </row>
    <row r="21" spans="1:18" ht="16.5">
      <c r="A21" s="278" t="s">
        <v>117</v>
      </c>
      <c r="B21" s="279" t="s">
        <v>233</v>
      </c>
      <c r="C21" s="280" t="s">
        <v>69</v>
      </c>
      <c r="D21" s="281">
        <v>0.77227272727272722</v>
      </c>
      <c r="E21" s="282">
        <v>1183</v>
      </c>
      <c r="F21" s="227" t="s">
        <v>122</v>
      </c>
      <c r="G21" s="283" t="s">
        <v>231</v>
      </c>
      <c r="H21" s="284">
        <v>1</v>
      </c>
      <c r="I21" s="228">
        <v>3349.1439999999998</v>
      </c>
      <c r="J21" s="290">
        <v>3.0048434567194093E-2</v>
      </c>
      <c r="K21" s="290">
        <v>0.4268807139124039</v>
      </c>
      <c r="L21" s="290">
        <v>0.17795591948270961</v>
      </c>
      <c r="M21" s="293">
        <v>15.045</v>
      </c>
      <c r="N21" s="285">
        <v>0.32844213327345734</v>
      </c>
      <c r="O21" s="285">
        <v>17.706016821014565</v>
      </c>
      <c r="P21" s="294">
        <v>140</v>
      </c>
      <c r="Q21" s="295">
        <v>11</v>
      </c>
      <c r="R21" s="295">
        <v>593</v>
      </c>
    </row>
    <row r="22" spans="1:18" ht="16.5">
      <c r="A22" s="278" t="s">
        <v>117</v>
      </c>
      <c r="B22" s="279" t="s">
        <v>235</v>
      </c>
      <c r="C22" s="280" t="s">
        <v>69</v>
      </c>
      <c r="D22" s="281">
        <v>0.77304347826086961</v>
      </c>
      <c r="E22" s="282">
        <v>5647</v>
      </c>
      <c r="F22" s="227" t="s">
        <v>119</v>
      </c>
      <c r="G22" s="283" t="s">
        <v>178</v>
      </c>
      <c r="H22" s="284">
        <v>1</v>
      </c>
      <c r="I22" s="228">
        <v>940.18200000000002</v>
      </c>
      <c r="J22" s="290">
        <v>3.5215450248665958E-2</v>
      </c>
      <c r="K22" s="290">
        <v>0.39389982220081743</v>
      </c>
      <c r="L22" s="290">
        <v>0.11912587137384038</v>
      </c>
      <c r="M22" s="293">
        <v>16.869</v>
      </c>
      <c r="N22" s="285">
        <v>0</v>
      </c>
      <c r="O22" s="285">
        <v>48.820334786243514</v>
      </c>
      <c r="P22" s="294">
        <v>16</v>
      </c>
      <c r="Q22" s="295">
        <v>0</v>
      </c>
      <c r="R22" s="295">
        <v>459</v>
      </c>
    </row>
  </sheetData>
  <phoneticPr fontId="3" type="noConversion"/>
  <conditionalFormatting sqref="C14:D22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1EBF-62F2-4C8B-83E0-7D07867DFB59}">
  <sheetPr>
    <tabColor rgb="FFFF0000"/>
  </sheetPr>
  <dimension ref="A1:R21"/>
  <sheetViews>
    <sheetView showGridLines="0" zoomScaleNormal="100" zoomScaleSheetLayoutView="85" workbookViewId="0"/>
  </sheetViews>
  <sheetFormatPr defaultRowHeight="13.5"/>
  <cols>
    <col min="1" max="2" width="9.140625" style="220"/>
    <col min="3" max="3" width="9.85546875" style="220" customWidth="1"/>
    <col min="4" max="16384" width="9.140625" style="220"/>
  </cols>
  <sheetData>
    <row r="1" spans="1:18" ht="3.75" customHeight="1">
      <c r="A1" s="215"/>
      <c r="B1" s="216"/>
      <c r="C1" s="217"/>
      <c r="D1" s="218"/>
      <c r="E1" s="218"/>
      <c r="F1" s="219"/>
      <c r="G1" s="218"/>
      <c r="H1" s="218"/>
      <c r="I1" s="218"/>
      <c r="J1" s="218"/>
      <c r="K1" s="218"/>
    </row>
    <row r="2" spans="1:18" ht="41.25">
      <c r="A2" s="332" t="s">
        <v>314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</row>
    <row r="4" spans="1:18" ht="17.25">
      <c r="A4" s="221" t="s">
        <v>315</v>
      </c>
      <c r="B4" s="222"/>
      <c r="C4" s="222"/>
      <c r="D4" s="222"/>
      <c r="E4" s="222"/>
      <c r="F4" s="222"/>
      <c r="G4" s="222"/>
      <c r="H4" s="222"/>
      <c r="I4" s="222"/>
      <c r="J4" s="222"/>
      <c r="K4" s="222"/>
      <c r="R4" s="277"/>
    </row>
    <row r="5" spans="1:18" ht="16.5">
      <c r="R5" s="277"/>
    </row>
    <row r="6" spans="1:18" ht="26.25">
      <c r="A6" s="223"/>
      <c r="R6" s="277"/>
    </row>
    <row r="7" spans="1:18" ht="130.5" customHeight="1">
      <c r="A7" s="223"/>
    </row>
    <row r="8" spans="1:18" ht="26.25">
      <c r="A8" s="223"/>
      <c r="R8" s="277"/>
    </row>
    <row r="9" spans="1:18" ht="26.25">
      <c r="A9" s="223"/>
      <c r="R9" s="277"/>
    </row>
    <row r="10" spans="1:18" ht="40.5" customHeight="1">
      <c r="A10" s="223" t="s">
        <v>316</v>
      </c>
    </row>
    <row r="11" spans="1:18" ht="19.5" customHeight="1">
      <c r="A11" s="223"/>
    </row>
    <row r="12" spans="1:18" ht="17.25">
      <c r="A12" s="224" t="s">
        <v>317</v>
      </c>
      <c r="R12" s="277"/>
    </row>
    <row r="13" spans="1:18" ht="40.5">
      <c r="A13" s="315" t="s">
        <v>0</v>
      </c>
      <c r="B13" s="316" t="s">
        <v>73</v>
      </c>
      <c r="C13" s="317" t="s">
        <v>64</v>
      </c>
      <c r="D13" s="317" t="s">
        <v>157</v>
      </c>
      <c r="E13" s="318" t="s">
        <v>143</v>
      </c>
      <c r="F13" s="316" t="s">
        <v>148</v>
      </c>
      <c r="G13" s="318" t="s">
        <v>146</v>
      </c>
      <c r="H13" s="318" t="s">
        <v>150</v>
      </c>
      <c r="I13" s="319" t="s">
        <v>152</v>
      </c>
      <c r="J13" s="318" t="s">
        <v>6</v>
      </c>
      <c r="K13" s="318" t="s">
        <v>7</v>
      </c>
      <c r="R13" s="277"/>
    </row>
    <row r="14" spans="1:18" ht="16.5">
      <c r="A14" s="320" t="s">
        <v>117</v>
      </c>
      <c r="B14" s="321" t="s">
        <v>325</v>
      </c>
      <c r="C14" s="322" t="s">
        <v>68</v>
      </c>
      <c r="D14" s="323">
        <v>0.88147809070569638</v>
      </c>
      <c r="E14" s="324">
        <v>849</v>
      </c>
      <c r="F14" s="227" t="s">
        <v>118</v>
      </c>
      <c r="G14" s="325" t="s">
        <v>175</v>
      </c>
      <c r="H14" s="326">
        <v>3</v>
      </c>
      <c r="I14" s="228">
        <v>3320.5550000000003</v>
      </c>
      <c r="J14" s="327">
        <v>0.33126992325078186</v>
      </c>
      <c r="K14" s="328">
        <v>32.434337031008369</v>
      </c>
    </row>
    <row r="15" spans="1:18" ht="16.5">
      <c r="A15" s="320" t="s">
        <v>117</v>
      </c>
      <c r="B15" s="321" t="s">
        <v>305</v>
      </c>
      <c r="C15" s="322" t="s">
        <v>69</v>
      </c>
      <c r="D15" s="323">
        <v>0.76502773049552475</v>
      </c>
      <c r="E15" s="324">
        <v>7866</v>
      </c>
      <c r="F15" s="227" t="s">
        <v>119</v>
      </c>
      <c r="G15" s="325" t="s">
        <v>272</v>
      </c>
      <c r="H15" s="326">
        <v>2</v>
      </c>
      <c r="I15" s="228">
        <v>5651.9710000000005</v>
      </c>
      <c r="J15" s="327">
        <v>0.51309534319974393</v>
      </c>
      <c r="K15" s="328">
        <v>61.129117612245352</v>
      </c>
    </row>
    <row r="16" spans="1:18" ht="16.5">
      <c r="A16" s="320" t="s">
        <v>117</v>
      </c>
      <c r="B16" s="321" t="s">
        <v>188</v>
      </c>
      <c r="C16" s="322" t="s">
        <v>69</v>
      </c>
      <c r="D16" s="323">
        <v>0.72913043478260875</v>
      </c>
      <c r="E16" s="324">
        <v>6764</v>
      </c>
      <c r="F16" s="227" t="s">
        <v>119</v>
      </c>
      <c r="G16" s="325" t="s">
        <v>178</v>
      </c>
      <c r="H16" s="326">
        <v>1</v>
      </c>
      <c r="I16" s="228">
        <v>943.51900000000001</v>
      </c>
      <c r="J16" s="327">
        <v>0.52993103477513437</v>
      </c>
      <c r="K16" s="328">
        <v>77.581903491079672</v>
      </c>
    </row>
    <row r="17" spans="1:11" ht="16.5">
      <c r="A17" s="320" t="s">
        <v>117</v>
      </c>
      <c r="B17" s="321" t="s">
        <v>274</v>
      </c>
      <c r="C17" s="322" t="s">
        <v>69</v>
      </c>
      <c r="D17" s="323">
        <v>0.78086956521739137</v>
      </c>
      <c r="E17" s="324">
        <v>6852</v>
      </c>
      <c r="F17" s="227" t="s">
        <v>119</v>
      </c>
      <c r="G17" s="325" t="s">
        <v>271</v>
      </c>
      <c r="H17" s="326">
        <v>1</v>
      </c>
      <c r="I17" s="228">
        <v>4961.3109999999997</v>
      </c>
      <c r="J17" s="327">
        <v>0.18140366528121299</v>
      </c>
      <c r="K17" s="328">
        <v>61.616778307185342</v>
      </c>
    </row>
    <row r="18" spans="1:11" ht="16.5">
      <c r="A18" s="320" t="s">
        <v>117</v>
      </c>
      <c r="B18" s="321" t="s">
        <v>339</v>
      </c>
      <c r="C18" s="322" t="s">
        <v>68</v>
      </c>
      <c r="D18" s="323">
        <v>0.88863636363636356</v>
      </c>
      <c r="E18" s="324">
        <v>1741</v>
      </c>
      <c r="F18" s="227" t="s">
        <v>122</v>
      </c>
      <c r="G18" s="325" t="s">
        <v>186</v>
      </c>
      <c r="H18" s="326">
        <v>1</v>
      </c>
      <c r="I18" s="228">
        <v>404.755</v>
      </c>
      <c r="J18" s="327">
        <v>1.2353151906708997</v>
      </c>
      <c r="K18" s="328">
        <v>26.188682042223075</v>
      </c>
    </row>
    <row r="19" spans="1:11" ht="16.5">
      <c r="A19" s="320" t="s">
        <v>117</v>
      </c>
      <c r="B19" s="321" t="s">
        <v>205</v>
      </c>
      <c r="C19" s="322" t="s">
        <v>67</v>
      </c>
      <c r="D19" s="323">
        <v>0.92349999999999999</v>
      </c>
      <c r="E19" s="324">
        <v>2455</v>
      </c>
      <c r="F19" s="227" t="s">
        <v>120</v>
      </c>
      <c r="G19" s="325" t="s">
        <v>202</v>
      </c>
      <c r="H19" s="326">
        <v>1</v>
      </c>
      <c r="I19" s="228">
        <v>2355.9580000000001</v>
      </c>
      <c r="J19" s="327">
        <v>0.33956462721321856</v>
      </c>
      <c r="K19" s="328">
        <v>31.155054546812803</v>
      </c>
    </row>
    <row r="20" spans="1:11" ht="16.5">
      <c r="A20" s="320" t="s">
        <v>117</v>
      </c>
      <c r="B20" s="321" t="s">
        <v>194</v>
      </c>
      <c r="C20" s="322" t="s">
        <v>69</v>
      </c>
      <c r="D20" s="323">
        <v>0.77130434782608703</v>
      </c>
      <c r="E20" s="324">
        <v>6465</v>
      </c>
      <c r="F20" s="227" t="s">
        <v>119</v>
      </c>
      <c r="G20" s="325" t="s">
        <v>179</v>
      </c>
      <c r="H20" s="326">
        <v>1</v>
      </c>
      <c r="I20" s="228">
        <v>2101.6849999999999</v>
      </c>
      <c r="J20" s="327">
        <v>0.23790434817777165</v>
      </c>
      <c r="K20" s="328">
        <v>27.121095692265968</v>
      </c>
    </row>
    <row r="21" spans="1:11" ht="16.5">
      <c r="A21" s="320" t="s">
        <v>117</v>
      </c>
      <c r="B21" s="321" t="s">
        <v>235</v>
      </c>
      <c r="C21" s="322" t="s">
        <v>69</v>
      </c>
      <c r="D21" s="323">
        <v>0.77304347826086961</v>
      </c>
      <c r="E21" s="324">
        <v>5647</v>
      </c>
      <c r="F21" s="227" t="s">
        <v>119</v>
      </c>
      <c r="G21" s="325" t="s">
        <v>178</v>
      </c>
      <c r="H21" s="326">
        <v>1</v>
      </c>
      <c r="I21" s="228">
        <v>940.18200000000002</v>
      </c>
      <c r="J21" s="327">
        <v>0</v>
      </c>
      <c r="K21" s="328">
        <v>48.820334786243514</v>
      </c>
    </row>
  </sheetData>
  <mergeCells count="1">
    <mergeCell ref="A2:K2"/>
  </mergeCells>
  <phoneticPr fontId="3" type="noConversion"/>
  <conditionalFormatting sqref="C14:D2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M15"/>
  <sheetViews>
    <sheetView showGridLines="0" workbookViewId="0"/>
  </sheetViews>
  <sheetFormatPr defaultRowHeight="13.5"/>
  <cols>
    <col min="1" max="16384" width="9.140625" style="220"/>
  </cols>
  <sheetData>
    <row r="1" spans="1:13">
      <c r="A1" s="215"/>
      <c r="B1" s="216"/>
      <c r="C1" s="217"/>
      <c r="D1" s="218"/>
      <c r="E1" s="218"/>
      <c r="F1" s="219"/>
      <c r="G1" s="218"/>
      <c r="H1" s="218"/>
      <c r="I1" s="218"/>
      <c r="J1" s="218"/>
      <c r="K1" s="218"/>
      <c r="L1" s="218"/>
      <c r="M1" s="218"/>
    </row>
    <row r="2" spans="1:13" ht="41.25">
      <c r="A2" s="332" t="s">
        <v>318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</row>
    <row r="4" spans="1:13" ht="17.25">
      <c r="A4" s="221" t="s">
        <v>198</v>
      </c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</row>
    <row r="5" spans="1:13" ht="26.25">
      <c r="A5" s="223" t="s">
        <v>199</v>
      </c>
    </row>
    <row r="6" spans="1:13" ht="26.25">
      <c r="A6" s="223" t="s">
        <v>200</v>
      </c>
    </row>
    <row r="7" spans="1:13" ht="26.25">
      <c r="A7" s="223"/>
    </row>
    <row r="8" spans="1:13" ht="17.25">
      <c r="A8" s="224" t="s">
        <v>201</v>
      </c>
    </row>
    <row r="9" spans="1:13" ht="40.5">
      <c r="A9" s="286" t="s">
        <v>0</v>
      </c>
      <c r="B9" s="287" t="s">
        <v>73</v>
      </c>
      <c r="C9" s="288" t="s">
        <v>64</v>
      </c>
      <c r="D9" s="288" t="s">
        <v>157</v>
      </c>
      <c r="E9" s="289" t="s">
        <v>143</v>
      </c>
      <c r="F9" s="287" t="s">
        <v>148</v>
      </c>
      <c r="G9" s="289" t="s">
        <v>146</v>
      </c>
      <c r="H9" s="289" t="s">
        <v>150</v>
      </c>
      <c r="I9" s="226" t="s">
        <v>152</v>
      </c>
      <c r="J9" s="289" t="s">
        <v>11</v>
      </c>
      <c r="K9" s="289" t="s">
        <v>12</v>
      </c>
      <c r="L9" s="289" t="s">
        <v>13</v>
      </c>
      <c r="M9" s="289" t="s">
        <v>161</v>
      </c>
    </row>
    <row r="10" spans="1:13" ht="16.5">
      <c r="A10" s="278" t="s">
        <v>117</v>
      </c>
      <c r="B10" s="279" t="s">
        <v>215</v>
      </c>
      <c r="C10" s="280" t="s">
        <v>66</v>
      </c>
      <c r="D10" s="281">
        <v>0.8213636363636363</v>
      </c>
      <c r="E10" s="282">
        <v>8480</v>
      </c>
      <c r="F10" s="227" t="s">
        <v>121</v>
      </c>
      <c r="G10" s="283" t="s">
        <v>216</v>
      </c>
      <c r="H10" s="284">
        <v>1</v>
      </c>
      <c r="I10" s="228">
        <v>4300.3289999999997</v>
      </c>
      <c r="J10" s="290">
        <v>3.4210375193903207E-2</v>
      </c>
      <c r="K10" s="290">
        <v>0.45750007825464895</v>
      </c>
      <c r="L10" s="290">
        <v>0.12347892451949607</v>
      </c>
      <c r="M10" s="291">
        <v>194</v>
      </c>
    </row>
    <row r="11" spans="1:13" ht="16.5">
      <c r="A11" s="278" t="s">
        <v>117</v>
      </c>
      <c r="B11" s="279" t="s">
        <v>303</v>
      </c>
      <c r="C11" s="280" t="s">
        <v>66</v>
      </c>
      <c r="D11" s="281">
        <v>0.8186363636363635</v>
      </c>
      <c r="E11" s="282">
        <v>1812</v>
      </c>
      <c r="F11" s="227" t="s">
        <v>120</v>
      </c>
      <c r="G11" s="283" t="s">
        <v>298</v>
      </c>
      <c r="H11" s="284">
        <v>1</v>
      </c>
      <c r="I11" s="228">
        <v>3747.46</v>
      </c>
      <c r="J11" s="290">
        <v>6.5834294886348232E-2</v>
      </c>
      <c r="K11" s="290">
        <v>0.38422964249184588</v>
      </c>
      <c r="L11" s="290">
        <v>0.13155577377743857</v>
      </c>
      <c r="M11" s="291">
        <v>187</v>
      </c>
    </row>
    <row r="12" spans="1:13" ht="16.5">
      <c r="A12" s="278" t="s">
        <v>117</v>
      </c>
      <c r="B12" s="279" t="s">
        <v>305</v>
      </c>
      <c r="C12" s="280" t="s">
        <v>69</v>
      </c>
      <c r="D12" s="281">
        <v>0.76502773049552475</v>
      </c>
      <c r="E12" s="282">
        <v>7866</v>
      </c>
      <c r="F12" s="227" t="s">
        <v>119</v>
      </c>
      <c r="G12" s="283" t="s">
        <v>272</v>
      </c>
      <c r="H12" s="284">
        <v>2</v>
      </c>
      <c r="I12" s="228">
        <v>5651.9710000000005</v>
      </c>
      <c r="J12" s="290">
        <v>4.9416442159648202E-2</v>
      </c>
      <c r="K12" s="290">
        <v>0.41471023825319914</v>
      </c>
      <c r="L12" s="290">
        <v>0.1769294286895669</v>
      </c>
      <c r="M12" s="291">
        <v>123</v>
      </c>
    </row>
    <row r="13" spans="1:13" ht="16.5">
      <c r="A13" s="278" t="s">
        <v>117</v>
      </c>
      <c r="B13" s="279" t="s">
        <v>274</v>
      </c>
      <c r="C13" s="280" t="s">
        <v>69</v>
      </c>
      <c r="D13" s="281">
        <v>0.78086956521739137</v>
      </c>
      <c r="E13" s="282">
        <v>6852</v>
      </c>
      <c r="F13" s="227" t="s">
        <v>119</v>
      </c>
      <c r="G13" s="283" t="s">
        <v>271</v>
      </c>
      <c r="H13" s="284">
        <v>1</v>
      </c>
      <c r="I13" s="228">
        <v>4961.3109999999997</v>
      </c>
      <c r="J13" s="290">
        <v>2.8495459264487152E-2</v>
      </c>
      <c r="K13" s="290">
        <v>0.46564631131139</v>
      </c>
      <c r="L13" s="290">
        <v>0.17273660127333282</v>
      </c>
      <c r="M13" s="291">
        <v>151</v>
      </c>
    </row>
    <row r="14" spans="1:13" ht="16.5">
      <c r="A14" s="278" t="s">
        <v>117</v>
      </c>
      <c r="B14" s="279" t="s">
        <v>194</v>
      </c>
      <c r="C14" s="280" t="s">
        <v>69</v>
      </c>
      <c r="D14" s="281">
        <v>0.77130434782608703</v>
      </c>
      <c r="E14" s="282">
        <v>6465</v>
      </c>
      <c r="F14" s="227" t="s">
        <v>119</v>
      </c>
      <c r="G14" s="283" t="s">
        <v>179</v>
      </c>
      <c r="H14" s="284">
        <v>1</v>
      </c>
      <c r="I14" s="228">
        <v>2101.6849999999999</v>
      </c>
      <c r="J14" s="290">
        <v>1.4550843120213283E-2</v>
      </c>
      <c r="K14" s="290">
        <v>0.44008372531761986</v>
      </c>
      <c r="L14" s="290">
        <v>0.20126707855839482</v>
      </c>
      <c r="M14" s="291">
        <v>63</v>
      </c>
    </row>
    <row r="15" spans="1:13" ht="16.5">
      <c r="A15" s="278" t="s">
        <v>117</v>
      </c>
      <c r="B15" s="279" t="s">
        <v>233</v>
      </c>
      <c r="C15" s="280" t="s">
        <v>69</v>
      </c>
      <c r="D15" s="281">
        <v>0.77227272727272722</v>
      </c>
      <c r="E15" s="282">
        <v>1183</v>
      </c>
      <c r="F15" s="227" t="s">
        <v>122</v>
      </c>
      <c r="G15" s="283" t="s">
        <v>231</v>
      </c>
      <c r="H15" s="284">
        <v>1</v>
      </c>
      <c r="I15" s="228">
        <v>3349.1439999999998</v>
      </c>
      <c r="J15" s="290">
        <v>3.0048434567194093E-2</v>
      </c>
      <c r="K15" s="290">
        <v>0.4268807139124039</v>
      </c>
      <c r="L15" s="290">
        <v>0.17795591948270961</v>
      </c>
      <c r="M15" s="291">
        <v>140</v>
      </c>
    </row>
  </sheetData>
  <mergeCells count="1">
    <mergeCell ref="A2:M2"/>
  </mergeCells>
  <phoneticPr fontId="3" type="noConversion"/>
  <conditionalFormatting sqref="C10:D15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2025-03-04T02:19:27Z</dcterms:modified>
</cp:coreProperties>
</file>