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E8FE02F9-9A66-475D-9F3F-038B1B81A8D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  <sheet name="공회전과다 명단" sheetId="69" r:id="rId9"/>
  </sheets>
  <definedNames>
    <definedName name="_xlnm._FilterDatabase" localSheetId="7" hidden="1">'급감속과다 명단'!$A$13:$K$14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운전자별!$A$1:$R$21</definedName>
    <definedName name="_xlnm.Print_Area" localSheetId="1">종합!$A$1:$L$138</definedName>
    <definedName name="_xlnm.Print_Area" localSheetId="3">차량별!$A$1:$T$18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9" i="12" l="1"/>
  <c r="D129" i="12"/>
  <c r="E129" i="12"/>
  <c r="F129" i="12"/>
  <c r="H129" i="12"/>
  <c r="I129" i="12"/>
  <c r="J129" i="12"/>
  <c r="D130" i="12"/>
  <c r="E130" i="12"/>
  <c r="F130" i="12"/>
  <c r="G130" i="12"/>
  <c r="H130" i="12"/>
  <c r="I130" i="12"/>
  <c r="J130" i="12"/>
  <c r="E128" i="12"/>
  <c r="F128" i="12"/>
  <c r="G128" i="12"/>
  <c r="H128" i="12"/>
  <c r="I128" i="12"/>
  <c r="J128" i="12"/>
  <c r="D128" i="12"/>
  <c r="A21" i="7" l="1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F17" i="60" l="1"/>
  <c r="F18" i="60"/>
  <c r="B6" i="60"/>
  <c r="B7" i="60"/>
  <c r="B8" i="60"/>
  <c r="B9" i="60"/>
  <c r="B10" i="60"/>
  <c r="B11" i="60"/>
  <c r="B12" i="60"/>
  <c r="B13" i="60"/>
  <c r="B14" i="60"/>
  <c r="B15" i="60"/>
  <c r="B16" i="60"/>
  <c r="B5" i="60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3" i="60" l="1"/>
  <c r="F7" i="60"/>
  <c r="F10" i="60"/>
  <c r="F12" i="60"/>
  <c r="F14" i="60"/>
  <c r="F16" i="60"/>
  <c r="F8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61" i="12" a="1"/>
  <c r="J61" i="12" l="1"/>
  <c r="B130" i="12"/>
  <c r="B128" i="12" l="1"/>
  <c r="B129" i="12"/>
  <c r="J10" i="12" l="1"/>
  <c r="J36" i="12" s="1"/>
  <c r="G61" i="12" a="1"/>
  <c r="H61" i="12" a="1"/>
  <c r="D61" i="12" a="1"/>
  <c r="I61" i="12" a="1"/>
  <c r="E61" i="12" a="1"/>
  <c r="F61" i="12" a="1"/>
  <c r="F61" i="12" l="1"/>
  <c r="E61" i="12"/>
  <c r="D61" i="12"/>
  <c r="I61" i="12"/>
  <c r="H61" i="12"/>
  <c r="G61" i="12"/>
  <c r="N61" i="12" a="1"/>
  <c r="N61" i="12" l="1"/>
  <c r="K61" i="12" s="1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<sst xmlns="http://schemas.openxmlformats.org/spreadsheetml/2006/main" count="1039" uniqueCount="304">
  <si>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</si>
  <si>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</si>
  <si>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</si>
  <si>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</si>
  <si>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</si>
  <si>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</si>
  <si>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</si>
  <si>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</si>
  <si>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</si>
  <si>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</si>
  <si>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</si>
  <si>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</si>
  <si>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</si>
  <si>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</si>
  <si>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</si>
  <si>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</si>
  <si>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</si>
  <si>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</si>
  <si>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</si>
  <si>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</si>
  <si>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</si>
  <si>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</si>
  <si>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</si>
  <si>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</si>
  <si>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</si>
  <si>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</si>
  <si>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</si>
  <si>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</si>
  <si>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</si>
  <si>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</si>
  <si>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</si>
  <si>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</si>
  <si>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</si>
  <si>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</si>
  <si>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</si>
  <si>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</si>
  <si>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</si>
  <si>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</si>
  <si>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</si>
  <si>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</si>
  <si>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</si>
  <si>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</si>
  <si>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</si>
  <si>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</si>
  <si>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</si>
  <si>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</si>
  <si>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</si>
  <si>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</si>
  <si>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</si>
  <si>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</si>
  <si>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</si>
  <si>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</si>
  <si>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</si>
  <si>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</si>
  <si>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</si>
  <si>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</si>
  <si>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</si>
  <si>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</si>
  <si>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</si>
  <si>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</si>
  <si>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</si>
  <si>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</si>
  <si>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</si>
  <si>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</si>
  <si>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</si>
  <si>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</si>
  <si>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</si>
  <si>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</si>
  <si>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</si>
  <si>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</si>
  <si>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</si>
  <si>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</si>
  <si>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</si>
  <si>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</si>
  <si>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</si>
  <si>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</si>
  <si>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</si>
  <si>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</si>
  <si>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</si>
  <si>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</si>
  <si>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</si>
  <si>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</si>
  <si>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</si>
  <si>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</si>
  <si>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</si>
  <si>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</si>
  <si>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</si>
  <si>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</si>
  <si>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</si>
  <si>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</si>
  <si>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</si>
  <si>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</si>
  <si>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</si>
  <si>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</si>
  <si>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</si>
  <si>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</si>
  <si>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</si>
  <si>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</si>
  <si>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</si>
  <si>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</si>
  <si>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</si>
  <si>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</si>
  <si>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</si>
  <si>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</si>
  <si>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</si>
  <si>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</si>
  <si>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</si>
  <si>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</si>
  <si>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</si>
  <si>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</si>
  <si>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</si>
  <si>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</si>
  <si>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</si>
  <si>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시영운수</t>
  </si>
  <si>
    <t>15</t>
  </si>
  <si>
    <t>28-1</t>
  </si>
  <si>
    <t>29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</si>
  <si>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</si>
  <si>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</si>
  <si>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</si>
  <si>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</si>
  <si>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</si>
  <si>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</si>
  <si>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</si>
  <si>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</si>
  <si>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</si>
  <si>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</si>
  <si>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</si>
  <si>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</si>
  <si>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</si>
  <si>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</si>
  <si>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</si>
  <si>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</si>
  <si>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</si>
  <si>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</si>
  <si>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</si>
  <si>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</si>
  <si>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</si>
  <si>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</si>
  <si>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</si>
  <si>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</si>
  <si>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</si>
  <si>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</si>
  <si>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</si>
  <si>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</si>
  <si>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</si>
  <si>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</si>
  <si>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</si>
  <si>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</si>
  <si>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</si>
  <si>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</si>
  <si>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</si>
  <si>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</si>
  <si>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</si>
  <si>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</si>
  <si>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</si>
  <si>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</si>
  <si>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</si>
  <si>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</si>
  <si>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</si>
  <si>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B</t>
    <phoneticPr fontId="3" type="noConversion"/>
  </si>
  <si>
    <t>저상</t>
  </si>
  <si>
    <t>[TIP!!] 공회전 과다 운행사원 관리하려면?</t>
    <phoneticPr fontId="3" type="noConversion"/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</si>
  <si>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</si>
  <si>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</si>
  <si>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</si>
  <si>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시영운수</t>
    <phoneticPr fontId="3" type="noConversion"/>
  </si>
  <si>
    <t>EC</t>
  </si>
  <si>
    <t>70바1516</t>
  </si>
  <si>
    <t>70바1583</t>
  </si>
  <si>
    <t>73아1038</t>
  </si>
  <si>
    <t>70바1530</t>
  </si>
  <si>
    <t>김삼교</t>
  </si>
  <si>
    <t>민순성</t>
  </si>
  <si>
    <t>방극철</t>
  </si>
  <si>
    <t>이문철</t>
  </si>
  <si>
    <t>=</t>
  </si>
  <si>
    <t>개선율(유카전)</t>
  </si>
  <si>
    <t>인천전체</t>
  </si>
  <si>
    <t>0%(0명)</t>
  </si>
  <si>
    <t>1515</t>
  </si>
  <si>
    <t>시영운수15D1</t>
  </si>
  <si>
    <t>시영운수15C1</t>
  </si>
  <si>
    <t>NEW</t>
  </si>
  <si>
    <t>new</t>
  </si>
  <si>
    <t>시영운수15B1</t>
  </si>
  <si>
    <t>28-128-1</t>
  </si>
  <si>
    <t>2929</t>
  </si>
  <si>
    <t>순위</t>
  </si>
  <si>
    <t>C</t>
    <phoneticPr fontId="3" type="noConversion"/>
  </si>
  <si>
    <t>▲</t>
  </si>
  <si>
    <t>70바1579</t>
  </si>
  <si>
    <t>시영운수28-1D1</t>
  </si>
  <si>
    <t>시영운수15A1</t>
  </si>
  <si>
    <t>시영운수15B2</t>
  </si>
  <si>
    <t>70바1576</t>
  </si>
  <si>
    <t>70바1580</t>
  </si>
  <si>
    <t>시영운수28-1D2</t>
  </si>
  <si>
    <t>73아1004</t>
  </si>
  <si>
    <t>시영운수29B1</t>
  </si>
  <si>
    <t>김종민</t>
  </si>
  <si>
    <t>허유기</t>
  </si>
  <si>
    <t>▽</t>
  </si>
  <si>
    <t>70바1534</t>
  </si>
  <si>
    <t>시영운수28-1D3</t>
  </si>
  <si>
    <t>김재호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</si>
  <si>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</si>
  <si>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</si>
  <si>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</si>
  <si>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</si>
  <si>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</si>
  <si>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</si>
  <si>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</si>
  <si>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1515B</t>
  </si>
  <si>
    <t>1515A</t>
  </si>
  <si>
    <t>1515D</t>
  </si>
  <si>
    <t>28-128-1D</t>
  </si>
  <si>
    <t>1515C</t>
  </si>
  <si>
    <t>2929B</t>
  </si>
  <si>
    <t>대비</t>
  </si>
  <si>
    <t>70바1508</t>
  </si>
  <si>
    <t>F</t>
  </si>
  <si>
    <t>시영운수15B3</t>
  </si>
  <si>
    <t>70바1524</t>
  </si>
  <si>
    <t>시영운수15C3</t>
  </si>
  <si>
    <t>시영운수15C2</t>
  </si>
  <si>
    <t>73아1025</t>
  </si>
  <si>
    <t>73아1029</t>
  </si>
  <si>
    <t>시영운수28-1D4</t>
  </si>
  <si>
    <t>시영운수28-1F1</t>
  </si>
  <si>
    <t>28-128-1F</t>
  </si>
  <si>
    <t>박용대</t>
  </si>
  <si>
    <t>박호영</t>
  </si>
  <si>
    <t>이준호</t>
  </si>
  <si>
    <t>임정호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</si>
  <si>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</si>
  <si>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</si>
  <si>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</si>
  <si>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</si>
  <si>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</si>
  <si>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</si>
  <si>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</si>
  <si>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</si>
  <si>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</si>
  <si>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</si>
  <si>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</si>
  <si>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</si>
  <si>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</si>
  <si>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20%(1명)</t>
  </si>
  <si>
    <t>시영운수29B2</t>
  </si>
  <si>
    <t>예비</t>
  </si>
  <si>
    <t>73아1006</t>
  </si>
  <si>
    <t>예비예비</t>
  </si>
  <si>
    <t>김종식</t>
  </si>
  <si>
    <t>시영운수15A3</t>
  </si>
  <si>
    <t>유기룡</t>
  </si>
  <si>
    <t>시영운수15A2</t>
  </si>
  <si>
    <t>25'02</t>
    <phoneticPr fontId="3" type="noConversion"/>
  </si>
  <si>
    <t>분석기간: 25.02.01~25.02.28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</si>
  <si>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</si>
  <si>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</si>
  <si>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</si>
  <si>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</si>
  <si>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고익선</t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</si>
  <si>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</si>
  <si>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</si>
  <si>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</si>
  <si>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</si>
  <si>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52257921267.984</t>
  </si>
  <si>
    <t>예비예비F</t>
  </si>
  <si>
    <t>시영운수예비F4</t>
  </si>
  <si>
    <t>52217612918.185</t>
  </si>
  <si>
    <t>5223222628.044</t>
  </si>
  <si>
    <t>52228504241.641</t>
  </si>
  <si>
    <t>52247252123.036</t>
  </si>
  <si>
    <t>5222060697.192</t>
  </si>
  <si>
    <t>52264671308.263</t>
  </si>
  <si>
    <t>박창원</t>
  </si>
  <si>
    <t>52251370.168</t>
  </si>
  <si>
    <t>52264272191.079</t>
  </si>
  <si>
    <t>52212365491.855</t>
  </si>
  <si>
    <t>52266713837.608</t>
  </si>
  <si>
    <t>유창보</t>
  </si>
  <si>
    <t>52248983504.067</t>
  </si>
  <si>
    <t>5221288199.302</t>
  </si>
  <si>
    <t>52236031969.686</t>
  </si>
  <si>
    <t>임광호</t>
  </si>
  <si>
    <t>52213062090.711</t>
  </si>
  <si>
    <t>52259452088.111</t>
  </si>
  <si>
    <t>52215103878.607</t>
  </si>
  <si>
    <t>시영운수예비F1</t>
  </si>
  <si>
    <t>[25년 3월] 공회전관리 명단</t>
    <phoneticPr fontId="3" type="noConversion"/>
  </si>
  <si>
    <t>유카후(25년2월)</t>
  </si>
  <si>
    <t>14위/(32개사)</t>
  </si>
  <si>
    <t>17%(3명)</t>
  </si>
  <si>
    <t>28%(5명)</t>
  </si>
  <si>
    <t>22%(3명)</t>
  </si>
  <si>
    <t>22%(4명)</t>
  </si>
  <si>
    <t>11%(2명)</t>
  </si>
  <si>
    <t>17%(1명)</t>
  </si>
  <si>
    <t>100%(2명)</t>
  </si>
  <si>
    <t>50%(3명)</t>
  </si>
  <si>
    <t>33%(2명)</t>
  </si>
  <si>
    <t>80%(4명)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</si>
</sst>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10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808080"/>
      <name val="맑은 고딕"/>
      <family val="3"/>
      <charset val="129"/>
    </font>
    <font>
      <sz val="10"/>
      <color rgb="FFFFFF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B05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7E6E6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thin">
        <color indexed="64"/>
      </left>
      <right/>
      <top/>
      <bottom/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4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1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6" fillId="13" borderId="0" xfId="2" applyFont="1" applyFill="1" applyBorder="1" applyAlignment="1">
      <alignment horizontal="center" vertical="center" wrapText="1"/>
    </xf>
    <xf numFmtId="49" fontId="66" fillId="13" borderId="0" xfId="0" applyNumberFormat="1" applyFont="1" applyFill="1" applyAlignment="1">
      <alignment horizontal="center" vertical="center" wrapText="1"/>
    </xf>
    <xf numFmtId="41" fontId="66" fillId="13" borderId="0" xfId="1" applyFont="1" applyFill="1" applyBorder="1" applyAlignment="1">
      <alignment horizontal="center" vertical="center" wrapText="1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5" fillId="13" borderId="0" xfId="0" applyNumberFormat="1" applyFont="1" applyFill="1" applyAlignment="1">
      <alignment horizontal="center" vertical="center" wrapText="1"/>
    </xf>
    <xf numFmtId="176" fontId="64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6" fillId="12" borderId="0" xfId="1" applyFont="1" applyFill="1" applyBorder="1" applyAlignment="1">
      <alignment horizontal="right" vertical="center"/>
    </xf>
    <xf numFmtId="10" fontId="66" fillId="12" borderId="0" xfId="2" applyNumberFormat="1" applyFont="1" applyFill="1" applyBorder="1" applyAlignment="1">
      <alignment horizontal="right" vertical="center"/>
    </xf>
    <xf numFmtId="179" fontId="66" fillId="12" borderId="0" xfId="0" applyNumberFormat="1" applyFont="1" applyFill="1" applyAlignment="1">
      <alignment horizontal="right" vertical="center"/>
    </xf>
    <xf numFmtId="181" fontId="66" fillId="12" borderId="0" xfId="0" applyNumberFormat="1" applyFont="1" applyFill="1" applyAlignment="1">
      <alignment horizontal="right" vertical="center"/>
    </xf>
    <xf numFmtId="182" fontId="66" fillId="12" borderId="0" xfId="0" applyNumberFormat="1" applyFont="1" applyFill="1" applyAlignment="1">
      <alignment horizontal="right" vertical="center"/>
    </xf>
    <xf numFmtId="0" fontId="66" fillId="12" borderId="0" xfId="0" applyFont="1" applyFill="1" applyAlignment="1">
      <alignment horizontal="right" vertical="center"/>
    </xf>
    <xf numFmtId="177" fontId="66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9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7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9" fontId="30" fillId="0" borderId="0" xfId="2" applyFont="1" applyFill="1" applyBorder="1">
      <alignment vertical="center"/>
    </xf>
    <xf numFmtId="185" fontId="12" fillId="0" borderId="0" xfId="0" applyNumberFormat="1" applyFont="1">
      <alignment vertical="center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4" fillId="0" borderId="0" xfId="568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9" fontId="66" fillId="14" borderId="0" xfId="563" applyFont="1" applyFill="1" applyBorder="1" applyAlignment="1">
      <alignment horizontal="center" vertical="center" wrapText="1"/>
    </xf>
    <xf numFmtId="41" fontId="66" fillId="14" borderId="0" xfId="4" applyFont="1" applyFill="1" applyBorder="1" applyAlignment="1">
      <alignment horizontal="center" vertical="center" wrapText="1"/>
    </xf>
    <xf numFmtId="9" fontId="75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0" fontId="7" fillId="15" borderId="0" xfId="563" applyNumberFormat="1" applyFont="1" applyFill="1" applyBorder="1" applyAlignment="1">
      <alignment horizontal="right" vertical="center"/>
    </xf>
    <xf numFmtId="49" fontId="61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49" fontId="66" fillId="14" borderId="0" xfId="562" applyNumberFormat="1" applyFont="1" applyFill="1" applyAlignment="1">
      <alignment horizontal="center" vertical="center" wrapText="1"/>
    </xf>
    <xf numFmtId="180" fontId="61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0" fontId="7" fillId="15" borderId="0" xfId="562" applyNumberFormat="1" applyFont="1" applyFill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7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6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7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6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7" borderId="49" xfId="563" applyNumberFormat="1" applyFont="1" applyFill="1" applyBorder="1" applyAlignment="1">
      <alignment horizontal="centerContinuous" vertical="center"/>
    </xf>
    <xf numFmtId="187" fontId="82" fillId="17" borderId="50" xfId="563" applyNumberFormat="1" applyFont="1" applyFill="1" applyBorder="1" applyAlignment="1">
      <alignment horizontal="centerContinuous" vertical="center"/>
    </xf>
    <xf numFmtId="0" fontId="51" fillId="12" borderId="0" xfId="0" applyFont="1" applyFill="1" applyAlignment="1">
      <alignment horizontal="center" vertical="center"/>
    </xf>
    <xf numFmtId="0" fontId="6" fillId="18" borderId="0" xfId="568" applyFont="1" applyFill="1" applyAlignment="1">
      <alignment vertical="center" wrapText="1"/>
    </xf>
    <xf numFmtId="0" fontId="45" fillId="19" borderId="0" xfId="570" applyFill="1" applyBorder="1" applyAlignment="1">
      <alignment vertical="center" wrapText="1"/>
    </xf>
    <xf numFmtId="0" fontId="84" fillId="20" borderId="0" xfId="0" applyFont="1" applyFill="1" applyAlignment="1">
      <alignment vertical="center" wrapText="1"/>
    </xf>
    <xf numFmtId="0" fontId="0" fillId="21" borderId="0" xfId="0" applyFill="1" applyAlignment="1">
      <alignment horizontal="center" vertical="center" shrinkToFit="1"/>
    </xf>
    <xf numFmtId="0" fontId="85" fillId="20" borderId="51" xfId="0" applyFont="1" applyFill="1" applyBorder="1" applyAlignment="1">
      <alignment vertical="center" wrapText="1"/>
    </xf>
    <xf numFmtId="0" fontId="5" fillId="22" borderId="0" xfId="0" applyFont="1" applyFill="1" applyAlignment="1">
      <alignment horizontal="center" vertical="center"/>
    </xf>
    <xf numFmtId="0" fontId="6" fillId="0" borderId="0" xfId="568" applyFont="1">
      <alignment vertical="center"/>
    </xf>
    <xf numFmtId="0" fontId="86" fillId="0" borderId="0" xfId="568" applyFont="1">
      <alignment vertical="center"/>
    </xf>
    <xf numFmtId="0" fontId="7" fillId="23" borderId="0" xfId="568" applyFont="1" applyFill="1">
      <alignment vertical="center"/>
    </xf>
    <xf numFmtId="9" fontId="87" fillId="23" borderId="0" xfId="569" applyFont="1" applyFill="1" applyBorder="1">
      <alignment vertical="center"/>
    </xf>
    <xf numFmtId="0" fontId="7" fillId="18" borderId="0" xfId="568" applyFont="1" applyFill="1">
      <alignment vertical="center"/>
    </xf>
    <xf numFmtId="41" fontId="0" fillId="0" borderId="0" xfId="4" applyFont="1" applyFill="1" applyBorder="1">
      <alignment vertical="center"/>
    </xf>
    <xf numFmtId="9" fontId="6" fillId="0" borderId="0" xfId="569" applyFont="1" applyFill="1" applyBorder="1">
      <alignment vertical="center"/>
    </xf>
    <xf numFmtId="0" fontId="88" fillId="3" borderId="0" xfId="568" applyFont="1" applyFill="1" applyAlignment="1">
      <alignment horizontal="center" vertical="center"/>
    </xf>
    <xf numFmtId="0" fontId="83" fillId="0" borderId="0" xfId="568" applyFont="1">
      <alignment vertical="center"/>
    </xf>
    <xf numFmtId="43" fontId="4" fillId="0" borderId="0" xfId="568" applyNumberFormat="1">
      <alignment vertical="center"/>
    </xf>
    <xf numFmtId="9" fontId="4" fillId="0" borderId="0" xfId="568" applyNumberForma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9" fontId="89" fillId="0" borderId="0" xfId="563" applyFont="1" applyFill="1" applyBorder="1" applyAlignment="1">
      <alignment horizontal="center" vertical="center"/>
    </xf>
    <xf numFmtId="0" fontId="91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93" fillId="0" borderId="0" xfId="563" applyFont="1" applyFill="1" applyBorder="1" applyAlignment="1">
      <alignment horizontal="center" vertical="center"/>
    </xf>
    <xf numFmtId="0" fontId="94" fillId="0" borderId="0" xfId="562" applyNumberFormat="1" applyFont="1">
      <alignment vertical="center"/>
    </xf>
    <xf numFmtId="0" fontId="95" fillId="0" borderId="0" xfId="562" applyNumberFormat="1" applyFont="1">
      <alignment vertical="center"/>
    </xf>
    <xf numFmtId="0" fontId="96" fillId="0" borderId="0" xfId="562" applyNumberFormat="1" applyFont="1">
      <alignment vertical="center"/>
    </xf>
    <xf numFmtId="0" fontId="7" fillId="18" borderId="0" xfId="562" applyNumberFormat="1" applyFont="1" applyFill="1">
      <alignment vertical="center"/>
    </xf>
    <xf numFmtId="0" fontId="54" fillId="0" borderId="0" xfId="568" applyFont="1" applyAlignment="1">
      <alignment horizontal="right"/>
    </xf>
    <xf numFmtId="180" fontId="61" fillId="12" borderId="0" xfId="0" applyNumberFormat="1" applyFont="1" applyFill="1" applyAlignment="1">
      <alignment horizontal="center" vertical="center"/>
    </xf>
    <xf numFmtId="180" fontId="61" fillId="5" borderId="0" xfId="0" applyNumberFormat="1" applyFont="1" applyFill="1" applyAlignment="1">
      <alignment horizontal="center" vertical="center"/>
    </xf>
    <xf numFmtId="49" fontId="74" fillId="14" borderId="0" xfId="562" applyNumberFormat="1" applyFont="1" applyFill="1" applyAlignment="1">
      <alignment horizontal="center" vertical="center" wrapText="1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4" fillId="15" borderId="0" xfId="562" applyNumberFormat="1" applyFont="1" applyFill="1" applyAlignment="1">
      <alignment horizontal="right" vertical="center"/>
    </xf>
    <xf numFmtId="193" fontId="81" fillId="16" borderId="42" xfId="562" applyNumberFormat="1" applyFont="1" applyFill="1" applyBorder="1" applyAlignment="1">
      <alignment horizontal="center" vertical="center"/>
    </xf>
    <xf numFmtId="194" fontId="81" fillId="16" borderId="45" xfId="562" applyNumberFormat="1" applyFont="1" applyFill="1" applyBorder="1" applyAlignment="1">
      <alignment horizontal="center" vertical="center"/>
    </xf>
    <xf numFmtId="185" fontId="97" fillId="15" borderId="0" xfId="562" applyNumberFormat="1" applyFont="1" applyFill="1">
      <alignment vertical="center"/>
    </xf>
    <xf numFmtId="195" fontId="97" fillId="15" borderId="0" xfId="562" applyNumberFormat="1" applyFont="1" applyFill="1" applyAlignment="1">
      <alignment horizontal="left" vertical="center"/>
    </xf>
    <xf numFmtId="10" fontId="97" fillId="15" borderId="0" xfId="563" applyNumberFormat="1" applyFont="1" applyFill="1" applyBorder="1">
      <alignment vertical="center"/>
    </xf>
    <xf numFmtId="179" fontId="97" fillId="15" borderId="0" xfId="4" applyNumberFormat="1" applyFont="1" applyFill="1" applyBorder="1">
      <alignment vertical="center"/>
    </xf>
    <xf numFmtId="181" fontId="97" fillId="15" borderId="0" xfId="4" applyNumberFormat="1" applyFont="1" applyFill="1" applyBorder="1">
      <alignment vertical="center"/>
    </xf>
    <xf numFmtId="177" fontId="98" fillId="15" borderId="0" xfId="4" applyNumberFormat="1" applyFont="1" applyFill="1" applyBorder="1">
      <alignment vertical="center"/>
    </xf>
    <xf numFmtId="185" fontId="97" fillId="0" borderId="0" xfId="562" applyNumberFormat="1" applyFont="1">
      <alignment vertical="center"/>
    </xf>
    <xf numFmtId="195" fontId="97" fillId="0" borderId="0" xfId="562" applyNumberFormat="1" applyFont="1" applyAlignment="1">
      <alignment horizontal="left" vertical="center"/>
    </xf>
    <xf numFmtId="10" fontId="97" fillId="0" borderId="0" xfId="563" applyNumberFormat="1" applyFont="1" applyFill="1" applyBorder="1">
      <alignment vertical="center"/>
    </xf>
    <xf numFmtId="179" fontId="97" fillId="0" borderId="0" xfId="4" applyNumberFormat="1" applyFont="1" applyFill="1" applyBorder="1">
      <alignment vertical="center"/>
    </xf>
    <xf numFmtId="181" fontId="97" fillId="0" borderId="0" xfId="4" applyNumberFormat="1" applyFont="1" applyFill="1" applyBorder="1">
      <alignment vertical="center"/>
    </xf>
    <xf numFmtId="177" fontId="98" fillId="0" borderId="0" xfId="4" applyNumberFormat="1" applyFont="1" applyFill="1" applyBorder="1">
      <alignment vertical="center"/>
    </xf>
    <xf numFmtId="0" fontId="99" fillId="0" borderId="0" xfId="0" applyFont="1">
      <alignment vertical="center"/>
    </xf>
    <xf numFmtId="188" fontId="99" fillId="0" borderId="0" xfId="2" applyNumberFormat="1" applyFont="1">
      <alignment vertical="center"/>
    </xf>
    <xf numFmtId="177" fontId="99" fillId="0" borderId="0" xfId="1" applyNumberFormat="1" applyFont="1" applyFill="1" applyBorder="1">
      <alignment vertical="center"/>
    </xf>
    <xf numFmtId="0" fontId="99" fillId="0" borderId="0" xfId="0" quotePrefix="1" applyFont="1">
      <alignment vertical="center"/>
    </xf>
    <xf numFmtId="0" fontId="1" fillId="0" borderId="0" xfId="571">
      <alignment vertical="center"/>
    </xf>
    <xf numFmtId="180" fontId="61" fillId="15" borderId="0" xfId="568" applyNumberFormat="1" applyFont="1" applyFill="1" applyAlignment="1">
      <alignment horizontal="center" vertical="center"/>
    </xf>
    <xf numFmtId="183" fontId="33" fillId="15" borderId="0" xfId="568" applyNumberFormat="1" applyFont="1" applyFill="1" applyAlignment="1">
      <alignment horizontal="center" vertical="center"/>
    </xf>
    <xf numFmtId="9" fontId="75" fillId="15" borderId="0" xfId="569" applyFont="1" applyFill="1" applyBorder="1" applyAlignment="1">
      <alignment horizontal="center" vertical="center"/>
    </xf>
    <xf numFmtId="9" fontId="7" fillId="15" borderId="0" xfId="569" applyFont="1" applyFill="1" applyBorder="1" applyAlignment="1">
      <alignment horizontal="center" vertical="center"/>
    </xf>
    <xf numFmtId="190" fontId="7" fillId="15" borderId="0" xfId="568" applyNumberFormat="1" applyFont="1" applyFill="1" applyAlignment="1">
      <alignment horizontal="center" vertical="center"/>
    </xf>
    <xf numFmtId="0" fontId="7" fillId="15" borderId="0" xfId="568" applyFont="1" applyFill="1" applyAlignment="1">
      <alignment horizontal="center" vertical="center"/>
    </xf>
    <xf numFmtId="185" fontId="7" fillId="15" borderId="0" xfId="568" applyNumberFormat="1" applyFont="1" applyFill="1" applyAlignment="1">
      <alignment horizontal="center" vertical="center"/>
    </xf>
    <xf numFmtId="49" fontId="61" fillId="14" borderId="0" xfId="568" applyNumberFormat="1" applyFont="1" applyFill="1" applyAlignment="1">
      <alignment horizontal="center" vertical="center" wrapText="1"/>
    </xf>
    <xf numFmtId="49" fontId="39" fillId="14" borderId="0" xfId="568" applyNumberFormat="1" applyFont="1" applyFill="1" applyAlignment="1">
      <alignment horizontal="center" vertical="center" wrapText="1"/>
    </xf>
    <xf numFmtId="9" fontId="66" fillId="14" borderId="0" xfId="569" applyFont="1" applyFill="1" applyBorder="1" applyAlignment="1">
      <alignment horizontal="center" vertical="center" wrapText="1"/>
    </xf>
    <xf numFmtId="49" fontId="66" fillId="14" borderId="0" xfId="568" applyNumberFormat="1" applyFont="1" applyFill="1" applyAlignment="1">
      <alignment horizontal="center" vertical="center" wrapText="1"/>
    </xf>
    <xf numFmtId="10" fontId="7" fillId="15" borderId="0" xfId="569" applyNumberFormat="1" applyFont="1" applyFill="1" applyBorder="1" applyAlignment="1">
      <alignment horizontal="right" vertical="center"/>
    </xf>
    <xf numFmtId="41" fontId="7" fillId="15" borderId="0" xfId="573" applyFont="1" applyFill="1" applyBorder="1" applyAlignment="1">
      <alignment horizontal="right" vertical="center"/>
    </xf>
    <xf numFmtId="0" fontId="20" fillId="0" borderId="0" xfId="568" applyFont="1">
      <alignment vertical="center"/>
    </xf>
    <xf numFmtId="0" fontId="100" fillId="0" borderId="0" xfId="568" applyFont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91" fontId="76" fillId="15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</cellXfs>
  <cellStyles count="574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백분율 4" xfId="572" xr:uid="{54D24CD0-E42B-41A1-84F3-EB6F59BCE422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6924C0F7-245A-4E4D-A633-9778E2CF5079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  <cellStyle name="표준 4" xfId="571" xr:uid="{8879C2E6-18D0-4EBC-B30D-8D6339329D8D}"/>
  </cellStyles>
  <dxfs count="5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8F-4904-9129-02E7B7D412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015-49A7-ABDA-4B5F7DD0E9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186-49EC-9CB4-8A22BEEF0E4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CE5-4DD3-9134-3DD21DD21C0E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557-476E-9784-90E37BFA3FD6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384-420A-B49A-C5390F688FA7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F23-414C-B401-4BC1152266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2.0980755307734293</c:v>
                </c:pt>
                <c:pt idx="5">
                  <c:v>1.9455876901010325</c:v>
                </c:pt>
                <c:pt idx="6">
                  <c:v>1.8707898152033084</c:v>
                </c:pt>
                <c:pt idx="7">
                  <c:v>1.8129814067009924</c:v>
                </c:pt>
                <c:pt idx="8">
                  <c:v>1.8677468891139024</c:v>
                </c:pt>
                <c:pt idx="9">
                  <c:v>2.0190927209933611</c:v>
                </c:pt>
                <c:pt idx="10">
                  <c:v>2.0138493225600675</c:v>
                </c:pt>
                <c:pt idx="11">
                  <c:v>1.9512016032609316</c:v>
                </c:pt>
                <c:pt idx="12">
                  <c:v>1.9646853613119821</c:v>
                </c:pt>
                <c:pt idx="13">
                  <c:v>1.9229056726116189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0.27777777777777779</c:v>
                </c:pt>
                <c:pt idx="3">
                  <c:v>0.22222222222222221</c:v>
                </c:pt>
                <c:pt idx="4">
                  <c:v>0.22222222222222221</c:v>
                </c:pt>
                <c:pt idx="5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종합!$M$82:$O$82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종합!$M$81:$O$81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종합!$M$80:$O$80</c:f>
              <c:numCache>
                <c:formatCode>0%</c:formatCode>
                <c:ptCount val="3"/>
                <c:pt idx="0">
                  <c:v>0</c:v>
                </c:pt>
                <c:pt idx="1">
                  <c:v>0.33333333333333331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종합!$M$79:$O$79</c:f>
              <c:numCache>
                <c:formatCode>0%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종합!$M$78:$O$78</c:f>
              <c:numCache>
                <c:formatCode>0%</c:formatCode>
                <c:ptCount val="3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종합!$M$77:$O$77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종합!$M$75:$O$75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295831</xdr:colOff>
      <xdr:row>9</xdr:row>
      <xdr:rowOff>206185</xdr:rowOff>
    </xdr:from>
    <xdr:to>
      <xdr:col>7</xdr:col>
      <xdr:colOff>217393</xdr:colOff>
      <xdr:row>11</xdr:row>
      <xdr:rowOff>105333</xdr:rowOff>
    </xdr:to>
    <xdr:sp macro="" textlink="$K$24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823007" y="326539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560295</xdr:colOff>
      <xdr:row>10</xdr:row>
      <xdr:rowOff>280147</xdr:rowOff>
    </xdr:from>
    <xdr:to>
      <xdr:col>6</xdr:col>
      <xdr:colOff>694765</xdr:colOff>
      <xdr:row>12</xdr:row>
      <xdr:rowOff>11206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>
          <a:off x="5087471" y="3630706"/>
          <a:ext cx="134470" cy="313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4BA1CC-1489-4F1D-80A4-E5ED85F1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6192609B-1328-40D7-B005-5C7AB3DCAD84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8166546-3196-4DB7-A00B-F94C7B487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4" width="9.140625" style="36"/>
    <col min="25" max="25" width="9.140625" style="309"/>
    <col min="26" max="26" width="9.42578125" style="28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6" t="s">
        <v>107</v>
      </c>
      <c r="C2" s="54"/>
      <c r="D2" s="54"/>
      <c r="E2" s="54"/>
      <c r="F2" s="54"/>
      <c r="G2" s="54"/>
      <c r="H2" s="54"/>
      <c r="I2" s="54"/>
      <c r="J2" s="54"/>
      <c r="K2" s="287" t="s">
        <v>258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109</v>
      </c>
      <c r="C4" s="346" t="s">
        <v>38</v>
      </c>
      <c r="D4" s="346"/>
      <c r="E4" s="59" t="s">
        <v>108</v>
      </c>
      <c r="F4" s="59" t="s">
        <v>63</v>
      </c>
      <c r="G4" s="257" t="s">
        <v>111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257</v>
      </c>
      <c r="C5" s="347" t="s">
        <v>166</v>
      </c>
      <c r="D5" s="347"/>
      <c r="E5" s="60">
        <v>3</v>
      </c>
      <c r="F5" s="61">
        <v>27</v>
      </c>
      <c r="G5" s="243" t="s">
        <v>189</v>
      </c>
      <c r="H5" s="35"/>
      <c r="I5" s="35"/>
      <c r="J5" s="91" t="s">
        <v>49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329"/>
    </row>
    <row r="7" spans="1:28" ht="16.5" customHeight="1">
      <c r="B7" s="49" t="s">
        <v>121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5"/>
      <c r="P9" s="345"/>
    </row>
    <row r="10" spans="1:28" ht="23.25" customHeight="1" thickBot="1">
      <c r="G10" s="6"/>
      <c r="H10" s="184" t="s">
        <v>88</v>
      </c>
      <c r="I10" s="185" t="s">
        <v>89</v>
      </c>
      <c r="J10" s="186" t="str">
        <f>C5</f>
        <v>시영운수</v>
      </c>
      <c r="K10" s="187" t="s">
        <v>90</v>
      </c>
      <c r="X10" s="329"/>
      <c r="Z10" s="309"/>
      <c r="AA10" s="36"/>
      <c r="AB10" s="36"/>
    </row>
    <row r="11" spans="1:28" ht="23.25" customHeight="1" thickTop="1">
      <c r="G11" s="6"/>
      <c r="H11" s="295" t="s">
        <v>245</v>
      </c>
      <c r="I11" s="244">
        <v>2.0099999999999998</v>
      </c>
      <c r="J11" s="245">
        <v>1.732404614095995</v>
      </c>
      <c r="K11" s="246"/>
      <c r="M11" s="2"/>
      <c r="Y11" s="310"/>
      <c r="Z11" s="311"/>
      <c r="AA11" s="216"/>
      <c r="AB11" s="36"/>
    </row>
    <row r="12" spans="1:28" ht="23.25" customHeight="1">
      <c r="G12" s="6"/>
      <c r="H12" s="296" t="s">
        <v>246</v>
      </c>
      <c r="I12" s="244">
        <v>2.3662575846193561</v>
      </c>
      <c r="J12" s="245">
        <v>2.0164543376286956</v>
      </c>
      <c r="K12" s="247">
        <v>0.1639626916376713</v>
      </c>
      <c r="M12" s="216"/>
      <c r="Y12" s="310"/>
      <c r="Z12" s="311"/>
      <c r="AA12" s="216"/>
      <c r="AB12" s="36"/>
    </row>
    <row r="13" spans="1:28" ht="23.25" customHeight="1">
      <c r="G13" s="6"/>
      <c r="H13" s="296" t="s">
        <v>235</v>
      </c>
      <c r="I13" s="244">
        <v>2.37</v>
      </c>
      <c r="J13" s="245">
        <v>2.0592632858476065</v>
      </c>
      <c r="K13" s="248">
        <v>2.1229812855198649E-2</v>
      </c>
      <c r="M13" s="216"/>
      <c r="Y13" s="310"/>
      <c r="Z13" s="311"/>
      <c r="AA13" s="216"/>
      <c r="AB13" s="36"/>
    </row>
    <row r="14" spans="1:28" ht="23.25" customHeight="1">
      <c r="G14" s="6"/>
      <c r="H14" s="296" t="s">
        <v>236</v>
      </c>
      <c r="I14" s="244">
        <v>2.33</v>
      </c>
      <c r="J14" s="245">
        <v>2.0907129454911595</v>
      </c>
      <c r="K14" s="248">
        <v>1.5272286870597007E-2</v>
      </c>
      <c r="M14" s="216"/>
      <c r="Y14" s="310"/>
      <c r="Z14" s="311"/>
      <c r="AA14" s="216"/>
      <c r="AB14" s="36"/>
    </row>
    <row r="15" spans="1:28" ht="23.25" customHeight="1">
      <c r="G15" s="6"/>
      <c r="H15" s="296" t="s">
        <v>237</v>
      </c>
      <c r="I15" s="244">
        <v>2.2850259626150282</v>
      </c>
      <c r="J15" s="245">
        <v>2.0980755307734293</v>
      </c>
      <c r="K15" s="248">
        <v>3.5215667928722993E-3</v>
      </c>
      <c r="M15" s="216"/>
      <c r="Y15" s="310"/>
      <c r="Z15" s="311"/>
      <c r="AA15" s="216"/>
      <c r="AB15" s="36"/>
    </row>
    <row r="16" spans="1:28" ht="23.25" customHeight="1">
      <c r="G16" s="6"/>
      <c r="H16" s="296" t="s">
        <v>238</v>
      </c>
      <c r="I16" s="244">
        <v>2.0664933427553414</v>
      </c>
      <c r="J16" s="245">
        <v>1.9455876901010325</v>
      </c>
      <c r="K16" s="248">
        <v>-7.2679862300373932E-2</v>
      </c>
      <c r="M16" s="216"/>
      <c r="Y16" s="310"/>
      <c r="Z16" s="311"/>
      <c r="AA16" s="216"/>
      <c r="AB16" s="36"/>
    </row>
    <row r="17" spans="2:28" ht="23.25" customHeight="1">
      <c r="G17" s="6"/>
      <c r="H17" s="296" t="s">
        <v>239</v>
      </c>
      <c r="I17" s="244">
        <v>2.13</v>
      </c>
      <c r="J17" s="245">
        <v>1.8707898152033084</v>
      </c>
      <c r="K17" s="248">
        <v>-3.8444874666039741E-2</v>
      </c>
      <c r="M17" s="216"/>
      <c r="Y17" s="310"/>
      <c r="Z17" s="311"/>
      <c r="AA17" s="216"/>
      <c r="AB17" s="36"/>
    </row>
    <row r="18" spans="2:28" ht="23.25" customHeight="1">
      <c r="G18" s="6"/>
      <c r="H18" s="296" t="s">
        <v>240</v>
      </c>
      <c r="I18" s="244">
        <v>2.08</v>
      </c>
      <c r="J18" s="245">
        <v>1.8129814067009924</v>
      </c>
      <c r="K18" s="248">
        <v>-3.090053625079936E-2</v>
      </c>
      <c r="M18" s="216"/>
      <c r="Y18" s="310"/>
      <c r="Z18" s="311"/>
      <c r="AA18" s="216"/>
      <c r="AB18" s="36"/>
    </row>
    <row r="19" spans="2:28" ht="23.25" customHeight="1">
      <c r="G19" s="6"/>
      <c r="H19" s="296" t="s">
        <v>241</v>
      </c>
      <c r="I19" s="244">
        <v>2.13</v>
      </c>
      <c r="J19" s="245">
        <v>1.8677468891139024</v>
      </c>
      <c r="K19" s="248">
        <v>3.0207415371437563E-2</v>
      </c>
      <c r="M19" s="216"/>
      <c r="Y19" s="310"/>
      <c r="Z19" s="311"/>
      <c r="AA19" s="216"/>
      <c r="AB19" s="36"/>
    </row>
    <row r="20" spans="2:28" ht="23.25" customHeight="1">
      <c r="G20" s="6"/>
      <c r="H20" s="296" t="s">
        <v>242</v>
      </c>
      <c r="I20" s="244">
        <v>2.25</v>
      </c>
      <c r="J20" s="245">
        <v>2.0190927209933611</v>
      </c>
      <c r="K20" s="248">
        <v>8.1031232209017423E-2</v>
      </c>
      <c r="M20" s="216"/>
      <c r="Y20" s="310"/>
      <c r="Z20" s="311"/>
      <c r="AA20" s="216"/>
      <c r="AB20" s="36"/>
    </row>
    <row r="21" spans="2:28" ht="23.25" customHeight="1">
      <c r="G21" s="6"/>
      <c r="H21" s="296" t="s">
        <v>243</v>
      </c>
      <c r="I21" s="244">
        <v>2.17</v>
      </c>
      <c r="J21" s="245">
        <v>2.0138493225600675</v>
      </c>
      <c r="K21" s="248">
        <v>-2.5969081948420403E-3</v>
      </c>
      <c r="M21" s="216"/>
      <c r="Y21" s="310"/>
      <c r="Z21" s="311"/>
      <c r="AA21" s="216"/>
      <c r="AB21" s="36"/>
    </row>
    <row r="22" spans="2:28" ht="23.25" customHeight="1">
      <c r="G22" s="6"/>
      <c r="H22" s="296" t="s">
        <v>244</v>
      </c>
      <c r="I22" s="244">
        <v>2.25</v>
      </c>
      <c r="J22" s="245">
        <v>1.9512016032609316</v>
      </c>
      <c r="K22" s="248">
        <v>-3.1108444210461661E-2</v>
      </c>
      <c r="M22" s="216"/>
      <c r="Y22" s="310"/>
      <c r="Z22" s="311"/>
      <c r="AA22" s="216"/>
      <c r="AB22" s="36"/>
    </row>
    <row r="23" spans="2:28" ht="23.25" customHeight="1">
      <c r="G23" s="6"/>
      <c r="H23" s="296" t="s">
        <v>247</v>
      </c>
      <c r="I23" s="244">
        <v>2.27</v>
      </c>
      <c r="J23" s="245">
        <v>1.9646853613119821</v>
      </c>
      <c r="K23" s="248">
        <v>6.9104894279072848E-3</v>
      </c>
      <c r="M23" s="216"/>
      <c r="Y23" s="310"/>
      <c r="Z23" s="311"/>
      <c r="AA23" s="216"/>
      <c r="AB23" s="36"/>
    </row>
    <row r="24" spans="2:28" ht="23.25" customHeight="1">
      <c r="G24" s="6"/>
      <c r="H24" s="296" t="s">
        <v>292</v>
      </c>
      <c r="I24" s="244">
        <v>2.2599999999999998</v>
      </c>
      <c r="J24" s="245">
        <v>1.9229056726116189</v>
      </c>
      <c r="K24" s="248">
        <v>-2.1265333128182684E-2</v>
      </c>
      <c r="M24" s="216"/>
      <c r="Y24" s="310"/>
      <c r="Z24" s="311"/>
      <c r="AA24" s="216"/>
      <c r="AB24" s="36"/>
    </row>
    <row r="25" spans="2:28" ht="23.25" customHeight="1">
      <c r="G25" s="6"/>
      <c r="H25" s="249" t="s">
        <v>177</v>
      </c>
      <c r="I25" s="250">
        <v>0.12437810945273631</v>
      </c>
      <c r="J25" s="251">
        <v>0.10996337516396615</v>
      </c>
      <c r="K25" s="252">
        <v>-1.4414734288770159E-2</v>
      </c>
      <c r="M25" s="216"/>
      <c r="Y25" s="310"/>
      <c r="Z25" s="311"/>
      <c r="AA25" s="216"/>
      <c r="AB25" s="36"/>
    </row>
    <row r="26" spans="2:28" ht="23.25" customHeight="1">
      <c r="H26" s="253" t="s">
        <v>188</v>
      </c>
      <c r="I26" s="254"/>
      <c r="J26" s="255" t="s">
        <v>293</v>
      </c>
      <c r="K26" s="256"/>
      <c r="M26" s="216"/>
      <c r="X26" s="2"/>
      <c r="Y26" s="28"/>
      <c r="AB26" s="36"/>
    </row>
    <row r="27" spans="2:28" ht="9" customHeight="1">
      <c r="M27" s="216"/>
      <c r="X27" s="2"/>
      <c r="Y27" s="28"/>
      <c r="AB27" s="216"/>
    </row>
    <row r="28" spans="2:28" ht="16.5" customHeight="1">
      <c r="B28" s="49" t="s">
        <v>122</v>
      </c>
      <c r="C28" s="49"/>
      <c r="D28" s="48"/>
      <c r="E28" s="48"/>
      <c r="F28" s="48"/>
      <c r="G28" s="48"/>
      <c r="H28" s="48"/>
      <c r="I28" s="48"/>
      <c r="J28" s="48"/>
      <c r="K28" s="48"/>
      <c r="M28" s="216"/>
      <c r="X28" s="2"/>
      <c r="Y28" s="28"/>
      <c r="AB28" s="216"/>
    </row>
    <row r="29" spans="2:28" ht="27.75" customHeight="1">
      <c r="B29" s="53" t="s">
        <v>61</v>
      </c>
      <c r="C29" s="53" t="s">
        <v>97</v>
      </c>
      <c r="D29" s="53" t="s">
        <v>99</v>
      </c>
      <c r="E29" s="53" t="s">
        <v>100</v>
      </c>
      <c r="F29" s="53" t="s">
        <v>101</v>
      </c>
      <c r="G29" s="53" t="s">
        <v>102</v>
      </c>
      <c r="H29" s="53" t="s">
        <v>6</v>
      </c>
      <c r="I29" s="53" t="s">
        <v>7</v>
      </c>
      <c r="J29" s="53" t="s">
        <v>103</v>
      </c>
      <c r="K29" s="53" t="s">
        <v>69</v>
      </c>
      <c r="M29" s="216"/>
      <c r="X29" s="2"/>
      <c r="Y29" s="28"/>
      <c r="AB29" s="216"/>
    </row>
    <row r="30" spans="2:28" ht="23.25" customHeight="1">
      <c r="B30" s="72" t="s">
        <v>178</v>
      </c>
      <c r="C30" s="73">
        <v>2</v>
      </c>
      <c r="D30" s="74">
        <v>2.6148409044637833E-2</v>
      </c>
      <c r="E30" s="74">
        <v>0.37224024535669703</v>
      </c>
      <c r="F30" s="74">
        <v>0.19216790407386439</v>
      </c>
      <c r="G30" s="75">
        <v>12.827326666230176</v>
      </c>
      <c r="H30" s="76">
        <v>0.59498738809134477</v>
      </c>
      <c r="I30" s="76">
        <v>18.345349689733201</v>
      </c>
      <c r="J30" s="77">
        <v>2.2594863224926089</v>
      </c>
      <c r="K30" s="78" t="s">
        <v>68</v>
      </c>
      <c r="M30" s="216"/>
      <c r="N30" s="330" t="s">
        <v>113</v>
      </c>
      <c r="Y30" s="28"/>
    </row>
    <row r="31" spans="2:28" ht="22.5" customHeight="1">
      <c r="B31" s="217" t="s">
        <v>113</v>
      </c>
      <c r="C31" s="65">
        <v>2</v>
      </c>
      <c r="D31" s="66">
        <v>3.7074408143532002E-2</v>
      </c>
      <c r="E31" s="66">
        <v>0.40244590402330349</v>
      </c>
      <c r="F31" s="66">
        <v>0.15911944604836692</v>
      </c>
      <c r="G31" s="67">
        <v>13.64535714285714</v>
      </c>
      <c r="H31" s="68">
        <v>0.41048732428286289</v>
      </c>
      <c r="I31" s="68">
        <v>12.136674484461789</v>
      </c>
      <c r="J31" s="69">
        <v>1.9229056726116189</v>
      </c>
      <c r="K31" s="70" t="s">
        <v>68</v>
      </c>
      <c r="M31" s="216"/>
      <c r="N31" s="36" t="s">
        <v>68</v>
      </c>
      <c r="O31" s="36">
        <v>17</v>
      </c>
      <c r="Y31" s="28"/>
    </row>
    <row r="32" spans="2:28" ht="22.5" customHeight="1">
      <c r="B32" s="50" t="s">
        <v>219</v>
      </c>
      <c r="C32" s="50"/>
      <c r="D32" s="63">
        <v>0.417845654786968</v>
      </c>
      <c r="E32" s="63">
        <v>8.1145601646759324E-2</v>
      </c>
      <c r="F32" s="63">
        <v>-0.17197699160414681</v>
      </c>
      <c r="G32" s="63">
        <v>6.3772483379607836E-2</v>
      </c>
      <c r="H32" s="63">
        <v>-0.31009071368779451</v>
      </c>
      <c r="I32" s="63">
        <v>-0.33843318935185174</v>
      </c>
      <c r="J32" s="63">
        <v>-0.14896334911630826</v>
      </c>
      <c r="K32" s="64" t="s">
        <v>293</v>
      </c>
      <c r="M32" s="2"/>
      <c r="N32" s="331">
        <v>0</v>
      </c>
      <c r="O32" s="36">
        <v>0</v>
      </c>
      <c r="X32" s="2"/>
      <c r="Y32" s="28"/>
    </row>
    <row r="33" spans="2:28" ht="22.5" customHeight="1">
      <c r="M33" s="2"/>
      <c r="N33" s="331">
        <v>0.16666666666666666</v>
      </c>
      <c r="O33" s="36">
        <v>3</v>
      </c>
      <c r="X33" s="2"/>
      <c r="Y33" s="28"/>
    </row>
    <row r="34" spans="2:28" ht="17.25" customHeight="1">
      <c r="B34" s="49" t="s">
        <v>123</v>
      </c>
      <c r="C34" s="49"/>
      <c r="D34" s="48"/>
      <c r="E34" s="48"/>
      <c r="F34" s="48"/>
      <c r="G34" s="48"/>
      <c r="H34" s="48"/>
      <c r="I34" s="48"/>
      <c r="J34" s="48"/>
      <c r="K34" s="48"/>
      <c r="M34" s="2"/>
      <c r="N34" s="331">
        <v>0.27777777777777779</v>
      </c>
      <c r="O34" s="36">
        <v>5</v>
      </c>
      <c r="X34" s="2"/>
      <c r="Y34" s="28"/>
    </row>
    <row r="35" spans="2:28" ht="22.5" customHeight="1">
      <c r="B35" s="57"/>
      <c r="C35" s="57"/>
      <c r="M35" s="2"/>
      <c r="N35" s="331">
        <v>0.22222222222222221</v>
      </c>
      <c r="O35" s="36">
        <v>3</v>
      </c>
      <c r="X35" s="2"/>
      <c r="Y35" s="28"/>
    </row>
    <row r="36" spans="2:28" ht="22.5" customHeight="1" thickBot="1">
      <c r="H36" s="188" t="s">
        <v>88</v>
      </c>
      <c r="I36" s="189" t="s">
        <v>89</v>
      </c>
      <c r="J36" s="190" t="str">
        <f>J10</f>
        <v>시영운수</v>
      </c>
      <c r="K36" s="191" t="s">
        <v>112</v>
      </c>
      <c r="M36" s="2"/>
      <c r="N36" s="331">
        <v>0.22222222222222221</v>
      </c>
      <c r="O36" s="36">
        <v>4</v>
      </c>
      <c r="X36" s="2"/>
      <c r="Y36" s="28"/>
    </row>
    <row r="37" spans="2:28" ht="22.5" customHeight="1" thickTop="1">
      <c r="H37" s="196" t="s">
        <v>106</v>
      </c>
      <c r="I37" s="197" t="s">
        <v>68</v>
      </c>
      <c r="J37" s="198" t="s">
        <v>68</v>
      </c>
      <c r="K37" s="199"/>
      <c r="M37" s="2"/>
      <c r="N37" s="331">
        <v>0.1111111111111111</v>
      </c>
      <c r="O37" s="36">
        <v>2</v>
      </c>
      <c r="X37" s="2"/>
      <c r="Z37" s="309"/>
      <c r="AA37" s="36"/>
      <c r="AB37" s="36"/>
    </row>
    <row r="38" spans="2:28" ht="21" customHeight="1">
      <c r="H38" s="192" t="s">
        <v>91</v>
      </c>
      <c r="I38" s="193">
        <v>0.11328494793310193</v>
      </c>
      <c r="J38" s="194" t="s">
        <v>179</v>
      </c>
      <c r="K38" s="195">
        <v>-0.11328494793310193</v>
      </c>
      <c r="M38" s="2"/>
      <c r="X38" s="2"/>
      <c r="Z38" s="309"/>
      <c r="AA38" s="36"/>
      <c r="AB38" s="36"/>
    </row>
    <row r="39" spans="2:28" ht="21" customHeight="1">
      <c r="H39" s="176" t="s">
        <v>92</v>
      </c>
      <c r="I39" s="168">
        <v>0.11076049226885452</v>
      </c>
      <c r="J39" s="177" t="s">
        <v>294</v>
      </c>
      <c r="K39" s="178">
        <v>5.5906174397812133E-2</v>
      </c>
      <c r="L39" s="4"/>
      <c r="M39" s="2"/>
      <c r="X39" s="2"/>
      <c r="Z39" s="309"/>
      <c r="AA39" s="36"/>
      <c r="AB39" s="36"/>
    </row>
    <row r="40" spans="2:28" ht="21" customHeight="1">
      <c r="H40" s="175" t="s">
        <v>93</v>
      </c>
      <c r="I40" s="168">
        <v>0.16503628905017356</v>
      </c>
      <c r="J40" s="177" t="s">
        <v>295</v>
      </c>
      <c r="K40" s="178">
        <v>0.11274148872760423</v>
      </c>
      <c r="L40" s="4"/>
      <c r="M40" s="2"/>
      <c r="X40" s="2"/>
      <c r="Z40" s="309"/>
      <c r="AA40" s="36"/>
      <c r="AB40" s="36"/>
    </row>
    <row r="41" spans="2:28" ht="21" customHeight="1">
      <c r="H41" s="175" t="s">
        <v>96</v>
      </c>
      <c r="I41" s="168">
        <v>0.22278321236983276</v>
      </c>
      <c r="J41" s="177" t="s">
        <v>296</v>
      </c>
      <c r="K41" s="178">
        <v>-5.6099014761054611E-4</v>
      </c>
      <c r="L41" s="4"/>
      <c r="M41" s="2"/>
      <c r="X41" s="2"/>
      <c r="Z41" s="309"/>
      <c r="AA41" s="36"/>
      <c r="AB41" s="36"/>
    </row>
    <row r="42" spans="2:28" ht="21" customHeight="1">
      <c r="H42" s="179" t="s">
        <v>94</v>
      </c>
      <c r="I42" s="168">
        <v>0.21931208583149259</v>
      </c>
      <c r="J42" s="177" t="s">
        <v>297</v>
      </c>
      <c r="K42" s="178">
        <v>2.9101363907296229E-3</v>
      </c>
      <c r="L42" s="4"/>
      <c r="M42" s="2"/>
      <c r="X42" s="2"/>
      <c r="Z42" s="309"/>
      <c r="AA42" s="36"/>
      <c r="AB42" s="36"/>
    </row>
    <row r="43" spans="2:28" ht="21" customHeight="1">
      <c r="H43" s="180" t="s">
        <v>95</v>
      </c>
      <c r="I43" s="181">
        <v>0.16882297254654466</v>
      </c>
      <c r="J43" s="182" t="s">
        <v>298</v>
      </c>
      <c r="K43" s="183">
        <v>-5.7711861435433554E-2</v>
      </c>
      <c r="L43" s="4"/>
      <c r="M43" s="2"/>
      <c r="X43" s="2"/>
      <c r="Z43" s="309"/>
      <c r="AA43" s="36"/>
      <c r="AB43" s="36"/>
    </row>
    <row r="44" spans="2:28" ht="22.5" customHeight="1">
      <c r="L44" s="4"/>
      <c r="M44" s="2"/>
      <c r="X44" s="2"/>
      <c r="Z44" s="309"/>
      <c r="AA44" s="36"/>
      <c r="AB44" s="36"/>
    </row>
    <row r="45" spans="2:28" ht="18" customHeight="1">
      <c r="B45" s="49" t="s">
        <v>124</v>
      </c>
      <c r="C45" s="49"/>
      <c r="D45" s="48"/>
      <c r="E45" s="48"/>
      <c r="F45" s="48"/>
      <c r="G45" s="48"/>
      <c r="H45" s="48"/>
      <c r="I45" s="48"/>
      <c r="J45" s="48"/>
      <c r="K45" s="48"/>
      <c r="L45" s="4"/>
      <c r="M45" s="2"/>
      <c r="X45" s="2"/>
      <c r="Z45" s="309"/>
      <c r="AA45" s="36"/>
      <c r="AB45" s="36"/>
    </row>
    <row r="46" spans="2:28" ht="30.75" customHeight="1">
      <c r="B46" s="53" t="s">
        <v>61</v>
      </c>
      <c r="C46" s="53" t="s">
        <v>98</v>
      </c>
      <c r="D46" s="53" t="s">
        <v>99</v>
      </c>
      <c r="E46" s="53" t="s">
        <v>100</v>
      </c>
      <c r="F46" s="53" t="s">
        <v>101</v>
      </c>
      <c r="G46" s="53" t="s">
        <v>102</v>
      </c>
      <c r="H46" s="53" t="s">
        <v>6</v>
      </c>
      <c r="I46" s="53" t="s">
        <v>7</v>
      </c>
      <c r="J46" s="53" t="s">
        <v>103</v>
      </c>
      <c r="K46" s="53" t="s">
        <v>69</v>
      </c>
      <c r="L46" s="4"/>
      <c r="M46" s="2"/>
      <c r="N46" s="36" t="s">
        <v>117</v>
      </c>
      <c r="X46" s="2"/>
      <c r="Z46" s="309"/>
      <c r="AA46" s="36"/>
      <c r="AB46" s="36"/>
    </row>
    <row r="47" spans="2:28" ht="22.5" customHeight="1">
      <c r="B47" s="297" t="s">
        <v>113</v>
      </c>
      <c r="C47" s="298">
        <v>2401</v>
      </c>
      <c r="D47" s="299">
        <v>5.5107810323247616E-2</v>
      </c>
      <c r="E47" s="299">
        <v>0.46960841926835983</v>
      </c>
      <c r="F47" s="299">
        <v>0.159924813681768</v>
      </c>
      <c r="G47" s="300">
        <v>15.969239999999999</v>
      </c>
      <c r="H47" s="301">
        <v>1.670121669347967</v>
      </c>
      <c r="I47" s="301">
        <v>17.021131944484438</v>
      </c>
      <c r="J47" s="302">
        <v>1.7587484933951758</v>
      </c>
      <c r="K47" s="79" t="s">
        <v>73</v>
      </c>
      <c r="L47" s="4"/>
      <c r="M47" s="2"/>
      <c r="N47" s="36">
        <v>1</v>
      </c>
      <c r="X47" s="2"/>
      <c r="Z47" s="309"/>
      <c r="AA47" s="36"/>
      <c r="AB47" s="36"/>
    </row>
    <row r="48" spans="2:28" ht="22.5" customHeight="1">
      <c r="B48" s="303" t="s">
        <v>113</v>
      </c>
      <c r="C48" s="304">
        <v>2402</v>
      </c>
      <c r="D48" s="305">
        <v>7.8845066294347843E-2</v>
      </c>
      <c r="E48" s="305">
        <v>0.35580211838304682</v>
      </c>
      <c r="F48" s="305">
        <v>0.14511159813530555</v>
      </c>
      <c r="G48" s="306">
        <v>13.158655172413791</v>
      </c>
      <c r="H48" s="307">
        <v>0.87330145621412247</v>
      </c>
      <c r="I48" s="307">
        <v>6.8176699119585571</v>
      </c>
      <c r="J48" s="308">
        <v>1.9789438797268322</v>
      </c>
      <c r="K48" s="70" t="s">
        <v>160</v>
      </c>
      <c r="M48" s="2"/>
      <c r="N48" s="36">
        <v>4</v>
      </c>
      <c r="X48" s="2"/>
      <c r="Z48" s="309"/>
      <c r="AA48" s="36"/>
      <c r="AB48" s="36"/>
    </row>
    <row r="49" spans="2:28" ht="22.5" customHeight="1">
      <c r="B49" s="303" t="s">
        <v>113</v>
      </c>
      <c r="C49" s="304">
        <v>2403</v>
      </c>
      <c r="D49" s="305">
        <v>2.7196944261343652E-2</v>
      </c>
      <c r="E49" s="305">
        <v>0.3487320965097977</v>
      </c>
      <c r="F49" s="305">
        <v>0.15626423164611455</v>
      </c>
      <c r="G49" s="306">
        <v>12.089566666666672</v>
      </c>
      <c r="H49" s="307">
        <v>1.0802419509912802</v>
      </c>
      <c r="I49" s="307">
        <v>7.2877777849336951</v>
      </c>
      <c r="J49" s="308">
        <v>2.061958279251797</v>
      </c>
      <c r="K49" s="70" t="s">
        <v>67</v>
      </c>
      <c r="M49" s="2"/>
      <c r="N49" s="36">
        <v>4</v>
      </c>
      <c r="X49" s="2"/>
      <c r="Z49" s="309"/>
      <c r="AA49" s="36"/>
      <c r="AB49" s="36"/>
    </row>
    <row r="50" spans="2:28" ht="22.5" customHeight="1">
      <c r="B50" s="303" t="s">
        <v>113</v>
      </c>
      <c r="C50" s="304">
        <v>2404</v>
      </c>
      <c r="D50" s="305">
        <v>2.7122684522449654E-2</v>
      </c>
      <c r="E50" s="305">
        <v>0.34396949467456361</v>
      </c>
      <c r="F50" s="305">
        <v>0.16240018390350022</v>
      </c>
      <c r="G50" s="306">
        <v>12.022333333333334</v>
      </c>
      <c r="H50" s="307">
        <v>1.6164997639215413</v>
      </c>
      <c r="I50" s="307">
        <v>8.7387329690062412</v>
      </c>
      <c r="J50" s="308">
        <v>2.0474555376977013</v>
      </c>
      <c r="K50" s="70" t="s">
        <v>67</v>
      </c>
      <c r="M50" s="2"/>
      <c r="N50" s="36">
        <v>4</v>
      </c>
      <c r="X50" s="2"/>
      <c r="Z50" s="309"/>
      <c r="AA50" s="36"/>
      <c r="AB50" s="36"/>
    </row>
    <row r="51" spans="2:28" ht="22.5" customHeight="1">
      <c r="B51" s="303" t="s">
        <v>113</v>
      </c>
      <c r="C51" s="304">
        <v>2405</v>
      </c>
      <c r="D51" s="305">
        <v>2.874155489391049E-2</v>
      </c>
      <c r="E51" s="305">
        <v>0.33988128247114791</v>
      </c>
      <c r="F51" s="305">
        <v>0.16409424475924908</v>
      </c>
      <c r="G51" s="306">
        <v>12.166695652173914</v>
      </c>
      <c r="H51" s="307">
        <v>2.8265867088806242</v>
      </c>
      <c r="I51" s="307">
        <v>11.082840320028188</v>
      </c>
      <c r="J51" s="308">
        <v>2.0263141019077615</v>
      </c>
      <c r="K51" s="70" t="s">
        <v>67</v>
      </c>
      <c r="M51" s="2"/>
      <c r="N51" s="36">
        <v>4</v>
      </c>
      <c r="X51" s="2"/>
      <c r="Z51" s="309"/>
      <c r="AA51" s="36"/>
      <c r="AB51" s="36"/>
    </row>
    <row r="52" spans="2:28" ht="22.5" customHeight="1">
      <c r="B52" s="303" t="s">
        <v>113</v>
      </c>
      <c r="C52" s="304">
        <v>2406</v>
      </c>
      <c r="D52" s="305">
        <v>3.220010678286752E-2</v>
      </c>
      <c r="E52" s="305">
        <v>0.33628914366383311</v>
      </c>
      <c r="F52" s="305">
        <v>0.14934453720237295</v>
      </c>
      <c r="G52" s="306">
        <v>13.645409090909089</v>
      </c>
      <c r="H52" s="307">
        <v>1.1656575398305371</v>
      </c>
      <c r="I52" s="307">
        <v>8.3331709885688348</v>
      </c>
      <c r="J52" s="308">
        <v>1.9452164855250773</v>
      </c>
      <c r="K52" s="70" t="s">
        <v>68</v>
      </c>
      <c r="M52" s="2"/>
      <c r="N52" s="36">
        <v>3</v>
      </c>
      <c r="X52" s="2"/>
      <c r="Z52" s="309"/>
      <c r="AA52" s="36"/>
      <c r="AB52" s="36"/>
    </row>
    <row r="53" spans="2:28" ht="22.5" customHeight="1">
      <c r="B53" s="303" t="s">
        <v>113</v>
      </c>
      <c r="C53" s="304">
        <v>2407</v>
      </c>
      <c r="D53" s="305">
        <v>3.6532720111075612E-2</v>
      </c>
      <c r="E53" s="305">
        <v>0.33554869727796721</v>
      </c>
      <c r="F53" s="305">
        <v>0.1479628810196752</v>
      </c>
      <c r="G53" s="306">
        <v>14.380142857142854</v>
      </c>
      <c r="H53" s="307">
        <v>2.0353759499210566</v>
      </c>
      <c r="I53" s="307">
        <v>8.1949745556501696</v>
      </c>
      <c r="J53" s="308">
        <v>1.8728999922343796</v>
      </c>
      <c r="K53" s="70" t="s">
        <v>68</v>
      </c>
      <c r="M53" s="2"/>
      <c r="N53" s="36">
        <v>3</v>
      </c>
      <c r="X53" s="2"/>
      <c r="Z53" s="309"/>
      <c r="AA53" s="36"/>
      <c r="AB53" s="36"/>
    </row>
    <row r="54" spans="2:28" ht="22.5" customHeight="1">
      <c r="B54" s="303" t="s">
        <v>113</v>
      </c>
      <c r="C54" s="304">
        <v>2408</v>
      </c>
      <c r="D54" s="305">
        <v>3.6578777457678555E-2</v>
      </c>
      <c r="E54" s="305">
        <v>0.36508481687190281</v>
      </c>
      <c r="F54" s="305">
        <v>0.14855941329979422</v>
      </c>
      <c r="G54" s="306">
        <v>16.159266666666667</v>
      </c>
      <c r="H54" s="307">
        <v>0.95106764528186949</v>
      </c>
      <c r="I54" s="307">
        <v>11.011964147359061</v>
      </c>
      <c r="J54" s="308">
        <v>1.8129814067009924</v>
      </c>
      <c r="K54" s="70" t="s">
        <v>66</v>
      </c>
      <c r="M54" s="2"/>
      <c r="N54" s="36">
        <v>2</v>
      </c>
      <c r="X54" s="2"/>
      <c r="Z54" s="309"/>
      <c r="AA54" s="36"/>
      <c r="AB54" s="36"/>
    </row>
    <row r="55" spans="2:28" ht="22.5" customHeight="1">
      <c r="B55" s="303" t="s">
        <v>113</v>
      </c>
      <c r="C55" s="304">
        <v>2409</v>
      </c>
      <c r="D55" s="305">
        <v>3.9893760287034681E-2</v>
      </c>
      <c r="E55" s="305">
        <v>0.36963990526550244</v>
      </c>
      <c r="F55" s="305">
        <v>0.14939688746043919</v>
      </c>
      <c r="G55" s="306">
        <v>15.47875</v>
      </c>
      <c r="H55" s="307">
        <v>0.91051247842783511</v>
      </c>
      <c r="I55" s="307">
        <v>14.937260712768111</v>
      </c>
      <c r="J55" s="308">
        <v>1.8677468891139024</v>
      </c>
      <c r="K55" s="70" t="s">
        <v>68</v>
      </c>
      <c r="M55" s="2"/>
      <c r="N55" s="36">
        <v>3</v>
      </c>
      <c r="X55" s="2"/>
      <c r="Z55" s="309"/>
      <c r="AA55" s="36"/>
      <c r="AB55" s="36"/>
    </row>
    <row r="56" spans="2:28" ht="22.5" customHeight="1">
      <c r="B56" s="303" t="s">
        <v>113</v>
      </c>
      <c r="C56" s="304">
        <v>2410</v>
      </c>
      <c r="D56" s="305">
        <v>4.050336499317711E-2</v>
      </c>
      <c r="E56" s="305">
        <v>0.37177616444680783</v>
      </c>
      <c r="F56" s="305">
        <v>0.16637189371827119</v>
      </c>
      <c r="G56" s="306">
        <v>13.650714285714285</v>
      </c>
      <c r="H56" s="307">
        <v>0.84587241522918888</v>
      </c>
      <c r="I56" s="307">
        <v>15.950979621319904</v>
      </c>
      <c r="J56" s="308">
        <v>2.0190927209933611</v>
      </c>
      <c r="K56" s="70" t="s">
        <v>68</v>
      </c>
      <c r="M56" s="2"/>
      <c r="N56" s="36">
        <v>3</v>
      </c>
      <c r="X56" s="2"/>
      <c r="Z56" s="309"/>
      <c r="AA56" s="36"/>
      <c r="AB56" s="36"/>
    </row>
    <row r="57" spans="2:28" ht="22.5" customHeight="1">
      <c r="B57" s="303" t="s">
        <v>113</v>
      </c>
      <c r="C57" s="304">
        <v>2411</v>
      </c>
      <c r="D57" s="305">
        <v>4.1707336090777661E-2</v>
      </c>
      <c r="E57" s="305">
        <v>0.37635392807348067</v>
      </c>
      <c r="F57" s="305">
        <v>0.15056540164940171</v>
      </c>
      <c r="G57" s="306">
        <v>13.275866666666667</v>
      </c>
      <c r="H57" s="307">
        <v>1.0980882268056991</v>
      </c>
      <c r="I57" s="307">
        <v>17.540765849061472</v>
      </c>
      <c r="J57" s="308">
        <v>2.0138493225600675</v>
      </c>
      <c r="K57" s="70" t="s">
        <v>68</v>
      </c>
      <c r="M57" s="2"/>
      <c r="N57" s="36">
        <v>3</v>
      </c>
      <c r="X57" s="2"/>
      <c r="Z57" s="309"/>
      <c r="AA57" s="36"/>
      <c r="AB57" s="36"/>
    </row>
    <row r="58" spans="2:28" ht="22.5" customHeight="1">
      <c r="B58" s="303" t="s">
        <v>113</v>
      </c>
      <c r="C58" s="304">
        <v>2412</v>
      </c>
      <c r="D58" s="305">
        <v>4.1363027216953771E-2</v>
      </c>
      <c r="E58" s="305">
        <v>0.40002041617471995</v>
      </c>
      <c r="F58" s="305">
        <v>0.15820033415681073</v>
      </c>
      <c r="G58" s="306">
        <v>13.6166</v>
      </c>
      <c r="H58" s="307">
        <v>0.94714495980143876</v>
      </c>
      <c r="I58" s="307">
        <v>15.084244192732699</v>
      </c>
      <c r="J58" s="308">
        <v>1.9512016032609316</v>
      </c>
      <c r="K58" s="70" t="s">
        <v>68</v>
      </c>
      <c r="M58" s="2"/>
      <c r="N58" s="36">
        <v>3</v>
      </c>
      <c r="X58" s="2"/>
      <c r="Z58" s="309"/>
      <c r="AA58" s="36"/>
      <c r="AB58" s="36"/>
    </row>
    <row r="59" spans="2:28" ht="22.5" customHeight="1">
      <c r="B59" s="303" t="s">
        <v>113</v>
      </c>
      <c r="C59" s="304">
        <v>2501</v>
      </c>
      <c r="D59" s="305">
        <v>3.9667806066315515E-2</v>
      </c>
      <c r="E59" s="305">
        <v>0.39324515855930703</v>
      </c>
      <c r="F59" s="305">
        <v>0.16061968665498874</v>
      </c>
      <c r="G59" s="306">
        <v>13.654105263157895</v>
      </c>
      <c r="H59" s="307">
        <v>0.38697853109179015</v>
      </c>
      <c r="I59" s="307">
        <v>11.789867259756887</v>
      </c>
      <c r="J59" s="308">
        <v>1.9646853613119821</v>
      </c>
      <c r="K59" s="70" t="s">
        <v>68</v>
      </c>
      <c r="M59" s="2"/>
      <c r="N59" s="36">
        <v>3</v>
      </c>
      <c r="X59" s="2"/>
      <c r="Z59" s="309"/>
      <c r="AA59" s="36"/>
      <c r="AB59" s="36"/>
    </row>
    <row r="60" spans="2:28" ht="22.5" customHeight="1">
      <c r="B60" s="303" t="s">
        <v>113</v>
      </c>
      <c r="C60" s="304">
        <v>2502</v>
      </c>
      <c r="D60" s="305">
        <v>3.7074408143532002E-2</v>
      </c>
      <c r="E60" s="305">
        <v>0.40244590402330349</v>
      </c>
      <c r="F60" s="305">
        <v>0.15911944604836692</v>
      </c>
      <c r="G60" s="306">
        <v>13.64535714285714</v>
      </c>
      <c r="H60" s="307">
        <v>0.41048732428286289</v>
      </c>
      <c r="I60" s="307">
        <v>12.136674484461789</v>
      </c>
      <c r="J60" s="308">
        <v>1.9229056726116189</v>
      </c>
      <c r="K60" s="70" t="s">
        <v>68</v>
      </c>
      <c r="M60" s="2"/>
      <c r="N60" s="36">
        <v>3</v>
      </c>
      <c r="X60" s="2"/>
      <c r="Z60" s="309"/>
      <c r="AA60" s="36"/>
      <c r="AB60" s="36"/>
    </row>
    <row r="61" spans="2:28" ht="25.5" customHeight="1">
      <c r="B61" s="50" t="s">
        <v>104</v>
      </c>
      <c r="C61" s="50"/>
      <c r="D61" s="63" cm="1">
        <f t="array" aca="1" ref="D61" ca="1">(INDIRECT(ADDRESS(ROW()-1,COLUMN()))/INDIRECT(ADDRESS(ROW()-2,COLUMN())))-1</f>
        <v>-6.5377901627529988E-2</v>
      </c>
      <c r="E61" s="63" cm="1">
        <f t="array" aca="1" ref="E61" ca="1">(INDIRECT(ADDRESS(ROW()-1,COLUMN()))/INDIRECT(ADDRESS(ROW()-2,COLUMN())))-1</f>
        <v>2.3396970728652544E-2</v>
      </c>
      <c r="F61" s="63" cm="1">
        <f t="array" aca="1" ref="F61" ca="1">(INDIRECT(ADDRESS(ROW()-1,COLUMN()))/INDIRECT(ADDRESS(ROW()-2,COLUMN())))-1</f>
        <v>-9.3403283113379088E-3</v>
      </c>
      <c r="G61" s="63" cm="1">
        <f t="array" aca="1" ref="G61" ca="1">(INDIRECT(ADDRESS(ROW()-1,COLUMN()))/INDIRECT(ADDRESS(ROW()-2,COLUMN())))-1</f>
        <v>-6.4069524382237564E-4</v>
      </c>
      <c r="H61" s="63" cm="1">
        <f t="array" aca="1" ref="H61" ca="1">(INDIRECT(ADDRESS(ROW()-1,COLUMN()))/INDIRECT(ADDRESS(ROW()-2,COLUMN())))-1</f>
        <v>6.0749605733286804E-2</v>
      </c>
      <c r="I61" s="63" cm="1">
        <f t="array" aca="1" ref="I61" ca="1">(INDIRECT(ADDRESS(ROW()-1,COLUMN()))/INDIRECT(ADDRESS(ROW()-2,COLUMN())))-1</f>
        <v>2.941570223514578E-2</v>
      </c>
      <c r="J61" s="63" cm="1">
        <f t="array" aca="1" ref="J61" ca="1">(INDIRECT(ADDRESS(ROW()-1,COLUMN()))/INDIRECT(ADDRESS(ROW()-2,COLUMN())))-1</f>
        <v>-2.1265333128182684E-2</v>
      </c>
      <c r="K61" s="71" t="str" cm="1">
        <f t="array" aca="1" ref="K61" ca="1">_xlfn.IFS(N61=0,"등급유지",N61&gt;0,N61&amp;"등급 상승",N61&lt;0,N61&amp;"등급 하락")</f>
        <v>등급유지</v>
      </c>
      <c r="M61" s="332"/>
      <c r="N61" s="36" cm="1">
        <f t="array" aca="1" ref="N61" ca="1">(INDIRECT(ADDRESS(ROW()-1,COLUMN()))-INDIRECT(ADDRESS(ROW()-2,COLUMN())))</f>
        <v>0</v>
      </c>
      <c r="O61" s="36" t="s">
        <v>118</v>
      </c>
      <c r="X61" s="333"/>
      <c r="Z61" s="312"/>
      <c r="AA61" s="36"/>
      <c r="AB61" s="36"/>
    </row>
    <row r="62" spans="2:28" ht="25.5" customHeight="1">
      <c r="B62" s="45"/>
      <c r="C62" s="45"/>
      <c r="D62" s="46"/>
      <c r="E62" s="46"/>
      <c r="F62" s="46"/>
      <c r="G62" s="46"/>
      <c r="H62" s="46"/>
      <c r="I62" s="46"/>
      <c r="J62" s="46"/>
      <c r="K62" s="46"/>
      <c r="M62" s="332"/>
      <c r="X62" s="333"/>
      <c r="Z62" s="312"/>
      <c r="AA62" s="36"/>
      <c r="AB62" s="36"/>
    </row>
    <row r="63" spans="2:28" ht="18" customHeight="1">
      <c r="B63" s="49" t="s">
        <v>125</v>
      </c>
      <c r="C63" s="49"/>
      <c r="D63" s="48"/>
      <c r="E63" s="48"/>
      <c r="F63" s="48"/>
      <c r="G63" s="48"/>
      <c r="H63" s="48"/>
      <c r="I63" s="48"/>
      <c r="J63" s="48"/>
      <c r="K63" s="48"/>
      <c r="M63" s="332"/>
      <c r="X63" s="333"/>
      <c r="Z63" s="312"/>
      <c r="AA63" s="36"/>
      <c r="AB63" s="36"/>
    </row>
    <row r="64" spans="2:28" ht="21" customHeight="1">
      <c r="B64" s="45"/>
      <c r="C64" s="45"/>
      <c r="D64" s="46"/>
      <c r="E64" s="46"/>
      <c r="F64" s="46"/>
      <c r="G64" s="46"/>
      <c r="H64" s="46"/>
      <c r="I64" s="46"/>
      <c r="J64" s="46"/>
      <c r="K64" s="46"/>
      <c r="M64" s="332"/>
      <c r="X64" s="333"/>
      <c r="Z64" s="312"/>
      <c r="AA64" s="36"/>
      <c r="AB64" s="36"/>
    </row>
    <row r="65" spans="2:27" ht="25.5" customHeight="1">
      <c r="B65" s="45"/>
      <c r="C65" s="45"/>
      <c r="D65" s="46"/>
      <c r="E65" s="46"/>
      <c r="F65" s="46"/>
      <c r="G65" s="46"/>
      <c r="H65" s="46"/>
      <c r="I65" s="46"/>
      <c r="J65" s="46"/>
      <c r="K65" s="46"/>
      <c r="M65" s="332"/>
      <c r="N65" s="333"/>
      <c r="P65" s="334"/>
      <c r="AA65" s="37"/>
    </row>
    <row r="66" spans="2:27" ht="25.5" customHeight="1">
      <c r="B66" s="45"/>
      <c r="C66" s="45"/>
      <c r="D66" s="46"/>
      <c r="M66" s="332"/>
      <c r="N66" s="333"/>
      <c r="P66" s="334"/>
      <c r="AA66" s="37"/>
    </row>
    <row r="67" spans="2:27" ht="25.5" customHeight="1">
      <c r="B67" s="45"/>
      <c r="C67" s="45"/>
      <c r="D67" s="46"/>
      <c r="M67" s="332"/>
      <c r="N67" s="333"/>
      <c r="P67" s="334"/>
      <c r="AA67" s="37"/>
    </row>
    <row r="68" spans="2:27" ht="25.5" customHeight="1">
      <c r="B68" s="45"/>
      <c r="C68" s="45"/>
      <c r="D68" s="46"/>
      <c r="M68" s="332"/>
      <c r="N68" s="333"/>
      <c r="P68" s="334"/>
      <c r="AA68" s="37"/>
    </row>
    <row r="69" spans="2:27" ht="25.5" customHeight="1">
      <c r="B69" s="45"/>
      <c r="C69" s="45"/>
      <c r="D69" s="46"/>
      <c r="M69" s="332"/>
      <c r="N69" s="333"/>
      <c r="P69" s="334"/>
      <c r="AA69" s="37"/>
    </row>
    <row r="70" spans="2:27" ht="25.5" customHeight="1">
      <c r="B70" s="45"/>
      <c r="C70" s="45"/>
      <c r="D70" s="46"/>
      <c r="M70" s="332"/>
      <c r="N70" s="333"/>
      <c r="P70" s="334"/>
      <c r="AA70" s="37"/>
    </row>
    <row r="71" spans="2:27" ht="25.5" customHeight="1">
      <c r="B71" s="45"/>
      <c r="C71" s="45"/>
      <c r="D71" s="46"/>
      <c r="M71" s="332"/>
      <c r="N71" s="333"/>
      <c r="P71" s="334"/>
      <c r="AA71" s="37"/>
    </row>
    <row r="72" spans="2:27" ht="25.5" customHeight="1">
      <c r="B72" s="45"/>
      <c r="C72" s="45"/>
      <c r="D72" s="46"/>
      <c r="E72" s="46"/>
      <c r="F72" s="46"/>
      <c r="G72" s="46"/>
      <c r="H72" s="46"/>
      <c r="I72" s="46"/>
      <c r="J72" s="46"/>
      <c r="K72" s="46"/>
      <c r="M72" s="332"/>
      <c r="N72" s="333"/>
      <c r="P72" s="334"/>
      <c r="AA72" s="37"/>
    </row>
    <row r="73" spans="2:27" ht="25.5" customHeight="1">
      <c r="B73" s="45"/>
      <c r="C73" s="45"/>
      <c r="D73" s="46"/>
      <c r="E73" s="46"/>
      <c r="F73" s="46"/>
      <c r="G73" s="46"/>
      <c r="H73" s="46"/>
      <c r="I73" s="46"/>
      <c r="J73" s="46"/>
      <c r="K73" s="46"/>
      <c r="M73" s="332"/>
      <c r="N73" s="333"/>
      <c r="P73" s="334"/>
      <c r="AA73" s="37"/>
    </row>
    <row r="74" spans="2:27" ht="25.5" customHeight="1" thickBot="1">
      <c r="B74" s="200" t="s">
        <v>88</v>
      </c>
      <c r="C74" s="201" t="s">
        <v>116</v>
      </c>
      <c r="D74" s="201" t="s">
        <v>114</v>
      </c>
      <c r="E74" s="201" t="s">
        <v>115</v>
      </c>
      <c r="F74" s="201" t="s">
        <v>153</v>
      </c>
      <c r="G74" s="201" t="s">
        <v>153</v>
      </c>
      <c r="H74" s="201" t="s">
        <v>153</v>
      </c>
      <c r="I74" s="201" t="s">
        <v>153</v>
      </c>
      <c r="J74" s="201" t="s">
        <v>153</v>
      </c>
      <c r="K74" s="202" t="s">
        <v>153</v>
      </c>
      <c r="M74" s="335">
        <v>1</v>
      </c>
      <c r="N74" s="336">
        <v>2</v>
      </c>
      <c r="O74" s="336">
        <v>3</v>
      </c>
      <c r="P74" s="335"/>
      <c r="Q74" s="336"/>
      <c r="R74" s="336"/>
      <c r="S74" s="335"/>
      <c r="T74" s="336"/>
      <c r="U74" s="337"/>
      <c r="AA74" s="37"/>
    </row>
    <row r="75" spans="2:27" ht="25.5" customHeight="1" thickTop="1">
      <c r="B75" s="205" t="s">
        <v>106</v>
      </c>
      <c r="C75" s="206" t="s">
        <v>67</v>
      </c>
      <c r="D75" s="207" t="s">
        <v>68</v>
      </c>
      <c r="E75" s="207" t="s">
        <v>66</v>
      </c>
      <c r="F75" s="207" t="s">
        <v>153</v>
      </c>
      <c r="G75" s="207" t="s">
        <v>153</v>
      </c>
      <c r="H75" s="207" t="s">
        <v>153</v>
      </c>
      <c r="I75" s="207" t="s">
        <v>153</v>
      </c>
      <c r="J75" s="207" t="s">
        <v>153</v>
      </c>
      <c r="K75" s="207" t="s">
        <v>153</v>
      </c>
      <c r="M75" s="335" t="s">
        <v>116</v>
      </c>
      <c r="N75" s="335" t="s">
        <v>114</v>
      </c>
      <c r="O75" s="335" t="s">
        <v>115</v>
      </c>
      <c r="P75" s="335"/>
      <c r="Q75" s="335"/>
      <c r="R75" s="335"/>
      <c r="S75" s="335"/>
      <c r="T75" s="335"/>
      <c r="U75" s="332"/>
      <c r="AA75" s="37"/>
    </row>
    <row r="76" spans="2:27" ht="25.5" customHeight="1">
      <c r="B76" s="203" t="s">
        <v>91</v>
      </c>
      <c r="C76" s="193" t="s">
        <v>179</v>
      </c>
      <c r="D76" s="193" t="s">
        <v>179</v>
      </c>
      <c r="E76" s="193" t="s">
        <v>179</v>
      </c>
      <c r="F76" s="193" t="s">
        <v>153</v>
      </c>
      <c r="G76" s="193" t="s">
        <v>153</v>
      </c>
      <c r="H76" s="193" t="s">
        <v>153</v>
      </c>
      <c r="I76" s="193" t="s">
        <v>153</v>
      </c>
      <c r="J76" s="193" t="s">
        <v>153</v>
      </c>
      <c r="K76" s="204" t="s">
        <v>153</v>
      </c>
      <c r="M76" s="332"/>
      <c r="N76" s="333"/>
      <c r="P76" s="334"/>
      <c r="AA76" s="37"/>
    </row>
    <row r="77" spans="2:27" ht="25.5" customHeight="1">
      <c r="B77" s="167" t="s">
        <v>92</v>
      </c>
      <c r="C77" s="169" t="s">
        <v>179</v>
      </c>
      <c r="D77" s="169" t="s">
        <v>299</v>
      </c>
      <c r="E77" s="169" t="s">
        <v>179</v>
      </c>
      <c r="F77" s="169" t="s">
        <v>153</v>
      </c>
      <c r="G77" s="169" t="s">
        <v>153</v>
      </c>
      <c r="H77" s="169" t="s">
        <v>153</v>
      </c>
      <c r="I77" s="169" t="s">
        <v>153</v>
      </c>
      <c r="J77" s="169" t="s">
        <v>153</v>
      </c>
      <c r="K77" s="170" t="s">
        <v>153</v>
      </c>
      <c r="M77" s="338">
        <v>0</v>
      </c>
      <c r="N77" s="338">
        <v>0</v>
      </c>
      <c r="O77" s="338">
        <v>0</v>
      </c>
      <c r="P77" s="338"/>
      <c r="Q77" s="338"/>
      <c r="R77" s="338"/>
      <c r="S77" s="338"/>
      <c r="T77" s="338"/>
      <c r="AA77" s="37"/>
    </row>
    <row r="78" spans="2:27" ht="25.5" customHeight="1">
      <c r="B78" s="166" t="s">
        <v>93</v>
      </c>
      <c r="C78" s="169" t="s">
        <v>300</v>
      </c>
      <c r="D78" s="169" t="s">
        <v>301</v>
      </c>
      <c r="E78" s="169" t="s">
        <v>179</v>
      </c>
      <c r="F78" s="169" t="s">
        <v>153</v>
      </c>
      <c r="G78" s="169" t="s">
        <v>153</v>
      </c>
      <c r="H78" s="169" t="s">
        <v>153</v>
      </c>
      <c r="I78" s="169" t="s">
        <v>153</v>
      </c>
      <c r="J78" s="169" t="s">
        <v>153</v>
      </c>
      <c r="K78" s="170" t="s">
        <v>153</v>
      </c>
      <c r="M78" s="338">
        <v>0</v>
      </c>
      <c r="N78" s="338">
        <v>0.16666666666666666</v>
      </c>
      <c r="O78" s="338">
        <v>0</v>
      </c>
      <c r="P78" s="338"/>
      <c r="Q78" s="338"/>
      <c r="R78" s="338"/>
      <c r="S78" s="338"/>
      <c r="T78" s="338"/>
      <c r="AA78" s="37"/>
    </row>
    <row r="79" spans="2:27" ht="25.5" customHeight="1">
      <c r="B79" s="166" t="s">
        <v>96</v>
      </c>
      <c r="C79" s="169" t="s">
        <v>179</v>
      </c>
      <c r="D79" s="169" t="s">
        <v>302</v>
      </c>
      <c r="E79" s="169" t="s">
        <v>179</v>
      </c>
      <c r="F79" s="169" t="s">
        <v>153</v>
      </c>
      <c r="G79" s="169" t="s">
        <v>153</v>
      </c>
      <c r="H79" s="169" t="s">
        <v>153</v>
      </c>
      <c r="I79" s="169" t="s">
        <v>153</v>
      </c>
      <c r="J79" s="169" t="s">
        <v>153</v>
      </c>
      <c r="K79" s="170" t="s">
        <v>153</v>
      </c>
      <c r="M79" s="338">
        <v>1</v>
      </c>
      <c r="N79" s="338">
        <v>0.5</v>
      </c>
      <c r="O79" s="338">
        <v>0</v>
      </c>
      <c r="P79" s="338"/>
      <c r="Q79" s="338"/>
      <c r="R79" s="338"/>
      <c r="S79" s="338"/>
      <c r="T79" s="338"/>
      <c r="AA79" s="37"/>
    </row>
    <row r="80" spans="2:27" ht="25.5" customHeight="1">
      <c r="B80" s="171" t="s">
        <v>94</v>
      </c>
      <c r="C80" s="169" t="s">
        <v>179</v>
      </c>
      <c r="D80" s="169" t="s">
        <v>179</v>
      </c>
      <c r="E80" s="169" t="s">
        <v>303</v>
      </c>
      <c r="F80" s="169" t="s">
        <v>153</v>
      </c>
      <c r="G80" s="169" t="s">
        <v>153</v>
      </c>
      <c r="H80" s="169" t="s">
        <v>153</v>
      </c>
      <c r="I80" s="169" t="s">
        <v>153</v>
      </c>
      <c r="J80" s="169" t="s">
        <v>153</v>
      </c>
      <c r="K80" s="170" t="s">
        <v>153</v>
      </c>
      <c r="M80" s="338">
        <v>0</v>
      </c>
      <c r="N80" s="338">
        <v>0.33333333333333331</v>
      </c>
      <c r="O80" s="338">
        <v>0</v>
      </c>
      <c r="P80" s="338"/>
      <c r="Q80" s="338"/>
      <c r="R80" s="338"/>
      <c r="S80" s="338"/>
      <c r="T80" s="338"/>
      <c r="AA80" s="37"/>
    </row>
    <row r="81" spans="2:27" ht="25.5" customHeight="1">
      <c r="B81" s="172" t="s">
        <v>95</v>
      </c>
      <c r="C81" s="173" t="s">
        <v>179</v>
      </c>
      <c r="D81" s="173" t="s">
        <v>179</v>
      </c>
      <c r="E81" s="173" t="s">
        <v>248</v>
      </c>
      <c r="F81" s="173" t="s">
        <v>153</v>
      </c>
      <c r="G81" s="173" t="s">
        <v>153</v>
      </c>
      <c r="H81" s="173" t="s">
        <v>153</v>
      </c>
      <c r="I81" s="173" t="s">
        <v>153</v>
      </c>
      <c r="J81" s="173" t="s">
        <v>153</v>
      </c>
      <c r="K81" s="174" t="s">
        <v>153</v>
      </c>
      <c r="M81" s="338">
        <v>0</v>
      </c>
      <c r="N81" s="338">
        <v>0</v>
      </c>
      <c r="O81" s="338">
        <v>0.8</v>
      </c>
      <c r="P81" s="338"/>
      <c r="Q81" s="338"/>
      <c r="R81" s="338"/>
      <c r="S81" s="338"/>
      <c r="T81" s="338"/>
      <c r="AA81" s="37"/>
    </row>
    <row r="82" spans="2:27" ht="15.75" customHeight="1">
      <c r="B82" s="45"/>
      <c r="C82" s="45"/>
      <c r="D82" s="46"/>
      <c r="E82" s="46"/>
      <c r="F82" s="46"/>
      <c r="G82" s="46"/>
      <c r="H82" s="46"/>
      <c r="I82" s="46"/>
      <c r="J82" s="46"/>
      <c r="K82" s="46"/>
      <c r="M82" s="338">
        <v>0</v>
      </c>
      <c r="N82" s="338">
        <v>0</v>
      </c>
      <c r="O82" s="338">
        <v>0.2</v>
      </c>
      <c r="P82" s="338"/>
      <c r="Q82" s="338"/>
      <c r="R82" s="338"/>
      <c r="S82" s="338"/>
      <c r="T82" s="338"/>
      <c r="AA82" s="37"/>
    </row>
    <row r="83" spans="2:27" ht="17.25" customHeight="1">
      <c r="B83" s="49" t="s">
        <v>126</v>
      </c>
      <c r="C83" s="49"/>
      <c r="D83" s="48"/>
      <c r="E83" s="48"/>
      <c r="F83" s="48"/>
      <c r="G83" s="48"/>
      <c r="H83" s="48"/>
      <c r="I83" s="48"/>
      <c r="J83" s="48"/>
      <c r="K83" s="48"/>
      <c r="M83" s="332"/>
      <c r="N83" s="333"/>
      <c r="P83" s="334"/>
      <c r="AA83" s="37"/>
    </row>
    <row r="84" spans="2:27" ht="30.75" customHeight="1">
      <c r="B84" s="53" t="s">
        <v>72</v>
      </c>
      <c r="C84" s="53" t="s">
        <v>98</v>
      </c>
      <c r="D84" s="53" t="s">
        <v>99</v>
      </c>
      <c r="E84" s="53" t="s">
        <v>100</v>
      </c>
      <c r="F84" s="53" t="s">
        <v>101</v>
      </c>
      <c r="G84" s="53" t="s">
        <v>102</v>
      </c>
      <c r="H84" s="53" t="s">
        <v>6</v>
      </c>
      <c r="I84" s="53" t="s">
        <v>7</v>
      </c>
      <c r="J84" s="53" t="s">
        <v>103</v>
      </c>
      <c r="K84" s="53" t="s">
        <v>105</v>
      </c>
      <c r="M84" s="332"/>
      <c r="N84" s="333"/>
      <c r="P84" s="334"/>
      <c r="AA84" s="37"/>
    </row>
    <row r="85" spans="2:27" ht="19.5" customHeight="1">
      <c r="B85" s="83" t="s">
        <v>116</v>
      </c>
      <c r="C85" s="62">
        <v>2401</v>
      </c>
      <c r="D85" s="84">
        <v>7.8515160556204916E-2</v>
      </c>
      <c r="E85" s="84">
        <v>0.39950360469328133</v>
      </c>
      <c r="F85" s="84">
        <v>0.14910403851297138</v>
      </c>
      <c r="G85" s="85">
        <v>14.4925</v>
      </c>
      <c r="H85" s="86">
        <v>0.33431398769724524</v>
      </c>
      <c r="I85" s="86">
        <v>24.449496300258534</v>
      </c>
      <c r="J85" s="87">
        <v>2.299525672860339</v>
      </c>
      <c r="K85" s="70"/>
      <c r="M85" s="332"/>
      <c r="N85" s="333"/>
      <c r="P85" s="334"/>
      <c r="AA85" s="37"/>
    </row>
    <row r="86" spans="2:27" ht="19.5" customHeight="1">
      <c r="B86" s="83" t="s">
        <v>116</v>
      </c>
      <c r="C86" s="62">
        <v>2402</v>
      </c>
      <c r="D86" s="84">
        <v>9.181001513491388E-2</v>
      </c>
      <c r="E86" s="84">
        <v>0.30778911508272999</v>
      </c>
      <c r="F86" s="84">
        <v>0.13365877300758394</v>
      </c>
      <c r="G86" s="85">
        <v>12.697666666666665</v>
      </c>
      <c r="H86" s="86">
        <v>0.25863143371310515</v>
      </c>
      <c r="I86" s="86">
        <v>11.379783083376626</v>
      </c>
      <c r="J86" s="87">
        <v>2.6724450040525216</v>
      </c>
      <c r="K86" s="70"/>
      <c r="M86" s="332"/>
      <c r="N86" s="333"/>
      <c r="P86" s="334"/>
      <c r="AA86" s="37"/>
    </row>
    <row r="87" spans="2:27" ht="19.5" customHeight="1">
      <c r="B87" s="83" t="s">
        <v>116</v>
      </c>
      <c r="C87" s="62">
        <v>2403</v>
      </c>
      <c r="D87" s="84">
        <v>4.0900340243211132E-2</v>
      </c>
      <c r="E87" s="84">
        <v>0.27968113911407078</v>
      </c>
      <c r="F87" s="84">
        <v>0.13753129309254131</v>
      </c>
      <c r="G87" s="85">
        <v>10.824</v>
      </c>
      <c r="H87" s="86">
        <v>7.8179797115608518E-2</v>
      </c>
      <c r="I87" s="86">
        <v>7.6355601849577646</v>
      </c>
      <c r="J87" s="87">
        <v>2.8886917412604243</v>
      </c>
      <c r="K87" s="70"/>
      <c r="M87" s="332"/>
      <c r="N87" s="333"/>
      <c r="P87" s="334"/>
      <c r="AA87" s="37"/>
    </row>
    <row r="88" spans="2:27" ht="19.5" customHeight="1">
      <c r="B88" s="83" t="s">
        <v>116</v>
      </c>
      <c r="C88" s="62">
        <v>2404</v>
      </c>
      <c r="D88" s="84">
        <v>4.0742328274262135E-2</v>
      </c>
      <c r="E88" s="84">
        <v>0.27761936834294249</v>
      </c>
      <c r="F88" s="84">
        <v>0.14278466382269367</v>
      </c>
      <c r="G88" s="85">
        <v>10.582333333333333</v>
      </c>
      <c r="H88" s="86">
        <v>0.51839735878799598</v>
      </c>
      <c r="I88" s="86">
        <v>10.210174066563573</v>
      </c>
      <c r="J88" s="87">
        <v>2.6506034389283002</v>
      </c>
      <c r="K88" s="70"/>
      <c r="M88" s="332"/>
      <c r="N88" s="333"/>
      <c r="P88" s="334"/>
      <c r="AA88" s="37"/>
    </row>
    <row r="89" spans="2:27" ht="19.5" customHeight="1">
      <c r="B89" s="83" t="s">
        <v>116</v>
      </c>
      <c r="C89" s="62">
        <v>2405</v>
      </c>
      <c r="D89" s="84">
        <v>4.2806141534408898E-2</v>
      </c>
      <c r="E89" s="84">
        <v>0.27118384261704315</v>
      </c>
      <c r="F89" s="84">
        <v>0.13638115368627959</v>
      </c>
      <c r="G89" s="85">
        <v>11.223666666666668</v>
      </c>
      <c r="H89" s="86">
        <v>0.88856427870626387</v>
      </c>
      <c r="I89" s="86">
        <v>16.573070107385014</v>
      </c>
      <c r="J89" s="87">
        <v>2.5454557760487941</v>
      </c>
      <c r="K89" s="70"/>
      <c r="M89" s="332"/>
      <c r="N89" s="333"/>
      <c r="P89" s="334"/>
      <c r="AA89" s="37"/>
    </row>
    <row r="90" spans="2:27" ht="19.5" customHeight="1">
      <c r="B90" s="83" t="s">
        <v>116</v>
      </c>
      <c r="C90" s="62">
        <v>2406</v>
      </c>
      <c r="D90" s="84">
        <v>4.6123308486061228E-2</v>
      </c>
      <c r="E90" s="84">
        <v>0.29472965910068882</v>
      </c>
      <c r="F90" s="84">
        <v>0.11335941717093537</v>
      </c>
      <c r="G90" s="85">
        <v>13.049499999999998</v>
      </c>
      <c r="H90" s="86">
        <v>1.0054487436030788</v>
      </c>
      <c r="I90" s="86">
        <v>8.4497123825152869</v>
      </c>
      <c r="J90" s="87">
        <v>2.3176817817899322</v>
      </c>
      <c r="K90" s="70"/>
      <c r="M90" s="332"/>
      <c r="N90" s="333"/>
      <c r="P90" s="334"/>
      <c r="AA90" s="37"/>
    </row>
    <row r="91" spans="2:27" ht="19.5" customHeight="1">
      <c r="B91" s="83" t="s">
        <v>116</v>
      </c>
      <c r="C91" s="62">
        <v>2407</v>
      </c>
      <c r="D91" s="84">
        <v>5.6328766483182711E-2</v>
      </c>
      <c r="E91" s="84">
        <v>0.28649345753020722</v>
      </c>
      <c r="F91" s="84">
        <v>0.11143359193352295</v>
      </c>
      <c r="G91" s="85">
        <v>13.92975</v>
      </c>
      <c r="H91" s="86">
        <v>7.5564831165841193</v>
      </c>
      <c r="I91" s="86">
        <v>11.830312203950852</v>
      </c>
      <c r="J91" s="87">
        <v>2.2248777208963291</v>
      </c>
      <c r="K91" s="70"/>
      <c r="M91" s="332"/>
      <c r="N91" s="333"/>
      <c r="P91" s="334"/>
      <c r="AA91" s="37"/>
    </row>
    <row r="92" spans="2:27" ht="19.5" customHeight="1">
      <c r="B92" s="83" t="s">
        <v>116</v>
      </c>
      <c r="C92" s="62">
        <v>2408</v>
      </c>
      <c r="D92" s="84">
        <v>4.9436201961060841E-2</v>
      </c>
      <c r="E92" s="84">
        <v>0.31686836549810204</v>
      </c>
      <c r="F92" s="84">
        <v>0.11097445458789217</v>
      </c>
      <c r="G92" s="85">
        <v>15.928999999999998</v>
      </c>
      <c r="H92" s="86">
        <v>0</v>
      </c>
      <c r="I92" s="86">
        <v>3.6526183166245429</v>
      </c>
      <c r="J92" s="87">
        <v>2.2855153818013214</v>
      </c>
      <c r="K92" s="70"/>
      <c r="M92" s="332"/>
      <c r="N92" s="333"/>
      <c r="P92" s="334"/>
      <c r="AA92" s="37"/>
    </row>
    <row r="93" spans="2:27" ht="19.5" customHeight="1">
      <c r="B93" s="83" t="s">
        <v>116</v>
      </c>
      <c r="C93" s="62">
        <v>2409</v>
      </c>
      <c r="D93" s="84">
        <v>5.9487333079440236E-2</v>
      </c>
      <c r="E93" s="84">
        <v>0.27101960344217096</v>
      </c>
      <c r="F93" s="84">
        <v>0.10177172842479552</v>
      </c>
      <c r="G93" s="85">
        <v>13.765000000000001</v>
      </c>
      <c r="H93" s="86">
        <v>0</v>
      </c>
      <c r="I93" s="86">
        <v>3.4888570407868289</v>
      </c>
      <c r="J93" s="87">
        <v>2.5172823817001504</v>
      </c>
      <c r="K93" s="70"/>
      <c r="M93" s="332"/>
      <c r="N93" s="333"/>
      <c r="P93" s="334"/>
      <c r="AA93" s="37"/>
    </row>
    <row r="94" spans="2:27" ht="19.5" customHeight="1">
      <c r="B94" s="83" t="s">
        <v>116</v>
      </c>
      <c r="C94" s="62">
        <v>2410</v>
      </c>
      <c r="D94" s="84">
        <v>6.0381276753442258E-2</v>
      </c>
      <c r="E94" s="84">
        <v>0.28721463999563546</v>
      </c>
      <c r="F94" s="84">
        <v>0.14036412760510097</v>
      </c>
      <c r="G94" s="85">
        <v>12.547000000000001</v>
      </c>
      <c r="H94" s="86">
        <v>3.2249081586467769E-2</v>
      </c>
      <c r="I94" s="86">
        <v>9.1103655481771444</v>
      </c>
      <c r="J94" s="87">
        <v>2.5618576226881031</v>
      </c>
      <c r="K94" s="70"/>
      <c r="M94" s="332"/>
      <c r="N94" s="333"/>
      <c r="P94" s="334"/>
      <c r="AA94" s="37"/>
    </row>
    <row r="95" spans="2:27" ht="19.5" customHeight="1">
      <c r="B95" s="83" t="s">
        <v>116</v>
      </c>
      <c r="C95" s="62">
        <v>2411</v>
      </c>
      <c r="D95" s="84">
        <v>6.0794663892403164E-2</v>
      </c>
      <c r="E95" s="84">
        <v>0.30929298632141311</v>
      </c>
      <c r="F95" s="84">
        <v>0.12182265172974302</v>
      </c>
      <c r="G95" s="85">
        <v>11.945666666666666</v>
      </c>
      <c r="H95" s="86">
        <v>0.61003755797898629</v>
      </c>
      <c r="I95" s="86">
        <v>13.272938382694308</v>
      </c>
      <c r="J95" s="87">
        <v>2.5015540193400376</v>
      </c>
      <c r="K95" s="70"/>
      <c r="M95" s="332"/>
      <c r="N95" s="333"/>
      <c r="P95" s="334"/>
      <c r="AA95" s="37"/>
    </row>
    <row r="96" spans="2:27" ht="19.5" customHeight="1">
      <c r="B96" s="83" t="s">
        <v>116</v>
      </c>
      <c r="C96" s="62">
        <v>2412</v>
      </c>
      <c r="D96" s="84">
        <v>5.7493734952418322E-2</v>
      </c>
      <c r="E96" s="84">
        <v>0.34483138996616869</v>
      </c>
      <c r="F96" s="84">
        <v>0.12641890037166745</v>
      </c>
      <c r="G96" s="85">
        <v>12.195250000000001</v>
      </c>
      <c r="H96" s="86">
        <v>0.55568747416117559</v>
      </c>
      <c r="I96" s="86">
        <v>12.065621545444044</v>
      </c>
      <c r="J96" s="87">
        <v>2.4528140798709295</v>
      </c>
      <c r="K96" s="70"/>
      <c r="M96" s="332"/>
      <c r="N96" s="333"/>
      <c r="P96" s="334"/>
      <c r="AA96" s="37"/>
    </row>
    <row r="97" spans="2:27" ht="19.5" customHeight="1">
      <c r="B97" s="83" t="s">
        <v>116</v>
      </c>
      <c r="C97" s="62">
        <v>2501</v>
      </c>
      <c r="D97" s="84">
        <v>6.018061998295781E-2</v>
      </c>
      <c r="E97" s="84">
        <v>0.33994144825039907</v>
      </c>
      <c r="F97" s="84">
        <v>0.12277011902119181</v>
      </c>
      <c r="G97" s="85">
        <v>13.087333333333333</v>
      </c>
      <c r="H97" s="86">
        <v>5.4349782153995392E-2</v>
      </c>
      <c r="I97" s="86">
        <v>15.441376996418468</v>
      </c>
      <c r="J97" s="87">
        <v>2.5555913598149047</v>
      </c>
      <c r="K97" s="70"/>
      <c r="M97" s="332"/>
      <c r="N97" s="333"/>
      <c r="P97" s="334"/>
      <c r="AA97" s="37"/>
    </row>
    <row r="98" spans="2:27" ht="19.5" customHeight="1">
      <c r="B98" s="83" t="s">
        <v>116</v>
      </c>
      <c r="C98" s="62">
        <v>2502</v>
      </c>
      <c r="D98" s="84">
        <v>5.3750169786261515E-2</v>
      </c>
      <c r="E98" s="84">
        <v>0.36096071653978135</v>
      </c>
      <c r="F98" s="84">
        <v>0.114249829708659</v>
      </c>
      <c r="G98" s="85">
        <v>13.736499999999999</v>
      </c>
      <c r="H98" s="86">
        <v>5.2528657337314481E-2</v>
      </c>
      <c r="I98" s="86">
        <v>15.692936379522703</v>
      </c>
      <c r="J98" s="87">
        <v>2.4561621199869301</v>
      </c>
      <c r="K98" s="70" t="s">
        <v>67</v>
      </c>
      <c r="M98" s="332"/>
      <c r="N98" s="333"/>
      <c r="P98" s="334"/>
      <c r="AA98" s="37"/>
    </row>
    <row r="99" spans="2:27" ht="19.5" customHeight="1">
      <c r="B99" s="83" t="s">
        <v>114</v>
      </c>
      <c r="C99" s="62">
        <v>2401</v>
      </c>
      <c r="D99" s="84">
        <v>5.0592245553319273E-2</v>
      </c>
      <c r="E99" s="84">
        <v>0.46409047049415675</v>
      </c>
      <c r="F99" s="84">
        <v>0.16619706830221573</v>
      </c>
      <c r="G99" s="85">
        <v>16.152266666666666</v>
      </c>
      <c r="H99" s="86">
        <v>2.2688931866242501</v>
      </c>
      <c r="I99" s="86">
        <v>16.95888452063426</v>
      </c>
      <c r="J99" s="87">
        <v>1.7625644521764845</v>
      </c>
      <c r="K99" s="70"/>
      <c r="M99" s="332"/>
      <c r="N99" s="333"/>
      <c r="P99" s="334"/>
      <c r="AA99" s="37"/>
    </row>
    <row r="100" spans="2:27" ht="19.5" customHeight="1">
      <c r="B100" s="83" t="s">
        <v>114</v>
      </c>
      <c r="C100" s="62">
        <v>2402</v>
      </c>
      <c r="D100" s="84">
        <v>6.3073663078404937E-2</v>
      </c>
      <c r="E100" s="84">
        <v>0.35715979204118758</v>
      </c>
      <c r="F100" s="84">
        <v>0.15106787709423794</v>
      </c>
      <c r="G100" s="85">
        <v>13.018312499999999</v>
      </c>
      <c r="H100" s="86">
        <v>1.0823082153463897</v>
      </c>
      <c r="I100" s="86">
        <v>6.0841035432473918</v>
      </c>
      <c r="J100" s="87">
        <v>1.9435459802105015</v>
      </c>
      <c r="K100" s="70"/>
      <c r="M100" s="332"/>
      <c r="N100" s="333"/>
      <c r="P100" s="334"/>
      <c r="AA100" s="37"/>
    </row>
    <row r="101" spans="2:27" ht="19.5" customHeight="1">
      <c r="B101" s="83" t="s">
        <v>114</v>
      </c>
      <c r="C101" s="62">
        <v>2403</v>
      </c>
      <c r="D101" s="84">
        <v>2.4783988868476992E-2</v>
      </c>
      <c r="E101" s="84">
        <v>0.34999501850919645</v>
      </c>
      <c r="F101" s="84">
        <v>0.16299790493190888</v>
      </c>
      <c r="G101" s="85">
        <v>12.323705882352945</v>
      </c>
      <c r="H101" s="86">
        <v>1.2153554282803871</v>
      </c>
      <c r="I101" s="86">
        <v>7.2323421418009799</v>
      </c>
      <c r="J101" s="87">
        <v>2.0337205613900693</v>
      </c>
      <c r="K101" s="70"/>
      <c r="M101" s="332"/>
      <c r="N101" s="333"/>
      <c r="P101" s="334"/>
      <c r="AA101" s="37"/>
    </row>
    <row r="102" spans="2:27" ht="19.5" customHeight="1">
      <c r="B102" s="83" t="s">
        <v>114</v>
      </c>
      <c r="C102" s="62">
        <v>2404</v>
      </c>
      <c r="D102" s="84">
        <v>2.3368096959383845E-2</v>
      </c>
      <c r="E102" s="84">
        <v>0.34982528122670081</v>
      </c>
      <c r="F102" s="84">
        <v>0.16597795145397615</v>
      </c>
      <c r="G102" s="85">
        <v>12.135250000000003</v>
      </c>
      <c r="H102" s="86">
        <v>2.2010735736355405</v>
      </c>
      <c r="I102" s="86">
        <v>8.2977167392365576</v>
      </c>
      <c r="J102" s="87">
        <v>2.0055427290564216</v>
      </c>
      <c r="K102" s="70"/>
      <c r="M102" s="332"/>
      <c r="N102" s="333"/>
      <c r="P102" s="334"/>
      <c r="AA102" s="37"/>
    </row>
    <row r="103" spans="2:27" ht="19.5" customHeight="1">
      <c r="B103" s="83" t="s">
        <v>114</v>
      </c>
      <c r="C103" s="62">
        <v>2405</v>
      </c>
      <c r="D103" s="84">
        <v>2.5426342344101741E-2</v>
      </c>
      <c r="E103" s="84">
        <v>0.34559058866079145</v>
      </c>
      <c r="F103" s="84">
        <v>0.16979898340779231</v>
      </c>
      <c r="G103" s="85">
        <v>12.200071428571428</v>
      </c>
      <c r="H103" s="86">
        <v>3.9347227883405007</v>
      </c>
      <c r="I103" s="86">
        <v>9.833156949711789</v>
      </c>
      <c r="J103" s="87">
        <v>1.9921795915646325</v>
      </c>
      <c r="K103" s="70"/>
      <c r="M103" s="332"/>
      <c r="N103" s="333"/>
      <c r="P103" s="334"/>
      <c r="AA103" s="37"/>
    </row>
    <row r="104" spans="2:27" ht="19.5" customHeight="1">
      <c r="B104" s="83" t="s">
        <v>114</v>
      </c>
      <c r="C104" s="62">
        <v>2406</v>
      </c>
      <c r="D104" s="84">
        <v>2.5886779395943232E-2</v>
      </c>
      <c r="E104" s="84">
        <v>0.34193304307030825</v>
      </c>
      <c r="F104" s="84">
        <v>0.16322562782159367</v>
      </c>
      <c r="G104" s="85">
        <v>13.450857142857144</v>
      </c>
      <c r="H104" s="86">
        <v>1.4148878144189609</v>
      </c>
      <c r="I104" s="86">
        <v>7.1986058250394809</v>
      </c>
      <c r="J104" s="87">
        <v>1.8814692757701372</v>
      </c>
      <c r="K104" s="70"/>
      <c r="M104" s="332"/>
      <c r="N104" s="333"/>
      <c r="P104" s="334"/>
      <c r="AA104" s="37"/>
    </row>
    <row r="105" spans="2:27" ht="19.5" customHeight="1">
      <c r="B105" s="83" t="s">
        <v>114</v>
      </c>
      <c r="C105" s="62">
        <v>2407</v>
      </c>
      <c r="D105" s="84">
        <v>3.0074486960064643E-2</v>
      </c>
      <c r="E105" s="84">
        <v>0.34634679182884509</v>
      </c>
      <c r="F105" s="84">
        <v>0.1625917492204263</v>
      </c>
      <c r="G105" s="85">
        <v>14.212615384615383</v>
      </c>
      <c r="H105" s="86">
        <v>0.32814392735064646</v>
      </c>
      <c r="I105" s="86">
        <v>6.7697518925165978</v>
      </c>
      <c r="J105" s="87">
        <v>1.7978486525935706</v>
      </c>
      <c r="K105" s="70"/>
      <c r="M105" s="332"/>
      <c r="N105" s="333"/>
      <c r="P105" s="334"/>
      <c r="AA105" s="37"/>
    </row>
    <row r="106" spans="2:27" ht="19.5" customHeight="1">
      <c r="B106" s="83" t="s">
        <v>114</v>
      </c>
      <c r="C106" s="62">
        <v>2408</v>
      </c>
      <c r="D106" s="84">
        <v>3.395172552743389E-2</v>
      </c>
      <c r="E106" s="84">
        <v>0.37331368280705679</v>
      </c>
      <c r="F106" s="84">
        <v>0.15567690403498002</v>
      </c>
      <c r="G106" s="85">
        <v>15.912636363636363</v>
      </c>
      <c r="H106" s="86">
        <v>1.194187703432398</v>
      </c>
      <c r="I106" s="86">
        <v>12.453671764366437</v>
      </c>
      <c r="J106" s="87">
        <v>1.7492649688555102</v>
      </c>
      <c r="K106" s="70"/>
      <c r="M106" s="332"/>
      <c r="N106" s="333"/>
      <c r="P106" s="334"/>
      <c r="AA106" s="37"/>
    </row>
    <row r="107" spans="2:27" ht="19.5" customHeight="1">
      <c r="B107" s="83" t="s">
        <v>114</v>
      </c>
      <c r="C107" s="62">
        <v>2409</v>
      </c>
      <c r="D107" s="84">
        <v>3.5582824281671289E-2</v>
      </c>
      <c r="E107" s="84">
        <v>0.38260394681865745</v>
      </c>
      <c r="F107" s="84">
        <v>0.15789560024935204</v>
      </c>
      <c r="G107" s="85">
        <v>15.343</v>
      </c>
      <c r="H107" s="86">
        <v>0.98770191497971294</v>
      </c>
      <c r="I107" s="86">
        <v>17.723952010674019</v>
      </c>
      <c r="J107" s="87">
        <v>1.8023556535296639</v>
      </c>
      <c r="K107" s="70"/>
      <c r="M107" s="332"/>
      <c r="N107" s="333"/>
      <c r="P107" s="334"/>
      <c r="AA107" s="37"/>
    </row>
    <row r="108" spans="2:27" ht="19.5" customHeight="1">
      <c r="B108" s="83" t="s">
        <v>114</v>
      </c>
      <c r="C108" s="62">
        <v>2410</v>
      </c>
      <c r="D108" s="84">
        <v>3.7452254622636946E-2</v>
      </c>
      <c r="E108" s="84">
        <v>0.38382000099777719</v>
      </c>
      <c r="F108" s="84">
        <v>0.17328379173683861</v>
      </c>
      <c r="G108" s="85">
        <v>13.656285714285714</v>
      </c>
      <c r="H108" s="86">
        <v>1.3447461073033926</v>
      </c>
      <c r="I108" s="86">
        <v>19.372648790487119</v>
      </c>
      <c r="J108" s="87">
        <v>1.9779401753653869</v>
      </c>
      <c r="K108" s="70"/>
      <c r="M108" s="332"/>
      <c r="N108" s="333"/>
      <c r="P108" s="334"/>
      <c r="AA108" s="37"/>
    </row>
    <row r="109" spans="2:27" ht="19.5" customHeight="1">
      <c r="B109" s="83" t="s">
        <v>114</v>
      </c>
      <c r="C109" s="62">
        <v>2411</v>
      </c>
      <c r="D109" s="84">
        <v>3.733576504680735E-2</v>
      </c>
      <c r="E109" s="84">
        <v>0.38299920820172217</v>
      </c>
      <c r="F109" s="84">
        <v>0.1668019427055982</v>
      </c>
      <c r="G109" s="85">
        <v>13.084666666666665</v>
      </c>
      <c r="H109" s="86">
        <v>2.3822291762301999</v>
      </c>
      <c r="I109" s="86">
        <v>25.203892883776547</v>
      </c>
      <c r="J109" s="87">
        <v>2.0732326961910394</v>
      </c>
      <c r="K109" s="70"/>
    </row>
    <row r="110" spans="2:27" ht="19.5" customHeight="1">
      <c r="B110" s="83" t="s">
        <v>114</v>
      </c>
      <c r="C110" s="62">
        <v>2412</v>
      </c>
      <c r="D110" s="84">
        <v>3.8658672227098734E-2</v>
      </c>
      <c r="E110" s="84">
        <v>0.39680273516659115</v>
      </c>
      <c r="F110" s="84">
        <v>0.17122330742100106</v>
      </c>
      <c r="G110" s="85">
        <v>13.594142857142858</v>
      </c>
      <c r="H110" s="86">
        <v>1.4876522905872125</v>
      </c>
      <c r="I110" s="86">
        <v>17.846616796011219</v>
      </c>
      <c r="J110" s="87">
        <v>1.9473701620889599</v>
      </c>
      <c r="K110" s="70"/>
    </row>
    <row r="111" spans="2:27" ht="19.5" customHeight="1">
      <c r="B111" s="83" t="s">
        <v>114</v>
      </c>
      <c r="C111" s="62">
        <v>2501</v>
      </c>
      <c r="D111" s="84">
        <v>4.0029015579502378E-2</v>
      </c>
      <c r="E111" s="84">
        <v>0.38433720968011259</v>
      </c>
      <c r="F111" s="84">
        <v>0.17680958426783328</v>
      </c>
      <c r="G111" s="85">
        <v>13.3813</v>
      </c>
      <c r="H111" s="86">
        <v>0.41065155811524789</v>
      </c>
      <c r="I111" s="86">
        <v>8.8209789997381467</v>
      </c>
      <c r="J111" s="87">
        <v>1.9290691586700486</v>
      </c>
      <c r="K111" s="70"/>
    </row>
    <row r="112" spans="2:27" ht="19.5" customHeight="1">
      <c r="B112" s="83" t="s">
        <v>114</v>
      </c>
      <c r="C112" s="62">
        <v>2502</v>
      </c>
      <c r="D112" s="84">
        <v>3.6378922526575833E-2</v>
      </c>
      <c r="E112" s="84">
        <v>0.37995596967294104</v>
      </c>
      <c r="F112" s="84">
        <v>0.1742114468196104</v>
      </c>
      <c r="G112" s="85">
        <v>12.732500000000002</v>
      </c>
      <c r="H112" s="86">
        <v>0.43036424609587548</v>
      </c>
      <c r="I112" s="86">
        <v>9.6014263303989811</v>
      </c>
      <c r="J112" s="87">
        <v>1.9650453752432402</v>
      </c>
      <c r="K112" s="70" t="s">
        <v>68</v>
      </c>
    </row>
    <row r="113" spans="2:11" ht="20.25" customHeight="1">
      <c r="B113" s="83" t="s">
        <v>115</v>
      </c>
      <c r="C113" s="62">
        <v>2401</v>
      </c>
      <c r="D113" s="84">
        <v>5.0178395100197018E-2</v>
      </c>
      <c r="E113" s="84">
        <v>0.4751485339976651</v>
      </c>
      <c r="F113" s="84">
        <v>0.14659432428553248</v>
      </c>
      <c r="G113" s="85">
        <v>15.370142857142858</v>
      </c>
      <c r="H113" s="86">
        <v>0.73172081661293942</v>
      </c>
      <c r="I113" s="86">
        <v>13.058402265707841</v>
      </c>
      <c r="J113" s="87">
        <v>1.6491022179647989</v>
      </c>
      <c r="K113" s="70"/>
    </row>
    <row r="114" spans="2:11" ht="20.25" customHeight="1">
      <c r="B114" s="83" t="s">
        <v>115</v>
      </c>
      <c r="C114" s="62">
        <v>2402</v>
      </c>
      <c r="D114" s="84">
        <v>8.4385124531972805E-2</v>
      </c>
      <c r="E114" s="84">
        <v>0.37400374038178391</v>
      </c>
      <c r="F114" s="84">
        <v>0.13173103110041473</v>
      </c>
      <c r="G114" s="85">
        <v>13.007000000000001</v>
      </c>
      <c r="H114" s="86">
        <v>0.82458475430745004</v>
      </c>
      <c r="I114" s="86">
        <v>5.4335795389101449</v>
      </c>
      <c r="J114" s="87">
        <v>1.783999576747979</v>
      </c>
      <c r="K114" s="70"/>
    </row>
    <row r="115" spans="2:11" ht="20.25" customHeight="1">
      <c r="B115" s="83" t="s">
        <v>115</v>
      </c>
      <c r="C115" s="62">
        <v>2403</v>
      </c>
      <c r="D115" s="84">
        <v>2.764248975915258E-2</v>
      </c>
      <c r="E115" s="84">
        <v>0.36742180129961599</v>
      </c>
      <c r="F115" s="84">
        <v>0.14459690741787634</v>
      </c>
      <c r="G115" s="85">
        <v>12.215571428571426</v>
      </c>
      <c r="H115" s="86">
        <v>1.2807062253965338</v>
      </c>
      <c r="I115" s="86">
        <v>6.7463464297403277</v>
      </c>
      <c r="J115" s="87">
        <v>1.8686686680637161</v>
      </c>
      <c r="K115" s="70"/>
    </row>
    <row r="116" spans="2:11" ht="20.25" customHeight="1">
      <c r="B116" s="83" t="s">
        <v>115</v>
      </c>
      <c r="C116" s="62">
        <v>2404</v>
      </c>
      <c r="D116" s="84">
        <v>2.856021631220718E-2</v>
      </c>
      <c r="E116" s="84">
        <v>0.3645378390463207</v>
      </c>
      <c r="F116" s="84">
        <v>0.16369489001176293</v>
      </c>
      <c r="G116" s="85">
        <v>12.374000000000001</v>
      </c>
      <c r="H116" s="86">
        <v>0.2557732656433796</v>
      </c>
      <c r="I116" s="86">
        <v>8.7403898707789374</v>
      </c>
      <c r="J116" s="87">
        <v>1.8642692847825877</v>
      </c>
      <c r="K116" s="70"/>
    </row>
    <row r="117" spans="2:11" ht="20.25" customHeight="1">
      <c r="B117" s="83" t="s">
        <v>115</v>
      </c>
      <c r="C117" s="62">
        <v>2405</v>
      </c>
      <c r="D117" s="84">
        <v>3.0729332115138876E-2</v>
      </c>
      <c r="E117" s="84">
        <v>0.36229089911415208</v>
      </c>
      <c r="F117" s="84">
        <v>0.16469421457375302</v>
      </c>
      <c r="G117" s="85">
        <v>12.835599999999999</v>
      </c>
      <c r="H117" s="86">
        <v>0.45719853702632623</v>
      </c>
      <c r="I117" s="86">
        <v>10.777556524508229</v>
      </c>
      <c r="J117" s="87">
        <v>1.8423908213509119</v>
      </c>
      <c r="K117" s="70"/>
    </row>
    <row r="118" spans="2:11" ht="20.25" customHeight="1">
      <c r="B118" s="83" t="s">
        <v>115</v>
      </c>
      <c r="C118" s="62">
        <v>2406</v>
      </c>
      <c r="D118" s="84">
        <v>3.790392652664247E-2</v>
      </c>
      <c r="E118" s="84">
        <v>0.37136167546347626</v>
      </c>
      <c r="F118" s="84">
        <v>0.15042946567802004</v>
      </c>
      <c r="G118" s="85">
        <v>15.054666666666668</v>
      </c>
      <c r="H118" s="86">
        <v>0.35518068285088067</v>
      </c>
      <c r="I118" s="86">
        <v>13.315793443350664</v>
      </c>
      <c r="J118" s="87">
        <v>1.7208903731984388</v>
      </c>
      <c r="K118" s="70"/>
    </row>
    <row r="119" spans="2:11" ht="20.25" customHeight="1">
      <c r="B119" s="83" t="s">
        <v>115</v>
      </c>
      <c r="C119" s="62">
        <v>2407</v>
      </c>
      <c r="D119" s="84">
        <v>3.2105155180542334E-2</v>
      </c>
      <c r="E119" s="84">
        <v>0.36228912495090326</v>
      </c>
      <c r="F119" s="84">
        <v>0.1379508225991263</v>
      </c>
      <c r="G119" s="85">
        <v>15.266</v>
      </c>
      <c r="H119" s="86">
        <v>0.26312145999833353</v>
      </c>
      <c r="I119" s="86">
        <v>8.9711888266098487</v>
      </c>
      <c r="J119" s="87">
        <v>1.6951517513611907</v>
      </c>
      <c r="K119" s="70"/>
    </row>
    <row r="120" spans="2:11" ht="20.25" customHeight="1">
      <c r="B120" s="83" t="s">
        <v>115</v>
      </c>
      <c r="C120" s="62">
        <v>2408</v>
      </c>
      <c r="D120" s="84">
        <v>3.8528287719623293E-2</v>
      </c>
      <c r="E120" s="84">
        <v>0.37712455066271366</v>
      </c>
      <c r="F120" s="84">
        <v>0.1546646644974887</v>
      </c>
      <c r="G120" s="85">
        <v>19.181000000000001</v>
      </c>
      <c r="H120" s="86">
        <v>0.43567511126053154</v>
      </c>
      <c r="I120" s="86">
        <v>18.007904598768636</v>
      </c>
      <c r="J120" s="87">
        <v>1.5765606218446993</v>
      </c>
      <c r="K120" s="70"/>
    </row>
    <row r="121" spans="2:11" ht="20.25" customHeight="1">
      <c r="B121" s="83" t="s">
        <v>115</v>
      </c>
      <c r="C121" s="62">
        <v>2409</v>
      </c>
      <c r="D121" s="84">
        <v>4.413234602284237E-2</v>
      </c>
      <c r="E121" s="84">
        <v>0.3949892107113358</v>
      </c>
      <c r="F121" s="84">
        <v>0.15662754201770335</v>
      </c>
      <c r="G121" s="85">
        <v>16.843</v>
      </c>
      <c r="H121" s="86">
        <v>0.37842896057968595</v>
      </c>
      <c r="I121" s="86">
        <v>13.392180438292218</v>
      </c>
      <c r="J121" s="87">
        <v>1.6678525531448607</v>
      </c>
      <c r="K121" s="70"/>
    </row>
    <row r="122" spans="2:11" ht="20.25" customHeight="1">
      <c r="B122" s="83" t="s">
        <v>115</v>
      </c>
      <c r="C122" s="62">
        <v>2410</v>
      </c>
      <c r="D122" s="84">
        <v>3.3122840497616469E-2</v>
      </c>
      <c r="E122" s="84">
        <v>0.40224968482020768</v>
      </c>
      <c r="F122" s="84">
        <v>0.17329482636105004</v>
      </c>
      <c r="G122" s="85">
        <v>14.312999999999999</v>
      </c>
      <c r="H122" s="86">
        <v>0.49320649158384222</v>
      </c>
      <c r="I122" s="86">
        <v>15.139944726497946</v>
      </c>
      <c r="J122" s="87">
        <v>1.7600266782723202</v>
      </c>
      <c r="K122" s="70"/>
    </row>
    <row r="123" spans="2:11" ht="20.25" customHeight="1">
      <c r="B123" s="83" t="s">
        <v>115</v>
      </c>
      <c r="C123" s="62">
        <v>2411</v>
      </c>
      <c r="D123" s="84">
        <v>3.588277565265275E-2</v>
      </c>
      <c r="E123" s="84">
        <v>0.4031107584165724</v>
      </c>
      <c r="F123" s="84">
        <v>0.15510649874071653</v>
      </c>
      <c r="G123" s="85">
        <v>14.132166666666663</v>
      </c>
      <c r="H123" s="86">
        <v>0.2900692963462751</v>
      </c>
      <c r="I123" s="86">
        <v>13.605055746685707</v>
      </c>
      <c r="J123" s="87">
        <v>1.7472133207334004</v>
      </c>
      <c r="K123" s="70"/>
    </row>
    <row r="124" spans="2:11" ht="20.25" customHeight="1">
      <c r="B124" s="83" t="s">
        <v>115</v>
      </c>
      <c r="C124" s="62">
        <v>2412</v>
      </c>
      <c r="D124" s="84">
        <v>3.6328138349789547E-2</v>
      </c>
      <c r="E124" s="84">
        <v>0.43029791018901759</v>
      </c>
      <c r="F124" s="84">
        <v>0.16204360205835819</v>
      </c>
      <c r="G124" s="85">
        <v>14.473714285714285</v>
      </c>
      <c r="H124" s="86">
        <v>0.51861780852010775</v>
      </c>
      <c r="I124" s="86">
        <v>13.539512724320549</v>
      </c>
      <c r="J124" s="87">
        <v>1.7310482202594379</v>
      </c>
      <c r="K124" s="70"/>
    </row>
    <row r="125" spans="2:11" ht="20.25" customHeight="1">
      <c r="B125" s="83" t="s">
        <v>115</v>
      </c>
      <c r="C125" s="62">
        <v>2501</v>
      </c>
      <c r="D125" s="84">
        <v>2.8403735219787504E-2</v>
      </c>
      <c r="E125" s="84">
        <v>0.43445696484449325</v>
      </c>
      <c r="F125" s="84">
        <v>0.15673434113666676</v>
      </c>
      <c r="G125" s="85">
        <v>14.461600000000001</v>
      </c>
      <c r="H125" s="86">
        <v>0.57619871510173715</v>
      </c>
      <c r="I125" s="86">
        <v>14.856807157731122</v>
      </c>
      <c r="J125" s="87">
        <v>1.7490145144958631</v>
      </c>
      <c r="K125" s="70"/>
    </row>
    <row r="126" spans="2:11" ht="20.25" customHeight="1">
      <c r="B126" s="83" t="s">
        <v>115</v>
      </c>
      <c r="C126" s="62">
        <v>2502</v>
      </c>
      <c r="D126" s="84">
        <v>3.3220939041035714E-2</v>
      </c>
      <c r="E126" s="84">
        <v>0.4392766791066256</v>
      </c>
      <c r="F126" s="84">
        <v>0.15639609069497715</v>
      </c>
      <c r="G126" s="85">
        <v>14.631600000000001</v>
      </c>
      <c r="H126" s="86">
        <v>0.56796783217569391</v>
      </c>
      <c r="I126" s="86">
        <v>14.667622882475394</v>
      </c>
      <c r="J126" s="87">
        <v>1.717310216027897</v>
      </c>
      <c r="K126" s="70" t="s">
        <v>66</v>
      </c>
    </row>
    <row r="127" spans="2:11" ht="20.25" customHeight="1">
      <c r="B127" s="81" t="s">
        <v>120</v>
      </c>
      <c r="C127" s="80"/>
      <c r="D127" s="81"/>
      <c r="E127" s="81"/>
      <c r="F127" s="81"/>
      <c r="G127" s="81"/>
      <c r="H127" s="81"/>
      <c r="I127" s="81"/>
      <c r="J127" s="81"/>
      <c r="K127" s="80"/>
    </row>
    <row r="128" spans="2:11" ht="20.25" customHeight="1">
      <c r="B128" s="39" t="str">
        <f>C74</f>
        <v>29</v>
      </c>
      <c r="C128" s="51"/>
      <c r="D128" s="82">
        <f>(SUMIFS(D$85:D$126,$B$85:$B$126,$B128,$C$85:$C$126,MAX($C$85:$C$126))/SUMIFS(D$85:D$126,$B$85:$B$126,$B128,$C$85:$C$126,MAX($C$85:$C$126)-1))-1</f>
        <v>-0.10685250830777904</v>
      </c>
      <c r="E128" s="82">
        <f t="shared" ref="E128:J130" si="0">(SUMIFS(E$85:E$126,$B$85:$B$126,$B128,$C$85:$C$126,MAX($C$85:$C$126))/SUMIFS(E$85:E$126,$B$85:$B$126,$B128,$C$85:$C$126,MAX($C$85:$C$126)-1))-1</f>
        <v>6.1832025478398167E-2</v>
      </c>
      <c r="F128" s="82">
        <f t="shared" si="0"/>
        <v>-6.940035067541217E-2</v>
      </c>
      <c r="G128" s="82">
        <f t="shared" si="0"/>
        <v>4.960266924761858E-2</v>
      </c>
      <c r="H128" s="82">
        <f t="shared" si="0"/>
        <v>-3.3507490637605719E-2</v>
      </c>
      <c r="I128" s="82">
        <f t="shared" si="0"/>
        <v>1.629125324526326E-2</v>
      </c>
      <c r="J128" s="82">
        <f t="shared" si="0"/>
        <v>-3.8906548750883285E-2</v>
      </c>
      <c r="K128" s="52"/>
    </row>
    <row r="129" spans="2:11" ht="20.25" customHeight="1">
      <c r="B129" s="39" t="str">
        <f>D74</f>
        <v>15</v>
      </c>
      <c r="C129" s="51"/>
      <c r="D129" s="82">
        <f t="shared" ref="D129:D130" si="1">(SUMIFS(D$85:D$126,$B$85:$B$126,$B129,$C$85:$C$126,MAX($C$85:$C$126))/SUMIFS(D$85:D$126,$B$85:$B$126,$B129,$C$85:$C$126,MAX($C$85:$C$126)-1))-1</f>
        <v>-9.1186180826181573E-2</v>
      </c>
      <c r="E129" s="82">
        <f t="shared" si="0"/>
        <v>-1.1399468739490715E-2</v>
      </c>
      <c r="F129" s="82">
        <f t="shared" si="0"/>
        <v>-1.4694550971214193E-2</v>
      </c>
      <c r="G129" s="82">
        <f>(SUMIFS(G$85:G$126,$B$85:$B$126,$B129,$C$85:$C$126,MAX($C$85:$C$126))/SUMIFS(G$85:G$126,$B$85:$B$126,$B129,$C$85:$C$126,MAX($C$85:$C$126)-1))-1</f>
        <v>-4.8485573150590544E-2</v>
      </c>
      <c r="H129" s="82">
        <f t="shared" si="0"/>
        <v>4.800344133869161E-2</v>
      </c>
      <c r="I129" s="82">
        <f t="shared" si="0"/>
        <v>8.8476271248803862E-2</v>
      </c>
      <c r="J129" s="82">
        <f t="shared" si="0"/>
        <v>1.8649521408550473E-2</v>
      </c>
      <c r="K129" s="52"/>
    </row>
    <row r="130" spans="2:11" ht="20.25" customHeight="1">
      <c r="B130" s="39" t="str">
        <f>E74</f>
        <v>28-1</v>
      </c>
      <c r="C130" s="51"/>
      <c r="D130" s="82">
        <f t="shared" si="1"/>
        <v>0.16959754708219843</v>
      </c>
      <c r="E130" s="82">
        <f t="shared" si="0"/>
        <v>1.1093651735696097E-2</v>
      </c>
      <c r="F130" s="82">
        <f t="shared" si="0"/>
        <v>-2.1581131437855561E-3</v>
      </c>
      <c r="G130" s="82">
        <f t="shared" si="0"/>
        <v>1.1755269126514367E-2</v>
      </c>
      <c r="H130" s="82">
        <f t="shared" si="0"/>
        <v>-1.4284799167922357E-2</v>
      </c>
      <c r="I130" s="82">
        <f t="shared" si="0"/>
        <v>-1.2733844711532272E-2</v>
      </c>
      <c r="J130" s="82">
        <f t="shared" si="0"/>
        <v>-1.8126949893897515E-2</v>
      </c>
      <c r="K130" s="52"/>
    </row>
    <row r="131" spans="2:11" ht="20.25" customHeight="1" thickBot="1"/>
    <row r="132" spans="2:11" ht="17.25" thickTop="1">
      <c r="B132" s="22" t="s">
        <v>50</v>
      </c>
      <c r="C132" s="22"/>
      <c r="D132" s="22"/>
      <c r="E132" s="22"/>
      <c r="F132" s="165" t="s">
        <v>74</v>
      </c>
      <c r="G132" s="40"/>
      <c r="H132" s="22"/>
      <c r="I132" s="22"/>
    </row>
    <row r="133" spans="2:11">
      <c r="B133" s="23" t="s">
        <v>33</v>
      </c>
      <c r="C133" s="23" t="s">
        <v>51</v>
      </c>
      <c r="D133" s="23"/>
      <c r="E133" s="23"/>
      <c r="F133" s="88" t="s">
        <v>75</v>
      </c>
      <c r="G133" s="41"/>
      <c r="H133" s="43" t="s">
        <v>78</v>
      </c>
      <c r="I133" s="43"/>
    </row>
    <row r="134" spans="2:11">
      <c r="B134" s="23" t="s">
        <v>34</v>
      </c>
      <c r="C134" s="23" t="s">
        <v>52</v>
      </c>
      <c r="D134" s="23"/>
      <c r="E134" s="23"/>
      <c r="F134" s="88" t="s">
        <v>76</v>
      </c>
      <c r="G134" s="41"/>
      <c r="H134" s="43" t="s">
        <v>79</v>
      </c>
      <c r="I134" s="43"/>
    </row>
    <row r="135" spans="2:11">
      <c r="B135" s="23" t="s">
        <v>4</v>
      </c>
      <c r="C135" s="23" t="s">
        <v>53</v>
      </c>
      <c r="D135" s="23"/>
      <c r="E135" s="23"/>
      <c r="F135" s="88" t="s">
        <v>77</v>
      </c>
      <c r="G135" s="41"/>
      <c r="H135" s="43" t="s">
        <v>80</v>
      </c>
      <c r="I135" s="43"/>
    </row>
    <row r="136" spans="2:11">
      <c r="B136" s="23" t="s">
        <v>5</v>
      </c>
      <c r="C136" s="23" t="s">
        <v>54</v>
      </c>
      <c r="D136" s="23"/>
      <c r="E136" s="23"/>
      <c r="F136" s="88" t="s">
        <v>84</v>
      </c>
      <c r="G136" s="41"/>
      <c r="H136" s="43" t="s">
        <v>81</v>
      </c>
      <c r="I136" s="43"/>
    </row>
    <row r="137" spans="2:11">
      <c r="B137" s="23" t="s">
        <v>55</v>
      </c>
      <c r="C137" s="23" t="s">
        <v>56</v>
      </c>
      <c r="D137" s="23"/>
      <c r="E137" s="23"/>
      <c r="F137" s="88" t="s">
        <v>85</v>
      </c>
      <c r="G137" s="41"/>
      <c r="H137" s="43" t="s">
        <v>82</v>
      </c>
      <c r="I137" s="43"/>
    </row>
    <row r="138" spans="2:11" ht="17.25" thickBot="1">
      <c r="B138" s="24" t="s">
        <v>57</v>
      </c>
      <c r="C138" s="24" t="s">
        <v>58</v>
      </c>
      <c r="D138" s="24"/>
      <c r="E138" s="24"/>
      <c r="F138" s="89" t="s">
        <v>86</v>
      </c>
      <c r="G138" s="42"/>
      <c r="H138" s="44" t="s">
        <v>83</v>
      </c>
      <c r="I138" s="44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3" type="noConversion"/>
  <conditionalFormatting sqref="B85:K85 B91:K100 B103:K126">
    <cfRule type="expression" dxfId="55" priority="15">
      <formula>$B85&lt;&gt;$B86</formula>
    </cfRule>
  </conditionalFormatting>
  <conditionalFormatting sqref="B86:K86">
    <cfRule type="expression" dxfId="54" priority="1">
      <formula>$B86&lt;&gt;$B93</formula>
    </cfRule>
  </conditionalFormatting>
  <conditionalFormatting sqref="B87:K90 B101:K102">
    <cfRule type="expression" dxfId="53" priority="80">
      <formula>$B87&lt;&gt;$B91</formula>
    </cfRule>
  </conditionalFormatting>
  <conditionalFormatting sqref="C75:K75">
    <cfRule type="containsText" dxfId="52" priority="16" operator="containsText" text="F">
      <formula>NOT(ISERROR(SEARCH("F",C75)))</formula>
    </cfRule>
    <cfRule type="containsText" dxfId="51" priority="17" operator="containsText" text="D">
      <formula>NOT(ISERROR(SEARCH("D",C75)))</formula>
    </cfRule>
    <cfRule type="containsText" dxfId="50" priority="18" operator="containsText" text="S">
      <formula>NOT(ISERROR(SEARCH("S",C75)))</formula>
    </cfRule>
    <cfRule type="containsText" dxfId="49" priority="19" operator="containsText" text="A">
      <formula>NOT(ISERROR(SEARCH("A",C75)))</formula>
    </cfRule>
  </conditionalFormatting>
  <conditionalFormatting sqref="D62:K62 D64:K65 D66:D71 D72:K73 D82:K82 D127:K127 K128:K130">
    <cfRule type="containsText" dxfId="48" priority="74" operator="containsText" text="악화">
      <formula>NOT(ISERROR(SEARCH("악화",D62)))</formula>
    </cfRule>
  </conditionalFormatting>
  <conditionalFormatting sqref="D62:K62 D64:K65 D72:K73 D82:K82 D127:K127 K128:K130 D66:D71">
    <cfRule type="containsText" dxfId="47" priority="73" operator="containsText" text="개선">
      <formula>NOT(ISERROR(SEARCH("개선",D62)))</formula>
    </cfRule>
  </conditionalFormatting>
  <conditionalFormatting sqref="G4:G5">
    <cfRule type="containsText" dxfId="46" priority="24" operator="containsText" text="S">
      <formula>NOT(ISERROR(SEARCH("S",G4)))</formula>
    </cfRule>
    <cfRule type="containsText" dxfId="45" priority="25" operator="containsText" text="A">
      <formula>NOT(ISERROR(SEARCH("A",G4)))</formula>
    </cfRule>
  </conditionalFormatting>
  <conditionalFormatting sqref="G5">
    <cfRule type="containsText" dxfId="44" priority="20" operator="containsText" text="F">
      <formula>NOT(ISERROR(SEARCH("F",G5)))</formula>
    </cfRule>
    <cfRule type="containsText" dxfId="43" priority="21" operator="containsText" text="D">
      <formula>NOT(ISERROR(SEARCH("D",G5)))</formula>
    </cfRule>
  </conditionalFormatting>
  <conditionalFormatting sqref="J26">
    <cfRule type="containsText" dxfId="42" priority="6" operator="containsText" text="D">
      <formula>NOT(ISERROR(SEARCH("D",J26)))</formula>
    </cfRule>
    <cfRule type="containsText" dxfId="41" priority="7" operator="containsText" text="F">
      <formula>NOT(ISERROR(SEARCH("F",J26)))</formula>
    </cfRule>
    <cfRule type="containsText" dxfId="40" priority="8" operator="containsText" text="S">
      <formula>NOT(ISERROR(SEARCH("S",J26)))</formula>
    </cfRule>
    <cfRule type="containsText" dxfId="39" priority="9" operator="containsText" text="A">
      <formula>NOT(ISERROR(SEARCH("A",J26)))</formula>
    </cfRule>
  </conditionalFormatting>
  <conditionalFormatting sqref="K1:K25">
    <cfRule type="containsText" dxfId="38" priority="2" operator="containsText" text="D">
      <formula>NOT(ISERROR(SEARCH("D",K1)))</formula>
    </cfRule>
    <cfRule type="containsText" dxfId="37" priority="3" operator="containsText" text="F">
      <formula>NOT(ISERROR(SEARCH("F",K1)))</formula>
    </cfRule>
    <cfRule type="containsText" dxfId="36" priority="4" operator="containsText" text="S">
      <formula>NOT(ISERROR(SEARCH("S",K1)))</formula>
    </cfRule>
    <cfRule type="containsText" dxfId="35" priority="5" operator="containsText" text="A">
      <formula>NOT(ISERROR(SEARCH("A",K1)))</formula>
    </cfRule>
  </conditionalFormatting>
  <conditionalFormatting sqref="K28:K32 K34:K74 K76:K1048576">
    <cfRule type="containsText" dxfId="34" priority="26" operator="containsText" text="D">
      <formula>NOT(ISERROR(SEARCH("D",K28)))</formula>
    </cfRule>
    <cfRule type="containsText" dxfId="33" priority="27" operator="containsText" text="F">
      <formula>NOT(ISERROR(SEARCH("F",K28)))</formula>
    </cfRule>
    <cfRule type="containsText" dxfId="32" priority="28" operator="containsText" text="S">
      <formula>NOT(ISERROR(SEARCH("S",K28)))</formula>
    </cfRule>
    <cfRule type="containsText" dxfId="31" priority="29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7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10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4" customFormat="1" ht="21.75" customHeight="1">
      <c r="A3" s="38" t="s">
        <v>147</v>
      </c>
      <c r="B3" s="38"/>
      <c r="C3" s="16"/>
      <c r="D3" s="16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1" t="s">
        <v>38</v>
      </c>
      <c r="B4" s="131" t="s">
        <v>135</v>
      </c>
      <c r="C4" s="131" t="s">
        <v>1</v>
      </c>
      <c r="D4" s="131" t="s">
        <v>10</v>
      </c>
      <c r="E4" s="132" t="s">
        <v>134</v>
      </c>
      <c r="F4" s="119" t="s">
        <v>45</v>
      </c>
      <c r="G4" s="142" t="s">
        <v>137</v>
      </c>
      <c r="H4" s="119" t="s">
        <v>62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118" t="s">
        <v>6</v>
      </c>
      <c r="O4" s="118" t="s">
        <v>7</v>
      </c>
      <c r="P4" s="118" t="s">
        <v>26</v>
      </c>
      <c r="Q4" s="118" t="s">
        <v>14</v>
      </c>
      <c r="R4" s="118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59</v>
      </c>
      <c r="AY4" s="93" t="s">
        <v>87</v>
      </c>
      <c r="AZ4" s="93" t="s">
        <v>64</v>
      </c>
      <c r="BA4" s="93" t="s">
        <v>119</v>
      </c>
      <c r="BB4" t="s">
        <v>127</v>
      </c>
      <c r="BC4" t="s">
        <v>128</v>
      </c>
      <c r="BD4" t="s">
        <v>110</v>
      </c>
      <c r="BE4" t="s">
        <v>129</v>
      </c>
      <c r="BF4" t="s">
        <v>130</v>
      </c>
      <c r="BG4" t="s">
        <v>87</v>
      </c>
      <c r="BH4" t="s">
        <v>129</v>
      </c>
      <c r="BI4" t="s">
        <v>130</v>
      </c>
      <c r="BJ4" t="s">
        <v>87</v>
      </c>
      <c r="BL4" t="s">
        <v>131</v>
      </c>
      <c r="BM4" t="s">
        <v>132</v>
      </c>
      <c r="BN4" t="s">
        <v>133</v>
      </c>
    </row>
    <row r="5" spans="1:66">
      <c r="A5" s="136" t="str">
        <f>W5</f>
        <v>시영운수</v>
      </c>
      <c r="B5" s="136" t="str">
        <f>X5</f>
        <v>15</v>
      </c>
      <c r="C5" s="137" t="str">
        <f>Y5</f>
        <v>70바1508</v>
      </c>
      <c r="D5" s="125" t="str">
        <f>Z5</f>
        <v>저상</v>
      </c>
      <c r="E5" s="121" t="str">
        <f>AZ5</f>
        <v>B</v>
      </c>
      <c r="F5" s="144">
        <f>G5/H5</f>
        <v>0.92826086956521736</v>
      </c>
      <c r="G5" s="145">
        <f>AE5</f>
        <v>2.1349999999999998</v>
      </c>
      <c r="H5" s="146">
        <f>AF5</f>
        <v>2.2999999999999998</v>
      </c>
      <c r="I5" s="147">
        <f>AC5</f>
        <v>4125.8530000000001</v>
      </c>
      <c r="J5" s="148">
        <f>AI5/AH5</f>
        <v>1.2652664797361388E-2</v>
      </c>
      <c r="K5" s="148">
        <f>AJ5/AH5</f>
        <v>0.3359562518918347</v>
      </c>
      <c r="L5" s="148">
        <f>AK5/AC5</f>
        <v>0.18347721065195488</v>
      </c>
      <c r="M5" s="149">
        <f>AG5</f>
        <v>9.9220000000000006</v>
      </c>
      <c r="N5" s="150">
        <f>IF(AW5=0,AT5,"속도계이상")</f>
        <v>0.41199999999999998</v>
      </c>
      <c r="O5" s="150">
        <f>IF(AW5=0,AU5,"속도계이상")</f>
        <v>4.1929999999999996</v>
      </c>
      <c r="P5" s="151">
        <f>AQ5/60</f>
        <v>0</v>
      </c>
      <c r="Q5" s="152">
        <f>AN5</f>
        <v>70</v>
      </c>
      <c r="R5" s="153">
        <f>AC5/(AH5-AI5-AJ5)</f>
        <v>22.719273066609219</v>
      </c>
      <c r="S5" s="138">
        <f>IF(AW5=0,AL5,"속도계이상")</f>
        <v>17</v>
      </c>
      <c r="T5" s="138">
        <f>IF(AW5=0,AM5,"속도계이상")</f>
        <v>173</v>
      </c>
      <c r="U5" t="s">
        <v>113</v>
      </c>
      <c r="V5" s="5" t="s">
        <v>114</v>
      </c>
      <c r="W5" t="s">
        <v>113</v>
      </c>
      <c r="X5" s="5" t="s">
        <v>114</v>
      </c>
      <c r="Y5" t="s">
        <v>220</v>
      </c>
      <c r="Z5" t="s">
        <v>161</v>
      </c>
      <c r="AA5" t="s">
        <v>167</v>
      </c>
      <c r="AB5">
        <v>522</v>
      </c>
      <c r="AC5" s="1">
        <v>4125.8530000000001</v>
      </c>
      <c r="AD5" s="1">
        <v>1932.662</v>
      </c>
      <c r="AE5" s="25">
        <v>2.1349999999999998</v>
      </c>
      <c r="AF5">
        <v>2.2999999999999998</v>
      </c>
      <c r="AG5">
        <v>9.9220000000000006</v>
      </c>
      <c r="AH5">
        <v>278.79020400000002</v>
      </c>
      <c r="AI5">
        <v>3.5274390000000002</v>
      </c>
      <c r="AJ5">
        <v>93.661311999999995</v>
      </c>
      <c r="AK5">
        <v>757</v>
      </c>
      <c r="AL5">
        <v>17</v>
      </c>
      <c r="AM5">
        <v>173</v>
      </c>
      <c r="AN5">
        <v>70</v>
      </c>
      <c r="AO5">
        <v>14.799130999999999</v>
      </c>
      <c r="AP5">
        <v>108.8</v>
      </c>
      <c r="AQ5">
        <v>0</v>
      </c>
      <c r="AR5">
        <v>24</v>
      </c>
      <c r="AS5">
        <v>12423</v>
      </c>
      <c r="AT5">
        <v>0.41199999999999998</v>
      </c>
      <c r="AU5">
        <v>4.1929999999999996</v>
      </c>
      <c r="AV5">
        <v>39510</v>
      </c>
      <c r="AW5">
        <v>0</v>
      </c>
      <c r="AX5" s="26">
        <v>0.53</v>
      </c>
      <c r="AY5">
        <v>0.92826086956521736</v>
      </c>
      <c r="AZ5" t="s">
        <v>67</v>
      </c>
      <c r="BA5" t="s">
        <v>180</v>
      </c>
      <c r="BB5">
        <v>1</v>
      </c>
      <c r="BC5" t="s">
        <v>185</v>
      </c>
      <c r="BD5">
        <v>8</v>
      </c>
      <c r="BE5">
        <v>23236.130999999998</v>
      </c>
      <c r="BF5">
        <v>0.17756196158474061</v>
      </c>
      <c r="BG5">
        <v>0.16482382086235703</v>
      </c>
      <c r="BH5">
        <v>49453.415000000008</v>
      </c>
      <c r="BI5">
        <v>8.3429081692336093E-2</v>
      </c>
      <c r="BJ5">
        <v>7.7443951918755458E-2</v>
      </c>
      <c r="BK5">
        <v>1</v>
      </c>
      <c r="BL5" t="s">
        <v>67</v>
      </c>
      <c r="BM5">
        <v>0</v>
      </c>
      <c r="BN5" t="s">
        <v>176</v>
      </c>
    </row>
    <row r="6" spans="1:66">
      <c r="A6" s="133" t="str">
        <f t="shared" ref="A6:A7" si="0">W6</f>
        <v>시영운수</v>
      </c>
      <c r="B6" s="133" t="str">
        <f t="shared" ref="B6:B16" si="1">X6</f>
        <v>15</v>
      </c>
      <c r="C6" s="134" t="str">
        <f t="shared" ref="C6:C7" si="2">Y6</f>
        <v>70바1516</v>
      </c>
      <c r="D6" s="109" t="str">
        <f t="shared" ref="D6:D7" si="3">Z6</f>
        <v>저상</v>
      </c>
      <c r="E6" s="105" t="str">
        <f>AZ6</f>
        <v>C</v>
      </c>
      <c r="F6" s="154">
        <f>G6/H6</f>
        <v>0.86909090909090903</v>
      </c>
      <c r="G6" s="155">
        <f>AE6</f>
        <v>1.9119999999999999</v>
      </c>
      <c r="H6" s="156">
        <f>AF6</f>
        <v>2.2000000000000002</v>
      </c>
      <c r="I6" s="157">
        <f t="shared" ref="I6:I7" si="4">AC6</f>
        <v>3774.5549999999998</v>
      </c>
      <c r="J6" s="158">
        <f t="shared" ref="J6:J7" si="5">AI6/AH6</f>
        <v>4.1901197108662268E-2</v>
      </c>
      <c r="K6" s="158">
        <f t="shared" ref="K6:K7" si="6">AJ6/AH6</f>
        <v>0.39151190957161219</v>
      </c>
      <c r="L6" s="158">
        <f t="shared" ref="L6:L7" si="7">AK6/AC6</f>
        <v>0.17485504913824279</v>
      </c>
      <c r="M6" s="159">
        <f t="shared" ref="M6:M7" si="8">AG6</f>
        <v>15.206</v>
      </c>
      <c r="N6" s="160">
        <f t="shared" ref="N6:N7" si="9">IF(AW6=0,AT6,"속도계이상")</f>
        <v>0.98</v>
      </c>
      <c r="O6" s="160">
        <f t="shared" ref="O6:O7" si="10">IF(AW6=0,AU6,"속도계이상")</f>
        <v>10.677</v>
      </c>
      <c r="P6" s="161">
        <f t="shared" ref="P6:P7" si="11">AQ6/60</f>
        <v>0</v>
      </c>
      <c r="Q6" s="162">
        <f t="shared" ref="Q6:Q7" si="12">AN6</f>
        <v>66</v>
      </c>
      <c r="R6" s="163">
        <f t="shared" ref="R6:R7" si="13">AC6/(AH6-AI6-AJ6)</f>
        <v>24.404222693352889</v>
      </c>
      <c r="S6" s="135">
        <f t="shared" ref="S6:S7" si="14">IF(AW6=0,AL6,"속도계이상")</f>
        <v>37</v>
      </c>
      <c r="T6" s="135">
        <f t="shared" ref="T6:T7" si="15">IF(AW6=0,AM6,"속도계이상")</f>
        <v>403</v>
      </c>
      <c r="U6" t="s">
        <v>113</v>
      </c>
      <c r="V6" s="5" t="s">
        <v>114</v>
      </c>
      <c r="W6" t="s">
        <v>113</v>
      </c>
      <c r="X6" s="5" t="s">
        <v>114</v>
      </c>
      <c r="Y6" t="s">
        <v>168</v>
      </c>
      <c r="Z6" t="s">
        <v>161</v>
      </c>
      <c r="AA6" t="s">
        <v>167</v>
      </c>
      <c r="AB6">
        <v>522</v>
      </c>
      <c r="AC6" s="1">
        <v>3774.5549999999998</v>
      </c>
      <c r="AD6" s="1">
        <v>1973.7739999999999</v>
      </c>
      <c r="AE6" s="25">
        <v>1.9119999999999999</v>
      </c>
      <c r="AF6">
        <v>2.2000000000000002</v>
      </c>
      <c r="AG6">
        <v>15.206</v>
      </c>
      <c r="AH6">
        <v>272.98215299999998</v>
      </c>
      <c r="AI6">
        <v>11.438279</v>
      </c>
      <c r="AJ6">
        <v>106.875764</v>
      </c>
      <c r="AK6">
        <v>660</v>
      </c>
      <c r="AL6">
        <v>37</v>
      </c>
      <c r="AM6">
        <v>403</v>
      </c>
      <c r="AN6">
        <v>66</v>
      </c>
      <c r="AO6">
        <v>13.827112</v>
      </c>
      <c r="AP6">
        <v>148.1</v>
      </c>
      <c r="AQ6">
        <v>0</v>
      </c>
      <c r="AR6">
        <v>92</v>
      </c>
      <c r="AS6">
        <v>75847</v>
      </c>
      <c r="AT6">
        <v>0.98</v>
      </c>
      <c r="AU6">
        <v>10.677</v>
      </c>
      <c r="AV6">
        <v>18414</v>
      </c>
      <c r="AW6">
        <v>0</v>
      </c>
      <c r="AX6" s="26">
        <v>0.57999999999999996</v>
      </c>
      <c r="AY6">
        <v>0.86909090909090903</v>
      </c>
      <c r="AZ6" t="s">
        <v>68</v>
      </c>
      <c r="BA6" t="s">
        <v>180</v>
      </c>
      <c r="BB6">
        <v>2</v>
      </c>
      <c r="BC6" t="s">
        <v>225</v>
      </c>
      <c r="BD6">
        <v>6</v>
      </c>
      <c r="BE6">
        <v>23236.130999999998</v>
      </c>
      <c r="BF6">
        <v>0.16244335169224172</v>
      </c>
      <c r="BG6">
        <v>0.14117804019798461</v>
      </c>
      <c r="BH6">
        <v>49453.415000000008</v>
      </c>
      <c r="BI6">
        <v>7.6325467108793177E-2</v>
      </c>
      <c r="BJ6">
        <v>6.6333769596369344E-2</v>
      </c>
      <c r="BK6">
        <v>1</v>
      </c>
      <c r="BL6" t="s">
        <v>67</v>
      </c>
      <c r="BM6">
        <v>-1</v>
      </c>
      <c r="BN6" t="s">
        <v>202</v>
      </c>
    </row>
    <row r="7" spans="1:66">
      <c r="A7" s="136" t="str">
        <f t="shared" si="0"/>
        <v>시영운수</v>
      </c>
      <c r="B7" s="136" t="str">
        <f t="shared" si="1"/>
        <v>15</v>
      </c>
      <c r="C7" s="137" t="str">
        <f t="shared" si="2"/>
        <v>70바1524</v>
      </c>
      <c r="D7" s="125" t="str">
        <f t="shared" si="3"/>
        <v>저상</v>
      </c>
      <c r="E7" s="121" t="str">
        <f t="shared" ref="E7:E16" si="16">AZ7</f>
        <v>B</v>
      </c>
      <c r="F7" s="144">
        <f t="shared" ref="F7:F16" si="17">G7/H7</f>
        <v>0.90549999999999997</v>
      </c>
      <c r="G7" s="145">
        <f t="shared" ref="G7:G16" si="18">AE7</f>
        <v>1.8109999999999999</v>
      </c>
      <c r="H7" s="146">
        <f t="shared" ref="H7:H16" si="19">AF7</f>
        <v>2</v>
      </c>
      <c r="I7" s="147">
        <f t="shared" si="4"/>
        <v>3224.14</v>
      </c>
      <c r="J7" s="148">
        <f t="shared" si="5"/>
        <v>3.759449789340822E-2</v>
      </c>
      <c r="K7" s="148">
        <f t="shared" si="6"/>
        <v>0.41977960441094914</v>
      </c>
      <c r="L7" s="148">
        <f t="shared" si="7"/>
        <v>0.19074854069612363</v>
      </c>
      <c r="M7" s="149">
        <f t="shared" si="8"/>
        <v>15.818</v>
      </c>
      <c r="N7" s="150">
        <f t="shared" si="9"/>
        <v>3.1E-2</v>
      </c>
      <c r="O7" s="150">
        <f t="shared" si="10"/>
        <v>12.779</v>
      </c>
      <c r="P7" s="151">
        <f t="shared" si="11"/>
        <v>0</v>
      </c>
      <c r="Q7" s="152">
        <f t="shared" si="12"/>
        <v>69</v>
      </c>
      <c r="R7" s="153">
        <f t="shared" si="13"/>
        <v>23.745998901117652</v>
      </c>
      <c r="S7" s="138">
        <f t="shared" si="14"/>
        <v>1</v>
      </c>
      <c r="T7" s="138">
        <f t="shared" si="15"/>
        <v>412</v>
      </c>
      <c r="U7" t="s">
        <v>113</v>
      </c>
      <c r="V7" t="s">
        <v>114</v>
      </c>
      <c r="W7" s="4" t="s">
        <v>113</v>
      </c>
      <c r="X7" s="4" t="s">
        <v>114</v>
      </c>
      <c r="Y7" s="4" t="s">
        <v>223</v>
      </c>
      <c r="Z7" s="4" t="s">
        <v>161</v>
      </c>
      <c r="AA7" s="4" t="s">
        <v>167</v>
      </c>
      <c r="AB7" s="4">
        <v>522</v>
      </c>
      <c r="AC7" s="4">
        <v>3224.14</v>
      </c>
      <c r="AD7" s="4">
        <v>1780.5319999999999</v>
      </c>
      <c r="AE7" s="4">
        <v>1.8109999999999999</v>
      </c>
      <c r="AF7" s="4">
        <v>2</v>
      </c>
      <c r="AG7" s="4">
        <v>15.818</v>
      </c>
      <c r="AH7" s="4">
        <v>250.22052500000001</v>
      </c>
      <c r="AI7" s="4">
        <v>9.4069149999999997</v>
      </c>
      <c r="AJ7" s="4">
        <v>105.03747300000001</v>
      </c>
      <c r="AK7" s="4">
        <v>615</v>
      </c>
      <c r="AL7" s="4">
        <v>1</v>
      </c>
      <c r="AM7" s="4">
        <v>412</v>
      </c>
      <c r="AN7" s="4">
        <v>69</v>
      </c>
      <c r="AO7" s="4">
        <v>12.885192999999999</v>
      </c>
      <c r="AP7" s="4">
        <v>349.2</v>
      </c>
      <c r="AQ7" s="4">
        <v>0</v>
      </c>
      <c r="AR7" s="4">
        <v>112</v>
      </c>
      <c r="AS7" s="4">
        <v>93336</v>
      </c>
      <c r="AT7" s="4">
        <v>3.1E-2</v>
      </c>
      <c r="AU7" s="4">
        <v>12.779</v>
      </c>
      <c r="AV7" s="4">
        <v>2979</v>
      </c>
      <c r="AW7" s="4">
        <v>0</v>
      </c>
      <c r="AX7" s="27">
        <v>0.57999999999999996</v>
      </c>
      <c r="AY7">
        <v>0.90549999999999997</v>
      </c>
      <c r="AZ7" t="s">
        <v>67</v>
      </c>
      <c r="BA7" t="s">
        <v>180</v>
      </c>
      <c r="BB7">
        <v>2</v>
      </c>
      <c r="BC7" t="s">
        <v>194</v>
      </c>
      <c r="BD7">
        <v>4</v>
      </c>
      <c r="BE7">
        <v>23236.130999999998</v>
      </c>
      <c r="BF7">
        <v>0.13875545804075559</v>
      </c>
      <c r="BG7">
        <v>0.12564306725590418</v>
      </c>
      <c r="BH7">
        <v>49453.415000000008</v>
      </c>
      <c r="BI7">
        <v>6.519549762134727E-2</v>
      </c>
      <c r="BJ7">
        <v>5.903452309612995E-2</v>
      </c>
      <c r="BK7">
        <v>1</v>
      </c>
      <c r="BL7" t="s">
        <v>68</v>
      </c>
      <c r="BM7">
        <v>1</v>
      </c>
      <c r="BN7" t="s">
        <v>190</v>
      </c>
    </row>
    <row r="8" spans="1:66">
      <c r="A8" s="133" t="str">
        <f t="shared" ref="A8:A16" si="20">W8</f>
        <v>시영운수</v>
      </c>
      <c r="B8" s="133" t="str">
        <f t="shared" si="1"/>
        <v>15</v>
      </c>
      <c r="C8" s="134" t="str">
        <f t="shared" ref="C8:C16" si="21">Y8</f>
        <v>70바1583</v>
      </c>
      <c r="D8" s="109" t="str">
        <f t="shared" ref="D8:D16" si="22">Z8</f>
        <v>저상</v>
      </c>
      <c r="E8" s="105" t="str">
        <f t="shared" si="16"/>
        <v>A</v>
      </c>
      <c r="F8" s="154">
        <f t="shared" si="17"/>
        <v>0.98130434782608711</v>
      </c>
      <c r="G8" s="155">
        <f t="shared" si="18"/>
        <v>2.2570000000000001</v>
      </c>
      <c r="H8" s="156">
        <f t="shared" si="19"/>
        <v>2.2999999999999998</v>
      </c>
      <c r="I8" s="157">
        <f t="shared" ref="I8:I16" si="23">AC8</f>
        <v>697.19200000000001</v>
      </c>
      <c r="J8" s="158">
        <f t="shared" ref="J8:J16" si="24">AI8/AH8</f>
        <v>1.284797244701585E-3</v>
      </c>
      <c r="K8" s="158">
        <f t="shared" ref="K8:K16" si="25">AJ8/AH8</f>
        <v>0.3182650932103942</v>
      </c>
      <c r="L8" s="158">
        <f t="shared" ref="L8:L16" si="26">AK8/AC8</f>
        <v>0.20797714259486627</v>
      </c>
      <c r="M8" s="159">
        <f t="shared" ref="M8:M16" si="27">AG8</f>
        <v>10.664</v>
      </c>
      <c r="N8" s="160">
        <f t="shared" ref="N8:N16" si="28">IF(AW8=0,AT8,"속도계이상")</f>
        <v>5.3070000000000004</v>
      </c>
      <c r="O8" s="160">
        <f t="shared" ref="O8:O16" si="29">IF(AW8=0,AU8,"속도계이상")</f>
        <v>1.7210000000000001</v>
      </c>
      <c r="P8" s="161">
        <f t="shared" ref="P8:P16" si="30">AQ8/60</f>
        <v>0</v>
      </c>
      <c r="Q8" s="162">
        <f t="shared" ref="Q8:Q16" si="31">AN8</f>
        <v>65</v>
      </c>
      <c r="R8" s="163">
        <f t="shared" ref="R8:R16" si="32">AC8/(AH8-AI8-AJ8)</f>
        <v>25.076837361607325</v>
      </c>
      <c r="S8" s="135">
        <f t="shared" ref="S8:S16" si="33">IF(AW8=0,AL8,"속도계이상")</f>
        <v>37</v>
      </c>
      <c r="T8" s="135">
        <f t="shared" ref="T8:T16" si="34">IF(AW8=0,AM8,"속도계이상")</f>
        <v>12</v>
      </c>
      <c r="U8" t="s">
        <v>113</v>
      </c>
      <c r="V8" s="5" t="s">
        <v>114</v>
      </c>
      <c r="W8" t="s">
        <v>113</v>
      </c>
      <c r="X8" s="5" t="s">
        <v>114</v>
      </c>
      <c r="Y8" t="s">
        <v>169</v>
      </c>
      <c r="Z8" t="s">
        <v>161</v>
      </c>
      <c r="AA8" t="s">
        <v>167</v>
      </c>
      <c r="AB8">
        <v>522</v>
      </c>
      <c r="AC8" s="1">
        <v>697.19200000000001</v>
      </c>
      <c r="AD8" s="1">
        <v>308.86599999999999</v>
      </c>
      <c r="AE8" s="25">
        <v>2.2570000000000001</v>
      </c>
      <c r="AF8">
        <v>2.2999999999999998</v>
      </c>
      <c r="AG8">
        <v>10.664</v>
      </c>
      <c r="AH8">
        <v>40.858587</v>
      </c>
      <c r="AI8">
        <v>5.2495E-2</v>
      </c>
      <c r="AJ8">
        <v>13.003862</v>
      </c>
      <c r="AK8">
        <v>145</v>
      </c>
      <c r="AL8">
        <v>37</v>
      </c>
      <c r="AM8">
        <v>12</v>
      </c>
      <c r="AN8">
        <v>65</v>
      </c>
      <c r="AO8">
        <v>17.063535999999999</v>
      </c>
      <c r="AP8">
        <v>1.6</v>
      </c>
      <c r="AQ8">
        <v>0</v>
      </c>
      <c r="AR8">
        <v>3</v>
      </c>
      <c r="AS8">
        <v>1006</v>
      </c>
      <c r="AT8">
        <v>5.3070000000000004</v>
      </c>
      <c r="AU8">
        <v>1.7210000000000001</v>
      </c>
      <c r="AV8">
        <v>6260</v>
      </c>
      <c r="AW8">
        <v>0</v>
      </c>
      <c r="AX8" s="26">
        <v>0.53</v>
      </c>
      <c r="AY8">
        <v>0.98130434782608711</v>
      </c>
      <c r="AZ8" t="s">
        <v>65</v>
      </c>
      <c r="BA8" t="s">
        <v>180</v>
      </c>
      <c r="BB8">
        <v>1</v>
      </c>
      <c r="BC8" t="s">
        <v>193</v>
      </c>
      <c r="BD8">
        <v>1</v>
      </c>
      <c r="BE8">
        <v>23236.130999999998</v>
      </c>
      <c r="BF8">
        <v>3.0004650946407561E-2</v>
      </c>
      <c r="BG8">
        <v>2.9443694428713859E-2</v>
      </c>
      <c r="BH8">
        <v>49453.415000000008</v>
      </c>
      <c r="BI8">
        <v>1.4097954610414668E-2</v>
      </c>
      <c r="BJ8">
        <v>1.3834384154654744E-2</v>
      </c>
      <c r="BK8">
        <v>1</v>
      </c>
      <c r="BL8" t="s">
        <v>67</v>
      </c>
      <c r="BM8">
        <v>1</v>
      </c>
      <c r="BN8" t="s">
        <v>190</v>
      </c>
    </row>
    <row r="9" spans="1:66">
      <c r="A9" s="136" t="str">
        <f t="shared" si="20"/>
        <v>시영운수</v>
      </c>
      <c r="B9" s="136" t="str">
        <f t="shared" si="1"/>
        <v>15</v>
      </c>
      <c r="C9" s="137" t="str">
        <f t="shared" si="21"/>
        <v>73아1025</v>
      </c>
      <c r="D9" s="125" t="str">
        <f t="shared" si="22"/>
        <v>저상</v>
      </c>
      <c r="E9" s="121" t="str">
        <f t="shared" si="16"/>
        <v>C</v>
      </c>
      <c r="F9" s="144">
        <f t="shared" si="17"/>
        <v>0.87545454545454537</v>
      </c>
      <c r="G9" s="145">
        <f t="shared" si="18"/>
        <v>1.9259999999999999</v>
      </c>
      <c r="H9" s="146">
        <f t="shared" si="19"/>
        <v>2.2000000000000002</v>
      </c>
      <c r="I9" s="147">
        <f t="shared" si="23"/>
        <v>5579.5940000000001</v>
      </c>
      <c r="J9" s="148">
        <f t="shared" si="24"/>
        <v>3.6931709920963916E-2</v>
      </c>
      <c r="K9" s="148">
        <f t="shared" si="25"/>
        <v>0.3737444731175063</v>
      </c>
      <c r="L9" s="148">
        <f t="shared" si="26"/>
        <v>0.15950981379648771</v>
      </c>
      <c r="M9" s="149">
        <f t="shared" si="27"/>
        <v>12.832000000000001</v>
      </c>
      <c r="N9" s="150">
        <f t="shared" si="28"/>
        <v>1.7999999999999999E-2</v>
      </c>
      <c r="O9" s="150">
        <f t="shared" si="29"/>
        <v>5.4480000000000004</v>
      </c>
      <c r="P9" s="151">
        <f t="shared" si="30"/>
        <v>0</v>
      </c>
      <c r="Q9" s="152">
        <f t="shared" si="31"/>
        <v>68</v>
      </c>
      <c r="R9" s="153">
        <f t="shared" si="32"/>
        <v>22.731655407859343</v>
      </c>
      <c r="S9" s="138">
        <f t="shared" si="33"/>
        <v>1</v>
      </c>
      <c r="T9" s="138">
        <f t="shared" si="34"/>
        <v>304</v>
      </c>
      <c r="U9" t="s">
        <v>113</v>
      </c>
      <c r="V9" s="5" t="s">
        <v>114</v>
      </c>
      <c r="W9" t="s">
        <v>113</v>
      </c>
      <c r="X9" s="5" t="s">
        <v>114</v>
      </c>
      <c r="Y9" t="s">
        <v>226</v>
      </c>
      <c r="Z9" t="s">
        <v>161</v>
      </c>
      <c r="AA9" t="s">
        <v>167</v>
      </c>
      <c r="AB9">
        <v>522</v>
      </c>
      <c r="AC9" s="1">
        <v>5579.5940000000001</v>
      </c>
      <c r="AD9" s="1">
        <v>2897.5610000000001</v>
      </c>
      <c r="AE9" s="25">
        <v>1.9259999999999999</v>
      </c>
      <c r="AF9">
        <v>2.2000000000000002</v>
      </c>
      <c r="AG9">
        <v>12.832000000000001</v>
      </c>
      <c r="AH9">
        <v>416.502432</v>
      </c>
      <c r="AI9">
        <v>15.382147</v>
      </c>
      <c r="AJ9">
        <v>155.665482</v>
      </c>
      <c r="AK9">
        <v>890</v>
      </c>
      <c r="AL9">
        <v>1</v>
      </c>
      <c r="AM9">
        <v>304</v>
      </c>
      <c r="AN9">
        <v>68</v>
      </c>
      <c r="AO9">
        <v>13.396305</v>
      </c>
      <c r="AP9">
        <v>274</v>
      </c>
      <c r="AQ9">
        <v>0</v>
      </c>
      <c r="AR9">
        <v>94</v>
      </c>
      <c r="AS9">
        <v>68465</v>
      </c>
      <c r="AT9">
        <v>1.7999999999999999E-2</v>
      </c>
      <c r="AU9">
        <v>5.4480000000000004</v>
      </c>
      <c r="AV9">
        <v>48731</v>
      </c>
      <c r="AW9">
        <v>0</v>
      </c>
      <c r="AX9" s="26">
        <v>0.56000000000000005</v>
      </c>
      <c r="AY9">
        <v>0.87545454545454537</v>
      </c>
      <c r="AZ9" t="s">
        <v>68</v>
      </c>
      <c r="BA9" t="s">
        <v>180</v>
      </c>
      <c r="BB9">
        <v>1</v>
      </c>
      <c r="BC9" t="s">
        <v>182</v>
      </c>
      <c r="BD9">
        <v>9</v>
      </c>
      <c r="BE9">
        <v>23236.130999999998</v>
      </c>
      <c r="BF9">
        <v>0.24012577653310702</v>
      </c>
      <c r="BG9">
        <v>0.21021920254671095</v>
      </c>
      <c r="BH9">
        <v>49453.415000000008</v>
      </c>
      <c r="BI9">
        <v>0.11282525180515843</v>
      </c>
      <c r="BJ9">
        <v>9.8773379534879593E-2</v>
      </c>
      <c r="BK9">
        <v>1</v>
      </c>
      <c r="BL9" t="s">
        <v>68</v>
      </c>
      <c r="BM9">
        <v>0</v>
      </c>
      <c r="BN9" t="s">
        <v>176</v>
      </c>
    </row>
    <row r="10" spans="1:66">
      <c r="A10" s="133" t="str">
        <f t="shared" si="20"/>
        <v>시영운수</v>
      </c>
      <c r="B10" s="133" t="str">
        <f t="shared" si="1"/>
        <v>15</v>
      </c>
      <c r="C10" s="134" t="str">
        <f t="shared" si="21"/>
        <v>73아1029</v>
      </c>
      <c r="D10" s="109" t="str">
        <f t="shared" si="22"/>
        <v>저상</v>
      </c>
      <c r="E10" s="105" t="str">
        <f t="shared" si="16"/>
        <v>B</v>
      </c>
      <c r="F10" s="154">
        <f t="shared" si="17"/>
        <v>0.90454545454545443</v>
      </c>
      <c r="G10" s="155">
        <f t="shared" si="18"/>
        <v>1.99</v>
      </c>
      <c r="H10" s="156">
        <f t="shared" si="19"/>
        <v>2.2000000000000002</v>
      </c>
      <c r="I10" s="157">
        <f t="shared" si="23"/>
        <v>5834.7969999999996</v>
      </c>
      <c r="J10" s="158">
        <f t="shared" si="24"/>
        <v>5.0063761783152166E-2</v>
      </c>
      <c r="K10" s="158">
        <f t="shared" si="25"/>
        <v>0.38965035433818235</v>
      </c>
      <c r="L10" s="158">
        <f t="shared" si="26"/>
        <v>0.16812924254262832</v>
      </c>
      <c r="M10" s="159">
        <f t="shared" si="27"/>
        <v>11.952999999999999</v>
      </c>
      <c r="N10" s="160">
        <f t="shared" si="28"/>
        <v>0.12</v>
      </c>
      <c r="O10" s="160">
        <f t="shared" si="29"/>
        <v>15.887</v>
      </c>
      <c r="P10" s="161">
        <f t="shared" si="30"/>
        <v>0</v>
      </c>
      <c r="Q10" s="162">
        <f t="shared" si="31"/>
        <v>74</v>
      </c>
      <c r="R10" s="163">
        <f t="shared" si="32"/>
        <v>23.725889535384603</v>
      </c>
      <c r="S10" s="135">
        <f t="shared" si="33"/>
        <v>7</v>
      </c>
      <c r="T10" s="135">
        <f t="shared" si="34"/>
        <v>927</v>
      </c>
      <c r="U10" t="s">
        <v>113</v>
      </c>
      <c r="V10" t="s">
        <v>114</v>
      </c>
      <c r="W10" s="4" t="s">
        <v>113</v>
      </c>
      <c r="X10" s="4" t="s">
        <v>114</v>
      </c>
      <c r="Y10" s="4" t="s">
        <v>227</v>
      </c>
      <c r="Z10" s="4" t="s">
        <v>161</v>
      </c>
      <c r="AA10" s="4" t="s">
        <v>167</v>
      </c>
      <c r="AB10" s="4">
        <v>522</v>
      </c>
      <c r="AC10" s="4">
        <v>5834.7969999999996</v>
      </c>
      <c r="AD10" s="4">
        <v>2931.335</v>
      </c>
      <c r="AE10" s="4">
        <v>1.99</v>
      </c>
      <c r="AF10" s="4">
        <v>2.2000000000000002</v>
      </c>
      <c r="AG10" s="4">
        <v>11.952999999999999</v>
      </c>
      <c r="AH10" s="4">
        <v>438.92828300000002</v>
      </c>
      <c r="AI10" s="4">
        <v>21.974401</v>
      </c>
      <c r="AJ10" s="4">
        <v>171.028561</v>
      </c>
      <c r="AK10" s="4">
        <v>981</v>
      </c>
      <c r="AL10" s="4">
        <v>7</v>
      </c>
      <c r="AM10" s="4">
        <v>927</v>
      </c>
      <c r="AN10" s="4">
        <v>74</v>
      </c>
      <c r="AO10" s="4">
        <v>13.293279999999999</v>
      </c>
      <c r="AP10" s="4">
        <v>853.8</v>
      </c>
      <c r="AQ10" s="4">
        <v>0</v>
      </c>
      <c r="AR10" s="4">
        <v>178</v>
      </c>
      <c r="AS10" s="4">
        <v>158087</v>
      </c>
      <c r="AT10" s="4">
        <v>0.12</v>
      </c>
      <c r="AU10" s="4">
        <v>15.887</v>
      </c>
      <c r="AV10" s="4">
        <v>536</v>
      </c>
      <c r="AW10" s="4">
        <v>0</v>
      </c>
      <c r="AX10" s="27">
        <v>0.53</v>
      </c>
      <c r="AY10">
        <v>0.90454545454545443</v>
      </c>
      <c r="AZ10" t="s">
        <v>67</v>
      </c>
      <c r="BA10" t="s">
        <v>180</v>
      </c>
      <c r="BB10">
        <v>3</v>
      </c>
      <c r="BC10" t="s">
        <v>222</v>
      </c>
      <c r="BD10">
        <v>3</v>
      </c>
      <c r="BE10">
        <v>23236.130999999998</v>
      </c>
      <c r="BF10">
        <v>0.25110880120274759</v>
      </c>
      <c r="BG10">
        <v>0.22713932472430348</v>
      </c>
      <c r="BH10">
        <v>49453.415000000008</v>
      </c>
      <c r="BI10">
        <v>0.11798572454500865</v>
      </c>
      <c r="BJ10">
        <v>0.10672345083843963</v>
      </c>
      <c r="BK10">
        <v>1</v>
      </c>
      <c r="BL10" t="s">
        <v>67</v>
      </c>
      <c r="BM10">
        <v>0</v>
      </c>
      <c r="BN10" t="s">
        <v>176</v>
      </c>
    </row>
    <row r="11" spans="1:66">
      <c r="A11" s="136" t="str">
        <f t="shared" si="20"/>
        <v>시영운수</v>
      </c>
      <c r="B11" s="136" t="str">
        <f t="shared" si="1"/>
        <v>28-1</v>
      </c>
      <c r="C11" s="137" t="str">
        <f t="shared" si="21"/>
        <v>70바1534</v>
      </c>
      <c r="D11" s="125" t="str">
        <f t="shared" si="22"/>
        <v>저상</v>
      </c>
      <c r="E11" s="121" t="str">
        <f t="shared" si="16"/>
        <v>D</v>
      </c>
      <c r="F11" s="144">
        <f t="shared" si="17"/>
        <v>0.84238095238095234</v>
      </c>
      <c r="G11" s="145">
        <f t="shared" si="18"/>
        <v>1.7689999999999999</v>
      </c>
      <c r="H11" s="146">
        <f t="shared" si="19"/>
        <v>2.1</v>
      </c>
      <c r="I11" s="147">
        <f t="shared" si="23"/>
        <v>1340.4280000000001</v>
      </c>
      <c r="J11" s="148">
        <f t="shared" si="24"/>
        <v>2.4040382002269607E-2</v>
      </c>
      <c r="K11" s="148">
        <f t="shared" si="25"/>
        <v>0.38825485303277435</v>
      </c>
      <c r="L11" s="148">
        <f t="shared" si="26"/>
        <v>0.16188859080830897</v>
      </c>
      <c r="M11" s="149">
        <f t="shared" si="27"/>
        <v>12.339</v>
      </c>
      <c r="N11" s="150">
        <f t="shared" si="28"/>
        <v>7.4999999999999997E-2</v>
      </c>
      <c r="O11" s="150">
        <f t="shared" si="29"/>
        <v>4.7750000000000004</v>
      </c>
      <c r="P11" s="151">
        <f t="shared" si="30"/>
        <v>0</v>
      </c>
      <c r="Q11" s="152">
        <f t="shared" si="31"/>
        <v>77</v>
      </c>
      <c r="R11" s="153">
        <f t="shared" si="32"/>
        <v>20.362384849693449</v>
      </c>
      <c r="S11" s="138">
        <f t="shared" si="33"/>
        <v>1</v>
      </c>
      <c r="T11" s="138">
        <f t="shared" si="34"/>
        <v>64</v>
      </c>
      <c r="U11" t="s">
        <v>113</v>
      </c>
      <c r="V11" s="5" t="s">
        <v>115</v>
      </c>
      <c r="W11" t="s">
        <v>113</v>
      </c>
      <c r="X11" s="5" t="s">
        <v>115</v>
      </c>
      <c r="Y11" t="s">
        <v>203</v>
      </c>
      <c r="Z11" t="s">
        <v>161</v>
      </c>
      <c r="AA11" t="s">
        <v>167</v>
      </c>
      <c r="AB11">
        <v>522</v>
      </c>
      <c r="AC11" s="1">
        <v>1340.4280000000001</v>
      </c>
      <c r="AD11" s="1">
        <v>757.80899999999997</v>
      </c>
      <c r="AE11" s="25">
        <v>1.7689999999999999</v>
      </c>
      <c r="AF11">
        <v>2.1</v>
      </c>
      <c r="AG11">
        <v>12.339</v>
      </c>
      <c r="AH11">
        <v>112.00970100000001</v>
      </c>
      <c r="AI11">
        <v>2.6927560000000001</v>
      </c>
      <c r="AJ11">
        <v>43.488309999999998</v>
      </c>
      <c r="AK11">
        <v>217</v>
      </c>
      <c r="AL11">
        <v>1</v>
      </c>
      <c r="AM11">
        <v>64</v>
      </c>
      <c r="AN11">
        <v>77</v>
      </c>
      <c r="AO11">
        <v>11.96707</v>
      </c>
      <c r="AP11">
        <v>0</v>
      </c>
      <c r="AQ11">
        <v>0</v>
      </c>
      <c r="AR11">
        <v>44</v>
      </c>
      <c r="AS11">
        <v>21714</v>
      </c>
      <c r="AT11">
        <v>7.4999999999999997E-2</v>
      </c>
      <c r="AU11">
        <v>4.7750000000000004</v>
      </c>
      <c r="AV11">
        <v>8122</v>
      </c>
      <c r="AW11">
        <v>0</v>
      </c>
      <c r="AX11" s="26">
        <v>0.56000000000000005</v>
      </c>
      <c r="AY11">
        <v>0.84238095238095234</v>
      </c>
      <c r="AZ11" t="s">
        <v>66</v>
      </c>
      <c r="BA11" t="s">
        <v>186</v>
      </c>
      <c r="BB11">
        <v>2</v>
      </c>
      <c r="BC11" t="s">
        <v>197</v>
      </c>
      <c r="BD11">
        <v>3</v>
      </c>
      <c r="BE11">
        <v>17078.432000000001</v>
      </c>
      <c r="BF11">
        <v>7.8486596427587735E-2</v>
      </c>
      <c r="BG11">
        <v>6.6115613847810811E-2</v>
      </c>
      <c r="BH11">
        <v>49453.415000000008</v>
      </c>
      <c r="BI11">
        <v>2.7104862222356127E-2</v>
      </c>
      <c r="BJ11">
        <v>2.283261965302285E-2</v>
      </c>
      <c r="BK11">
        <v>1</v>
      </c>
      <c r="BL11" t="s">
        <v>68</v>
      </c>
      <c r="BM11">
        <v>-1</v>
      </c>
      <c r="BN11" t="s">
        <v>202</v>
      </c>
    </row>
    <row r="12" spans="1:66" s="2" customFormat="1">
      <c r="A12" s="133" t="str">
        <f t="shared" si="20"/>
        <v>시영운수</v>
      </c>
      <c r="B12" s="133" t="str">
        <f t="shared" si="1"/>
        <v>28-1</v>
      </c>
      <c r="C12" s="134" t="str">
        <f t="shared" si="21"/>
        <v>70바1576</v>
      </c>
      <c r="D12" s="109" t="str">
        <f t="shared" si="22"/>
        <v>저상</v>
      </c>
      <c r="E12" s="105" t="str">
        <f t="shared" si="16"/>
        <v>D</v>
      </c>
      <c r="F12" s="154">
        <f t="shared" si="17"/>
        <v>0.8247619047619047</v>
      </c>
      <c r="G12" s="155">
        <f t="shared" si="18"/>
        <v>1.732</v>
      </c>
      <c r="H12" s="156">
        <f t="shared" si="19"/>
        <v>2.1</v>
      </c>
      <c r="I12" s="157">
        <f t="shared" si="23"/>
        <v>4241.6409999999996</v>
      </c>
      <c r="J12" s="158">
        <f t="shared" si="24"/>
        <v>2.9136279886330548E-2</v>
      </c>
      <c r="K12" s="158">
        <f t="shared" si="25"/>
        <v>0.43778727515514054</v>
      </c>
      <c r="L12" s="158">
        <f t="shared" si="26"/>
        <v>0.12542315580220015</v>
      </c>
      <c r="M12" s="159">
        <f t="shared" si="27"/>
        <v>14.693</v>
      </c>
      <c r="N12" s="160">
        <f t="shared" si="28"/>
        <v>0.99</v>
      </c>
      <c r="O12" s="160">
        <f t="shared" si="29"/>
        <v>18.248000000000001</v>
      </c>
      <c r="P12" s="161">
        <f t="shared" si="30"/>
        <v>0</v>
      </c>
      <c r="Q12" s="162">
        <f t="shared" si="31"/>
        <v>70</v>
      </c>
      <c r="R12" s="163">
        <f t="shared" si="32"/>
        <v>22.365949407156997</v>
      </c>
      <c r="S12" s="135">
        <f t="shared" si="33"/>
        <v>42</v>
      </c>
      <c r="T12" s="135">
        <f t="shared" si="34"/>
        <v>774</v>
      </c>
      <c r="U12" t="s">
        <v>113</v>
      </c>
      <c r="V12" s="5" t="s">
        <v>115</v>
      </c>
      <c r="W12" t="s">
        <v>113</v>
      </c>
      <c r="X12" s="5" t="s">
        <v>115</v>
      </c>
      <c r="Y12" t="s">
        <v>195</v>
      </c>
      <c r="Z12" t="s">
        <v>161</v>
      </c>
      <c r="AA12" t="s">
        <v>167</v>
      </c>
      <c r="AB12">
        <v>522</v>
      </c>
      <c r="AC12" s="1">
        <v>4241.6409999999996</v>
      </c>
      <c r="AD12" s="1">
        <v>2448.893</v>
      </c>
      <c r="AE12" s="25">
        <v>1.732</v>
      </c>
      <c r="AF12">
        <v>2.1</v>
      </c>
      <c r="AG12">
        <v>14.693</v>
      </c>
      <c r="AH12">
        <v>355.75996800000001</v>
      </c>
      <c r="AI12">
        <v>10.365522</v>
      </c>
      <c r="AJ12">
        <v>155.747187</v>
      </c>
      <c r="AK12">
        <v>532</v>
      </c>
      <c r="AL12">
        <v>42</v>
      </c>
      <c r="AM12">
        <v>774</v>
      </c>
      <c r="AN12">
        <v>70</v>
      </c>
      <c r="AO12">
        <v>11.92276</v>
      </c>
      <c r="AP12">
        <v>387.3</v>
      </c>
      <c r="AQ12">
        <v>0</v>
      </c>
      <c r="AR12">
        <v>186</v>
      </c>
      <c r="AS12">
        <v>134830</v>
      </c>
      <c r="AT12">
        <v>0.99</v>
      </c>
      <c r="AU12">
        <v>18.248000000000001</v>
      </c>
      <c r="AV12">
        <v>0</v>
      </c>
      <c r="AW12">
        <v>0</v>
      </c>
      <c r="AX12" s="26">
        <v>0.56000000000000005</v>
      </c>
      <c r="AY12" s="2">
        <v>0.8247619047619047</v>
      </c>
      <c r="AZ12" s="2" t="s">
        <v>66</v>
      </c>
      <c r="BA12" s="2" t="s">
        <v>186</v>
      </c>
      <c r="BB12" s="2">
        <v>3</v>
      </c>
      <c r="BC12" s="2" t="s">
        <v>204</v>
      </c>
      <c r="BD12" s="2">
        <v>1</v>
      </c>
      <c r="BE12" s="2">
        <v>17078.432000000001</v>
      </c>
      <c r="BF12" s="2">
        <v>0.24836243748840639</v>
      </c>
      <c r="BG12" s="2">
        <v>0.20483987701424755</v>
      </c>
      <c r="BH12" s="2">
        <v>49453.415000000008</v>
      </c>
      <c r="BI12" s="2">
        <v>8.5770436682684081E-2</v>
      </c>
      <c r="BJ12" s="2">
        <v>7.0740188730670867E-2</v>
      </c>
      <c r="BK12" s="2">
        <v>1</v>
      </c>
      <c r="BL12" s="2" t="s">
        <v>66</v>
      </c>
      <c r="BM12" s="2">
        <v>0</v>
      </c>
      <c r="BN12" s="2" t="s">
        <v>176</v>
      </c>
    </row>
    <row r="13" spans="1:66">
      <c r="A13" s="136" t="str">
        <f t="shared" si="20"/>
        <v>시영운수</v>
      </c>
      <c r="B13" s="136" t="str">
        <f t="shared" si="1"/>
        <v>28-1</v>
      </c>
      <c r="C13" s="137" t="str">
        <f t="shared" si="21"/>
        <v>70바1579</v>
      </c>
      <c r="D13" s="125" t="str">
        <f t="shared" si="22"/>
        <v>저상</v>
      </c>
      <c r="E13" s="121" t="str">
        <f t="shared" si="16"/>
        <v>D</v>
      </c>
      <c r="F13" s="144">
        <f t="shared" si="17"/>
        <v>0.84428571428571419</v>
      </c>
      <c r="G13" s="145">
        <f t="shared" si="18"/>
        <v>1.7729999999999999</v>
      </c>
      <c r="H13" s="146">
        <f t="shared" si="19"/>
        <v>2.1</v>
      </c>
      <c r="I13" s="147">
        <f t="shared" si="23"/>
        <v>3780.1480000000001</v>
      </c>
      <c r="J13" s="148">
        <f t="shared" si="24"/>
        <v>3.9257255252767034E-2</v>
      </c>
      <c r="K13" s="148">
        <f t="shared" si="25"/>
        <v>0.44204944435313109</v>
      </c>
      <c r="L13" s="148">
        <f t="shared" si="26"/>
        <v>0.16904100051109108</v>
      </c>
      <c r="M13" s="149">
        <f t="shared" si="27"/>
        <v>13.851000000000001</v>
      </c>
      <c r="N13" s="150">
        <f t="shared" si="28"/>
        <v>0.13200000000000001</v>
      </c>
      <c r="O13" s="150">
        <f t="shared" si="29"/>
        <v>7.6719999999999997</v>
      </c>
      <c r="P13" s="151">
        <f t="shared" si="30"/>
        <v>0</v>
      </c>
      <c r="Q13" s="152">
        <f t="shared" si="31"/>
        <v>66</v>
      </c>
      <c r="R13" s="153">
        <f t="shared" si="32"/>
        <v>21.624697755910486</v>
      </c>
      <c r="S13" s="138">
        <f t="shared" si="33"/>
        <v>5</v>
      </c>
      <c r="T13" s="138">
        <f t="shared" si="34"/>
        <v>290</v>
      </c>
      <c r="U13" t="s">
        <v>113</v>
      </c>
      <c r="V13" t="s">
        <v>115</v>
      </c>
      <c r="W13" s="4" t="s">
        <v>113</v>
      </c>
      <c r="X13" s="4" t="s">
        <v>115</v>
      </c>
      <c r="Y13" s="4" t="s">
        <v>191</v>
      </c>
      <c r="Z13" s="4" t="s">
        <v>161</v>
      </c>
      <c r="AA13" s="4" t="s">
        <v>167</v>
      </c>
      <c r="AB13" s="4">
        <v>522</v>
      </c>
      <c r="AC13" s="4">
        <v>3780.1480000000001</v>
      </c>
      <c r="AD13" s="4">
        <v>2131.6610000000001</v>
      </c>
      <c r="AE13" s="4">
        <v>1.7729999999999999</v>
      </c>
      <c r="AF13" s="4">
        <v>2.1</v>
      </c>
      <c r="AG13" s="4">
        <v>13.851000000000001</v>
      </c>
      <c r="AH13" s="4">
        <v>337.01413700000001</v>
      </c>
      <c r="AI13" s="4">
        <v>13.23025</v>
      </c>
      <c r="AJ13" s="4">
        <v>148.976912</v>
      </c>
      <c r="AK13" s="4">
        <v>639</v>
      </c>
      <c r="AL13" s="4">
        <v>5</v>
      </c>
      <c r="AM13" s="4">
        <v>290</v>
      </c>
      <c r="AN13" s="4">
        <v>66</v>
      </c>
      <c r="AO13" s="4">
        <v>11.216585</v>
      </c>
      <c r="AP13" s="4">
        <v>91.2</v>
      </c>
      <c r="AQ13" s="4">
        <v>0</v>
      </c>
      <c r="AR13" s="4">
        <v>172</v>
      </c>
      <c r="AS13" s="4">
        <v>153405</v>
      </c>
      <c r="AT13" s="4">
        <v>0.13200000000000001</v>
      </c>
      <c r="AU13" s="4">
        <v>7.6719999999999997</v>
      </c>
      <c r="AV13" s="4">
        <v>10314</v>
      </c>
      <c r="AW13" s="4">
        <v>0</v>
      </c>
      <c r="AX13" s="27">
        <v>0.56999999999999995</v>
      </c>
      <c r="AY13">
        <v>0.84428571428571419</v>
      </c>
      <c r="AZ13" t="s">
        <v>66</v>
      </c>
      <c r="BA13" t="s">
        <v>186</v>
      </c>
      <c r="BB13">
        <v>1</v>
      </c>
      <c r="BC13" t="s">
        <v>192</v>
      </c>
      <c r="BD13">
        <v>2</v>
      </c>
      <c r="BE13">
        <v>17078.432000000001</v>
      </c>
      <c r="BF13">
        <v>0.22134046029518401</v>
      </c>
      <c r="BG13">
        <v>0.18687458862064818</v>
      </c>
      <c r="BH13">
        <v>49453.415000000008</v>
      </c>
      <c r="BI13">
        <v>7.6438563444000768E-2</v>
      </c>
      <c r="BJ13">
        <v>6.4535987136292064E-2</v>
      </c>
      <c r="BK13">
        <v>1</v>
      </c>
      <c r="BL13" t="s">
        <v>68</v>
      </c>
      <c r="BM13">
        <v>-1</v>
      </c>
      <c r="BN13" t="s">
        <v>202</v>
      </c>
    </row>
    <row r="14" spans="1:66">
      <c r="A14" s="133" t="str">
        <f t="shared" si="20"/>
        <v>시영운수</v>
      </c>
      <c r="B14" s="133" t="str">
        <f t="shared" si="1"/>
        <v>28-1</v>
      </c>
      <c r="C14" s="134" t="str">
        <f t="shared" si="21"/>
        <v>70바1580</v>
      </c>
      <c r="D14" s="109" t="str">
        <f t="shared" si="22"/>
        <v>저상</v>
      </c>
      <c r="E14" s="105" t="str">
        <f t="shared" si="16"/>
        <v>F</v>
      </c>
      <c r="F14" s="154">
        <f t="shared" si="17"/>
        <v>0.78095238095238084</v>
      </c>
      <c r="G14" s="155">
        <f t="shared" si="18"/>
        <v>1.64</v>
      </c>
      <c r="H14" s="156">
        <f t="shared" si="19"/>
        <v>2.1</v>
      </c>
      <c r="I14" s="157">
        <f t="shared" si="23"/>
        <v>3878.607</v>
      </c>
      <c r="J14" s="158">
        <f t="shared" si="24"/>
        <v>2.9455508427461707E-2</v>
      </c>
      <c r="K14" s="158">
        <f t="shared" si="25"/>
        <v>0.46407068352272718</v>
      </c>
      <c r="L14" s="158">
        <f t="shared" si="26"/>
        <v>0.1668124664344699</v>
      </c>
      <c r="M14" s="159">
        <f t="shared" si="27"/>
        <v>15.977</v>
      </c>
      <c r="N14" s="160">
        <f t="shared" si="28"/>
        <v>0.85099999999999998</v>
      </c>
      <c r="O14" s="160">
        <f t="shared" si="29"/>
        <v>14.954000000000001</v>
      </c>
      <c r="P14" s="161">
        <f t="shared" si="30"/>
        <v>0</v>
      </c>
      <c r="Q14" s="162">
        <f t="shared" si="31"/>
        <v>68</v>
      </c>
      <c r="R14" s="163">
        <f t="shared" si="32"/>
        <v>22.422714746000086</v>
      </c>
      <c r="S14" s="135">
        <f t="shared" si="33"/>
        <v>33</v>
      </c>
      <c r="T14" s="135">
        <f t="shared" si="34"/>
        <v>580</v>
      </c>
      <c r="U14" t="s">
        <v>113</v>
      </c>
      <c r="V14" s="5" t="s">
        <v>115</v>
      </c>
      <c r="W14" t="s">
        <v>113</v>
      </c>
      <c r="X14" s="5" t="s">
        <v>115</v>
      </c>
      <c r="Y14" t="s">
        <v>196</v>
      </c>
      <c r="Z14" t="s">
        <v>161</v>
      </c>
      <c r="AA14" t="s">
        <v>167</v>
      </c>
      <c r="AB14">
        <v>522</v>
      </c>
      <c r="AC14" s="1">
        <v>3878.607</v>
      </c>
      <c r="AD14" s="1">
        <v>2365.5810000000001</v>
      </c>
      <c r="AE14" s="25">
        <v>1.64</v>
      </c>
      <c r="AF14">
        <v>2.1</v>
      </c>
      <c r="AG14">
        <v>15.977</v>
      </c>
      <c r="AH14">
        <v>341.53136499999999</v>
      </c>
      <c r="AI14">
        <v>10.059979999999999</v>
      </c>
      <c r="AJ14">
        <v>158.49469400000001</v>
      </c>
      <c r="AK14">
        <v>647</v>
      </c>
      <c r="AL14">
        <v>33</v>
      </c>
      <c r="AM14">
        <v>580</v>
      </c>
      <c r="AN14">
        <v>68</v>
      </c>
      <c r="AO14">
        <v>11.356517</v>
      </c>
      <c r="AP14">
        <v>288.10000000000002</v>
      </c>
      <c r="AQ14">
        <v>0</v>
      </c>
      <c r="AR14">
        <v>210</v>
      </c>
      <c r="AS14">
        <v>169747</v>
      </c>
      <c r="AT14">
        <v>0.85099999999999998</v>
      </c>
      <c r="AU14">
        <v>14.954000000000001</v>
      </c>
      <c r="AV14">
        <v>0</v>
      </c>
      <c r="AW14">
        <v>0</v>
      </c>
      <c r="AX14" s="26">
        <v>0.56000000000000005</v>
      </c>
      <c r="AY14">
        <v>0.78095238095238084</v>
      </c>
      <c r="AZ14" t="s">
        <v>221</v>
      </c>
      <c r="BA14" t="s">
        <v>186</v>
      </c>
      <c r="BB14">
        <v>1</v>
      </c>
      <c r="BC14" t="s">
        <v>229</v>
      </c>
      <c r="BD14">
        <v>1</v>
      </c>
      <c r="BE14">
        <v>17078.432000000001</v>
      </c>
      <c r="BF14">
        <v>0.22710556800530632</v>
      </c>
      <c r="BG14">
        <v>0.17735863406128682</v>
      </c>
      <c r="BH14">
        <v>49453.415000000008</v>
      </c>
      <c r="BI14">
        <v>7.8429507850974481E-2</v>
      </c>
      <c r="BJ14">
        <v>6.1249710893141969E-2</v>
      </c>
      <c r="BK14">
        <v>1</v>
      </c>
      <c r="BL14" t="s">
        <v>221</v>
      </c>
      <c r="BM14">
        <v>0</v>
      </c>
      <c r="BN14" t="s">
        <v>176</v>
      </c>
    </row>
    <row r="15" spans="1:66">
      <c r="A15" s="136" t="str">
        <f t="shared" si="20"/>
        <v>시영운수</v>
      </c>
      <c r="B15" s="136" t="str">
        <f t="shared" si="1"/>
        <v>28-1</v>
      </c>
      <c r="C15" s="137" t="str">
        <f t="shared" si="21"/>
        <v>73아1038</v>
      </c>
      <c r="D15" s="125" t="str">
        <f t="shared" si="22"/>
        <v>저상</v>
      </c>
      <c r="E15" s="121" t="str">
        <f t="shared" si="16"/>
        <v>D</v>
      </c>
      <c r="F15" s="144">
        <f t="shared" si="17"/>
        <v>0.81571428571428573</v>
      </c>
      <c r="G15" s="145">
        <f t="shared" si="18"/>
        <v>1.7130000000000001</v>
      </c>
      <c r="H15" s="146">
        <f t="shared" si="19"/>
        <v>2.1</v>
      </c>
      <c r="I15" s="147">
        <f t="shared" si="23"/>
        <v>3837.6080000000002</v>
      </c>
      <c r="J15" s="148">
        <f t="shared" si="24"/>
        <v>3.8372041858380709E-2</v>
      </c>
      <c r="K15" s="148">
        <f t="shared" si="25"/>
        <v>0.42989206275573993</v>
      </c>
      <c r="L15" s="148">
        <f t="shared" si="26"/>
        <v>0.16572823487964378</v>
      </c>
      <c r="M15" s="149">
        <f t="shared" si="27"/>
        <v>16.297999999999998</v>
      </c>
      <c r="N15" s="150">
        <f t="shared" si="28"/>
        <v>0.41699999999999998</v>
      </c>
      <c r="O15" s="150">
        <f t="shared" si="29"/>
        <v>20.768000000000001</v>
      </c>
      <c r="P15" s="151">
        <f t="shared" si="30"/>
        <v>0</v>
      </c>
      <c r="Q15" s="152">
        <f t="shared" si="31"/>
        <v>71</v>
      </c>
      <c r="R15" s="153">
        <f t="shared" si="32"/>
        <v>21.449965095530985</v>
      </c>
      <c r="S15" s="138">
        <f t="shared" si="33"/>
        <v>16</v>
      </c>
      <c r="T15" s="138">
        <f t="shared" si="34"/>
        <v>797</v>
      </c>
      <c r="U15" t="s">
        <v>113</v>
      </c>
      <c r="V15" s="5" t="s">
        <v>115</v>
      </c>
      <c r="W15" t="s">
        <v>113</v>
      </c>
      <c r="X15" s="5" t="s">
        <v>115</v>
      </c>
      <c r="Y15" t="s">
        <v>170</v>
      </c>
      <c r="Z15" t="s">
        <v>161</v>
      </c>
      <c r="AA15" t="s">
        <v>167</v>
      </c>
      <c r="AB15">
        <v>522</v>
      </c>
      <c r="AC15" s="1">
        <v>3837.6080000000002</v>
      </c>
      <c r="AD15" s="1">
        <v>2240.9290000000001</v>
      </c>
      <c r="AE15" s="25">
        <v>1.7130000000000001</v>
      </c>
      <c r="AF15">
        <v>2.1</v>
      </c>
      <c r="AG15">
        <v>16.297999999999998</v>
      </c>
      <c r="AH15">
        <v>336.46356500000002</v>
      </c>
      <c r="AI15">
        <v>12.910793999999999</v>
      </c>
      <c r="AJ15">
        <v>144.64301599999999</v>
      </c>
      <c r="AK15">
        <v>636</v>
      </c>
      <c r="AL15">
        <v>16</v>
      </c>
      <c r="AM15">
        <v>797</v>
      </c>
      <c r="AN15">
        <v>71</v>
      </c>
      <c r="AO15">
        <v>11.405716</v>
      </c>
      <c r="AP15">
        <v>795.7</v>
      </c>
      <c r="AQ15">
        <v>0</v>
      </c>
      <c r="AR15">
        <v>163</v>
      </c>
      <c r="AS15">
        <v>120265</v>
      </c>
      <c r="AT15">
        <v>0.41699999999999998</v>
      </c>
      <c r="AU15">
        <v>20.768000000000001</v>
      </c>
      <c r="AV15">
        <v>0</v>
      </c>
      <c r="AW15">
        <v>0</v>
      </c>
      <c r="AX15" s="26">
        <v>0.62</v>
      </c>
      <c r="AY15">
        <v>0.81571428571428573</v>
      </c>
      <c r="AZ15" t="s">
        <v>66</v>
      </c>
      <c r="BA15" t="s">
        <v>186</v>
      </c>
      <c r="BB15">
        <v>4</v>
      </c>
      <c r="BC15" t="s">
        <v>228</v>
      </c>
      <c r="BD15">
        <v>1</v>
      </c>
      <c r="BE15">
        <v>17078.432000000001</v>
      </c>
      <c r="BF15">
        <v>0.2247049377835155</v>
      </c>
      <c r="BG15">
        <v>0.18329502782055335</v>
      </c>
      <c r="BH15">
        <v>49453.415000000008</v>
      </c>
      <c r="BI15">
        <v>7.7600465003276303E-2</v>
      </c>
      <c r="BJ15">
        <v>6.3299807881243952E-2</v>
      </c>
      <c r="BK15">
        <v>1</v>
      </c>
      <c r="BL15" t="s">
        <v>66</v>
      </c>
      <c r="BM15">
        <v>0</v>
      </c>
      <c r="BN15" t="s">
        <v>176</v>
      </c>
    </row>
    <row r="16" spans="1:66">
      <c r="A16" s="133" t="str">
        <f t="shared" si="20"/>
        <v>시영운수</v>
      </c>
      <c r="B16" s="133" t="str">
        <f t="shared" si="1"/>
        <v>29</v>
      </c>
      <c r="C16" s="134" t="str">
        <f t="shared" si="21"/>
        <v>70바1530</v>
      </c>
      <c r="D16" s="109" t="str">
        <f t="shared" si="22"/>
        <v>저상</v>
      </c>
      <c r="E16" s="105" t="str">
        <f t="shared" si="16"/>
        <v>B</v>
      </c>
      <c r="F16" s="154">
        <f t="shared" si="17"/>
        <v>0.90111111111111097</v>
      </c>
      <c r="G16" s="155">
        <f t="shared" si="18"/>
        <v>2.4329999999999998</v>
      </c>
      <c r="H16" s="156">
        <f t="shared" si="19"/>
        <v>2.7</v>
      </c>
      <c r="I16" s="157">
        <f t="shared" si="23"/>
        <v>5491.8549999999996</v>
      </c>
      <c r="J16" s="158">
        <f t="shared" si="24"/>
        <v>5.7537733877214461E-2</v>
      </c>
      <c r="K16" s="158">
        <f t="shared" si="25"/>
        <v>0.35738694972251767</v>
      </c>
      <c r="L16" s="158">
        <f t="shared" si="26"/>
        <v>0.11635412806783865</v>
      </c>
      <c r="M16" s="159">
        <f t="shared" si="27"/>
        <v>15.157999999999999</v>
      </c>
      <c r="N16" s="160">
        <f t="shared" si="28"/>
        <v>7.2999999999999995E-2</v>
      </c>
      <c r="O16" s="160">
        <f t="shared" si="29"/>
        <v>13.129</v>
      </c>
      <c r="P16" s="161">
        <f t="shared" si="30"/>
        <v>0</v>
      </c>
      <c r="Q16" s="162">
        <f t="shared" si="31"/>
        <v>67</v>
      </c>
      <c r="R16" s="163">
        <f t="shared" si="32"/>
        <v>26.048727793881163</v>
      </c>
      <c r="S16" s="135">
        <f t="shared" si="33"/>
        <v>4</v>
      </c>
      <c r="T16" s="135">
        <f t="shared" si="34"/>
        <v>721</v>
      </c>
      <c r="U16" t="s">
        <v>113</v>
      </c>
      <c r="V16" t="s">
        <v>116</v>
      </c>
      <c r="W16" s="4" t="s">
        <v>113</v>
      </c>
      <c r="X16" s="4" t="s">
        <v>116</v>
      </c>
      <c r="Y16" s="4" t="s">
        <v>171</v>
      </c>
      <c r="Z16" s="4" t="s">
        <v>161</v>
      </c>
      <c r="AA16" s="4" t="s">
        <v>167</v>
      </c>
      <c r="AB16" s="4">
        <v>522</v>
      </c>
      <c r="AC16" s="4">
        <v>5491.8549999999996</v>
      </c>
      <c r="AD16" s="4">
        <v>2256.971</v>
      </c>
      <c r="AE16" s="4">
        <v>2.4329999999999998</v>
      </c>
      <c r="AF16" s="4">
        <v>2.7</v>
      </c>
      <c r="AG16" s="4">
        <v>15.157999999999999</v>
      </c>
      <c r="AH16" s="4">
        <v>360.34688199999999</v>
      </c>
      <c r="AI16" s="4">
        <v>20.733543000000001</v>
      </c>
      <c r="AJ16" s="4">
        <v>128.78327300000001</v>
      </c>
      <c r="AK16" s="4">
        <v>639</v>
      </c>
      <c r="AL16" s="4">
        <v>4</v>
      </c>
      <c r="AM16" s="4">
        <v>721</v>
      </c>
      <c r="AN16" s="4">
        <v>67</v>
      </c>
      <c r="AO16" s="4">
        <v>15.240467000000001</v>
      </c>
      <c r="AP16" s="4">
        <v>164.8</v>
      </c>
      <c r="AQ16" s="4">
        <v>0</v>
      </c>
      <c r="AR16" s="4">
        <v>124</v>
      </c>
      <c r="AS16" s="4">
        <v>167019</v>
      </c>
      <c r="AT16" s="4">
        <v>7.2999999999999995E-2</v>
      </c>
      <c r="AU16" s="4">
        <v>13.129</v>
      </c>
      <c r="AV16" s="4">
        <v>0</v>
      </c>
      <c r="AW16" s="4">
        <v>0</v>
      </c>
      <c r="AX16" s="27">
        <v>0.69</v>
      </c>
      <c r="AY16">
        <v>0.90111111111111097</v>
      </c>
      <c r="AZ16" t="s">
        <v>67</v>
      </c>
      <c r="BA16" t="s">
        <v>187</v>
      </c>
      <c r="BB16">
        <v>2</v>
      </c>
      <c r="BC16" t="s">
        <v>249</v>
      </c>
      <c r="BD16">
        <v>1</v>
      </c>
      <c r="BE16">
        <v>7614.8909999999996</v>
      </c>
      <c r="BF16">
        <v>0.72119942360304301</v>
      </c>
      <c r="BG16">
        <v>0.64988081393563091</v>
      </c>
      <c r="BH16">
        <v>49453.415000000008</v>
      </c>
      <c r="BI16">
        <v>0.11105107705908679</v>
      </c>
      <c r="BJ16">
        <v>0.1000693594387993</v>
      </c>
      <c r="BK16">
        <v>1</v>
      </c>
      <c r="BL16" t="s">
        <v>67</v>
      </c>
      <c r="BM16">
        <v>0</v>
      </c>
      <c r="BN16" t="s">
        <v>176</v>
      </c>
    </row>
    <row r="17" spans="1:66">
      <c r="A17" s="136" t="str">
        <f t="shared" ref="A17:A18" si="35">W17</f>
        <v>시영운수</v>
      </c>
      <c r="B17" s="136" t="str">
        <f t="shared" ref="B17:B18" si="36">X17</f>
        <v>29</v>
      </c>
      <c r="C17" s="137" t="str">
        <f t="shared" ref="C17:C18" si="37">Y17</f>
        <v>73아1004</v>
      </c>
      <c r="D17" s="125" t="str">
        <f t="shared" ref="D17:D18" si="38">Z17</f>
        <v>저상</v>
      </c>
      <c r="E17" s="121" t="str">
        <f t="shared" ref="E17:E18" si="39">AZ17</f>
        <v>B</v>
      </c>
      <c r="F17" s="144">
        <f t="shared" ref="F17:F18" si="40">G17/H17</f>
        <v>0.93222222222222217</v>
      </c>
      <c r="G17" s="145">
        <f t="shared" ref="G17:G18" si="41">AE17</f>
        <v>2.5169999999999999</v>
      </c>
      <c r="H17" s="146">
        <f t="shared" ref="H17:H18" si="42">AF17</f>
        <v>2.7</v>
      </c>
      <c r="I17" s="147">
        <f t="shared" ref="I17:I18" si="43">AC17</f>
        <v>2123.0360000000001</v>
      </c>
      <c r="J17" s="148">
        <f t="shared" ref="J17:J18" si="44">AI17/AH17</f>
        <v>4.3577871222063677E-2</v>
      </c>
      <c r="K17" s="148">
        <f t="shared" ref="K17:K18" si="45">AJ17/AH17</f>
        <v>0.37055881763881338</v>
      </c>
      <c r="L17" s="148">
        <f t="shared" ref="L17:L18" si="46">AK17/AC17</f>
        <v>0.10880644510973907</v>
      </c>
      <c r="M17" s="149">
        <f t="shared" ref="M17:M18" si="47">AG17</f>
        <v>12.315</v>
      </c>
      <c r="N17" s="150">
        <f t="shared" ref="N17:N18" si="48">IF(AW17=0,AT17,"속도계이상")</f>
        <v>0</v>
      </c>
      <c r="O17" s="150">
        <f t="shared" ref="O17:O18" si="49">IF(AW17=0,AU17,"속도계이상")</f>
        <v>22.327000000000002</v>
      </c>
      <c r="P17" s="151">
        <f t="shared" ref="P17:P18" si="50">AQ17/60</f>
        <v>0</v>
      </c>
      <c r="Q17" s="152">
        <f t="shared" ref="Q17:Q18" si="51">AN17</f>
        <v>68</v>
      </c>
      <c r="R17" s="153">
        <f t="shared" ref="R17:R18" si="52">AC17/(AH17-AI17-AJ17)</f>
        <v>27.008433536145461</v>
      </c>
      <c r="S17" s="138">
        <f t="shared" ref="S17:S18" si="53">IF(AW17=0,AL17,"속도계이상")</f>
        <v>0</v>
      </c>
      <c r="T17" s="138">
        <f t="shared" ref="T17:T18" si="54">IF(AW17=0,AM17,"속도계이상")</f>
        <v>474</v>
      </c>
      <c r="U17" t="s">
        <v>113</v>
      </c>
      <c r="V17" t="s">
        <v>116</v>
      </c>
      <c r="W17" t="s">
        <v>113</v>
      </c>
      <c r="X17" s="4" t="s">
        <v>116</v>
      </c>
      <c r="Y17" s="4" t="s">
        <v>198</v>
      </c>
      <c r="Z17" s="4" t="s">
        <v>161</v>
      </c>
      <c r="AA17" s="4" t="s">
        <v>167</v>
      </c>
      <c r="AB17" s="4">
        <v>522</v>
      </c>
      <c r="AC17" s="4">
        <v>2123.0360000000001</v>
      </c>
      <c r="AD17" s="4">
        <v>843.35</v>
      </c>
      <c r="AE17" s="4">
        <v>2.5169999999999999</v>
      </c>
      <c r="AF17" s="4">
        <v>2.7</v>
      </c>
      <c r="AG17" s="4">
        <v>12.315</v>
      </c>
      <c r="AH17" s="4">
        <v>134.17192800000001</v>
      </c>
      <c r="AI17" s="4">
        <v>5.846927</v>
      </c>
      <c r="AJ17" s="4">
        <v>49.718591000000004</v>
      </c>
      <c r="AK17" s="4">
        <v>231</v>
      </c>
      <c r="AL17" s="4">
        <v>0</v>
      </c>
      <c r="AM17" s="4">
        <v>474</v>
      </c>
      <c r="AN17" s="4">
        <v>68</v>
      </c>
      <c r="AO17" s="4">
        <v>15.82325</v>
      </c>
      <c r="AP17" s="4">
        <v>235.3</v>
      </c>
      <c r="AQ17" s="4">
        <v>0</v>
      </c>
      <c r="AR17" s="4">
        <v>58</v>
      </c>
      <c r="AS17" s="4">
        <v>74891</v>
      </c>
      <c r="AT17" s="4">
        <v>0</v>
      </c>
      <c r="AU17" s="4">
        <v>22.327000000000002</v>
      </c>
      <c r="AV17" s="4">
        <v>0</v>
      </c>
      <c r="AW17" s="4">
        <v>0</v>
      </c>
      <c r="AX17" s="4">
        <v>0.6</v>
      </c>
      <c r="AY17">
        <v>0.93222222222222217</v>
      </c>
      <c r="AZ17" t="s">
        <v>67</v>
      </c>
      <c r="BA17" t="s">
        <v>187</v>
      </c>
      <c r="BB17">
        <v>1</v>
      </c>
      <c r="BC17" t="s">
        <v>199</v>
      </c>
      <c r="BD17">
        <v>1</v>
      </c>
      <c r="BE17">
        <v>7614.8909999999996</v>
      </c>
      <c r="BF17">
        <v>0.27880057639695699</v>
      </c>
      <c r="BG17">
        <v>0.25990409288560767</v>
      </c>
      <c r="BH17">
        <v>49453.415000000008</v>
      </c>
      <c r="BI17">
        <v>4.2930018078630158E-2</v>
      </c>
      <c r="BJ17">
        <v>4.0020316853300777E-2</v>
      </c>
      <c r="BK17">
        <v>1</v>
      </c>
      <c r="BL17" t="s">
        <v>67</v>
      </c>
      <c r="BM17">
        <v>0</v>
      </c>
      <c r="BN17" t="s">
        <v>176</v>
      </c>
    </row>
    <row r="18" spans="1:66">
      <c r="A18" s="133" t="str">
        <f t="shared" si="35"/>
        <v>시영운수</v>
      </c>
      <c r="B18" s="133" t="str">
        <f t="shared" si="36"/>
        <v>예비</v>
      </c>
      <c r="C18" s="134" t="str">
        <f t="shared" si="37"/>
        <v>73아1006</v>
      </c>
      <c r="D18" s="109" t="str">
        <f t="shared" si="38"/>
        <v>저상</v>
      </c>
      <c r="E18" s="105" t="str">
        <f t="shared" si="39"/>
        <v>F</v>
      </c>
      <c r="F18" s="154">
        <f t="shared" si="40"/>
        <v>0.78130434782608704</v>
      </c>
      <c r="G18" s="155">
        <f t="shared" si="41"/>
        <v>1.7969999999999999</v>
      </c>
      <c r="H18" s="156">
        <f t="shared" si="42"/>
        <v>2.2999999999999998</v>
      </c>
      <c r="I18" s="157">
        <f t="shared" si="43"/>
        <v>1523.961</v>
      </c>
      <c r="J18" s="158">
        <f t="shared" si="44"/>
        <v>2.7029362234815751E-2</v>
      </c>
      <c r="K18" s="158">
        <f t="shared" si="45"/>
        <v>0.43290105108405647</v>
      </c>
      <c r="L18" s="158">
        <f t="shared" si="46"/>
        <v>0.18373173591712649</v>
      </c>
      <c r="M18" s="159">
        <f t="shared" si="47"/>
        <v>14.009</v>
      </c>
      <c r="N18" s="160">
        <f t="shared" si="48"/>
        <v>0.13100000000000001</v>
      </c>
      <c r="O18" s="160">
        <f t="shared" si="49"/>
        <v>4.6589999999999998</v>
      </c>
      <c r="P18" s="161">
        <f t="shared" si="50"/>
        <v>0</v>
      </c>
      <c r="Q18" s="162">
        <f t="shared" si="51"/>
        <v>67</v>
      </c>
      <c r="R18" s="163">
        <f t="shared" si="52"/>
        <v>20.972897038936495</v>
      </c>
      <c r="S18" s="135">
        <f t="shared" si="53"/>
        <v>2</v>
      </c>
      <c r="T18" s="135">
        <f t="shared" si="54"/>
        <v>71</v>
      </c>
      <c r="U18" t="s">
        <v>113</v>
      </c>
      <c r="V18" t="s">
        <v>250</v>
      </c>
      <c r="W18" t="s">
        <v>113</v>
      </c>
      <c r="X18" s="4" t="s">
        <v>250</v>
      </c>
      <c r="Y18" s="4" t="s">
        <v>251</v>
      </c>
      <c r="Z18" s="4" t="s">
        <v>161</v>
      </c>
      <c r="AA18" s="4" t="s">
        <v>167</v>
      </c>
      <c r="AB18" s="4">
        <v>522</v>
      </c>
      <c r="AC18" s="4">
        <v>1523.961</v>
      </c>
      <c r="AD18" s="4">
        <v>848.14200000000005</v>
      </c>
      <c r="AE18" s="4">
        <v>1.7969999999999999</v>
      </c>
      <c r="AF18" s="4">
        <v>2.2999999999999998</v>
      </c>
      <c r="AG18" s="4">
        <v>14.009</v>
      </c>
      <c r="AH18" s="4">
        <v>134.54442499999999</v>
      </c>
      <c r="AI18" s="4">
        <v>3.6366499999999999</v>
      </c>
      <c r="AJ18" s="4">
        <v>58.244422999999998</v>
      </c>
      <c r="AK18" s="4">
        <v>280</v>
      </c>
      <c r="AL18" s="4">
        <v>2</v>
      </c>
      <c r="AM18" s="4">
        <v>71</v>
      </c>
      <c r="AN18" s="4">
        <v>67</v>
      </c>
      <c r="AO18" s="4">
        <v>11.326822999999999</v>
      </c>
      <c r="AP18" s="4">
        <v>34</v>
      </c>
      <c r="AQ18" s="4">
        <v>0</v>
      </c>
      <c r="AR18" s="4">
        <v>64</v>
      </c>
      <c r="AS18" s="4">
        <v>60862</v>
      </c>
      <c r="AT18" s="4">
        <v>0.13100000000000001</v>
      </c>
      <c r="AU18" s="4">
        <v>4.6589999999999998</v>
      </c>
      <c r="AV18" s="4">
        <v>293</v>
      </c>
      <c r="AW18" s="4">
        <v>0</v>
      </c>
      <c r="AX18" s="4">
        <v>0.6</v>
      </c>
      <c r="AY18">
        <v>0.78130434782608704</v>
      </c>
      <c r="AZ18" t="s">
        <v>221</v>
      </c>
      <c r="BA18" t="s">
        <v>252</v>
      </c>
      <c r="BB18">
        <v>1</v>
      </c>
      <c r="BC18" t="s">
        <v>290</v>
      </c>
      <c r="BD18">
        <v>2</v>
      </c>
      <c r="BE18">
        <v>1523.961</v>
      </c>
      <c r="BF18">
        <v>1</v>
      </c>
      <c r="BG18">
        <v>0.78130434782608704</v>
      </c>
      <c r="BH18">
        <v>49453.415000000008</v>
      </c>
      <c r="BI18">
        <v>3.0816092275932811E-2</v>
      </c>
      <c r="BJ18">
        <v>2.4076746878196203E-2</v>
      </c>
      <c r="BK18">
        <v>1</v>
      </c>
      <c r="BL18" t="s">
        <v>221</v>
      </c>
      <c r="BM18">
        <v>0</v>
      </c>
      <c r="BN18" t="s">
        <v>176</v>
      </c>
    </row>
  </sheetData>
  <sortState xmlns:xlrd2="http://schemas.microsoft.com/office/spreadsheetml/2017/richdata2" ref="U5:AX16">
    <sortCondition ref="Y5:Y16"/>
    <sortCondition ref="U5:U16"/>
  </sortState>
  <phoneticPr fontId="3" type="noConversion"/>
  <conditionalFormatting sqref="E1 E2:H3 E4 E5:H1048576">
    <cfRule type="containsText" dxfId="30" priority="1" operator="containsText" text="F">
      <formula>NOT(ISERROR(SEARCH("F",E1)))</formula>
    </cfRule>
    <cfRule type="containsText" dxfId="29" priority="2" operator="containsText" text="D">
      <formula>NOT(ISERROR(SEARCH("D",E1)))</formula>
    </cfRule>
    <cfRule type="containsText" dxfId="28" priority="3" operator="containsText" text="C">
      <formula>NOT(ISERROR(SEARCH("C",E1)))</formula>
    </cfRule>
    <cfRule type="containsText" dxfId="27" priority="4" operator="containsText" text="B">
      <formula>NOT(ISERROR(SEARCH("B",E1)))</formula>
    </cfRule>
    <cfRule type="containsText" dxfId="26" priority="5" operator="containsText" text="A">
      <formula>NOT(ISERROR(SEARCH("A",E1)))</formula>
    </cfRule>
    <cfRule type="containsText" dxfId="25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2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8"/>
      <c r="R1" s="208"/>
    </row>
    <row r="2" spans="1:78" ht="45" customHeight="1">
      <c r="A2" s="10" t="s">
        <v>32</v>
      </c>
      <c r="B2" s="31"/>
      <c r="C2" s="95"/>
      <c r="D2" s="102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148</v>
      </c>
      <c r="B3" s="32"/>
      <c r="E3" s="11"/>
      <c r="F3" s="8"/>
      <c r="G3" s="11"/>
      <c r="H3" s="11"/>
      <c r="X3" s="11"/>
      <c r="Y3" s="11"/>
    </row>
    <row r="4" spans="1:78" ht="40.5">
      <c r="A4" s="115" t="s">
        <v>38</v>
      </c>
      <c r="B4" s="116" t="s">
        <v>48</v>
      </c>
      <c r="C4" s="117" t="s">
        <v>134</v>
      </c>
      <c r="D4" s="117" t="s">
        <v>149</v>
      </c>
      <c r="E4" s="118" t="s">
        <v>138</v>
      </c>
      <c r="F4" s="116" t="s">
        <v>142</v>
      </c>
      <c r="G4" s="118" t="s">
        <v>140</v>
      </c>
      <c r="H4" s="118" t="s">
        <v>144</v>
      </c>
      <c r="I4" s="119" t="s">
        <v>146</v>
      </c>
      <c r="J4" s="118" t="s">
        <v>11</v>
      </c>
      <c r="K4" s="118" t="s">
        <v>12</v>
      </c>
      <c r="L4" s="118" t="s">
        <v>13</v>
      </c>
      <c r="M4" s="118" t="s">
        <v>70</v>
      </c>
      <c r="N4" s="118" t="s">
        <v>6</v>
      </c>
      <c r="O4" s="118" t="s">
        <v>7</v>
      </c>
      <c r="P4" s="118" t="s">
        <v>155</v>
      </c>
      <c r="Q4" s="211" t="s">
        <v>43</v>
      </c>
      <c r="R4" s="211" t="s">
        <v>44</v>
      </c>
      <c r="S4" s="13"/>
      <c r="T4" t="s">
        <v>42</v>
      </c>
      <c r="U4" t="s">
        <v>151</v>
      </c>
      <c r="V4" t="s">
        <v>152</v>
      </c>
      <c r="W4" t="s">
        <v>3</v>
      </c>
      <c r="X4" t="s">
        <v>19</v>
      </c>
      <c r="Y4" t="s">
        <v>8</v>
      </c>
      <c r="Z4" t="s">
        <v>15</v>
      </c>
      <c r="AA4" t="s">
        <v>2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17</v>
      </c>
      <c r="AH4" t="s">
        <v>25</v>
      </c>
      <c r="AI4" t="s">
        <v>39</v>
      </c>
      <c r="AJ4" t="s">
        <v>27</v>
      </c>
      <c r="AK4" t="s">
        <v>40</v>
      </c>
      <c r="AL4" t="s">
        <v>41</v>
      </c>
      <c r="AM4" s="258" t="s">
        <v>206</v>
      </c>
      <c r="AN4" s="258"/>
      <c r="AO4" s="259" t="s">
        <v>158</v>
      </c>
      <c r="AP4" s="260" t="s">
        <v>207</v>
      </c>
      <c r="AQ4" s="260" t="s">
        <v>139</v>
      </c>
      <c r="AR4" s="261" t="s">
        <v>31</v>
      </c>
      <c r="AS4" s="261" t="s">
        <v>0</v>
      </c>
      <c r="AT4" s="261" t="s">
        <v>9</v>
      </c>
      <c r="AU4" s="261" t="s">
        <v>29</v>
      </c>
      <c r="AV4" s="261" t="s">
        <v>152</v>
      </c>
      <c r="AW4" s="261" t="s">
        <v>64</v>
      </c>
      <c r="AX4" s="260" t="s">
        <v>208</v>
      </c>
      <c r="AY4" s="260" t="s">
        <v>119</v>
      </c>
      <c r="AZ4" s="260" t="s">
        <v>209</v>
      </c>
      <c r="BA4" s="260" t="s">
        <v>210</v>
      </c>
      <c r="BB4" s="262" t="s">
        <v>211</v>
      </c>
      <c r="BC4" s="263" t="s">
        <v>212</v>
      </c>
      <c r="BD4" s="264">
        <v>12</v>
      </c>
      <c r="BE4" s="265" t="s">
        <v>131</v>
      </c>
      <c r="BF4" s="266" t="s">
        <v>132</v>
      </c>
      <c r="BG4" s="266" t="s">
        <v>133</v>
      </c>
      <c r="BH4" s="266"/>
      <c r="BI4" s="266" t="s">
        <v>0</v>
      </c>
      <c r="BJ4" s="266" t="s">
        <v>71</v>
      </c>
      <c r="BK4" s="266" t="s">
        <v>64</v>
      </c>
      <c r="BL4" s="266" t="s">
        <v>150</v>
      </c>
      <c r="BM4" s="267" t="s">
        <v>136</v>
      </c>
      <c r="BN4" s="268" t="s">
        <v>141</v>
      </c>
      <c r="BO4" s="266" t="s">
        <v>139</v>
      </c>
      <c r="BP4" s="266" t="s">
        <v>143</v>
      </c>
      <c r="BQ4" t="s">
        <v>145</v>
      </c>
      <c r="BR4" t="s">
        <v>11</v>
      </c>
      <c r="BS4" t="s">
        <v>12</v>
      </c>
      <c r="BT4" t="s">
        <v>13</v>
      </c>
      <c r="BU4" t="s">
        <v>102</v>
      </c>
      <c r="BV4" t="s">
        <v>6</v>
      </c>
      <c r="BW4" t="s">
        <v>7</v>
      </c>
      <c r="BX4" t="s">
        <v>154</v>
      </c>
      <c r="BY4" t="s">
        <v>156</v>
      </c>
      <c r="BZ4" t="s">
        <v>157</v>
      </c>
    </row>
    <row r="5" spans="1:78" ht="16.5">
      <c r="A5" s="288" t="str">
        <f>BI5</f>
        <v>시영운수</v>
      </c>
      <c r="B5" s="120" t="str">
        <f>IF(BJ5="NULL", E5, BJ5)</f>
        <v>고익선</v>
      </c>
      <c r="C5" s="121" t="str">
        <f>BK5</f>
        <v>F</v>
      </c>
      <c r="D5" s="122">
        <f>BL5</f>
        <v>0.78956521739130447</v>
      </c>
      <c r="E5" s="123">
        <f>U5</f>
        <v>5792</v>
      </c>
      <c r="F5" s="124" t="str">
        <f t="shared" ref="F5:I6" si="0">BN5</f>
        <v>예비</v>
      </c>
      <c r="G5" s="125" t="str">
        <f t="shared" si="0"/>
        <v>73아1006</v>
      </c>
      <c r="H5" s="126">
        <f t="shared" si="0"/>
        <v>1</v>
      </c>
      <c r="I5" s="127">
        <f t="shared" si="0"/>
        <v>1267.9839999999999</v>
      </c>
      <c r="J5" s="128">
        <f>AB5/AA5</f>
        <v>2.8322168841821531E-2</v>
      </c>
      <c r="K5" s="128">
        <f>AC5/AA5</f>
        <v>0.42979678228207002</v>
      </c>
      <c r="L5" s="128">
        <f>AD5/I5</f>
        <v>0.17744703403197518</v>
      </c>
      <c r="M5" s="129">
        <f>Z5</f>
        <v>14.143000000000001</v>
      </c>
      <c r="N5" s="130">
        <f>BV5</f>
        <v>0.15773069691731126</v>
      </c>
      <c r="O5" s="130">
        <f>BW5</f>
        <v>4.8896516044366489</v>
      </c>
      <c r="P5" s="212">
        <f>AK5</f>
        <v>53</v>
      </c>
      <c r="Q5" s="213">
        <f>AE5</f>
        <v>2</v>
      </c>
      <c r="R5" s="213">
        <f>AF5</f>
        <v>62</v>
      </c>
      <c r="T5">
        <v>522</v>
      </c>
      <c r="U5">
        <v>5792</v>
      </c>
      <c r="V5" t="s">
        <v>263</v>
      </c>
      <c r="W5">
        <v>1267.9839999999999</v>
      </c>
      <c r="X5">
        <v>698.33399999999995</v>
      </c>
      <c r="Y5">
        <v>1.8160000000000001</v>
      </c>
      <c r="Z5">
        <v>14.143000000000001</v>
      </c>
      <c r="AA5">
        <v>109.70943</v>
      </c>
      <c r="AB5">
        <v>3.1072090000000001</v>
      </c>
      <c r="AC5">
        <v>47.152760000000001</v>
      </c>
      <c r="AD5">
        <v>225</v>
      </c>
      <c r="AE5">
        <v>2</v>
      </c>
      <c r="AF5">
        <v>62</v>
      </c>
      <c r="AG5">
        <v>67</v>
      </c>
      <c r="AH5">
        <v>11.557657000000001</v>
      </c>
      <c r="AI5">
        <v>34</v>
      </c>
      <c r="AJ5">
        <v>0</v>
      </c>
      <c r="AK5">
        <v>53</v>
      </c>
      <c r="AL5">
        <v>49619</v>
      </c>
      <c r="AM5" s="223">
        <v>0.78956521739130447</v>
      </c>
      <c r="AN5" s="223" t="s">
        <v>221</v>
      </c>
      <c r="AO5" s="269">
        <v>1267.9839999999999</v>
      </c>
      <c r="AP5" s="269" t="s">
        <v>268</v>
      </c>
      <c r="AQ5" s="269" t="s">
        <v>113</v>
      </c>
      <c r="AR5" s="223" t="s">
        <v>250</v>
      </c>
      <c r="AS5" s="223" t="s">
        <v>113</v>
      </c>
      <c r="AT5" s="223" t="s">
        <v>250</v>
      </c>
      <c r="AU5" s="223" t="s">
        <v>251</v>
      </c>
      <c r="AV5" s="223" t="s">
        <v>263</v>
      </c>
      <c r="AW5" s="223" t="s">
        <v>221</v>
      </c>
      <c r="AX5" s="223">
        <v>5792</v>
      </c>
      <c r="AY5" s="223" t="s">
        <v>269</v>
      </c>
      <c r="AZ5" s="223">
        <v>4</v>
      </c>
      <c r="BA5" s="223" t="s">
        <v>270</v>
      </c>
      <c r="BB5" s="270">
        <v>1</v>
      </c>
      <c r="BC5" s="271">
        <v>1</v>
      </c>
      <c r="BD5" s="272"/>
      <c r="BE5" s="265" t="s">
        <v>183</v>
      </c>
      <c r="BF5" s="223" t="s">
        <v>184</v>
      </c>
      <c r="BG5" s="223" t="s">
        <v>183</v>
      </c>
      <c r="BH5" s="223"/>
      <c r="BI5" s="223" t="s">
        <v>113</v>
      </c>
      <c r="BJ5" s="223" t="s">
        <v>263</v>
      </c>
      <c r="BK5" s="223" t="s">
        <v>221</v>
      </c>
      <c r="BL5" s="273">
        <v>0.78956521739130447</v>
      </c>
      <c r="BM5" s="274">
        <v>5792</v>
      </c>
      <c r="BN5" s="223" t="s">
        <v>250</v>
      </c>
      <c r="BO5" s="223" t="s">
        <v>251</v>
      </c>
      <c r="BP5" s="223">
        <v>1</v>
      </c>
      <c r="BQ5">
        <v>1267.9839999999999</v>
      </c>
      <c r="BR5">
        <v>2.8322168841821531E-2</v>
      </c>
      <c r="BS5">
        <v>0.42979678228207002</v>
      </c>
      <c r="BT5">
        <v>0.17744703403197518</v>
      </c>
      <c r="BU5">
        <v>14.143000000000001</v>
      </c>
      <c r="BV5">
        <v>0.15773069691731126</v>
      </c>
      <c r="BW5">
        <v>4.8896516044366489</v>
      </c>
      <c r="BX5">
        <v>53</v>
      </c>
      <c r="BY5">
        <v>2</v>
      </c>
      <c r="BZ5">
        <v>62</v>
      </c>
    </row>
    <row r="6" spans="1:78" ht="16.5">
      <c r="A6" s="289" t="str">
        <f>BI6</f>
        <v>시영운수</v>
      </c>
      <c r="B6" s="104" t="str">
        <f>IF(BJ6="NULL", E6, BJ6)</f>
        <v>김삼교</v>
      </c>
      <c r="C6" s="105" t="str">
        <f>BK6</f>
        <v>C</v>
      </c>
      <c r="D6" s="106">
        <f>BL6</f>
        <v>0.88606468415661499</v>
      </c>
      <c r="E6" s="107">
        <f>U6</f>
        <v>1761</v>
      </c>
      <c r="F6" s="108" t="str">
        <f t="shared" si="0"/>
        <v>15</v>
      </c>
      <c r="G6" s="109" t="str">
        <f t="shared" si="0"/>
        <v>70바1516</v>
      </c>
      <c r="H6" s="110">
        <f t="shared" si="0"/>
        <v>2</v>
      </c>
      <c r="I6" s="111">
        <f t="shared" si="0"/>
        <v>3140.02</v>
      </c>
      <c r="J6" s="112">
        <f>AB6/AA6</f>
        <v>3.8179882528655743E-2</v>
      </c>
      <c r="K6" s="112">
        <f>AC6/AA6</f>
        <v>0.39065942784668184</v>
      </c>
      <c r="L6" s="112">
        <f>AD6/I6</f>
        <v>0.17547658932108712</v>
      </c>
      <c r="M6" s="113">
        <f>Z6</f>
        <v>14.882999999999999</v>
      </c>
      <c r="N6" s="114">
        <f>BV6</f>
        <v>1.3375710982732594</v>
      </c>
      <c r="O6" s="114">
        <f>BW6</f>
        <v>10.923497302564952</v>
      </c>
      <c r="P6" s="214">
        <f>AK6</f>
        <v>73</v>
      </c>
      <c r="Q6" s="215">
        <f>AE6</f>
        <v>42</v>
      </c>
      <c r="R6" s="215">
        <f>AF6</f>
        <v>343</v>
      </c>
      <c r="T6">
        <v>522</v>
      </c>
      <c r="U6">
        <v>1761</v>
      </c>
      <c r="V6" t="s">
        <v>172</v>
      </c>
      <c r="W6">
        <v>3140.02</v>
      </c>
      <c r="X6">
        <v>1610.655</v>
      </c>
      <c r="Y6">
        <v>1.95</v>
      </c>
      <c r="Z6">
        <v>14.882999999999999</v>
      </c>
      <c r="AA6">
        <v>222.62910299999999</v>
      </c>
      <c r="AB6">
        <v>8.4999529999999996</v>
      </c>
      <c r="AC6">
        <v>86.972157999999993</v>
      </c>
      <c r="AD6">
        <v>551</v>
      </c>
      <c r="AE6">
        <v>42</v>
      </c>
      <c r="AF6">
        <v>343</v>
      </c>
      <c r="AG6">
        <v>66</v>
      </c>
      <c r="AH6">
        <v>14.104265</v>
      </c>
      <c r="AI6">
        <v>149.19999999999999</v>
      </c>
      <c r="AJ6">
        <v>0</v>
      </c>
      <c r="AK6">
        <v>73</v>
      </c>
      <c r="AL6">
        <v>63808</v>
      </c>
      <c r="AM6" s="223">
        <v>0.88606468415661499</v>
      </c>
      <c r="AN6" s="223" t="s">
        <v>68</v>
      </c>
      <c r="AO6" s="269">
        <v>2918.1849999999999</v>
      </c>
      <c r="AP6" s="269" t="s">
        <v>271</v>
      </c>
      <c r="AQ6" s="269" t="s">
        <v>113</v>
      </c>
      <c r="AR6" s="223" t="s">
        <v>114</v>
      </c>
      <c r="AS6" s="223" t="s">
        <v>113</v>
      </c>
      <c r="AT6" s="223" t="s">
        <v>114</v>
      </c>
      <c r="AU6" s="223" t="s">
        <v>168</v>
      </c>
      <c r="AV6" s="223" t="s">
        <v>172</v>
      </c>
      <c r="AW6" s="223" t="s">
        <v>68</v>
      </c>
      <c r="AX6" s="223">
        <v>1761</v>
      </c>
      <c r="AY6" s="223" t="s">
        <v>217</v>
      </c>
      <c r="AZ6" s="223">
        <v>1</v>
      </c>
      <c r="BA6" s="223" t="s">
        <v>182</v>
      </c>
      <c r="BB6" s="270">
        <v>2</v>
      </c>
      <c r="BC6" s="271">
        <v>1</v>
      </c>
      <c r="BD6" s="272"/>
      <c r="BE6" s="265" t="s">
        <v>68</v>
      </c>
      <c r="BF6" s="223">
        <v>0</v>
      </c>
      <c r="BG6" s="223" t="s">
        <v>176</v>
      </c>
      <c r="BH6" s="223"/>
      <c r="BI6" s="223" t="s">
        <v>113</v>
      </c>
      <c r="BJ6" s="223" t="s">
        <v>172</v>
      </c>
      <c r="BK6" s="223" t="s">
        <v>68</v>
      </c>
      <c r="BL6" s="273">
        <v>0.88606468415661499</v>
      </c>
      <c r="BM6" s="274">
        <v>1761</v>
      </c>
      <c r="BN6" s="223" t="s">
        <v>114</v>
      </c>
      <c r="BO6" s="223" t="s">
        <v>168</v>
      </c>
      <c r="BP6" s="223">
        <v>2</v>
      </c>
      <c r="BQ6">
        <v>3140.02</v>
      </c>
      <c r="BR6">
        <v>3.8179882528655743E-2</v>
      </c>
      <c r="BS6">
        <v>0.39065942784668184</v>
      </c>
      <c r="BT6">
        <v>0.17547658932108712</v>
      </c>
      <c r="BU6">
        <v>14.882999999999999</v>
      </c>
      <c r="BV6">
        <v>1.3375710982732594</v>
      </c>
      <c r="BW6">
        <v>10.923497302564952</v>
      </c>
      <c r="BX6">
        <v>73</v>
      </c>
      <c r="BY6">
        <v>42</v>
      </c>
      <c r="BZ6">
        <v>343</v>
      </c>
    </row>
    <row r="7" spans="1:78" ht="16.5">
      <c r="A7" s="288" t="str">
        <f t="shared" ref="A7:A20" si="1">BI7</f>
        <v>시영운수</v>
      </c>
      <c r="B7" s="120" t="str">
        <f t="shared" ref="B7:B20" si="2">IF(BJ7="NULL", E7, BJ7)</f>
        <v>김재호</v>
      </c>
      <c r="C7" s="121" t="str">
        <f t="shared" ref="C7:C20" si="3">BK7</f>
        <v>D</v>
      </c>
      <c r="D7" s="122">
        <f t="shared" ref="D7:D20" si="4">BL7</f>
        <v>0.84</v>
      </c>
      <c r="E7" s="123">
        <f t="shared" ref="E7:E20" si="5">U7</f>
        <v>3222</v>
      </c>
      <c r="F7" s="124" t="str">
        <f t="shared" ref="F7:F20" si="6">BN7</f>
        <v>28-1</v>
      </c>
      <c r="G7" s="125" t="str">
        <f t="shared" ref="G7:G20" si="7">BO7</f>
        <v>70바1534</v>
      </c>
      <c r="H7" s="126">
        <f t="shared" ref="H7:H20" si="8">BP7</f>
        <v>1</v>
      </c>
      <c r="I7" s="127">
        <f t="shared" ref="I7:I20" si="9">BQ7</f>
        <v>628.04399999999998</v>
      </c>
      <c r="J7" s="128">
        <f t="shared" ref="J7:J20" si="10">AB7/AA7</f>
        <v>2.0910267520965614E-2</v>
      </c>
      <c r="K7" s="128">
        <f t="shared" ref="K7:K20" si="11">AC7/AA7</f>
        <v>0.38843865812327866</v>
      </c>
      <c r="L7" s="128">
        <f t="shared" ref="L7:L20" si="12">AD7/I7</f>
        <v>0.1576322678028928</v>
      </c>
      <c r="M7" s="129">
        <f t="shared" ref="M7:M20" si="13">Z7</f>
        <v>11.919</v>
      </c>
      <c r="N7" s="130">
        <f t="shared" ref="N7:N20" si="14">BV7</f>
        <v>0.15922451293221496</v>
      </c>
      <c r="O7" s="130">
        <f t="shared" ref="O7:O20" si="15">BW7</f>
        <v>4.1398373362375889</v>
      </c>
      <c r="P7" s="212">
        <f t="shared" ref="P7:P20" si="16">AK7</f>
        <v>18</v>
      </c>
      <c r="Q7" s="213">
        <f t="shared" ref="Q7:Q20" si="17">AE7</f>
        <v>1</v>
      </c>
      <c r="R7" s="213">
        <f t="shared" ref="R7:R20" si="18">AF7</f>
        <v>26</v>
      </c>
      <c r="T7">
        <v>522</v>
      </c>
      <c r="U7">
        <v>3222</v>
      </c>
      <c r="V7" t="s">
        <v>205</v>
      </c>
      <c r="W7">
        <v>628.04399999999998</v>
      </c>
      <c r="X7">
        <v>356.113</v>
      </c>
      <c r="Y7">
        <v>1.764</v>
      </c>
      <c r="Z7">
        <v>11.919</v>
      </c>
      <c r="AA7">
        <v>53.521935999999997</v>
      </c>
      <c r="AB7">
        <v>1.1191580000000001</v>
      </c>
      <c r="AC7">
        <v>20.789988999999998</v>
      </c>
      <c r="AD7">
        <v>99</v>
      </c>
      <c r="AE7">
        <v>1</v>
      </c>
      <c r="AF7">
        <v>26</v>
      </c>
      <c r="AG7">
        <v>77</v>
      </c>
      <c r="AH7">
        <v>11.734328</v>
      </c>
      <c r="AI7">
        <v>0</v>
      </c>
      <c r="AJ7">
        <v>0</v>
      </c>
      <c r="AK7">
        <v>18</v>
      </c>
      <c r="AL7">
        <v>10464</v>
      </c>
      <c r="AM7" s="223">
        <v>0.84</v>
      </c>
      <c r="AN7" s="223" t="s">
        <v>66</v>
      </c>
      <c r="AO7" s="269">
        <v>628.04399999999998</v>
      </c>
      <c r="AP7" s="269" t="s">
        <v>272</v>
      </c>
      <c r="AQ7" s="269" t="s">
        <v>113</v>
      </c>
      <c r="AR7" s="223" t="s">
        <v>115</v>
      </c>
      <c r="AS7" s="223" t="s">
        <v>113</v>
      </c>
      <c r="AT7" s="223" t="s">
        <v>115</v>
      </c>
      <c r="AU7" s="223" t="s">
        <v>203</v>
      </c>
      <c r="AV7" s="223" t="s">
        <v>205</v>
      </c>
      <c r="AW7" s="223" t="s">
        <v>66</v>
      </c>
      <c r="AX7" s="223">
        <v>3222</v>
      </c>
      <c r="AY7" s="223" t="s">
        <v>216</v>
      </c>
      <c r="AZ7" s="223">
        <v>1</v>
      </c>
      <c r="BA7" s="223" t="s">
        <v>192</v>
      </c>
      <c r="BB7" s="270">
        <v>1</v>
      </c>
      <c r="BC7" s="271">
        <v>1</v>
      </c>
      <c r="BD7" s="272"/>
      <c r="BE7" s="265" t="s">
        <v>68</v>
      </c>
      <c r="BF7" s="223">
        <v>-1</v>
      </c>
      <c r="BG7" s="223" t="s">
        <v>202</v>
      </c>
      <c r="BH7" s="223"/>
      <c r="BI7" s="223" t="s">
        <v>113</v>
      </c>
      <c r="BJ7" s="223" t="s">
        <v>205</v>
      </c>
      <c r="BK7" s="223" t="s">
        <v>66</v>
      </c>
      <c r="BL7" s="273">
        <v>0.84</v>
      </c>
      <c r="BM7" s="274">
        <v>3222</v>
      </c>
      <c r="BN7" s="223" t="s">
        <v>115</v>
      </c>
      <c r="BO7" s="223" t="s">
        <v>203</v>
      </c>
      <c r="BP7" s="223">
        <v>1</v>
      </c>
      <c r="BQ7">
        <v>628.04399999999998</v>
      </c>
      <c r="BR7">
        <v>2.0910267520965614E-2</v>
      </c>
      <c r="BS7">
        <v>0.38843865812327866</v>
      </c>
      <c r="BT7">
        <v>0.1576322678028928</v>
      </c>
      <c r="BU7">
        <v>11.919</v>
      </c>
      <c r="BV7">
        <v>0.15922451293221496</v>
      </c>
      <c r="BW7">
        <v>4.1398373362375889</v>
      </c>
      <c r="BX7">
        <v>18</v>
      </c>
      <c r="BY7">
        <v>1</v>
      </c>
      <c r="BZ7">
        <v>26</v>
      </c>
    </row>
    <row r="8" spans="1:78" ht="16.5">
      <c r="A8" s="289" t="str">
        <f t="shared" si="1"/>
        <v>시영운수</v>
      </c>
      <c r="B8" s="104" t="str">
        <f t="shared" si="2"/>
        <v>김종민</v>
      </c>
      <c r="C8" s="105" t="str">
        <f t="shared" si="3"/>
        <v>D</v>
      </c>
      <c r="D8" s="106">
        <f t="shared" si="4"/>
        <v>0.8247619047619047</v>
      </c>
      <c r="E8" s="107">
        <f t="shared" si="5"/>
        <v>2850</v>
      </c>
      <c r="F8" s="108" t="str">
        <f t="shared" si="6"/>
        <v>28-1</v>
      </c>
      <c r="G8" s="109" t="str">
        <f t="shared" si="7"/>
        <v>70바1576</v>
      </c>
      <c r="H8" s="110">
        <f t="shared" si="8"/>
        <v>1</v>
      </c>
      <c r="I8" s="111">
        <f t="shared" si="9"/>
        <v>4241.6409999999996</v>
      </c>
      <c r="J8" s="112">
        <f t="shared" si="10"/>
        <v>2.9136279886330548E-2</v>
      </c>
      <c r="K8" s="112">
        <f t="shared" si="11"/>
        <v>0.43778727515514054</v>
      </c>
      <c r="L8" s="112">
        <f t="shared" si="12"/>
        <v>0.12542315580220015</v>
      </c>
      <c r="M8" s="113">
        <f t="shared" si="13"/>
        <v>14.693</v>
      </c>
      <c r="N8" s="114">
        <f t="shared" si="14"/>
        <v>0.99018280896473798</v>
      </c>
      <c r="O8" s="114">
        <f t="shared" si="15"/>
        <v>18.247654622350172</v>
      </c>
      <c r="P8" s="214">
        <f t="shared" si="16"/>
        <v>186</v>
      </c>
      <c r="Q8" s="215">
        <f t="shared" si="17"/>
        <v>42</v>
      </c>
      <c r="R8" s="215">
        <f t="shared" si="18"/>
        <v>774</v>
      </c>
      <c r="T8">
        <v>522</v>
      </c>
      <c r="U8">
        <v>2850</v>
      </c>
      <c r="V8" t="s">
        <v>200</v>
      </c>
      <c r="W8">
        <v>4241.6409999999996</v>
      </c>
      <c r="X8">
        <v>2448.893</v>
      </c>
      <c r="Y8">
        <v>1.732</v>
      </c>
      <c r="Z8">
        <v>14.693</v>
      </c>
      <c r="AA8">
        <v>355.75996800000001</v>
      </c>
      <c r="AB8">
        <v>10.365522</v>
      </c>
      <c r="AC8">
        <v>155.747187</v>
      </c>
      <c r="AD8">
        <v>532</v>
      </c>
      <c r="AE8">
        <v>42</v>
      </c>
      <c r="AF8">
        <v>774</v>
      </c>
      <c r="AG8">
        <v>70</v>
      </c>
      <c r="AH8">
        <v>11.92276</v>
      </c>
      <c r="AI8">
        <v>387.3</v>
      </c>
      <c r="AJ8">
        <v>0</v>
      </c>
      <c r="AK8">
        <v>186</v>
      </c>
      <c r="AL8">
        <v>134830</v>
      </c>
      <c r="AM8" s="223">
        <v>0.8247619047619047</v>
      </c>
      <c r="AN8" s="223" t="s">
        <v>66</v>
      </c>
      <c r="AO8" s="269">
        <v>4241.6409999999996</v>
      </c>
      <c r="AP8" s="269" t="s">
        <v>273</v>
      </c>
      <c r="AQ8" s="269" t="s">
        <v>113</v>
      </c>
      <c r="AR8" s="223" t="s">
        <v>115</v>
      </c>
      <c r="AS8" s="223" t="s">
        <v>113</v>
      </c>
      <c r="AT8" s="223" t="s">
        <v>115</v>
      </c>
      <c r="AU8" s="223" t="s">
        <v>195</v>
      </c>
      <c r="AV8" s="223" t="s">
        <v>200</v>
      </c>
      <c r="AW8" s="223" t="s">
        <v>66</v>
      </c>
      <c r="AX8" s="223">
        <v>2850</v>
      </c>
      <c r="AY8" s="223" t="s">
        <v>216</v>
      </c>
      <c r="AZ8" s="223">
        <v>2</v>
      </c>
      <c r="BA8" s="223" t="s">
        <v>197</v>
      </c>
      <c r="BB8" s="270">
        <v>1</v>
      </c>
      <c r="BC8" s="271">
        <v>1</v>
      </c>
      <c r="BD8" s="272"/>
      <c r="BE8" s="265" t="s">
        <v>66</v>
      </c>
      <c r="BF8" s="223">
        <v>0</v>
      </c>
      <c r="BG8" s="223" t="s">
        <v>176</v>
      </c>
      <c r="BH8" s="223"/>
      <c r="BI8" s="223" t="s">
        <v>113</v>
      </c>
      <c r="BJ8" s="223" t="s">
        <v>200</v>
      </c>
      <c r="BK8" s="223" t="s">
        <v>66</v>
      </c>
      <c r="BL8" s="273">
        <v>0.8247619047619047</v>
      </c>
      <c r="BM8" s="274">
        <v>2850</v>
      </c>
      <c r="BN8" s="223" t="s">
        <v>115</v>
      </c>
      <c r="BO8" s="223" t="s">
        <v>195</v>
      </c>
      <c r="BP8" s="223">
        <v>1</v>
      </c>
      <c r="BQ8">
        <v>4241.6409999999996</v>
      </c>
      <c r="BR8">
        <v>2.9136279886330548E-2</v>
      </c>
      <c r="BS8">
        <v>0.43778727515514054</v>
      </c>
      <c r="BT8">
        <v>0.12542315580220015</v>
      </c>
      <c r="BU8">
        <v>14.693</v>
      </c>
      <c r="BV8">
        <v>0.99018280896473798</v>
      </c>
      <c r="BW8">
        <v>18.247654622350172</v>
      </c>
      <c r="BX8">
        <v>186</v>
      </c>
      <c r="BY8">
        <v>42</v>
      </c>
      <c r="BZ8">
        <v>774</v>
      </c>
    </row>
    <row r="9" spans="1:78" ht="16.5">
      <c r="A9" s="288" t="str">
        <f t="shared" si="1"/>
        <v>시영운수</v>
      </c>
      <c r="B9" s="120" t="str">
        <f t="shared" si="2"/>
        <v>김종식</v>
      </c>
      <c r="C9" s="121" t="str">
        <f t="shared" si="3"/>
        <v>B</v>
      </c>
      <c r="D9" s="122">
        <f t="shared" si="4"/>
        <v>0.93222222222222217</v>
      </c>
      <c r="E9" s="123">
        <f t="shared" si="5"/>
        <v>4725</v>
      </c>
      <c r="F9" s="124" t="str">
        <f t="shared" si="6"/>
        <v>29</v>
      </c>
      <c r="G9" s="125" t="str">
        <f t="shared" si="7"/>
        <v>73아1004</v>
      </c>
      <c r="H9" s="126">
        <f t="shared" si="8"/>
        <v>1</v>
      </c>
      <c r="I9" s="127">
        <f t="shared" si="9"/>
        <v>2123.0360000000001</v>
      </c>
      <c r="J9" s="128">
        <f t="shared" si="10"/>
        <v>4.3577871222063677E-2</v>
      </c>
      <c r="K9" s="128">
        <f t="shared" si="11"/>
        <v>0.37055881763881338</v>
      </c>
      <c r="L9" s="128">
        <f t="shared" si="12"/>
        <v>0.10880644510973907</v>
      </c>
      <c r="M9" s="129">
        <f t="shared" si="13"/>
        <v>12.315</v>
      </c>
      <c r="N9" s="130">
        <f t="shared" si="14"/>
        <v>0</v>
      </c>
      <c r="O9" s="130">
        <f t="shared" si="15"/>
        <v>22.326517308232173</v>
      </c>
      <c r="P9" s="212">
        <f t="shared" si="16"/>
        <v>58</v>
      </c>
      <c r="Q9" s="213">
        <f t="shared" si="17"/>
        <v>0</v>
      </c>
      <c r="R9" s="213">
        <f t="shared" si="18"/>
        <v>474</v>
      </c>
      <c r="T9">
        <v>522</v>
      </c>
      <c r="U9">
        <v>4725</v>
      </c>
      <c r="V9" t="s">
        <v>253</v>
      </c>
      <c r="W9">
        <v>2123.0360000000001</v>
      </c>
      <c r="X9">
        <v>843.35</v>
      </c>
      <c r="Y9">
        <v>2.5169999999999999</v>
      </c>
      <c r="Z9">
        <v>12.315</v>
      </c>
      <c r="AA9">
        <v>134.17192800000001</v>
      </c>
      <c r="AB9">
        <v>5.846927</v>
      </c>
      <c r="AC9">
        <v>49.718591000000004</v>
      </c>
      <c r="AD9">
        <v>231</v>
      </c>
      <c r="AE9">
        <v>0</v>
      </c>
      <c r="AF9">
        <v>474</v>
      </c>
      <c r="AG9">
        <v>68</v>
      </c>
      <c r="AH9">
        <v>15.82325</v>
      </c>
      <c r="AI9">
        <v>235.3</v>
      </c>
      <c r="AJ9">
        <v>0</v>
      </c>
      <c r="AK9">
        <v>58</v>
      </c>
      <c r="AL9">
        <v>74891</v>
      </c>
      <c r="AM9" s="223">
        <v>0.93222222222222217</v>
      </c>
      <c r="AN9" s="223" t="s">
        <v>67</v>
      </c>
      <c r="AO9" s="269">
        <v>2123.0360000000001</v>
      </c>
      <c r="AP9" s="269" t="s">
        <v>274</v>
      </c>
      <c r="AQ9" s="269" t="s">
        <v>113</v>
      </c>
      <c r="AR9" s="223" t="s">
        <v>116</v>
      </c>
      <c r="AS9" s="223" t="s">
        <v>113</v>
      </c>
      <c r="AT9" s="223" t="s">
        <v>116</v>
      </c>
      <c r="AU9" s="223" t="s">
        <v>198</v>
      </c>
      <c r="AV9" s="223" t="s">
        <v>253</v>
      </c>
      <c r="AW9" s="223" t="s">
        <v>67</v>
      </c>
      <c r="AX9" s="223">
        <v>4725</v>
      </c>
      <c r="AY9" s="223" t="s">
        <v>218</v>
      </c>
      <c r="AZ9" s="223">
        <v>1</v>
      </c>
      <c r="BA9" s="223" t="s">
        <v>199</v>
      </c>
      <c r="BB9" s="270">
        <v>1</v>
      </c>
      <c r="BC9" s="271">
        <v>1</v>
      </c>
      <c r="BD9" s="272"/>
      <c r="BE9" s="265" t="s">
        <v>67</v>
      </c>
      <c r="BF9" s="223">
        <v>0</v>
      </c>
      <c r="BG9" s="223" t="s">
        <v>176</v>
      </c>
      <c r="BH9" s="223"/>
      <c r="BI9" s="223" t="s">
        <v>113</v>
      </c>
      <c r="BJ9" s="223" t="s">
        <v>253</v>
      </c>
      <c r="BK9" s="223" t="s">
        <v>67</v>
      </c>
      <c r="BL9" s="273">
        <v>0.93222222222222217</v>
      </c>
      <c r="BM9" s="274">
        <v>4725</v>
      </c>
      <c r="BN9" s="223" t="s">
        <v>116</v>
      </c>
      <c r="BO9" s="223" t="s">
        <v>198</v>
      </c>
      <c r="BP9" s="223">
        <v>1</v>
      </c>
      <c r="BQ9">
        <v>2123.0360000000001</v>
      </c>
      <c r="BR9">
        <v>4.3577871222063677E-2</v>
      </c>
      <c r="BS9">
        <v>0.37055881763881338</v>
      </c>
      <c r="BT9">
        <v>0.10880644510973907</v>
      </c>
      <c r="BU9">
        <v>12.315</v>
      </c>
      <c r="BV9">
        <v>0</v>
      </c>
      <c r="BW9">
        <v>22.326517308232173</v>
      </c>
      <c r="BX9">
        <v>58</v>
      </c>
      <c r="BY9">
        <v>0</v>
      </c>
      <c r="BZ9">
        <v>474</v>
      </c>
    </row>
    <row r="10" spans="1:78" ht="16.5">
      <c r="A10" s="289" t="str">
        <f t="shared" si="1"/>
        <v>시영운수</v>
      </c>
      <c r="B10" s="104" t="str">
        <f t="shared" si="2"/>
        <v>민순성</v>
      </c>
      <c r="C10" s="105" t="str">
        <f t="shared" si="3"/>
        <v>A</v>
      </c>
      <c r="D10" s="106">
        <f t="shared" si="4"/>
        <v>0.98130434782608711</v>
      </c>
      <c r="E10" s="107">
        <f t="shared" si="5"/>
        <v>2060</v>
      </c>
      <c r="F10" s="108" t="str">
        <f t="shared" si="6"/>
        <v>15</v>
      </c>
      <c r="G10" s="109" t="str">
        <f t="shared" si="7"/>
        <v>70바1583</v>
      </c>
      <c r="H10" s="110">
        <f t="shared" si="8"/>
        <v>1</v>
      </c>
      <c r="I10" s="111">
        <f t="shared" si="9"/>
        <v>697.19200000000001</v>
      </c>
      <c r="J10" s="112">
        <f t="shared" si="10"/>
        <v>1.284797244701585E-3</v>
      </c>
      <c r="K10" s="112">
        <f t="shared" si="11"/>
        <v>0.3182650932103942</v>
      </c>
      <c r="L10" s="112">
        <f t="shared" si="12"/>
        <v>0.20797714259486627</v>
      </c>
      <c r="M10" s="113">
        <f t="shared" si="13"/>
        <v>10.664</v>
      </c>
      <c r="N10" s="114">
        <f t="shared" si="14"/>
        <v>5.3070029489724497</v>
      </c>
      <c r="O10" s="114">
        <f t="shared" si="15"/>
        <v>1.7211901456126864</v>
      </c>
      <c r="P10" s="214">
        <f t="shared" si="16"/>
        <v>3</v>
      </c>
      <c r="Q10" s="215">
        <f t="shared" si="17"/>
        <v>37</v>
      </c>
      <c r="R10" s="215">
        <f t="shared" si="18"/>
        <v>12</v>
      </c>
      <c r="T10">
        <v>522</v>
      </c>
      <c r="U10">
        <v>2060</v>
      </c>
      <c r="V10" t="s">
        <v>173</v>
      </c>
      <c r="W10">
        <v>697.19200000000001</v>
      </c>
      <c r="X10">
        <v>308.86599999999999</v>
      </c>
      <c r="Y10">
        <v>2.2570000000000001</v>
      </c>
      <c r="Z10">
        <v>10.664</v>
      </c>
      <c r="AA10">
        <v>40.858587</v>
      </c>
      <c r="AB10">
        <v>5.2495E-2</v>
      </c>
      <c r="AC10">
        <v>13.003862</v>
      </c>
      <c r="AD10">
        <v>145</v>
      </c>
      <c r="AE10">
        <v>37</v>
      </c>
      <c r="AF10">
        <v>12</v>
      </c>
      <c r="AG10">
        <v>65</v>
      </c>
      <c r="AH10">
        <v>17.063535999999999</v>
      </c>
      <c r="AI10">
        <v>1.6</v>
      </c>
      <c r="AJ10">
        <v>0</v>
      </c>
      <c r="AK10">
        <v>3</v>
      </c>
      <c r="AL10">
        <v>1006</v>
      </c>
      <c r="AM10" s="223">
        <v>0.98130434782608711</v>
      </c>
      <c r="AN10" s="223" t="s">
        <v>65</v>
      </c>
      <c r="AO10" s="269">
        <v>697.19200000000001</v>
      </c>
      <c r="AP10" s="269" t="s">
        <v>275</v>
      </c>
      <c r="AQ10" s="269" t="s">
        <v>113</v>
      </c>
      <c r="AR10" s="223" t="s">
        <v>114</v>
      </c>
      <c r="AS10" s="223" t="s">
        <v>113</v>
      </c>
      <c r="AT10" s="223" t="s">
        <v>114</v>
      </c>
      <c r="AU10" s="223" t="s">
        <v>169</v>
      </c>
      <c r="AV10" s="223" t="s">
        <v>173</v>
      </c>
      <c r="AW10" s="223" t="s">
        <v>65</v>
      </c>
      <c r="AX10" s="223">
        <v>2060</v>
      </c>
      <c r="AY10" s="223" t="s">
        <v>214</v>
      </c>
      <c r="AZ10" s="223">
        <v>2</v>
      </c>
      <c r="BA10" s="223" t="s">
        <v>256</v>
      </c>
      <c r="BB10" s="270">
        <v>1</v>
      </c>
      <c r="BC10" s="271">
        <v>1</v>
      </c>
      <c r="BD10" s="272"/>
      <c r="BE10" s="265" t="s">
        <v>65</v>
      </c>
      <c r="BF10" s="223">
        <v>0</v>
      </c>
      <c r="BG10" s="223" t="s">
        <v>176</v>
      </c>
      <c r="BH10" s="223"/>
      <c r="BI10" s="223" t="s">
        <v>113</v>
      </c>
      <c r="BJ10" s="223" t="s">
        <v>173</v>
      </c>
      <c r="BK10" s="223" t="s">
        <v>65</v>
      </c>
      <c r="BL10" s="273">
        <v>0.98130434782608711</v>
      </c>
      <c r="BM10" s="274">
        <v>2060</v>
      </c>
      <c r="BN10" s="223" t="s">
        <v>114</v>
      </c>
      <c r="BO10" s="223" t="s">
        <v>169</v>
      </c>
      <c r="BP10" s="223">
        <v>1</v>
      </c>
      <c r="BQ10">
        <v>697.19200000000001</v>
      </c>
      <c r="BR10">
        <v>1.284797244701585E-3</v>
      </c>
      <c r="BS10">
        <v>0.3182650932103942</v>
      </c>
      <c r="BT10">
        <v>0.20797714259486627</v>
      </c>
      <c r="BU10">
        <v>10.664</v>
      </c>
      <c r="BV10">
        <v>5.3070029489724497</v>
      </c>
      <c r="BW10">
        <v>1.7211901456126864</v>
      </c>
      <c r="BX10">
        <v>3</v>
      </c>
      <c r="BY10">
        <v>37</v>
      </c>
      <c r="BZ10">
        <v>12</v>
      </c>
    </row>
    <row r="11" spans="1:78" ht="16.5">
      <c r="A11" s="288" t="str">
        <f t="shared" si="1"/>
        <v>시영운수</v>
      </c>
      <c r="B11" s="120" t="str">
        <f t="shared" si="2"/>
        <v>박용대</v>
      </c>
      <c r="C11" s="121" t="str">
        <f t="shared" si="3"/>
        <v>C</v>
      </c>
      <c r="D11" s="122">
        <f t="shared" si="4"/>
        <v>0.87739130434782608</v>
      </c>
      <c r="E11" s="123">
        <f t="shared" si="5"/>
        <v>6467</v>
      </c>
      <c r="F11" s="124" t="str">
        <f t="shared" si="6"/>
        <v>15</v>
      </c>
      <c r="G11" s="125" t="str">
        <f t="shared" si="7"/>
        <v>70바1508</v>
      </c>
      <c r="H11" s="126">
        <f t="shared" si="8"/>
        <v>1</v>
      </c>
      <c r="I11" s="127">
        <f t="shared" si="9"/>
        <v>1308.2629999999999</v>
      </c>
      <c r="J11" s="128">
        <f t="shared" si="10"/>
        <v>4.101407191252536E-3</v>
      </c>
      <c r="K11" s="128">
        <f t="shared" si="11"/>
        <v>0.36055819020569418</v>
      </c>
      <c r="L11" s="128">
        <f t="shared" si="12"/>
        <v>0.11389147289191853</v>
      </c>
      <c r="M11" s="129">
        <f t="shared" si="13"/>
        <v>11.936</v>
      </c>
      <c r="N11" s="130">
        <f t="shared" si="14"/>
        <v>0.91724676154565254</v>
      </c>
      <c r="O11" s="130">
        <f t="shared" si="15"/>
        <v>8.943155925070112</v>
      </c>
      <c r="P11" s="212">
        <f t="shared" si="16"/>
        <v>8</v>
      </c>
      <c r="Q11" s="213">
        <f t="shared" si="17"/>
        <v>12</v>
      </c>
      <c r="R11" s="213">
        <f t="shared" si="18"/>
        <v>117</v>
      </c>
      <c r="T11">
        <v>522</v>
      </c>
      <c r="U11">
        <v>6467</v>
      </c>
      <c r="V11" t="s">
        <v>231</v>
      </c>
      <c r="W11">
        <v>1308.2629999999999</v>
      </c>
      <c r="X11">
        <v>648.18499999999995</v>
      </c>
      <c r="Y11">
        <v>2.0179999999999998</v>
      </c>
      <c r="Z11">
        <v>11.936</v>
      </c>
      <c r="AA11">
        <v>85.671083999999993</v>
      </c>
      <c r="AB11">
        <v>0.35137200000000002</v>
      </c>
      <c r="AC11">
        <v>30.889410999999999</v>
      </c>
      <c r="AD11">
        <v>149</v>
      </c>
      <c r="AE11">
        <v>12</v>
      </c>
      <c r="AF11">
        <v>117</v>
      </c>
      <c r="AG11">
        <v>70</v>
      </c>
      <c r="AH11">
        <v>15.270765000000001</v>
      </c>
      <c r="AI11">
        <v>89.4</v>
      </c>
      <c r="AJ11">
        <v>0</v>
      </c>
      <c r="AK11">
        <v>8</v>
      </c>
      <c r="AL11">
        <v>3635</v>
      </c>
      <c r="AM11" s="223">
        <v>0.87739130434782608</v>
      </c>
      <c r="AN11" s="223" t="s">
        <v>68</v>
      </c>
      <c r="AO11" s="269">
        <v>1308.2629999999999</v>
      </c>
      <c r="AP11" s="269" t="s">
        <v>276</v>
      </c>
      <c r="AQ11" s="269" t="s">
        <v>113</v>
      </c>
      <c r="AR11" s="223" t="s">
        <v>114</v>
      </c>
      <c r="AS11" s="223" t="s">
        <v>113</v>
      </c>
      <c r="AT11" s="223" t="s">
        <v>114</v>
      </c>
      <c r="AU11" s="223" t="s">
        <v>220</v>
      </c>
      <c r="AV11" s="223" t="s">
        <v>231</v>
      </c>
      <c r="AW11" s="223" t="s">
        <v>68</v>
      </c>
      <c r="AX11" s="223">
        <v>6467</v>
      </c>
      <c r="AY11" s="223" t="s">
        <v>217</v>
      </c>
      <c r="AZ11" s="223">
        <v>2</v>
      </c>
      <c r="BA11" s="223" t="s">
        <v>225</v>
      </c>
      <c r="BB11" s="270">
        <v>1</v>
      </c>
      <c r="BC11" s="271">
        <v>1</v>
      </c>
      <c r="BD11" s="272"/>
      <c r="BE11" s="265" t="s">
        <v>68</v>
      </c>
      <c r="BF11" s="223">
        <v>0</v>
      </c>
      <c r="BG11" s="223" t="s">
        <v>176</v>
      </c>
      <c r="BH11" s="223"/>
      <c r="BI11" s="223" t="s">
        <v>113</v>
      </c>
      <c r="BJ11" s="223" t="s">
        <v>231</v>
      </c>
      <c r="BK11" s="223" t="s">
        <v>68</v>
      </c>
      <c r="BL11" s="273">
        <v>0.87739130434782608</v>
      </c>
      <c r="BM11" s="274">
        <v>6467</v>
      </c>
      <c r="BN11" s="223" t="s">
        <v>114</v>
      </c>
      <c r="BO11" s="223" t="s">
        <v>220</v>
      </c>
      <c r="BP11" s="223">
        <v>1</v>
      </c>
      <c r="BQ11">
        <v>1308.2629999999999</v>
      </c>
      <c r="BR11">
        <v>4.101407191252536E-3</v>
      </c>
      <c r="BS11">
        <v>0.36055819020569418</v>
      </c>
      <c r="BT11">
        <v>0.11389147289191853</v>
      </c>
      <c r="BU11">
        <v>11.936</v>
      </c>
      <c r="BV11">
        <v>0.91724676154565254</v>
      </c>
      <c r="BW11">
        <v>8.943155925070112</v>
      </c>
      <c r="BX11">
        <v>8</v>
      </c>
      <c r="BY11">
        <v>12</v>
      </c>
      <c r="BZ11">
        <v>117</v>
      </c>
    </row>
    <row r="12" spans="1:78" ht="16.5">
      <c r="A12" s="289" t="str">
        <f t="shared" si="1"/>
        <v>시영운수</v>
      </c>
      <c r="B12" s="104" t="str">
        <f t="shared" si="2"/>
        <v>박창원</v>
      </c>
      <c r="C12" s="105" t="str">
        <f t="shared" si="3"/>
        <v>C</v>
      </c>
      <c r="D12" s="106">
        <f t="shared" si="4"/>
        <v>0.85292806299898816</v>
      </c>
      <c r="E12" s="107">
        <f t="shared" si="5"/>
        <v>51</v>
      </c>
      <c r="F12" s="108" t="str">
        <f t="shared" si="6"/>
        <v>15</v>
      </c>
      <c r="G12" s="109" t="str">
        <f t="shared" si="7"/>
        <v>73아1025</v>
      </c>
      <c r="H12" s="110">
        <f t="shared" si="8"/>
        <v>2</v>
      </c>
      <c r="I12" s="111">
        <f t="shared" si="9"/>
        <v>447.303</v>
      </c>
      <c r="J12" s="112">
        <f t="shared" si="10"/>
        <v>9.8622342446697417E-2</v>
      </c>
      <c r="K12" s="112">
        <f t="shared" si="11"/>
        <v>0.36238180508084317</v>
      </c>
      <c r="L12" s="112">
        <f t="shared" si="12"/>
        <v>0.17214282041479714</v>
      </c>
      <c r="M12" s="113">
        <f t="shared" si="13"/>
        <v>14.377000000000001</v>
      </c>
      <c r="N12" s="114">
        <f t="shared" si="14"/>
        <v>0</v>
      </c>
      <c r="O12" s="114">
        <f t="shared" si="15"/>
        <v>9.1660462818268602</v>
      </c>
      <c r="P12" s="214">
        <f t="shared" si="16"/>
        <v>7</v>
      </c>
      <c r="Q12" s="215">
        <f t="shared" si="17"/>
        <v>0</v>
      </c>
      <c r="R12" s="215">
        <f t="shared" si="18"/>
        <v>41</v>
      </c>
      <c r="T12">
        <v>522</v>
      </c>
      <c r="U12">
        <v>51</v>
      </c>
      <c r="V12" t="s">
        <v>277</v>
      </c>
      <c r="W12">
        <v>447.303</v>
      </c>
      <c r="X12">
        <v>238.84700000000001</v>
      </c>
      <c r="Y12">
        <v>1.873</v>
      </c>
      <c r="Z12">
        <v>14.377000000000001</v>
      </c>
      <c r="AA12">
        <v>35.046663000000002</v>
      </c>
      <c r="AB12">
        <v>3.4563839999999999</v>
      </c>
      <c r="AC12">
        <v>12.700272999999999</v>
      </c>
      <c r="AD12">
        <v>77</v>
      </c>
      <c r="AE12">
        <v>0</v>
      </c>
      <c r="AF12">
        <v>41</v>
      </c>
      <c r="AG12">
        <v>66</v>
      </c>
      <c r="AH12">
        <v>12.763069</v>
      </c>
      <c r="AI12">
        <v>14.7</v>
      </c>
      <c r="AJ12">
        <v>0</v>
      </c>
      <c r="AK12">
        <v>7</v>
      </c>
      <c r="AL12">
        <v>4645</v>
      </c>
      <c r="AM12" s="223">
        <v>0.85292806299898816</v>
      </c>
      <c r="AN12" s="223" t="s">
        <v>68</v>
      </c>
      <c r="AO12" s="269">
        <v>370.16800000000001</v>
      </c>
      <c r="AP12" s="269" t="s">
        <v>278</v>
      </c>
      <c r="AQ12" s="269" t="s">
        <v>113</v>
      </c>
      <c r="AR12" s="223" t="s">
        <v>114</v>
      </c>
      <c r="AS12" s="223" t="s">
        <v>113</v>
      </c>
      <c r="AT12" s="223" t="s">
        <v>114</v>
      </c>
      <c r="AU12" s="223" t="s">
        <v>226</v>
      </c>
      <c r="AV12" s="223" t="s">
        <v>277</v>
      </c>
      <c r="AW12" s="223" t="s">
        <v>68</v>
      </c>
      <c r="AX12" s="223">
        <v>51</v>
      </c>
      <c r="AY12" s="223" t="s">
        <v>217</v>
      </c>
      <c r="AZ12" s="223">
        <v>3</v>
      </c>
      <c r="BA12" s="223" t="s">
        <v>224</v>
      </c>
      <c r="BB12" s="270">
        <v>2</v>
      </c>
      <c r="BC12" s="271">
        <v>1</v>
      </c>
      <c r="BD12" s="272"/>
      <c r="BE12" s="265" t="s">
        <v>183</v>
      </c>
      <c r="BF12" s="223" t="s">
        <v>184</v>
      </c>
      <c r="BG12" s="223" t="s">
        <v>183</v>
      </c>
      <c r="BH12" s="223"/>
      <c r="BI12" s="223" t="s">
        <v>113</v>
      </c>
      <c r="BJ12" s="223" t="s">
        <v>277</v>
      </c>
      <c r="BK12" s="223" t="s">
        <v>68</v>
      </c>
      <c r="BL12" s="273">
        <v>0.85292806299898816</v>
      </c>
      <c r="BM12" s="274">
        <v>51</v>
      </c>
      <c r="BN12" s="223" t="s">
        <v>114</v>
      </c>
      <c r="BO12" s="223" t="s">
        <v>226</v>
      </c>
      <c r="BP12" s="223">
        <v>2</v>
      </c>
      <c r="BQ12">
        <v>447.303</v>
      </c>
      <c r="BR12">
        <v>9.8622342446697417E-2</v>
      </c>
      <c r="BS12">
        <v>0.36238180508084317</v>
      </c>
      <c r="BT12">
        <v>0.17214282041479714</v>
      </c>
      <c r="BU12">
        <v>14.377000000000001</v>
      </c>
      <c r="BV12">
        <v>0</v>
      </c>
      <c r="BW12">
        <v>9.1660462818268602</v>
      </c>
      <c r="BX12">
        <v>7</v>
      </c>
      <c r="BY12">
        <v>0</v>
      </c>
      <c r="BZ12">
        <v>41</v>
      </c>
    </row>
    <row r="13" spans="1:78" ht="16.5">
      <c r="A13" s="288" t="str">
        <f t="shared" si="1"/>
        <v>시영운수</v>
      </c>
      <c r="B13" s="120" t="str">
        <f t="shared" si="2"/>
        <v>박호영</v>
      </c>
      <c r="C13" s="121" t="str">
        <f t="shared" si="3"/>
        <v>D</v>
      </c>
      <c r="D13" s="122">
        <f t="shared" si="4"/>
        <v>0.80681818181818177</v>
      </c>
      <c r="E13" s="123">
        <f t="shared" si="5"/>
        <v>6427</v>
      </c>
      <c r="F13" s="124" t="str">
        <f t="shared" si="6"/>
        <v>15</v>
      </c>
      <c r="G13" s="125" t="str">
        <f t="shared" si="7"/>
        <v>73아1025</v>
      </c>
      <c r="H13" s="126">
        <f t="shared" si="8"/>
        <v>1</v>
      </c>
      <c r="I13" s="127">
        <f t="shared" si="9"/>
        <v>2191.0790000000002</v>
      </c>
      <c r="J13" s="128">
        <f t="shared" si="10"/>
        <v>4.621341179907075E-2</v>
      </c>
      <c r="K13" s="128">
        <f t="shared" si="11"/>
        <v>0.4085918461551501</v>
      </c>
      <c r="L13" s="128">
        <f t="shared" si="12"/>
        <v>0.16932296827270946</v>
      </c>
      <c r="M13" s="129">
        <f t="shared" si="13"/>
        <v>14.237</v>
      </c>
      <c r="N13" s="130">
        <f t="shared" si="14"/>
        <v>4.5639614089679099E-2</v>
      </c>
      <c r="O13" s="130">
        <f t="shared" si="15"/>
        <v>5.7962309893892456</v>
      </c>
      <c r="P13" s="212">
        <f t="shared" si="16"/>
        <v>62</v>
      </c>
      <c r="Q13" s="213">
        <f t="shared" si="17"/>
        <v>1</v>
      </c>
      <c r="R13" s="213">
        <f t="shared" si="18"/>
        <v>127</v>
      </c>
      <c r="T13">
        <v>522</v>
      </c>
      <c r="U13">
        <v>6427</v>
      </c>
      <c r="V13" t="s">
        <v>232</v>
      </c>
      <c r="W13">
        <v>2191.0790000000002</v>
      </c>
      <c r="X13">
        <v>1234.31</v>
      </c>
      <c r="Y13">
        <v>1.7749999999999999</v>
      </c>
      <c r="Z13">
        <v>14.237</v>
      </c>
      <c r="AA13">
        <v>179.102206</v>
      </c>
      <c r="AB13">
        <v>8.2769239999999993</v>
      </c>
      <c r="AC13">
        <v>73.179700999999994</v>
      </c>
      <c r="AD13">
        <v>371</v>
      </c>
      <c r="AE13">
        <v>1</v>
      </c>
      <c r="AF13">
        <v>127</v>
      </c>
      <c r="AG13">
        <v>66</v>
      </c>
      <c r="AH13">
        <v>12.233679</v>
      </c>
      <c r="AI13">
        <v>28.1</v>
      </c>
      <c r="AJ13">
        <v>0</v>
      </c>
      <c r="AK13">
        <v>62</v>
      </c>
      <c r="AL13">
        <v>47999</v>
      </c>
      <c r="AM13" s="223">
        <v>0.80681818181818177</v>
      </c>
      <c r="AN13" s="223" t="s">
        <v>66</v>
      </c>
      <c r="AO13" s="269">
        <v>2191.0790000000002</v>
      </c>
      <c r="AP13" s="269" t="s">
        <v>279</v>
      </c>
      <c r="AQ13" s="269" t="s">
        <v>113</v>
      </c>
      <c r="AR13" s="223" t="s">
        <v>114</v>
      </c>
      <c r="AS13" s="223" t="s">
        <v>113</v>
      </c>
      <c r="AT13" s="223" t="s">
        <v>114</v>
      </c>
      <c r="AU13" s="223" t="s">
        <v>226</v>
      </c>
      <c r="AV13" s="223" t="s">
        <v>232</v>
      </c>
      <c r="AW13" s="223" t="s">
        <v>66</v>
      </c>
      <c r="AX13" s="223">
        <v>6427</v>
      </c>
      <c r="AY13" s="223" t="s">
        <v>215</v>
      </c>
      <c r="AZ13" s="223">
        <v>1</v>
      </c>
      <c r="BA13" s="223" t="s">
        <v>181</v>
      </c>
      <c r="BB13" s="270">
        <v>1</v>
      </c>
      <c r="BC13" s="271">
        <v>1</v>
      </c>
      <c r="BD13" s="272"/>
      <c r="BE13" s="265" t="s">
        <v>66</v>
      </c>
      <c r="BF13" s="223">
        <v>0</v>
      </c>
      <c r="BG13" s="223" t="s">
        <v>176</v>
      </c>
      <c r="BH13" s="223"/>
      <c r="BI13" s="223" t="s">
        <v>113</v>
      </c>
      <c r="BJ13" s="223" t="s">
        <v>232</v>
      </c>
      <c r="BK13" s="223" t="s">
        <v>66</v>
      </c>
      <c r="BL13" s="273">
        <v>0.80681818181818177</v>
      </c>
      <c r="BM13" s="274">
        <v>6427</v>
      </c>
      <c r="BN13" s="223" t="s">
        <v>114</v>
      </c>
      <c r="BO13" s="223" t="s">
        <v>226</v>
      </c>
      <c r="BP13" s="223">
        <v>1</v>
      </c>
      <c r="BQ13">
        <v>2191.0790000000002</v>
      </c>
      <c r="BR13">
        <v>4.621341179907075E-2</v>
      </c>
      <c r="BS13">
        <v>0.4085918461551501</v>
      </c>
      <c r="BT13">
        <v>0.16932296827270946</v>
      </c>
      <c r="BU13">
        <v>14.237</v>
      </c>
      <c r="BV13">
        <v>4.5639614089679099E-2</v>
      </c>
      <c r="BW13">
        <v>5.7962309893892456</v>
      </c>
      <c r="BX13">
        <v>62</v>
      </c>
      <c r="BY13">
        <v>1</v>
      </c>
      <c r="BZ13">
        <v>127</v>
      </c>
    </row>
    <row r="14" spans="1:78" ht="16.5">
      <c r="A14" s="289" t="str">
        <f t="shared" si="1"/>
        <v>시영운수</v>
      </c>
      <c r="B14" s="104" t="str">
        <f t="shared" si="2"/>
        <v>방극철</v>
      </c>
      <c r="C14" s="105" t="str">
        <f t="shared" si="3"/>
        <v>B</v>
      </c>
      <c r="D14" s="106">
        <f t="shared" si="4"/>
        <v>0.90111111111111097</v>
      </c>
      <c r="E14" s="107">
        <f t="shared" si="5"/>
        <v>1236</v>
      </c>
      <c r="F14" s="108" t="str">
        <f t="shared" si="6"/>
        <v>29</v>
      </c>
      <c r="G14" s="109" t="str">
        <f t="shared" si="7"/>
        <v>70바1530</v>
      </c>
      <c r="H14" s="110">
        <f t="shared" si="8"/>
        <v>1</v>
      </c>
      <c r="I14" s="111">
        <f t="shared" si="9"/>
        <v>5491.8549999999996</v>
      </c>
      <c r="J14" s="112">
        <f t="shared" si="10"/>
        <v>5.7537733877214461E-2</v>
      </c>
      <c r="K14" s="112">
        <f t="shared" si="11"/>
        <v>0.35738694972251767</v>
      </c>
      <c r="L14" s="112">
        <f t="shared" si="12"/>
        <v>0.11635412806783865</v>
      </c>
      <c r="M14" s="113">
        <f t="shared" si="13"/>
        <v>15.157999999999999</v>
      </c>
      <c r="N14" s="114">
        <f t="shared" si="14"/>
        <v>7.2835134940744076E-2</v>
      </c>
      <c r="O14" s="114">
        <f t="shared" si="15"/>
        <v>13.12853307306912</v>
      </c>
      <c r="P14" s="214">
        <f t="shared" si="16"/>
        <v>124</v>
      </c>
      <c r="Q14" s="215">
        <f t="shared" si="17"/>
        <v>4</v>
      </c>
      <c r="R14" s="215">
        <f t="shared" si="18"/>
        <v>721</v>
      </c>
      <c r="T14">
        <v>522</v>
      </c>
      <c r="U14">
        <v>1236</v>
      </c>
      <c r="V14" t="s">
        <v>174</v>
      </c>
      <c r="W14">
        <v>5491.8549999999996</v>
      </c>
      <c r="X14">
        <v>2256.971</v>
      </c>
      <c r="Y14">
        <v>2.4329999999999998</v>
      </c>
      <c r="Z14">
        <v>15.157999999999999</v>
      </c>
      <c r="AA14">
        <v>360.34688199999999</v>
      </c>
      <c r="AB14">
        <v>20.733543000000001</v>
      </c>
      <c r="AC14">
        <v>128.78327300000001</v>
      </c>
      <c r="AD14">
        <v>639</v>
      </c>
      <c r="AE14">
        <v>4</v>
      </c>
      <c r="AF14">
        <v>721</v>
      </c>
      <c r="AG14">
        <v>67</v>
      </c>
      <c r="AH14">
        <v>15.240467000000001</v>
      </c>
      <c r="AI14">
        <v>164.8</v>
      </c>
      <c r="AJ14">
        <v>0</v>
      </c>
      <c r="AK14">
        <v>124</v>
      </c>
      <c r="AL14">
        <v>167019</v>
      </c>
      <c r="AM14" s="223">
        <v>0.90111111111111097</v>
      </c>
      <c r="AN14" s="223" t="s">
        <v>67</v>
      </c>
      <c r="AO14" s="269">
        <v>5491.8549999999996</v>
      </c>
      <c r="AP14" s="269" t="s">
        <v>280</v>
      </c>
      <c r="AQ14" s="269" t="s">
        <v>113</v>
      </c>
      <c r="AR14" s="223" t="s">
        <v>116</v>
      </c>
      <c r="AS14" s="223" t="s">
        <v>113</v>
      </c>
      <c r="AT14" s="223" t="s">
        <v>116</v>
      </c>
      <c r="AU14" s="223" t="s">
        <v>171</v>
      </c>
      <c r="AV14" s="223" t="s">
        <v>174</v>
      </c>
      <c r="AW14" s="223" t="s">
        <v>67</v>
      </c>
      <c r="AX14" s="223">
        <v>1236</v>
      </c>
      <c r="AY14" s="223" t="s">
        <v>218</v>
      </c>
      <c r="AZ14" s="223">
        <v>2</v>
      </c>
      <c r="BA14" s="223" t="s">
        <v>249</v>
      </c>
      <c r="BB14" s="270">
        <v>1</v>
      </c>
      <c r="BC14" s="271">
        <v>1</v>
      </c>
      <c r="BD14" s="272"/>
      <c r="BE14" s="265" t="s">
        <v>67</v>
      </c>
      <c r="BF14" s="223">
        <v>0</v>
      </c>
      <c r="BG14" s="223" t="s">
        <v>176</v>
      </c>
      <c r="BH14" s="223"/>
      <c r="BI14" s="223" t="s">
        <v>113</v>
      </c>
      <c r="BJ14" s="223" t="s">
        <v>174</v>
      </c>
      <c r="BK14" s="223" t="s">
        <v>67</v>
      </c>
      <c r="BL14" s="273">
        <v>0.90111111111111097</v>
      </c>
      <c r="BM14" s="274">
        <v>1236</v>
      </c>
      <c r="BN14" s="223" t="s">
        <v>116</v>
      </c>
      <c r="BO14" s="223" t="s">
        <v>171</v>
      </c>
      <c r="BP14" s="223">
        <v>1</v>
      </c>
      <c r="BQ14">
        <v>5491.8549999999996</v>
      </c>
      <c r="BR14">
        <v>5.7537733877214461E-2</v>
      </c>
      <c r="BS14">
        <v>0.35738694972251767</v>
      </c>
      <c r="BT14">
        <v>0.11635412806783865</v>
      </c>
      <c r="BU14">
        <v>15.157999999999999</v>
      </c>
      <c r="BV14">
        <v>7.2835134940744076E-2</v>
      </c>
      <c r="BW14">
        <v>13.12853307306912</v>
      </c>
      <c r="BX14">
        <v>124</v>
      </c>
      <c r="BY14">
        <v>4</v>
      </c>
      <c r="BZ14">
        <v>721</v>
      </c>
    </row>
    <row r="15" spans="1:78" ht="16.5">
      <c r="A15" s="288" t="str">
        <f t="shared" si="1"/>
        <v>시영운수</v>
      </c>
      <c r="B15" s="120" t="str">
        <f t="shared" si="2"/>
        <v>유기룡</v>
      </c>
      <c r="C15" s="121" t="str">
        <f t="shared" si="3"/>
        <v>D</v>
      </c>
      <c r="D15" s="122">
        <f t="shared" si="4"/>
        <v>0.81571428571428573</v>
      </c>
      <c r="E15" s="123">
        <f t="shared" si="5"/>
        <v>6671</v>
      </c>
      <c r="F15" s="124" t="str">
        <f t="shared" si="6"/>
        <v>28-1</v>
      </c>
      <c r="G15" s="125" t="str">
        <f t="shared" si="7"/>
        <v>73아1038</v>
      </c>
      <c r="H15" s="126">
        <f t="shared" si="8"/>
        <v>1</v>
      </c>
      <c r="I15" s="127">
        <f t="shared" si="9"/>
        <v>3837.6080000000002</v>
      </c>
      <c r="J15" s="128">
        <f t="shared" si="10"/>
        <v>3.8372041858380709E-2</v>
      </c>
      <c r="K15" s="128">
        <f t="shared" si="11"/>
        <v>0.42989206275573993</v>
      </c>
      <c r="L15" s="128">
        <f t="shared" si="12"/>
        <v>0.16572823487964378</v>
      </c>
      <c r="M15" s="129">
        <f t="shared" si="13"/>
        <v>16.297999999999998</v>
      </c>
      <c r="N15" s="130">
        <f t="shared" si="14"/>
        <v>0.41692637705570762</v>
      </c>
      <c r="O15" s="130">
        <f t="shared" si="15"/>
        <v>20.768145157087435</v>
      </c>
      <c r="P15" s="212">
        <f t="shared" si="16"/>
        <v>163</v>
      </c>
      <c r="Q15" s="213">
        <f t="shared" si="17"/>
        <v>16</v>
      </c>
      <c r="R15" s="213">
        <f t="shared" si="18"/>
        <v>797</v>
      </c>
      <c r="T15">
        <v>522</v>
      </c>
      <c r="U15">
        <v>6671</v>
      </c>
      <c r="V15" t="s">
        <v>255</v>
      </c>
      <c r="W15">
        <v>3837.6080000000002</v>
      </c>
      <c r="X15">
        <v>2240.9290000000001</v>
      </c>
      <c r="Y15">
        <v>1.7130000000000001</v>
      </c>
      <c r="Z15">
        <v>16.297999999999998</v>
      </c>
      <c r="AA15">
        <v>336.46356500000002</v>
      </c>
      <c r="AB15">
        <v>12.910793999999999</v>
      </c>
      <c r="AC15">
        <v>144.64301599999999</v>
      </c>
      <c r="AD15">
        <v>636</v>
      </c>
      <c r="AE15">
        <v>16</v>
      </c>
      <c r="AF15">
        <v>797</v>
      </c>
      <c r="AG15">
        <v>71</v>
      </c>
      <c r="AH15">
        <v>11.405716</v>
      </c>
      <c r="AI15">
        <v>795.7</v>
      </c>
      <c r="AJ15">
        <v>0</v>
      </c>
      <c r="AK15">
        <v>163</v>
      </c>
      <c r="AL15">
        <v>120265</v>
      </c>
      <c r="AM15" s="223">
        <v>0.81571428571428573</v>
      </c>
      <c r="AN15" s="223" t="s">
        <v>66</v>
      </c>
      <c r="AO15" s="269">
        <v>3837.6080000000002</v>
      </c>
      <c r="AP15" s="269" t="s">
        <v>281</v>
      </c>
      <c r="AQ15" s="269" t="s">
        <v>113</v>
      </c>
      <c r="AR15" s="223" t="s">
        <v>115</v>
      </c>
      <c r="AS15" s="223" t="s">
        <v>113</v>
      </c>
      <c r="AT15" s="223" t="s">
        <v>115</v>
      </c>
      <c r="AU15" s="223" t="s">
        <v>170</v>
      </c>
      <c r="AV15" s="223" t="s">
        <v>255</v>
      </c>
      <c r="AW15" s="223" t="s">
        <v>66</v>
      </c>
      <c r="AX15" s="223">
        <v>6671</v>
      </c>
      <c r="AY15" s="223" t="s">
        <v>216</v>
      </c>
      <c r="AZ15" s="223">
        <v>3</v>
      </c>
      <c r="BA15" s="223" t="s">
        <v>204</v>
      </c>
      <c r="BB15" s="270">
        <v>1</v>
      </c>
      <c r="BC15" s="271">
        <v>1</v>
      </c>
      <c r="BD15" s="272"/>
      <c r="BE15" s="265" t="s">
        <v>66</v>
      </c>
      <c r="BF15" s="223">
        <v>0</v>
      </c>
      <c r="BG15" s="223" t="s">
        <v>176</v>
      </c>
      <c r="BH15" s="223"/>
      <c r="BI15" s="223" t="s">
        <v>113</v>
      </c>
      <c r="BJ15" s="223" t="s">
        <v>255</v>
      </c>
      <c r="BK15" s="223" t="s">
        <v>66</v>
      </c>
      <c r="BL15" s="273">
        <v>0.81571428571428573</v>
      </c>
      <c r="BM15" s="274">
        <v>6671</v>
      </c>
      <c r="BN15" s="223" t="s">
        <v>115</v>
      </c>
      <c r="BO15" s="223" t="s">
        <v>170</v>
      </c>
      <c r="BP15" s="223">
        <v>1</v>
      </c>
      <c r="BQ15">
        <v>3837.6080000000002</v>
      </c>
      <c r="BR15">
        <v>3.8372041858380709E-2</v>
      </c>
      <c r="BS15">
        <v>0.42989206275573993</v>
      </c>
      <c r="BT15">
        <v>0.16572823487964378</v>
      </c>
      <c r="BU15">
        <v>16.297999999999998</v>
      </c>
      <c r="BV15">
        <v>0.41692637705570762</v>
      </c>
      <c r="BW15">
        <v>20.768145157087435</v>
      </c>
      <c r="BX15">
        <v>163</v>
      </c>
      <c r="BY15">
        <v>16</v>
      </c>
      <c r="BZ15">
        <v>797</v>
      </c>
    </row>
    <row r="16" spans="1:78" ht="16.5">
      <c r="A16" s="289" t="str">
        <f t="shared" si="1"/>
        <v>시영운수</v>
      </c>
      <c r="B16" s="104" t="str">
        <f t="shared" si="2"/>
        <v>유창보</v>
      </c>
      <c r="C16" s="105" t="str">
        <f t="shared" si="3"/>
        <v>B</v>
      </c>
      <c r="D16" s="106">
        <f t="shared" si="4"/>
        <v>0.90863636363636358</v>
      </c>
      <c r="E16" s="107">
        <f t="shared" si="5"/>
        <v>4898</v>
      </c>
      <c r="F16" s="108" t="str">
        <f t="shared" si="6"/>
        <v>15</v>
      </c>
      <c r="G16" s="109" t="str">
        <f t="shared" si="7"/>
        <v>73아1029</v>
      </c>
      <c r="H16" s="110">
        <f t="shared" si="8"/>
        <v>1</v>
      </c>
      <c r="I16" s="111">
        <f t="shared" si="9"/>
        <v>3504.067</v>
      </c>
      <c r="J16" s="112">
        <f t="shared" si="10"/>
        <v>4.0437775521711142E-2</v>
      </c>
      <c r="K16" s="112">
        <f t="shared" si="11"/>
        <v>0.39890474787764935</v>
      </c>
      <c r="L16" s="112">
        <f t="shared" si="12"/>
        <v>0.17237113331451709</v>
      </c>
      <c r="M16" s="113">
        <f t="shared" si="13"/>
        <v>11.896000000000001</v>
      </c>
      <c r="N16" s="114">
        <f t="shared" si="14"/>
        <v>8.5614801315157502E-2</v>
      </c>
      <c r="O16" s="114">
        <f t="shared" si="15"/>
        <v>17.893493474867917</v>
      </c>
      <c r="P16" s="214">
        <f t="shared" si="16"/>
        <v>115</v>
      </c>
      <c r="Q16" s="215">
        <f t="shared" si="17"/>
        <v>3</v>
      </c>
      <c r="R16" s="215">
        <f t="shared" si="18"/>
        <v>627</v>
      </c>
      <c r="T16">
        <v>522</v>
      </c>
      <c r="U16">
        <v>4898</v>
      </c>
      <c r="V16" t="s">
        <v>282</v>
      </c>
      <c r="W16">
        <v>3504.067</v>
      </c>
      <c r="X16">
        <v>1753.002</v>
      </c>
      <c r="Y16">
        <v>1.9990000000000001</v>
      </c>
      <c r="Z16">
        <v>11.896000000000001</v>
      </c>
      <c r="AA16">
        <v>263.11969099999999</v>
      </c>
      <c r="AB16">
        <v>10.639975</v>
      </c>
      <c r="AC16">
        <v>104.959694</v>
      </c>
      <c r="AD16">
        <v>604</v>
      </c>
      <c r="AE16">
        <v>3</v>
      </c>
      <c r="AF16">
        <v>627</v>
      </c>
      <c r="AG16">
        <v>71</v>
      </c>
      <c r="AH16">
        <v>13.317387</v>
      </c>
      <c r="AI16">
        <v>597.20000000000005</v>
      </c>
      <c r="AJ16">
        <v>0</v>
      </c>
      <c r="AK16">
        <v>115</v>
      </c>
      <c r="AL16">
        <v>100822</v>
      </c>
      <c r="AM16" s="223">
        <v>0.90863636363636358</v>
      </c>
      <c r="AN16" s="223" t="s">
        <v>67</v>
      </c>
      <c r="AO16" s="269">
        <v>3504.067</v>
      </c>
      <c r="AP16" s="269" t="s">
        <v>283</v>
      </c>
      <c r="AQ16" s="269" t="s">
        <v>113</v>
      </c>
      <c r="AR16" s="223" t="s">
        <v>114</v>
      </c>
      <c r="AS16" s="223" t="s">
        <v>113</v>
      </c>
      <c r="AT16" s="223" t="s">
        <v>114</v>
      </c>
      <c r="AU16" s="223" t="s">
        <v>227</v>
      </c>
      <c r="AV16" s="223" t="s">
        <v>282</v>
      </c>
      <c r="AW16" s="223" t="s">
        <v>67</v>
      </c>
      <c r="AX16" s="223">
        <v>4898</v>
      </c>
      <c r="AY16" s="223" t="s">
        <v>213</v>
      </c>
      <c r="AZ16" s="223">
        <v>2</v>
      </c>
      <c r="BA16" s="223" t="s">
        <v>194</v>
      </c>
      <c r="BB16" s="270">
        <v>1</v>
      </c>
      <c r="BC16" s="271">
        <v>1</v>
      </c>
      <c r="BD16" s="272"/>
      <c r="BE16" s="265" t="s">
        <v>67</v>
      </c>
      <c r="BF16" s="223">
        <v>0</v>
      </c>
      <c r="BG16" s="223" t="s">
        <v>176</v>
      </c>
      <c r="BH16" s="223"/>
      <c r="BI16" s="223" t="s">
        <v>113</v>
      </c>
      <c r="BJ16" s="223" t="s">
        <v>282</v>
      </c>
      <c r="BK16" s="223" t="s">
        <v>67</v>
      </c>
      <c r="BL16" s="273">
        <v>0.90863636363636358</v>
      </c>
      <c r="BM16" s="274">
        <v>4898</v>
      </c>
      <c r="BN16" s="223" t="s">
        <v>114</v>
      </c>
      <c r="BO16" s="223" t="s">
        <v>227</v>
      </c>
      <c r="BP16" s="223">
        <v>1</v>
      </c>
      <c r="BQ16">
        <v>3504.067</v>
      </c>
      <c r="BR16">
        <v>4.0437775521711142E-2</v>
      </c>
      <c r="BS16">
        <v>0.39890474787764935</v>
      </c>
      <c r="BT16">
        <v>0.17237113331451709</v>
      </c>
      <c r="BU16">
        <v>11.896000000000001</v>
      </c>
      <c r="BV16">
        <v>8.5614801315157502E-2</v>
      </c>
      <c r="BW16">
        <v>17.893493474867917</v>
      </c>
      <c r="BX16">
        <v>115</v>
      </c>
      <c r="BY16">
        <v>3</v>
      </c>
      <c r="BZ16">
        <v>627</v>
      </c>
    </row>
    <row r="17" spans="1:78" ht="16.5">
      <c r="A17" s="288" t="str">
        <f t="shared" si="1"/>
        <v>시영운수</v>
      </c>
      <c r="B17" s="120" t="str">
        <f t="shared" si="2"/>
        <v>이문철</v>
      </c>
      <c r="C17" s="121" t="str">
        <f t="shared" si="3"/>
        <v>B</v>
      </c>
      <c r="D17" s="122">
        <f t="shared" si="4"/>
        <v>0.9303058351220842</v>
      </c>
      <c r="E17" s="123">
        <f t="shared" si="5"/>
        <v>1288</v>
      </c>
      <c r="F17" s="124" t="str">
        <f t="shared" si="6"/>
        <v>15</v>
      </c>
      <c r="G17" s="125" t="str">
        <f t="shared" si="7"/>
        <v>73아1025</v>
      </c>
      <c r="H17" s="126">
        <f t="shared" si="8"/>
        <v>3</v>
      </c>
      <c r="I17" s="127">
        <f t="shared" si="9"/>
        <v>442.49600000000004</v>
      </c>
      <c r="J17" s="128">
        <f t="shared" si="10"/>
        <v>2.1142827404801154E-2</v>
      </c>
      <c r="K17" s="128">
        <f t="shared" si="11"/>
        <v>0.40805637413709095</v>
      </c>
      <c r="L17" s="128">
        <f t="shared" si="12"/>
        <v>0.22599074341914954</v>
      </c>
      <c r="M17" s="129">
        <f t="shared" si="13"/>
        <v>13.404</v>
      </c>
      <c r="N17" s="130">
        <f t="shared" si="14"/>
        <v>0</v>
      </c>
      <c r="O17" s="130">
        <f t="shared" si="15"/>
        <v>0.45198148683829908</v>
      </c>
      <c r="P17" s="212">
        <f t="shared" si="16"/>
        <v>12</v>
      </c>
      <c r="Q17" s="213">
        <f t="shared" si="17"/>
        <v>0</v>
      </c>
      <c r="R17" s="213">
        <f t="shared" si="18"/>
        <v>2</v>
      </c>
      <c r="T17">
        <v>522</v>
      </c>
      <c r="U17">
        <v>1288</v>
      </c>
      <c r="V17" t="s">
        <v>175</v>
      </c>
      <c r="W17">
        <v>442.49599999999998</v>
      </c>
      <c r="X17">
        <v>225.52699999999999</v>
      </c>
      <c r="Y17">
        <v>1.962</v>
      </c>
      <c r="Z17">
        <v>13.404</v>
      </c>
      <c r="AA17">
        <v>32.858330000000002</v>
      </c>
      <c r="AB17">
        <v>0.69471799999999995</v>
      </c>
      <c r="AC17">
        <v>13.408051</v>
      </c>
      <c r="AD17">
        <v>100</v>
      </c>
      <c r="AE17">
        <v>0</v>
      </c>
      <c r="AF17">
        <v>2</v>
      </c>
      <c r="AG17">
        <v>60</v>
      </c>
      <c r="AH17">
        <v>13.466783</v>
      </c>
      <c r="AI17">
        <v>0</v>
      </c>
      <c r="AJ17">
        <v>0</v>
      </c>
      <c r="AK17">
        <v>12</v>
      </c>
      <c r="AL17">
        <v>4563</v>
      </c>
      <c r="AM17" s="223">
        <v>0.9303058351220842</v>
      </c>
      <c r="AN17" s="223" t="s">
        <v>67</v>
      </c>
      <c r="AO17" s="269">
        <v>199.30199999999999</v>
      </c>
      <c r="AP17" s="269" t="s">
        <v>284</v>
      </c>
      <c r="AQ17" s="269" t="s">
        <v>113</v>
      </c>
      <c r="AR17" s="223" t="s">
        <v>114</v>
      </c>
      <c r="AS17" s="223" t="s">
        <v>113</v>
      </c>
      <c r="AT17" s="223" t="s">
        <v>114</v>
      </c>
      <c r="AU17" s="223" t="s">
        <v>226</v>
      </c>
      <c r="AV17" s="223" t="s">
        <v>175</v>
      </c>
      <c r="AW17" s="223" t="s">
        <v>67</v>
      </c>
      <c r="AX17" s="223">
        <v>1288</v>
      </c>
      <c r="AY17" s="223" t="s">
        <v>213</v>
      </c>
      <c r="AZ17" s="223">
        <v>1</v>
      </c>
      <c r="BA17" s="223" t="s">
        <v>185</v>
      </c>
      <c r="BB17" s="270">
        <v>3</v>
      </c>
      <c r="BC17" s="271">
        <v>1</v>
      </c>
      <c r="BD17" s="272"/>
      <c r="BE17" s="265" t="s">
        <v>66</v>
      </c>
      <c r="BF17" s="223">
        <v>2</v>
      </c>
      <c r="BG17" s="223" t="s">
        <v>190</v>
      </c>
      <c r="BH17" s="223"/>
      <c r="BI17" s="223" t="s">
        <v>113</v>
      </c>
      <c r="BJ17" s="223" t="s">
        <v>175</v>
      </c>
      <c r="BK17" s="223" t="s">
        <v>67</v>
      </c>
      <c r="BL17" s="273">
        <v>0.9303058351220842</v>
      </c>
      <c r="BM17" s="274">
        <v>1288</v>
      </c>
      <c r="BN17" s="223" t="s">
        <v>114</v>
      </c>
      <c r="BO17" s="223" t="s">
        <v>226</v>
      </c>
      <c r="BP17" s="223">
        <v>3</v>
      </c>
      <c r="BQ17">
        <v>442.49600000000004</v>
      </c>
      <c r="BR17">
        <v>2.1142827404801154E-2</v>
      </c>
      <c r="BS17">
        <v>0.40805637413709095</v>
      </c>
      <c r="BT17">
        <v>0.22599074341914957</v>
      </c>
      <c r="BU17">
        <v>13.404</v>
      </c>
      <c r="BV17">
        <v>0</v>
      </c>
      <c r="BW17">
        <v>0.45198148683829908</v>
      </c>
      <c r="BX17">
        <v>12</v>
      </c>
      <c r="BY17">
        <v>0</v>
      </c>
      <c r="BZ17">
        <v>2</v>
      </c>
    </row>
    <row r="18" spans="1:78" ht="16.5">
      <c r="A18" s="289" t="str">
        <f t="shared" si="1"/>
        <v>시영운수</v>
      </c>
      <c r="B18" s="104" t="str">
        <f t="shared" si="2"/>
        <v>이준호</v>
      </c>
      <c r="C18" s="105" t="str">
        <f t="shared" si="3"/>
        <v>A</v>
      </c>
      <c r="D18" s="106">
        <f t="shared" si="4"/>
        <v>0.99260869565217391</v>
      </c>
      <c r="E18" s="107">
        <f t="shared" si="5"/>
        <v>3603</v>
      </c>
      <c r="F18" s="108" t="str">
        <f t="shared" si="6"/>
        <v>15</v>
      </c>
      <c r="G18" s="109" t="str">
        <f t="shared" si="7"/>
        <v>70바1508</v>
      </c>
      <c r="H18" s="110">
        <f t="shared" si="8"/>
        <v>1</v>
      </c>
      <c r="I18" s="111">
        <f t="shared" si="9"/>
        <v>1969.6859999999999</v>
      </c>
      <c r="J18" s="112">
        <f t="shared" si="10"/>
        <v>7.1025963843864021E-3</v>
      </c>
      <c r="K18" s="112">
        <f t="shared" si="11"/>
        <v>0.30507920751858997</v>
      </c>
      <c r="L18" s="112">
        <f t="shared" si="12"/>
        <v>0.22033968866103532</v>
      </c>
      <c r="M18" s="113">
        <f t="shared" si="13"/>
        <v>8.15</v>
      </c>
      <c r="N18" s="114">
        <f t="shared" si="14"/>
        <v>0.10153902703273517</v>
      </c>
      <c r="O18" s="114">
        <f t="shared" si="15"/>
        <v>0.50769513516367581</v>
      </c>
      <c r="P18" s="214">
        <f t="shared" si="16"/>
        <v>2</v>
      </c>
      <c r="Q18" s="215">
        <f t="shared" si="17"/>
        <v>2</v>
      </c>
      <c r="R18" s="215">
        <f t="shared" si="18"/>
        <v>10</v>
      </c>
      <c r="T18">
        <v>522</v>
      </c>
      <c r="U18">
        <v>3603</v>
      </c>
      <c r="V18" t="s">
        <v>233</v>
      </c>
      <c r="W18">
        <v>1969.6859999999999</v>
      </c>
      <c r="X18">
        <v>862.92</v>
      </c>
      <c r="Y18">
        <v>2.2829999999999999</v>
      </c>
      <c r="Z18">
        <v>8.15</v>
      </c>
      <c r="AA18">
        <v>131.676073</v>
      </c>
      <c r="AB18">
        <v>0.93524200000000002</v>
      </c>
      <c r="AC18">
        <v>40.171632000000002</v>
      </c>
      <c r="AD18">
        <v>434</v>
      </c>
      <c r="AE18">
        <v>2</v>
      </c>
      <c r="AF18">
        <v>10</v>
      </c>
      <c r="AG18">
        <v>68</v>
      </c>
      <c r="AH18">
        <v>14.958570999999999</v>
      </c>
      <c r="AI18">
        <v>6.4</v>
      </c>
      <c r="AJ18">
        <v>0</v>
      </c>
      <c r="AK18">
        <v>2</v>
      </c>
      <c r="AL18">
        <v>79</v>
      </c>
      <c r="AM18" s="223">
        <v>0.99260869565217391</v>
      </c>
      <c r="AN18" s="223" t="s">
        <v>65</v>
      </c>
      <c r="AO18" s="269">
        <v>1969.6859999999999</v>
      </c>
      <c r="AP18" s="269" t="s">
        <v>285</v>
      </c>
      <c r="AQ18" s="269" t="s">
        <v>113</v>
      </c>
      <c r="AR18" s="223" t="s">
        <v>114</v>
      </c>
      <c r="AS18" s="223" t="s">
        <v>113</v>
      </c>
      <c r="AT18" s="223" t="s">
        <v>114</v>
      </c>
      <c r="AU18" s="223" t="s">
        <v>220</v>
      </c>
      <c r="AV18" s="223" t="s">
        <v>233</v>
      </c>
      <c r="AW18" s="223" t="s">
        <v>65</v>
      </c>
      <c r="AX18" s="223">
        <v>3603</v>
      </c>
      <c r="AY18" s="223" t="s">
        <v>214</v>
      </c>
      <c r="AZ18" s="223">
        <v>1</v>
      </c>
      <c r="BA18" s="223" t="s">
        <v>193</v>
      </c>
      <c r="BB18" s="270">
        <v>1</v>
      </c>
      <c r="BC18" s="271">
        <v>1</v>
      </c>
      <c r="BD18" s="272"/>
      <c r="BE18" s="265" t="s">
        <v>65</v>
      </c>
      <c r="BF18" s="223">
        <v>0</v>
      </c>
      <c r="BG18" s="223" t="s">
        <v>176</v>
      </c>
      <c r="BH18" s="223"/>
      <c r="BI18" s="223" t="s">
        <v>113</v>
      </c>
      <c r="BJ18" s="223" t="s">
        <v>233</v>
      </c>
      <c r="BK18" s="223" t="s">
        <v>65</v>
      </c>
      <c r="BL18" s="273">
        <v>0.99260869565217391</v>
      </c>
      <c r="BM18" s="274">
        <v>3603</v>
      </c>
      <c r="BN18" s="223" t="s">
        <v>114</v>
      </c>
      <c r="BO18" s="223" t="s">
        <v>220</v>
      </c>
      <c r="BP18" s="223">
        <v>1</v>
      </c>
      <c r="BQ18">
        <v>1969.6859999999999</v>
      </c>
      <c r="BR18">
        <v>7.1025963843864021E-3</v>
      </c>
      <c r="BS18">
        <v>0.30507920751858997</v>
      </c>
      <c r="BT18">
        <v>0.22033968866103532</v>
      </c>
      <c r="BU18">
        <v>8.15</v>
      </c>
      <c r="BV18">
        <v>0.10153902703273517</v>
      </c>
      <c r="BW18">
        <v>0.50769513516367581</v>
      </c>
      <c r="BX18">
        <v>2</v>
      </c>
      <c r="BY18">
        <v>2</v>
      </c>
      <c r="BZ18">
        <v>10</v>
      </c>
    </row>
    <row r="19" spans="1:78" ht="16.5">
      <c r="A19" s="288" t="str">
        <f t="shared" si="1"/>
        <v>시영운수</v>
      </c>
      <c r="B19" s="120" t="str">
        <f t="shared" si="2"/>
        <v>임광호</v>
      </c>
      <c r="C19" s="121" t="str">
        <f t="shared" si="3"/>
        <v>B</v>
      </c>
      <c r="D19" s="122">
        <f t="shared" si="4"/>
        <v>0.90146189331856696</v>
      </c>
      <c r="E19" s="123">
        <f t="shared" si="5"/>
        <v>1306</v>
      </c>
      <c r="F19" s="124" t="str">
        <f t="shared" si="6"/>
        <v>15</v>
      </c>
      <c r="G19" s="125" t="str">
        <f t="shared" si="7"/>
        <v>70바1524</v>
      </c>
      <c r="H19" s="126">
        <f t="shared" si="8"/>
        <v>2</v>
      </c>
      <c r="I19" s="127">
        <f t="shared" si="9"/>
        <v>2204.7599999999998</v>
      </c>
      <c r="J19" s="128">
        <f t="shared" si="10"/>
        <v>4.1746364556508146E-2</v>
      </c>
      <c r="K19" s="128">
        <f t="shared" si="11"/>
        <v>0.41414811866926521</v>
      </c>
      <c r="L19" s="128">
        <f t="shared" si="12"/>
        <v>0.18596128376784776</v>
      </c>
      <c r="M19" s="129">
        <f t="shared" si="13"/>
        <v>15.628</v>
      </c>
      <c r="N19" s="130">
        <f t="shared" si="14"/>
        <v>4.5356410675084821E-2</v>
      </c>
      <c r="O19" s="130">
        <f t="shared" si="15"/>
        <v>11.928736007547307</v>
      </c>
      <c r="P19" s="212">
        <f t="shared" si="16"/>
        <v>79</v>
      </c>
      <c r="Q19" s="213">
        <f t="shared" si="17"/>
        <v>1</v>
      </c>
      <c r="R19" s="213">
        <f t="shared" si="18"/>
        <v>263</v>
      </c>
      <c r="T19">
        <v>522</v>
      </c>
      <c r="U19">
        <v>1306</v>
      </c>
      <c r="V19" t="s">
        <v>286</v>
      </c>
      <c r="W19">
        <v>2204.7600000000002</v>
      </c>
      <c r="X19">
        <v>1215.1300000000001</v>
      </c>
      <c r="Y19">
        <v>1.8140000000000001</v>
      </c>
      <c r="Z19">
        <v>15.628</v>
      </c>
      <c r="AA19">
        <v>171.10553400000001</v>
      </c>
      <c r="AB19">
        <v>7.1430340000000001</v>
      </c>
      <c r="AC19">
        <v>70.863034999999996</v>
      </c>
      <c r="AD19">
        <v>410</v>
      </c>
      <c r="AE19">
        <v>1</v>
      </c>
      <c r="AF19">
        <v>263</v>
      </c>
      <c r="AG19">
        <v>69</v>
      </c>
      <c r="AH19">
        <v>12.885381000000001</v>
      </c>
      <c r="AI19">
        <v>283.39999999999998</v>
      </c>
      <c r="AJ19">
        <v>0</v>
      </c>
      <c r="AK19">
        <v>79</v>
      </c>
      <c r="AL19">
        <v>63414</v>
      </c>
      <c r="AM19" s="223">
        <v>0.90146189331856696</v>
      </c>
      <c r="AN19" s="223" t="s">
        <v>67</v>
      </c>
      <c r="AO19" s="269">
        <v>2090.7109999999998</v>
      </c>
      <c r="AP19" s="269" t="s">
        <v>287</v>
      </c>
      <c r="AQ19" s="269" t="s">
        <v>113</v>
      </c>
      <c r="AR19" s="223" t="s">
        <v>114</v>
      </c>
      <c r="AS19" s="223" t="s">
        <v>113</v>
      </c>
      <c r="AT19" s="223" t="s">
        <v>114</v>
      </c>
      <c r="AU19" s="223" t="s">
        <v>223</v>
      </c>
      <c r="AV19" s="223" t="s">
        <v>286</v>
      </c>
      <c r="AW19" s="223" t="s">
        <v>67</v>
      </c>
      <c r="AX19" s="223">
        <v>1306</v>
      </c>
      <c r="AY19" s="223" t="s">
        <v>213</v>
      </c>
      <c r="AZ19" s="223">
        <v>3</v>
      </c>
      <c r="BA19" s="223" t="s">
        <v>222</v>
      </c>
      <c r="BB19" s="270">
        <v>2</v>
      </c>
      <c r="BC19" s="271">
        <v>1</v>
      </c>
      <c r="BD19" s="272"/>
      <c r="BE19" s="265" t="s">
        <v>183</v>
      </c>
      <c r="BF19" s="223" t="s">
        <v>184</v>
      </c>
      <c r="BG19" s="223" t="s">
        <v>183</v>
      </c>
      <c r="BH19" s="223"/>
      <c r="BI19" s="223" t="s">
        <v>113</v>
      </c>
      <c r="BJ19" s="223" t="s">
        <v>286</v>
      </c>
      <c r="BK19" s="223" t="s">
        <v>67</v>
      </c>
      <c r="BL19" s="273">
        <v>0.90146189331856696</v>
      </c>
      <c r="BM19" s="274">
        <v>1306</v>
      </c>
      <c r="BN19" s="223" t="s">
        <v>114</v>
      </c>
      <c r="BO19" s="223" t="s">
        <v>223</v>
      </c>
      <c r="BP19" s="223">
        <v>2</v>
      </c>
      <c r="BQ19">
        <v>2204.7599999999998</v>
      </c>
      <c r="BR19">
        <v>4.1746364556508146E-2</v>
      </c>
      <c r="BS19">
        <v>0.41414811866926521</v>
      </c>
      <c r="BT19">
        <v>0.18596128376784773</v>
      </c>
      <c r="BU19">
        <v>15.628</v>
      </c>
      <c r="BV19">
        <v>4.5356410675084821E-2</v>
      </c>
      <c r="BW19">
        <v>11.928736007547307</v>
      </c>
      <c r="BX19">
        <v>79</v>
      </c>
      <c r="BY19">
        <v>1</v>
      </c>
      <c r="BZ19">
        <v>263</v>
      </c>
    </row>
    <row r="20" spans="1:78" ht="16.5">
      <c r="A20" s="289" t="str">
        <f t="shared" si="1"/>
        <v>시영운수</v>
      </c>
      <c r="B20" s="104" t="str">
        <f t="shared" si="2"/>
        <v>임정호</v>
      </c>
      <c r="C20" s="105" t="str">
        <f t="shared" si="3"/>
        <v>A</v>
      </c>
      <c r="D20" s="106">
        <f t="shared" si="4"/>
        <v>0.95045454545454544</v>
      </c>
      <c r="E20" s="107">
        <f t="shared" si="5"/>
        <v>5945</v>
      </c>
      <c r="F20" s="108" t="str">
        <f t="shared" si="6"/>
        <v>15</v>
      </c>
      <c r="G20" s="109" t="str">
        <f t="shared" si="7"/>
        <v>73아1025</v>
      </c>
      <c r="H20" s="110">
        <f t="shared" si="8"/>
        <v>1</v>
      </c>
      <c r="I20" s="111">
        <f t="shared" si="9"/>
        <v>2088.1109999999999</v>
      </c>
      <c r="J20" s="112">
        <f t="shared" si="10"/>
        <v>1.7806747707054989E-2</v>
      </c>
      <c r="K20" s="112">
        <f t="shared" si="11"/>
        <v>0.32542968362473268</v>
      </c>
      <c r="L20" s="112">
        <f t="shared" si="12"/>
        <v>0.12499335523829912</v>
      </c>
      <c r="M20" s="113">
        <f t="shared" si="13"/>
        <v>11.221</v>
      </c>
      <c r="N20" s="114">
        <f t="shared" si="14"/>
        <v>0</v>
      </c>
      <c r="O20" s="114">
        <f t="shared" si="15"/>
        <v>4.2143353490307751</v>
      </c>
      <c r="P20" s="214">
        <f t="shared" si="16"/>
        <v>4</v>
      </c>
      <c r="Q20" s="215">
        <f t="shared" si="17"/>
        <v>0</v>
      </c>
      <c r="R20" s="215">
        <f t="shared" si="18"/>
        <v>88</v>
      </c>
      <c r="T20">
        <v>522</v>
      </c>
      <c r="U20">
        <v>5945</v>
      </c>
      <c r="V20" t="s">
        <v>234</v>
      </c>
      <c r="W20">
        <v>2088.1109999999999</v>
      </c>
      <c r="X20">
        <v>998.75699999999995</v>
      </c>
      <c r="Y20">
        <v>2.0910000000000002</v>
      </c>
      <c r="Z20">
        <v>11.221</v>
      </c>
      <c r="AA20">
        <v>140.22218100000001</v>
      </c>
      <c r="AB20">
        <v>2.4969009999999998</v>
      </c>
      <c r="AC20">
        <v>45.632460000000002</v>
      </c>
      <c r="AD20" s="1">
        <v>261</v>
      </c>
      <c r="AE20">
        <v>0</v>
      </c>
      <c r="AF20">
        <v>88</v>
      </c>
      <c r="AG20">
        <v>68</v>
      </c>
      <c r="AH20">
        <v>14.891444999999999</v>
      </c>
      <c r="AI20">
        <v>3.5</v>
      </c>
      <c r="AJ20">
        <v>0</v>
      </c>
      <c r="AK20">
        <v>4</v>
      </c>
      <c r="AL20">
        <v>4896</v>
      </c>
      <c r="AM20">
        <v>0.95045454545454544</v>
      </c>
      <c r="AN20" t="s">
        <v>65</v>
      </c>
      <c r="AO20">
        <v>2088.1109999999999</v>
      </c>
      <c r="AP20" t="s">
        <v>288</v>
      </c>
      <c r="AQ20" t="s">
        <v>113</v>
      </c>
      <c r="AR20" t="s">
        <v>114</v>
      </c>
      <c r="AS20" t="s">
        <v>113</v>
      </c>
      <c r="AT20" t="s">
        <v>114</v>
      </c>
      <c r="AU20" t="s">
        <v>226</v>
      </c>
      <c r="AV20" t="s">
        <v>234</v>
      </c>
      <c r="AW20" t="s">
        <v>65</v>
      </c>
      <c r="AX20">
        <v>5945</v>
      </c>
      <c r="AY20" t="s">
        <v>214</v>
      </c>
      <c r="AZ20">
        <v>3</v>
      </c>
      <c r="BA20" t="s">
        <v>254</v>
      </c>
      <c r="BB20">
        <v>1</v>
      </c>
      <c r="BC20">
        <v>1</v>
      </c>
      <c r="BE20" t="s">
        <v>67</v>
      </c>
      <c r="BF20">
        <v>1</v>
      </c>
      <c r="BG20" t="s">
        <v>190</v>
      </c>
      <c r="BI20" t="s">
        <v>113</v>
      </c>
      <c r="BJ20" t="s">
        <v>234</v>
      </c>
      <c r="BK20" t="s">
        <v>65</v>
      </c>
      <c r="BL20">
        <v>0.95045454545454544</v>
      </c>
      <c r="BM20">
        <v>5945</v>
      </c>
      <c r="BN20" t="s">
        <v>114</v>
      </c>
      <c r="BO20" t="s">
        <v>226</v>
      </c>
      <c r="BP20">
        <v>1</v>
      </c>
      <c r="BQ20">
        <v>2088.1109999999999</v>
      </c>
      <c r="BR20">
        <v>1.7806747707054989E-2</v>
      </c>
      <c r="BS20">
        <v>0.32542968362473268</v>
      </c>
      <c r="BT20">
        <v>0.12499335523829912</v>
      </c>
      <c r="BU20">
        <v>11.221</v>
      </c>
      <c r="BV20">
        <v>0</v>
      </c>
      <c r="BW20">
        <v>4.2143353490307751</v>
      </c>
      <c r="BX20">
        <v>4</v>
      </c>
      <c r="BY20">
        <v>0</v>
      </c>
      <c r="BZ20">
        <v>88</v>
      </c>
    </row>
    <row r="21" spans="1:78" ht="16.5">
      <c r="A21" s="288" t="str">
        <f t="shared" ref="A21" si="19">BI21</f>
        <v>시영운수</v>
      </c>
      <c r="B21" s="120" t="str">
        <f t="shared" ref="B21" si="20">IF(BJ21="NULL", E21, BJ21)</f>
        <v>허유기</v>
      </c>
      <c r="C21" s="121" t="str">
        <f t="shared" ref="C21" si="21">BK21</f>
        <v>F</v>
      </c>
      <c r="D21" s="122">
        <f t="shared" ref="D21" si="22">BL21</f>
        <v>0.78095238095238084</v>
      </c>
      <c r="E21" s="123">
        <f t="shared" ref="E21" si="23">U21</f>
        <v>1510</v>
      </c>
      <c r="F21" s="124" t="str">
        <f t="shared" ref="F21" si="24">BN21</f>
        <v>28-1</v>
      </c>
      <c r="G21" s="125" t="str">
        <f t="shared" ref="G21" si="25">BO21</f>
        <v>70바1580</v>
      </c>
      <c r="H21" s="126">
        <f t="shared" ref="H21" si="26">BP21</f>
        <v>1</v>
      </c>
      <c r="I21" s="127">
        <f t="shared" ref="I21" si="27">BQ21</f>
        <v>3878.607</v>
      </c>
      <c r="J21" s="128">
        <f t="shared" ref="J21" si="28">AB21/AA21</f>
        <v>2.9455508427461707E-2</v>
      </c>
      <c r="K21" s="128">
        <f t="shared" ref="K21" si="29">AC21/AA21</f>
        <v>0.46407068352272718</v>
      </c>
      <c r="L21" s="128">
        <f t="shared" ref="L21" si="30">AD21/I21</f>
        <v>0.1668124664344699</v>
      </c>
      <c r="M21" s="129">
        <f t="shared" ref="M21" si="31">Z21</f>
        <v>15.977</v>
      </c>
      <c r="N21" s="130">
        <f t="shared" ref="N21" si="32">BV21</f>
        <v>0.85082092617272131</v>
      </c>
      <c r="O21" s="130">
        <f t="shared" ref="O21" si="33">BW21</f>
        <v>14.953822338793284</v>
      </c>
      <c r="P21" s="212">
        <f t="shared" ref="P21" si="34">AK21</f>
        <v>210</v>
      </c>
      <c r="Q21" s="213">
        <f t="shared" ref="Q21" si="35">AE21</f>
        <v>33</v>
      </c>
      <c r="R21" s="213">
        <f t="shared" ref="R21" si="36">AF21</f>
        <v>580</v>
      </c>
      <c r="T21">
        <v>522</v>
      </c>
      <c r="U21">
        <v>1510</v>
      </c>
      <c r="V21" t="s">
        <v>201</v>
      </c>
      <c r="W21">
        <v>3878.607</v>
      </c>
      <c r="X21">
        <v>2365.5810000000001</v>
      </c>
      <c r="Y21">
        <v>1.64</v>
      </c>
      <c r="Z21">
        <v>15.977</v>
      </c>
      <c r="AA21">
        <v>341.53136499999999</v>
      </c>
      <c r="AB21">
        <v>10.059979999999999</v>
      </c>
      <c r="AC21">
        <v>158.49469400000001</v>
      </c>
      <c r="AD21" s="1">
        <v>647</v>
      </c>
      <c r="AE21">
        <v>33</v>
      </c>
      <c r="AF21">
        <v>580</v>
      </c>
      <c r="AG21">
        <v>68</v>
      </c>
      <c r="AH21">
        <v>11.356517</v>
      </c>
      <c r="AI21">
        <v>288.10000000000002</v>
      </c>
      <c r="AJ21">
        <v>0</v>
      </c>
      <c r="AK21">
        <v>210</v>
      </c>
      <c r="AL21">
        <v>169747</v>
      </c>
      <c r="AM21">
        <v>0.78095238095238084</v>
      </c>
      <c r="AN21" t="s">
        <v>221</v>
      </c>
      <c r="AO21">
        <v>3878.607</v>
      </c>
      <c r="AP21" t="s">
        <v>289</v>
      </c>
      <c r="AQ21" t="s">
        <v>113</v>
      </c>
      <c r="AR21" t="s">
        <v>115</v>
      </c>
      <c r="AS21" t="s">
        <v>113</v>
      </c>
      <c r="AT21" t="s">
        <v>115</v>
      </c>
      <c r="AU21" t="s">
        <v>196</v>
      </c>
      <c r="AV21" t="s">
        <v>201</v>
      </c>
      <c r="AW21" t="s">
        <v>221</v>
      </c>
      <c r="AX21">
        <v>1510</v>
      </c>
      <c r="AY21" t="s">
        <v>230</v>
      </c>
      <c r="AZ21">
        <v>1</v>
      </c>
      <c r="BA21" t="s">
        <v>229</v>
      </c>
      <c r="BB21">
        <v>1</v>
      </c>
      <c r="BC21">
        <v>1</v>
      </c>
      <c r="BE21" t="s">
        <v>221</v>
      </c>
      <c r="BF21">
        <v>0</v>
      </c>
      <c r="BG21" t="s">
        <v>176</v>
      </c>
      <c r="BI21" t="s">
        <v>113</v>
      </c>
      <c r="BJ21" t="s">
        <v>201</v>
      </c>
      <c r="BK21" t="s">
        <v>221</v>
      </c>
      <c r="BL21">
        <v>0.78095238095238084</v>
      </c>
      <c r="BM21">
        <v>1510</v>
      </c>
      <c r="BN21" t="s">
        <v>115</v>
      </c>
      <c r="BO21" t="s">
        <v>196</v>
      </c>
      <c r="BP21">
        <v>1</v>
      </c>
      <c r="BQ21">
        <v>3878.607</v>
      </c>
      <c r="BR21">
        <v>2.9455508427461707E-2</v>
      </c>
      <c r="BS21">
        <v>0.46407068352272718</v>
      </c>
      <c r="BT21">
        <v>0.1668124664344699</v>
      </c>
      <c r="BU21">
        <v>15.977</v>
      </c>
      <c r="BV21">
        <v>0.85082092617272131</v>
      </c>
      <c r="BW21">
        <v>14.953822338793284</v>
      </c>
      <c r="BX21">
        <v>210</v>
      </c>
      <c r="BY21">
        <v>33</v>
      </c>
      <c r="BZ21">
        <v>580</v>
      </c>
    </row>
  </sheetData>
  <sortState xmlns:xlrd2="http://schemas.microsoft.com/office/spreadsheetml/2017/richdata2" ref="T4:AN19">
    <sortCondition ref="AB4:AB19"/>
    <sortCondition descending="1" ref="AD4:AD19"/>
  </sortState>
  <phoneticPr fontId="3" type="noConversion"/>
  <conditionalFormatting sqref="C5:D21">
    <cfRule type="containsText" dxfId="24" priority="1" operator="containsText" text="F">
      <formula>NOT(ISERROR(SEARCH("F",C5)))</formula>
    </cfRule>
    <cfRule type="containsText" dxfId="23" priority="2" operator="containsText" text="D">
      <formula>NOT(ISERROR(SEARCH("D",C5)))</formula>
    </cfRule>
    <cfRule type="containsText" dxfId="22" priority="3" operator="containsText" text="C">
      <formula>NOT(ISERROR(SEARCH("C",C5)))</formula>
    </cfRule>
    <cfRule type="containsText" dxfId="21" priority="4" operator="containsText" text="B">
      <formula>NOT(ISERROR(SEARCH("B",C5)))</formula>
    </cfRule>
    <cfRule type="containsText" dxfId="20" priority="5" operator="containsText" text="A">
      <formula>NOT(ISERROR(SEARCH("A",C5)))</formula>
    </cfRule>
    <cfRule type="containsText" dxfId="19" priority="6" operator="containsText" text="S">
      <formula>NOT(ISERROR(SEARCH("S",C5)))</formula>
    </cfRule>
  </conditionalFormatting>
  <conditionalFormatting sqref="AR4:AW4">
    <cfRule type="containsText" dxfId="18" priority="7" operator="containsText" text="미수집">
      <formula>NOT(ISERROR(SEARCH("미수집",AR4)))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327" t="s">
        <v>264</v>
      </c>
      <c r="B2" s="276"/>
      <c r="C2" s="277"/>
      <c r="D2" s="277"/>
      <c r="E2" s="275"/>
      <c r="F2" s="278"/>
      <c r="G2" s="275"/>
      <c r="H2" s="275"/>
      <c r="I2" s="275"/>
      <c r="J2" s="275"/>
      <c r="K2" s="279"/>
      <c r="L2" s="279"/>
      <c r="M2" s="279"/>
      <c r="N2" s="279"/>
      <c r="O2" s="279"/>
      <c r="P2" s="279"/>
      <c r="Q2" s="279"/>
      <c r="R2" s="279"/>
    </row>
    <row r="3" spans="1:18">
      <c r="A3" s="223"/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</row>
    <row r="4" spans="1:18" ht="26.25">
      <c r="A4" s="328" t="s">
        <v>265</v>
      </c>
      <c r="B4" s="280"/>
      <c r="C4" s="281"/>
      <c r="D4" s="282"/>
      <c r="E4" s="283"/>
      <c r="F4" s="284"/>
      <c r="G4" s="279"/>
      <c r="H4" s="283"/>
      <c r="I4" s="279"/>
      <c r="J4" s="279"/>
      <c r="K4" s="279"/>
      <c r="L4" s="279"/>
      <c r="M4" s="279"/>
      <c r="N4" s="279"/>
      <c r="O4" s="279"/>
      <c r="P4" s="279"/>
      <c r="Q4" s="279"/>
      <c r="R4" s="279"/>
    </row>
    <row r="5" spans="1:18" ht="26.25">
      <c r="A5" s="226"/>
      <c r="B5" s="279"/>
      <c r="C5" s="279"/>
      <c r="D5" s="279"/>
      <c r="E5" s="279"/>
      <c r="F5" s="279"/>
      <c r="G5" s="279"/>
      <c r="H5" s="279"/>
      <c r="I5" s="279"/>
      <c r="J5" s="279"/>
      <c r="K5" s="285"/>
      <c r="L5" s="279"/>
      <c r="M5" s="279"/>
      <c r="N5" s="279"/>
      <c r="O5" s="279"/>
      <c r="P5" s="279"/>
      <c r="Q5" s="279"/>
      <c r="R5" s="279"/>
    </row>
    <row r="6" spans="1:18" ht="17.25">
      <c r="A6" s="227" t="s">
        <v>266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</row>
    <row r="7" spans="1:18" ht="17.25">
      <c r="A7" s="227"/>
      <c r="B7" s="279"/>
      <c r="C7" s="279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</row>
    <row r="8" spans="1:18" ht="17.25">
      <c r="A8" s="224" t="s">
        <v>159</v>
      </c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</row>
    <row r="9" spans="1:18">
      <c r="A9" s="225"/>
      <c r="B9" s="28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6"/>
      <c r="N9" s="286"/>
      <c r="O9" s="286"/>
      <c r="P9" s="286"/>
      <c r="Q9" s="286"/>
      <c r="R9" s="286"/>
    </row>
    <row r="10" spans="1:18">
      <c r="A10" s="225" t="s">
        <v>267</v>
      </c>
      <c r="B10" s="286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  <c r="P10" s="286"/>
      <c r="Q10" s="286"/>
      <c r="R10" s="286"/>
    </row>
    <row r="11" spans="1:18">
      <c r="A11" s="286"/>
      <c r="B11" s="286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6"/>
      <c r="N11" s="286"/>
      <c r="O11" s="286"/>
      <c r="P11" s="286"/>
      <c r="Q11" s="286"/>
      <c r="R11" s="286"/>
    </row>
    <row r="12" spans="1:18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</row>
    <row r="13" spans="1:18" ht="37.5" customHeight="1">
      <c r="A13" s="235" t="s">
        <v>0</v>
      </c>
      <c r="B13" s="236" t="s">
        <v>71</v>
      </c>
      <c r="C13" s="228" t="s">
        <v>64</v>
      </c>
      <c r="D13" s="228" t="s">
        <v>150</v>
      </c>
      <c r="E13" s="237" t="s">
        <v>136</v>
      </c>
      <c r="F13" s="236" t="s">
        <v>141</v>
      </c>
      <c r="G13" s="237" t="s">
        <v>139</v>
      </c>
      <c r="H13" s="237" t="s">
        <v>143</v>
      </c>
      <c r="I13" s="229" t="s">
        <v>145</v>
      </c>
      <c r="J13" s="237" t="s">
        <v>11</v>
      </c>
      <c r="K13" s="237" t="s">
        <v>12</v>
      </c>
      <c r="L13" s="237" t="s">
        <v>13</v>
      </c>
      <c r="M13" s="237" t="s">
        <v>102</v>
      </c>
      <c r="N13" s="237" t="s">
        <v>6</v>
      </c>
      <c r="O13" s="237" t="s">
        <v>7</v>
      </c>
      <c r="P13" s="237" t="s">
        <v>154</v>
      </c>
      <c r="Q13" s="290" t="s">
        <v>156</v>
      </c>
      <c r="R13" s="290" t="s">
        <v>157</v>
      </c>
    </row>
    <row r="14" spans="1:18" ht="16.5">
      <c r="A14" s="238" t="s">
        <v>113</v>
      </c>
      <c r="B14" s="239" t="s">
        <v>263</v>
      </c>
      <c r="C14" s="230" t="s">
        <v>221</v>
      </c>
      <c r="D14" s="231">
        <v>0.78956521739130447</v>
      </c>
      <c r="E14" s="240">
        <v>5792</v>
      </c>
      <c r="F14" s="232" t="s">
        <v>250</v>
      </c>
      <c r="G14" s="241" t="s">
        <v>251</v>
      </c>
      <c r="H14" s="242">
        <v>1</v>
      </c>
      <c r="I14" s="233">
        <v>1267.9839999999999</v>
      </c>
      <c r="J14" s="234">
        <v>2.8322168841821531E-2</v>
      </c>
      <c r="K14" s="234">
        <v>0.42979678228207002</v>
      </c>
      <c r="L14" s="234">
        <v>0.17744703403197518</v>
      </c>
      <c r="M14" s="291">
        <v>14.143000000000001</v>
      </c>
      <c r="N14" s="292">
        <v>0.15773069691731126</v>
      </c>
      <c r="O14" s="292">
        <v>4.8896516044366489</v>
      </c>
      <c r="P14" s="293">
        <v>53</v>
      </c>
      <c r="Q14" s="294">
        <v>2</v>
      </c>
      <c r="R14" s="294">
        <v>62</v>
      </c>
    </row>
    <row r="15" spans="1:18" ht="16.5">
      <c r="A15" s="238" t="s">
        <v>113</v>
      </c>
      <c r="B15" s="239" t="s">
        <v>205</v>
      </c>
      <c r="C15" s="230" t="s">
        <v>66</v>
      </c>
      <c r="D15" s="231">
        <v>0.84</v>
      </c>
      <c r="E15" s="240">
        <v>3222</v>
      </c>
      <c r="F15" s="232" t="s">
        <v>115</v>
      </c>
      <c r="G15" s="241" t="s">
        <v>203</v>
      </c>
      <c r="H15" s="242">
        <v>1</v>
      </c>
      <c r="I15" s="233">
        <v>628.04399999999998</v>
      </c>
      <c r="J15" s="234">
        <v>2.0910267520965614E-2</v>
      </c>
      <c r="K15" s="234">
        <v>0.38843865812327866</v>
      </c>
      <c r="L15" s="234">
        <v>0.1576322678028928</v>
      </c>
      <c r="M15" s="291">
        <v>11.919</v>
      </c>
      <c r="N15" s="292">
        <v>0.15922451293221496</v>
      </c>
      <c r="O15" s="292">
        <v>4.1398373362375889</v>
      </c>
      <c r="P15" s="293">
        <v>18</v>
      </c>
      <c r="Q15" s="294">
        <v>1</v>
      </c>
      <c r="R15" s="294">
        <v>26</v>
      </c>
    </row>
    <row r="16" spans="1:18" ht="16.5">
      <c r="A16" s="238" t="s">
        <v>113</v>
      </c>
      <c r="B16" s="239" t="s">
        <v>200</v>
      </c>
      <c r="C16" s="230" t="s">
        <v>66</v>
      </c>
      <c r="D16" s="231">
        <v>0.8247619047619047</v>
      </c>
      <c r="E16" s="240">
        <v>2850</v>
      </c>
      <c r="F16" s="232" t="s">
        <v>115</v>
      </c>
      <c r="G16" s="241" t="s">
        <v>195</v>
      </c>
      <c r="H16" s="242">
        <v>1</v>
      </c>
      <c r="I16" s="233">
        <v>4241.6409999999996</v>
      </c>
      <c r="J16" s="234">
        <v>2.9136279886330548E-2</v>
      </c>
      <c r="K16" s="234">
        <v>0.43778727515514054</v>
      </c>
      <c r="L16" s="234">
        <v>0.12542315580220015</v>
      </c>
      <c r="M16" s="291">
        <v>14.693</v>
      </c>
      <c r="N16" s="292">
        <v>0.99018280896473798</v>
      </c>
      <c r="O16" s="292">
        <v>18.247654622350172</v>
      </c>
      <c r="P16" s="293">
        <v>186</v>
      </c>
      <c r="Q16" s="294">
        <v>42</v>
      </c>
      <c r="R16" s="294">
        <v>774</v>
      </c>
    </row>
    <row r="17" spans="1:18" ht="16.5">
      <c r="A17" s="238" t="s">
        <v>113</v>
      </c>
      <c r="B17" s="239" t="s">
        <v>232</v>
      </c>
      <c r="C17" s="230" t="s">
        <v>66</v>
      </c>
      <c r="D17" s="231">
        <v>0.80681818181818177</v>
      </c>
      <c r="E17" s="240">
        <v>6427</v>
      </c>
      <c r="F17" s="232" t="s">
        <v>114</v>
      </c>
      <c r="G17" s="241" t="s">
        <v>226</v>
      </c>
      <c r="H17" s="242">
        <v>1</v>
      </c>
      <c r="I17" s="233">
        <v>2191.0790000000002</v>
      </c>
      <c r="J17" s="234">
        <v>4.621341179907075E-2</v>
      </c>
      <c r="K17" s="234">
        <v>0.4085918461551501</v>
      </c>
      <c r="L17" s="234">
        <v>0.16932296827270946</v>
      </c>
      <c r="M17" s="291">
        <v>14.237</v>
      </c>
      <c r="N17" s="292">
        <v>4.5639614089679099E-2</v>
      </c>
      <c r="O17" s="292">
        <v>5.7962309893892456</v>
      </c>
      <c r="P17" s="293">
        <v>62</v>
      </c>
      <c r="Q17" s="294">
        <v>1</v>
      </c>
      <c r="R17" s="294">
        <v>127</v>
      </c>
    </row>
    <row r="18" spans="1:18" ht="16.5">
      <c r="A18" s="238" t="s">
        <v>113</v>
      </c>
      <c r="B18" s="239" t="s">
        <v>255</v>
      </c>
      <c r="C18" s="230" t="s">
        <v>66</v>
      </c>
      <c r="D18" s="231">
        <v>0.81571428571428573</v>
      </c>
      <c r="E18" s="240">
        <v>6671</v>
      </c>
      <c r="F18" s="232" t="s">
        <v>115</v>
      </c>
      <c r="G18" s="241" t="s">
        <v>170</v>
      </c>
      <c r="H18" s="242">
        <v>1</v>
      </c>
      <c r="I18" s="233">
        <v>3837.6080000000002</v>
      </c>
      <c r="J18" s="234">
        <v>3.8372041858380709E-2</v>
      </c>
      <c r="K18" s="234">
        <v>0.42989206275573993</v>
      </c>
      <c r="L18" s="234">
        <v>0.16572823487964378</v>
      </c>
      <c r="M18" s="291">
        <v>16.297999999999998</v>
      </c>
      <c r="N18" s="292">
        <v>0.41692637705570762</v>
      </c>
      <c r="O18" s="292">
        <v>20.768145157087435</v>
      </c>
      <c r="P18" s="293">
        <v>163</v>
      </c>
      <c r="Q18" s="294">
        <v>16</v>
      </c>
      <c r="R18" s="294">
        <v>797</v>
      </c>
    </row>
    <row r="19" spans="1:18" ht="16.5">
      <c r="A19" s="238" t="s">
        <v>113</v>
      </c>
      <c r="B19" s="239" t="s">
        <v>201</v>
      </c>
      <c r="C19" s="230" t="s">
        <v>221</v>
      </c>
      <c r="D19" s="231">
        <v>0.78095238095238084</v>
      </c>
      <c r="E19" s="240">
        <v>1510</v>
      </c>
      <c r="F19" s="232" t="s">
        <v>115</v>
      </c>
      <c r="G19" s="241" t="s">
        <v>196</v>
      </c>
      <c r="H19" s="242">
        <v>1</v>
      </c>
      <c r="I19" s="233">
        <v>3878.607</v>
      </c>
      <c r="J19" s="234">
        <v>2.9455508427461707E-2</v>
      </c>
      <c r="K19" s="234">
        <v>0.46407068352272718</v>
      </c>
      <c r="L19" s="234">
        <v>0.1668124664344699</v>
      </c>
      <c r="M19" s="291">
        <v>15.977</v>
      </c>
      <c r="N19" s="292">
        <v>0.85082092617272131</v>
      </c>
      <c r="O19" s="292">
        <v>14.953822338793284</v>
      </c>
      <c r="P19" s="293">
        <v>210</v>
      </c>
      <c r="Q19" s="294">
        <v>33</v>
      </c>
      <c r="R19" s="294">
        <v>580</v>
      </c>
    </row>
  </sheetData>
  <phoneticPr fontId="3" type="noConversion"/>
  <conditionalFormatting sqref="C14:D19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973A-FE0F-4E1F-9DC7-A6D578CADFBF}">
  <sheetPr>
    <tabColor rgb="FFFF0000"/>
  </sheetPr>
  <dimension ref="A1:R15"/>
  <sheetViews>
    <sheetView showGridLines="0" zoomScaleNormal="100" zoomScaleSheetLayoutView="85" workbookViewId="0">
      <selection activeCell="O13" sqref="O13"/>
    </sheetView>
  </sheetViews>
  <sheetFormatPr defaultRowHeight="13.5"/>
  <cols>
    <col min="1" max="2" width="9.140625" style="223"/>
    <col min="3" max="3" width="9.85546875" style="223" customWidth="1"/>
    <col min="4" max="16384" width="9.140625" style="223"/>
  </cols>
  <sheetData>
    <row r="1" spans="1:18" ht="3.75" customHeight="1">
      <c r="A1" s="218"/>
      <c r="B1" s="219"/>
      <c r="C1" s="220"/>
      <c r="D1" s="221"/>
      <c r="E1" s="221"/>
      <c r="F1" s="222"/>
      <c r="G1" s="221"/>
      <c r="H1" s="221"/>
      <c r="I1" s="221"/>
      <c r="J1" s="221"/>
      <c r="K1" s="221"/>
    </row>
    <row r="2" spans="1:18" ht="41.25">
      <c r="A2" s="348" t="s">
        <v>259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</row>
    <row r="4" spans="1:18" ht="17.25">
      <c r="A4" s="224" t="s">
        <v>260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R4" s="313"/>
    </row>
    <row r="5" spans="1:18" ht="16.5">
      <c r="R5" s="313"/>
    </row>
    <row r="6" spans="1:18" ht="26.25">
      <c r="A6" s="226"/>
      <c r="R6" s="313"/>
    </row>
    <row r="7" spans="1:18" ht="130.5" customHeight="1">
      <c r="A7" s="226"/>
    </row>
    <row r="8" spans="1:18" ht="26.25">
      <c r="A8" s="226"/>
      <c r="R8" s="313"/>
    </row>
    <row r="9" spans="1:18" ht="26.25">
      <c r="A9" s="226"/>
      <c r="R9" s="313"/>
    </row>
    <row r="10" spans="1:18" ht="40.5" customHeight="1">
      <c r="A10" s="226" t="s">
        <v>261</v>
      </c>
    </row>
    <row r="11" spans="1:18" ht="19.5" customHeight="1">
      <c r="A11" s="226"/>
    </row>
    <row r="12" spans="1:18" ht="17.25">
      <c r="A12" s="227" t="s">
        <v>262</v>
      </c>
      <c r="R12" s="313"/>
    </row>
    <row r="13" spans="1:18" ht="40.5">
      <c r="A13" s="339" t="s">
        <v>0</v>
      </c>
      <c r="B13" s="340" t="s">
        <v>71</v>
      </c>
      <c r="C13" s="341" t="s">
        <v>64</v>
      </c>
      <c r="D13" s="341" t="s">
        <v>150</v>
      </c>
      <c r="E13" s="342" t="s">
        <v>136</v>
      </c>
      <c r="F13" s="340" t="s">
        <v>141</v>
      </c>
      <c r="G13" s="342" t="s">
        <v>139</v>
      </c>
      <c r="H13" s="342" t="s">
        <v>143</v>
      </c>
      <c r="I13" s="343" t="s">
        <v>145</v>
      </c>
      <c r="J13" s="342" t="s">
        <v>6</v>
      </c>
      <c r="K13" s="342" t="s">
        <v>7</v>
      </c>
      <c r="R13" s="313"/>
    </row>
    <row r="14" spans="1:18" ht="16.5">
      <c r="A14" s="238" t="s">
        <v>113</v>
      </c>
      <c r="B14" s="239" t="s">
        <v>253</v>
      </c>
      <c r="C14" s="230" t="s">
        <v>67</v>
      </c>
      <c r="D14" s="231">
        <v>0.93222222222222217</v>
      </c>
      <c r="E14" s="240">
        <v>4725</v>
      </c>
      <c r="F14" s="232" t="s">
        <v>116</v>
      </c>
      <c r="G14" s="241" t="s">
        <v>198</v>
      </c>
      <c r="H14" s="242">
        <v>1</v>
      </c>
      <c r="I14" s="233">
        <v>2123.0360000000001</v>
      </c>
      <c r="J14" s="292">
        <v>0</v>
      </c>
      <c r="K14" s="344">
        <v>22.326517308232173</v>
      </c>
    </row>
    <row r="15" spans="1:18" ht="16.5">
      <c r="A15" s="238" t="s">
        <v>113</v>
      </c>
      <c r="B15" s="239" t="s">
        <v>255</v>
      </c>
      <c r="C15" s="230" t="s">
        <v>66</v>
      </c>
      <c r="D15" s="231">
        <v>0.81571428571428573</v>
      </c>
      <c r="E15" s="240">
        <v>6671</v>
      </c>
      <c r="F15" s="232" t="s">
        <v>115</v>
      </c>
      <c r="G15" s="241" t="s">
        <v>170</v>
      </c>
      <c r="H15" s="242">
        <v>1</v>
      </c>
      <c r="I15" s="233">
        <v>3837.6080000000002</v>
      </c>
      <c r="J15" s="292">
        <v>0.41692637705570762</v>
      </c>
      <c r="K15" s="344">
        <v>20.768145157087435</v>
      </c>
    </row>
  </sheetData>
  <mergeCells count="1">
    <mergeCell ref="A2:K2"/>
  </mergeCells>
  <phoneticPr fontId="3" type="noConversion"/>
  <conditionalFormatting sqref="C14:D1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14"/>
  <sheetViews>
    <sheetView showGridLines="0" workbookViewId="0"/>
  </sheetViews>
  <sheetFormatPr defaultRowHeight="13.5"/>
  <cols>
    <col min="1" max="11" width="9.140625" style="223"/>
    <col min="12" max="12" width="0" style="223" hidden="1" customWidth="1"/>
    <col min="13" max="16384" width="9.140625" style="223"/>
  </cols>
  <sheetData>
    <row r="1" spans="1:13">
      <c r="A1" s="218"/>
      <c r="B1" s="219"/>
      <c r="C1" s="220"/>
      <c r="D1" s="221"/>
      <c r="E1" s="221"/>
      <c r="F1" s="222"/>
      <c r="G1" s="221"/>
      <c r="H1" s="221"/>
      <c r="I1" s="221"/>
      <c r="J1" s="221"/>
      <c r="K1" s="221"/>
      <c r="L1" s="221"/>
      <c r="M1" s="221"/>
    </row>
    <row r="2" spans="1:13" ht="41.25">
      <c r="A2" s="348" t="s">
        <v>291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</row>
    <row r="4" spans="1:13" ht="17.25">
      <c r="A4" s="224" t="s">
        <v>162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  <c r="M4" s="225"/>
    </row>
    <row r="5" spans="1:13" ht="26.25">
      <c r="A5" s="226" t="s">
        <v>163</v>
      </c>
    </row>
    <row r="6" spans="1:13" ht="26.25">
      <c r="A6" s="226" t="s">
        <v>164</v>
      </c>
    </row>
    <row r="7" spans="1:13" ht="26.25">
      <c r="A7" s="226"/>
    </row>
    <row r="8" spans="1:13" ht="17.25">
      <c r="A8" s="227" t="s">
        <v>165</v>
      </c>
    </row>
    <row r="9" spans="1:13" ht="40.5">
      <c r="A9" s="321" t="s">
        <v>0</v>
      </c>
      <c r="B9" s="322" t="s">
        <v>71</v>
      </c>
      <c r="C9" s="323" t="s">
        <v>64</v>
      </c>
      <c r="D9" s="323" t="s">
        <v>150</v>
      </c>
      <c r="E9" s="324" t="s">
        <v>136</v>
      </c>
      <c r="F9" s="322" t="s">
        <v>141</v>
      </c>
      <c r="G9" s="324" t="s">
        <v>139</v>
      </c>
      <c r="H9" s="324" t="s">
        <v>143</v>
      </c>
      <c r="I9" s="229" t="s">
        <v>145</v>
      </c>
      <c r="J9" s="324" t="s">
        <v>11</v>
      </c>
      <c r="K9" s="324" t="s">
        <v>12</v>
      </c>
      <c r="L9" s="324" t="s">
        <v>13</v>
      </c>
      <c r="M9" s="324" t="s">
        <v>154</v>
      </c>
    </row>
    <row r="10" spans="1:13" ht="16.5">
      <c r="A10" s="314" t="s">
        <v>113</v>
      </c>
      <c r="B10" s="315" t="s">
        <v>263</v>
      </c>
      <c r="C10" s="316" t="s">
        <v>221</v>
      </c>
      <c r="D10" s="317">
        <v>0.78956521739130447</v>
      </c>
      <c r="E10" s="318">
        <v>5792</v>
      </c>
      <c r="F10" s="232" t="s">
        <v>250</v>
      </c>
      <c r="G10" s="319" t="s">
        <v>251</v>
      </c>
      <c r="H10" s="320">
        <v>1</v>
      </c>
      <c r="I10" s="233">
        <v>1267.9839999999999</v>
      </c>
      <c r="J10" s="325">
        <v>2.8322168841821531E-2</v>
      </c>
      <c r="K10" s="325">
        <v>0.42979678228207002</v>
      </c>
      <c r="L10" s="325">
        <v>0.17744703403197518</v>
      </c>
      <c r="M10" s="326">
        <v>53</v>
      </c>
    </row>
    <row r="11" spans="1:13" ht="16.5">
      <c r="A11" s="314" t="s">
        <v>113</v>
      </c>
      <c r="B11" s="315" t="s">
        <v>200</v>
      </c>
      <c r="C11" s="316" t="s">
        <v>66</v>
      </c>
      <c r="D11" s="317">
        <v>0.8247619047619047</v>
      </c>
      <c r="E11" s="318">
        <v>2850</v>
      </c>
      <c r="F11" s="232" t="s">
        <v>115</v>
      </c>
      <c r="G11" s="319" t="s">
        <v>195</v>
      </c>
      <c r="H11" s="320">
        <v>1</v>
      </c>
      <c r="I11" s="233">
        <v>4241.6409999999996</v>
      </c>
      <c r="J11" s="325">
        <v>2.9136279886330548E-2</v>
      </c>
      <c r="K11" s="325">
        <v>0.43778727515514054</v>
      </c>
      <c r="L11" s="325">
        <v>0.12542315580220015</v>
      </c>
      <c r="M11" s="326">
        <v>186</v>
      </c>
    </row>
    <row r="12" spans="1:13" ht="16.5">
      <c r="A12" s="314" t="s">
        <v>113</v>
      </c>
      <c r="B12" s="315" t="s">
        <v>232</v>
      </c>
      <c r="C12" s="316" t="s">
        <v>66</v>
      </c>
      <c r="D12" s="317">
        <v>0.80681818181818177</v>
      </c>
      <c r="E12" s="318">
        <v>6427</v>
      </c>
      <c r="F12" s="232" t="s">
        <v>114</v>
      </c>
      <c r="G12" s="319" t="s">
        <v>226</v>
      </c>
      <c r="H12" s="320">
        <v>1</v>
      </c>
      <c r="I12" s="233">
        <v>2191.0790000000002</v>
      </c>
      <c r="J12" s="325">
        <v>4.621341179907075E-2</v>
      </c>
      <c r="K12" s="325">
        <v>0.4085918461551501</v>
      </c>
      <c r="L12" s="325">
        <v>0.16932296827270946</v>
      </c>
      <c r="M12" s="326">
        <v>62</v>
      </c>
    </row>
    <row r="13" spans="1:13" ht="16.5">
      <c r="A13" s="314" t="s">
        <v>113</v>
      </c>
      <c r="B13" s="315" t="s">
        <v>255</v>
      </c>
      <c r="C13" s="316" t="s">
        <v>66</v>
      </c>
      <c r="D13" s="317">
        <v>0.81571428571428573</v>
      </c>
      <c r="E13" s="318">
        <v>6671</v>
      </c>
      <c r="F13" s="232" t="s">
        <v>115</v>
      </c>
      <c r="G13" s="319" t="s">
        <v>170</v>
      </c>
      <c r="H13" s="320">
        <v>1</v>
      </c>
      <c r="I13" s="233">
        <v>3837.6080000000002</v>
      </c>
      <c r="J13" s="325">
        <v>3.8372041858380709E-2</v>
      </c>
      <c r="K13" s="325">
        <v>0.42989206275573993</v>
      </c>
      <c r="L13" s="325">
        <v>0.16572823487964378</v>
      </c>
      <c r="M13" s="326">
        <v>163</v>
      </c>
    </row>
    <row r="14" spans="1:13" ht="16.5">
      <c r="A14" s="314" t="s">
        <v>113</v>
      </c>
      <c r="B14" s="315" t="s">
        <v>201</v>
      </c>
      <c r="C14" s="316" t="s">
        <v>221</v>
      </c>
      <c r="D14" s="317">
        <v>0.78095238095238084</v>
      </c>
      <c r="E14" s="318">
        <v>1510</v>
      </c>
      <c r="F14" s="232" t="s">
        <v>115</v>
      </c>
      <c r="G14" s="319" t="s">
        <v>196</v>
      </c>
      <c r="H14" s="320">
        <v>1</v>
      </c>
      <c r="I14" s="233">
        <v>3878.607</v>
      </c>
      <c r="J14" s="325">
        <v>2.9455508427461707E-2</v>
      </c>
      <c r="K14" s="325">
        <v>0.46407068352272718</v>
      </c>
      <c r="L14" s="325">
        <v>0.1668124664344699</v>
      </c>
      <c r="M14" s="326">
        <v>210</v>
      </c>
    </row>
  </sheetData>
  <mergeCells count="1">
    <mergeCell ref="A2:M2"/>
  </mergeCells>
  <phoneticPr fontId="3" type="noConversion"/>
  <conditionalFormatting sqref="C10:D14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2025-03-04T02:18:33Z</dcterms:modified>
</cp:coreProperties>
</file>