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5DA25C37-B5CC-4176-B37D-7F23DFCFDD5A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  <sheet name="공회전과다 명단" sheetId="68" r:id="rId9"/>
  </sheets>
  <definedNames>
    <definedName name="_xlnm._FilterDatabase" localSheetId="6" hidden="1">'D,F등급 명단'!$A$13:$R$30</definedName>
    <definedName name="_xlnm._FilterDatabase" localSheetId="8" hidden="1">'공회전과다 명단'!$A$9:$M$20</definedName>
    <definedName name="_xlnm._FilterDatabase" localSheetId="7" hidden="1">'급감속과다 명단'!$A$13:$K$31</definedName>
    <definedName name="_xlnm._FilterDatabase" localSheetId="4" hidden="1">운전자별!$A$4:$BR$59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운전자별!$A$1:$R$73</definedName>
    <definedName name="_xlnm.Print_Area" localSheetId="1">종합!$A$1:$L$195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3" i="12" l="1"/>
  <c r="E183" i="12"/>
  <c r="F183" i="12"/>
  <c r="G183" i="12"/>
  <c r="H183" i="12"/>
  <c r="I183" i="12"/>
  <c r="J183" i="12"/>
  <c r="D184" i="12"/>
  <c r="E184" i="12"/>
  <c r="F184" i="12"/>
  <c r="G184" i="12"/>
  <c r="H184" i="12"/>
  <c r="I184" i="12"/>
  <c r="J184" i="12"/>
  <c r="D185" i="12"/>
  <c r="E185" i="12"/>
  <c r="F185" i="12"/>
  <c r="G185" i="12"/>
  <c r="H185" i="12"/>
  <c r="I185" i="12"/>
  <c r="J185" i="12"/>
  <c r="D186" i="12"/>
  <c r="E186" i="12"/>
  <c r="F186" i="12"/>
  <c r="G186" i="12"/>
  <c r="H186" i="12"/>
  <c r="I186" i="12"/>
  <c r="J186" i="12"/>
  <c r="E182" i="12"/>
  <c r="F182" i="12"/>
  <c r="G182" i="12"/>
  <c r="H182" i="12"/>
  <c r="I182" i="12"/>
  <c r="J182" i="12"/>
  <c r="D182" i="12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F37" i="60" s="1"/>
  <c r="I37" i="60"/>
  <c r="J37" i="60"/>
  <c r="K37" i="60"/>
  <c r="L37" i="60"/>
  <c r="M37" i="60"/>
  <c r="N37" i="60"/>
  <c r="O37" i="60"/>
  <c r="P37" i="60"/>
  <c r="Q37" i="60"/>
  <c r="R37" i="60"/>
  <c r="S37" i="60"/>
  <c r="T37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87" i="12"/>
  <c r="F36" i="60" l="1"/>
  <c r="F34" i="60"/>
  <c r="F3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5" i="60"/>
  <c r="J61" i="12" a="1"/>
  <c r="J61" i="12" l="1"/>
  <c r="B186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3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2" i="12" l="1"/>
  <c r="B183" i="12" l="1"/>
  <c r="B184" i="12"/>
  <c r="B185" i="12"/>
  <c r="U75" i="12"/>
  <c r="J10" i="12" l="1"/>
  <c r="J36" i="12" s="1"/>
  <c r="H61" i="12" a="1"/>
  <c r="G61" i="12" a="1"/>
  <c r="E61" i="12" a="1"/>
  <c r="N61" i="12" a="1"/>
  <c r="D61" i="12" a="1"/>
  <c r="I61" i="12" a="1"/>
  <c r="F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<sst xmlns="http://schemas.openxmlformats.org/spreadsheetml/2006/main" count="2531" uniqueCount="506">
  <si>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</si>
  <si>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</si>
  <si>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</si>
  <si>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</si>
  <si>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</si>
  <si>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</si>
  <si>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</si>
  <si>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</si>
  <si>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</si>
  <si>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</si>
  <si>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</si>
  <si>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</si>
  <si>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</si>
  <si>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</si>
  <si>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</si>
  <si>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</si>
  <si>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</si>
  <si>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</si>
  <si>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</si>
  <si>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</si>
  <si>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</si>
  <si>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</si>
  <si>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</si>
  <si>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</si>
  <si>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</si>
  <si>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</si>
  <si>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</si>
  <si>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</si>
  <si>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</si>
  <si>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</si>
  <si>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</si>
  <si>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</si>
  <si>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</si>
  <si>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</si>
  <si>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</si>
  <si>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</si>
  <si>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</si>
  <si>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</si>
  <si>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</si>
  <si>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</si>
  <si>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</si>
  <si>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</si>
  <si>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</si>
  <si>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</si>
  <si>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</si>
  <si>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</si>
  <si>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</si>
  <si>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</si>
  <si>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</si>
  <si>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</si>
  <si>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</si>
  <si>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</si>
  <si>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</si>
  <si>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</si>
  <si>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</si>
  <si>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</si>
  <si>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</si>
  <si>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</si>
  <si>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</si>
  <si>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</si>
  <si>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</si>
  <si>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</si>
  <si>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</si>
  <si>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</si>
  <si>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</si>
  <si>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</si>
  <si>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</si>
  <si>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</si>
  <si>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</si>
  <si>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</si>
  <si>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</si>
  <si>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</si>
  <si>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</si>
  <si>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</si>
  <si>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</si>
  <si>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</si>
  <si>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</si>
  <si>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</si>
  <si>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</si>
  <si>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</si>
  <si>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</si>
  <si>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</si>
  <si>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</si>
  <si>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</si>
  <si>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</si>
  <si>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</si>
  <si>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</si>
  <si>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</si>
  <si>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</si>
  <si>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</si>
  <si>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</si>
  <si>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</si>
  <si>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</si>
  <si>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</si>
  <si>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</si>
  <si>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</si>
  <si>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</si>
  <si>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</si>
  <si>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</si>
  <si>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</si>
  <si>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</si>
  <si>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</si>
  <si>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</si>
  <si>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</si>
  <si>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</si>
  <si>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</si>
  <si>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</si>
  <si>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</si>
  <si>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</si>
  <si>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</si>
  <si>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</si>
  <si>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</si>
  <si>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</si>
  <si>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</si>
  <si>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</si>
  <si>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</si>
  <si>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신흥교통</t>
  </si>
  <si>
    <t>13</t>
  </si>
  <si>
    <t>330</t>
  </si>
  <si>
    <t>46</t>
  </si>
  <si>
    <t>82</t>
  </si>
  <si>
    <t>93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</si>
  <si>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</si>
  <si>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</si>
  <si>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</si>
  <si>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</si>
  <si>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</si>
  <si>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</si>
  <si>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</si>
  <si>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</si>
  <si>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</si>
  <si>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</si>
  <si>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</si>
  <si>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</si>
  <si>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</si>
  <si>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</si>
  <si>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</si>
  <si>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</si>
  <si>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</si>
  <si>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</si>
  <si>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</si>
  <si>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</si>
  <si>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</si>
  <si>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</si>
  <si>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</si>
  <si>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</si>
  <si>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</si>
  <si>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</si>
  <si>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</si>
  <si>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</si>
  <si>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</si>
  <si>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</si>
  <si>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</si>
  <si>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</si>
  <si>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</si>
  <si>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</si>
  <si>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</si>
  <si>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</si>
  <si>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</si>
  <si>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</si>
  <si>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</si>
  <si>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</si>
  <si>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</si>
  <si>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D</t>
    <phoneticPr fontId="3" type="noConversion"/>
  </si>
  <si>
    <t>최대주행거리</t>
  </si>
  <si>
    <t>[TIP!!] 특별관리 운행사원 관리하려면?</t>
  </si>
  <si>
    <t>저상</t>
  </si>
  <si>
    <t>EC</t>
  </si>
  <si>
    <t>신흥교통</t>
    <phoneticPr fontId="3" type="noConversion"/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</si>
  <si>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</si>
  <si>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</si>
  <si>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</si>
  <si>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</si>
  <si>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</si>
  <si>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</si>
  <si>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</si>
  <si>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</si>
  <si>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</si>
  <si>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70바4003</t>
  </si>
  <si>
    <t>330330</t>
  </si>
  <si>
    <t>70바4013</t>
  </si>
  <si>
    <t>70바4014</t>
  </si>
  <si>
    <t>71바6255</t>
  </si>
  <si>
    <t>신흥교통330C1</t>
  </si>
  <si>
    <t>71바6295</t>
  </si>
  <si>
    <t>71바6297</t>
  </si>
  <si>
    <t>71바6298</t>
  </si>
  <si>
    <t>4646</t>
  </si>
  <si>
    <t>신흥교통46B1</t>
  </si>
  <si>
    <t>71바6284</t>
  </si>
  <si>
    <t>71바6287</t>
  </si>
  <si>
    <t>71바6289</t>
  </si>
  <si>
    <t>71바6292</t>
  </si>
  <si>
    <t>70바4005</t>
  </si>
  <si>
    <t>70바4017</t>
  </si>
  <si>
    <t>71바6296</t>
  </si>
  <si>
    <t>권영준</t>
  </si>
  <si>
    <t>김락규</t>
  </si>
  <si>
    <t>김범수</t>
  </si>
  <si>
    <t>김용진</t>
  </si>
  <si>
    <t>김정열</t>
  </si>
  <si>
    <t>김정훈</t>
  </si>
  <si>
    <t>김철민</t>
  </si>
  <si>
    <t>김태산</t>
  </si>
  <si>
    <t>박경배</t>
  </si>
  <si>
    <t>박명대</t>
  </si>
  <si>
    <t>배정현</t>
  </si>
  <si>
    <t>변성만</t>
  </si>
  <si>
    <t>손영준</t>
  </si>
  <si>
    <t>양계호</t>
  </si>
  <si>
    <t>양정목</t>
  </si>
  <si>
    <t>용석국</t>
  </si>
  <si>
    <t>윤철희</t>
  </si>
  <si>
    <t>은병철</t>
  </si>
  <si>
    <t>이광호</t>
  </si>
  <si>
    <t>이기하</t>
  </si>
  <si>
    <t>이상호B</t>
  </si>
  <si>
    <t>이성희</t>
  </si>
  <si>
    <t>이영재</t>
  </si>
  <si>
    <t>이준영</t>
  </si>
  <si>
    <t>이충열</t>
  </si>
  <si>
    <t>이한길</t>
  </si>
  <si>
    <t>이호종</t>
  </si>
  <si>
    <t>장철수</t>
  </si>
  <si>
    <t>정승용</t>
  </si>
  <si>
    <t>정해원</t>
  </si>
  <si>
    <t>조태현</t>
  </si>
  <si>
    <t>주영인</t>
  </si>
  <si>
    <t>최우성</t>
  </si>
  <si>
    <t>하현자</t>
  </si>
  <si>
    <t>홍찬기</t>
  </si>
  <si>
    <t>황인석</t>
  </si>
  <si>
    <t>신흥교통330C2</t>
  </si>
  <si>
    <t>▽</t>
  </si>
  <si>
    <t>70바4010</t>
  </si>
  <si>
    <t>70바4015</t>
  </si>
  <si>
    <t>=</t>
  </si>
  <si>
    <t>71바6256</t>
  </si>
  <si>
    <t>▲</t>
  </si>
  <si>
    <t>김화윤</t>
  </si>
  <si>
    <t>조남희</t>
  </si>
  <si>
    <t>인천전체</t>
  </si>
  <si>
    <t>11%(1명)</t>
  </si>
  <si>
    <t>0%(0명)</t>
  </si>
  <si>
    <t>신흥교통13D1</t>
  </si>
  <si>
    <t>신흥교통330D2</t>
  </si>
  <si>
    <t>신흥교통330D3</t>
  </si>
  <si>
    <t>신흥교통330D1</t>
  </si>
  <si>
    <t>신흥교통46B2</t>
  </si>
  <si>
    <t>8282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</si>
  <si>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</si>
  <si>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</si>
  <si>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</si>
  <si>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</si>
  <si>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</si>
  <si>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</si>
  <si>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</si>
  <si>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개선율(유카전)</t>
  </si>
  <si>
    <t>순위</t>
  </si>
  <si>
    <t>신흥교통13B1</t>
  </si>
  <si>
    <t>신흥교통13F1</t>
  </si>
  <si>
    <t>신흥교통13B2</t>
  </si>
  <si>
    <t>신흥교통330B2</t>
  </si>
  <si>
    <t>신흥교통330B1</t>
  </si>
  <si>
    <t>신흥교통46C2</t>
  </si>
  <si>
    <t>신흥교통46C1</t>
  </si>
  <si>
    <t>신흥교통46F1</t>
  </si>
  <si>
    <t>71바6293</t>
  </si>
  <si>
    <t>NEW</t>
  </si>
  <si>
    <t>new</t>
  </si>
  <si>
    <t>김정근</t>
  </si>
  <si>
    <t>김효영</t>
  </si>
  <si>
    <t>나정훈</t>
  </si>
  <si>
    <t>방선혁</t>
  </si>
  <si>
    <t>신흥교통13F2</t>
  </si>
  <si>
    <t>신흥교통330C3</t>
  </si>
  <si>
    <t>신흥교통330A1</t>
  </si>
  <si>
    <t>71바6291</t>
  </si>
  <si>
    <t>신흥교통46D1</t>
  </si>
  <si>
    <t>신흥교통82C1</t>
  </si>
  <si>
    <t>신흥교통93B1</t>
  </si>
  <si>
    <t>71바6300</t>
  </si>
  <si>
    <t>권병헌</t>
  </si>
  <si>
    <t>양동민</t>
  </si>
  <si>
    <t>오태호</t>
  </si>
  <si>
    <t>이영현</t>
  </si>
  <si>
    <t>정종훈</t>
  </si>
  <si>
    <t>조경화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</si>
  <si>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</si>
  <si>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</si>
  <si>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</si>
  <si>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</si>
  <si>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</si>
  <si>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</si>
  <si>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</si>
  <si>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9393B</t>
  </si>
  <si>
    <t>330330B</t>
  </si>
  <si>
    <t>330330D</t>
  </si>
  <si>
    <t>1313C</t>
  </si>
  <si>
    <t>330330F</t>
  </si>
  <si>
    <t>신흥교통330F2</t>
  </si>
  <si>
    <t>4646C</t>
  </si>
  <si>
    <t>8282F</t>
  </si>
  <si>
    <t>330330C</t>
  </si>
  <si>
    <t>330330A</t>
  </si>
  <si>
    <t>1313F</t>
  </si>
  <si>
    <t>신흥교통13F3</t>
  </si>
  <si>
    <t>-</t>
  </si>
  <si>
    <t>1313B</t>
  </si>
  <si>
    <t>1313D</t>
  </si>
  <si>
    <t>9393S</t>
  </si>
  <si>
    <t>신흥교통93S2</t>
  </si>
  <si>
    <t>4646B</t>
  </si>
  <si>
    <t>1313S</t>
  </si>
  <si>
    <t>8282C</t>
  </si>
  <si>
    <t>신흥교통330A2</t>
  </si>
  <si>
    <t>신흥교통82F2</t>
  </si>
  <si>
    <t>9393A</t>
  </si>
  <si>
    <t>신흥교통93A3</t>
  </si>
  <si>
    <t>신흥교통330F1</t>
  </si>
  <si>
    <t>330330S</t>
  </si>
  <si>
    <t>신흥교통330S1</t>
  </si>
  <si>
    <t>신흥교통13S1</t>
  </si>
  <si>
    <t>4646D</t>
  </si>
  <si>
    <t>신흥교통330A3</t>
  </si>
  <si>
    <t>신흥교통330C4</t>
  </si>
  <si>
    <t>신흥교통93A4</t>
  </si>
  <si>
    <t>4646F</t>
  </si>
  <si>
    <t>신흥교통330S2</t>
  </si>
  <si>
    <t>50%(2명)</t>
  </si>
  <si>
    <t>33%(3명)</t>
  </si>
  <si>
    <t>대비</t>
  </si>
  <si>
    <t>71바6276</t>
  </si>
  <si>
    <t>신흥교통46C3</t>
  </si>
  <si>
    <t>김영찬</t>
  </si>
  <si>
    <t>신흥교통93S3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</si>
  <si>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</si>
  <si>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</si>
  <si>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</si>
  <si>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</si>
  <si>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</si>
  <si>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</si>
  <si>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</si>
  <si>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</si>
  <si>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</si>
  <si>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</si>
  <si>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</si>
  <si>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</si>
  <si>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</si>
  <si>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22%(2명)</t>
  </si>
  <si>
    <t>25%(1명)</t>
  </si>
  <si>
    <t>70바4016</t>
  </si>
  <si>
    <t>71바6254</t>
  </si>
  <si>
    <t>71바6286</t>
  </si>
  <si>
    <t>70바4011</t>
  </si>
  <si>
    <t>신흥교통46D2</t>
  </si>
  <si>
    <t>70바4006</t>
  </si>
  <si>
    <t>신흥교통82D1</t>
  </si>
  <si>
    <t>70바4008</t>
  </si>
  <si>
    <t>신흥교통82D3</t>
  </si>
  <si>
    <t>신흥교통82D2</t>
  </si>
  <si>
    <t>김대선</t>
  </si>
  <si>
    <t>김상용</t>
  </si>
  <si>
    <t>신흥교통13F5</t>
  </si>
  <si>
    <t>김용만</t>
  </si>
  <si>
    <t>신흥교통13C2</t>
  </si>
  <si>
    <t>김종관</t>
  </si>
  <si>
    <t>신흥교통13F4</t>
  </si>
  <si>
    <t>김철수</t>
  </si>
  <si>
    <t>노경록</t>
  </si>
  <si>
    <t>박용도</t>
  </si>
  <si>
    <t>반윤환</t>
  </si>
  <si>
    <t>신소연</t>
  </si>
  <si>
    <t>8282D</t>
  </si>
  <si>
    <t>양혁진</t>
  </si>
  <si>
    <t>신흥교통13F8</t>
  </si>
  <si>
    <t>신흥교통330S3</t>
  </si>
  <si>
    <t>이병수</t>
  </si>
  <si>
    <t>이상</t>
  </si>
  <si>
    <t>이상돈</t>
  </si>
  <si>
    <t>임성호</t>
  </si>
  <si>
    <t>장현</t>
  </si>
  <si>
    <t>정경준</t>
  </si>
  <si>
    <t>정상원</t>
  </si>
  <si>
    <t>정회철</t>
  </si>
  <si>
    <t>신흥교통13F6</t>
  </si>
  <si>
    <t>신흥교통13S2</t>
  </si>
  <si>
    <t>신흥교통46F2</t>
  </si>
  <si>
    <t>진영호</t>
  </si>
  <si>
    <t>신흥교통330S4</t>
  </si>
  <si>
    <t>한영길</t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</si>
  <si>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</si>
  <si>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</si>
  <si>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</si>
  <si>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</si>
  <si>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분석기간: 25.02.01~25.02.28</t>
    <phoneticPr fontId="3" type="noConversion"/>
  </si>
  <si>
    <t>25'02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</si>
  <si>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</si>
  <si>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</si>
  <si>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</si>
  <si>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</si>
  <si>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남중익</t>
  </si>
  <si>
    <t>[25년 3월] 공회전관리 명단</t>
    <phoneticPr fontId="3" type="noConversion"/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</si>
  <si>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</si>
  <si>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</si>
  <si>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</si>
  <si>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</si>
  <si>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52511001170.931</t>
  </si>
  <si>
    <t>5258368617.225</t>
  </si>
  <si>
    <t>52510282846.312</t>
  </si>
  <si>
    <t>525508511430.925</t>
  </si>
  <si>
    <t>52566511570.183</t>
  </si>
  <si>
    <t>5254211249.495</t>
  </si>
  <si>
    <t>신흥교통13C4</t>
  </si>
  <si>
    <t>5255885376.287</t>
  </si>
  <si>
    <t>신흥교통13F13</t>
  </si>
  <si>
    <t>525865361.997</t>
  </si>
  <si>
    <t>5254554354.215</t>
  </si>
  <si>
    <t>52585368.287</t>
  </si>
  <si>
    <t>신흥교통330A4</t>
  </si>
  <si>
    <t>5255000986.155</t>
  </si>
  <si>
    <t>52546273921.617</t>
  </si>
  <si>
    <t>52593801394.699</t>
  </si>
  <si>
    <t>신흥교통13F12</t>
  </si>
  <si>
    <t>52517342309.991</t>
  </si>
  <si>
    <t>신흥교통13C3</t>
  </si>
  <si>
    <t>52595462081.709</t>
  </si>
  <si>
    <t>52578072211.887</t>
  </si>
  <si>
    <t>52556582635.545</t>
  </si>
  <si>
    <t>52571712270.758</t>
  </si>
  <si>
    <t>5255784808.838</t>
  </si>
  <si>
    <t>5256891231.483</t>
  </si>
  <si>
    <t>신흥교통13F11</t>
  </si>
  <si>
    <t>525310573.032</t>
  </si>
  <si>
    <t>9393D</t>
  </si>
  <si>
    <t>신흥교통93D1</t>
  </si>
  <si>
    <t>52565393153.524</t>
  </si>
  <si>
    <t>52520862063.318</t>
  </si>
  <si>
    <t>52533242715.444</t>
  </si>
  <si>
    <t>5256754701.047</t>
  </si>
  <si>
    <t>5254255242.249</t>
  </si>
  <si>
    <t>52599721401.425</t>
  </si>
  <si>
    <t>신흥교통330C7</t>
  </si>
  <si>
    <t>5253204937.017</t>
  </si>
  <si>
    <t>52596422125.892</t>
  </si>
  <si>
    <t>5256034250.459</t>
  </si>
  <si>
    <t>52573572190.751</t>
  </si>
  <si>
    <t>신흥교통93A5</t>
  </si>
  <si>
    <t>52536731923.884</t>
  </si>
  <si>
    <t>52526064846.215</t>
  </si>
  <si>
    <t>5256001243.258</t>
  </si>
  <si>
    <t>5258898887.779</t>
  </si>
  <si>
    <t>신흥교통13F7</t>
  </si>
  <si>
    <t>52544872533.098</t>
  </si>
  <si>
    <t>52551464139.456</t>
  </si>
  <si>
    <t>52571782488.298</t>
  </si>
  <si>
    <t>52591826499.586</t>
  </si>
  <si>
    <t>5257553986.25</t>
  </si>
  <si>
    <t>52599431558.012</t>
  </si>
  <si>
    <t>신흥교통93D2</t>
  </si>
  <si>
    <t>525906247.205</t>
  </si>
  <si>
    <t>신흥교통330C6</t>
  </si>
  <si>
    <t>52575082153.183</t>
  </si>
  <si>
    <t>5255003800.26</t>
  </si>
  <si>
    <t>52566843723.464</t>
  </si>
  <si>
    <t>신흥교통330A5</t>
  </si>
  <si>
    <t>5257852238.573</t>
  </si>
  <si>
    <t>52581252227.201</t>
  </si>
  <si>
    <t>5252761917.191</t>
  </si>
  <si>
    <t>5257870458.653</t>
  </si>
  <si>
    <t>5255567732.465</t>
  </si>
  <si>
    <t>525475610900.553</t>
  </si>
  <si>
    <t>5251095732.858</t>
  </si>
  <si>
    <t>525886569.783</t>
  </si>
  <si>
    <t>52564452080.515</t>
  </si>
  <si>
    <t>52570251107.203</t>
  </si>
  <si>
    <t>52564842074.508</t>
  </si>
  <si>
    <t>52523612018.467</t>
  </si>
  <si>
    <t>52566353888.994</t>
  </si>
  <si>
    <t>5251035258.697</t>
  </si>
  <si>
    <t>5255432473.879</t>
  </si>
  <si>
    <t>52574702210.927</t>
  </si>
  <si>
    <t>52513881933.327</t>
  </si>
  <si>
    <t>52579353897.647</t>
  </si>
  <si>
    <t>52596193235.95</t>
  </si>
  <si>
    <t>52540502191.239</t>
  </si>
  <si>
    <t>예비예비S</t>
  </si>
  <si>
    <t>신흥교통예비S2</t>
  </si>
  <si>
    <t>5253881277.943</t>
  </si>
  <si>
    <t>525771237.148</t>
  </si>
  <si>
    <t>신흥교통13F10</t>
  </si>
  <si>
    <t>5257573997.675</t>
  </si>
  <si>
    <t>52567491443.928</t>
  </si>
  <si>
    <t>신흥교통330C5</t>
  </si>
  <si>
    <t>신흥교통13B3</t>
  </si>
  <si>
    <t>신흥교통예비A4</t>
  </si>
  <si>
    <t>유카후(25년2월)</t>
  </si>
  <si>
    <t>4위/(32개사)</t>
  </si>
  <si>
    <t>14%(10명)</t>
  </si>
  <si>
    <t>10%(7명)</t>
  </si>
  <si>
    <t>22%(15명)</t>
  </si>
  <si>
    <t>27%(17명)</t>
  </si>
  <si>
    <t>17%(1명)</t>
  </si>
  <si>
    <t>33%(2명)</t>
  </si>
  <si>
    <t>44%(4명)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</si>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</sst>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102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6" borderId="0" xfId="0" applyFont="1" applyFill="1">
      <alignment vertical="center"/>
    </xf>
    <xf numFmtId="0" fontId="34" fillId="6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4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1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178" fontId="23" fillId="4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4" borderId="0" xfId="2" applyFont="1" applyFill="1" applyAlignment="1">
      <alignment horizontal="center" vertical="center"/>
    </xf>
    <xf numFmtId="187" fontId="14" fillId="4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4" borderId="0" xfId="0" applyNumberFormat="1" applyFont="1" applyFill="1" applyAlignment="1">
      <alignment horizontal="center" vertical="center"/>
    </xf>
    <xf numFmtId="0" fontId="12" fillId="4" borderId="0" xfId="0" applyFont="1" applyFill="1">
      <alignment vertical="center"/>
    </xf>
    <xf numFmtId="189" fontId="12" fillId="4" borderId="0" xfId="0" applyNumberFormat="1" applyFont="1" applyFill="1" applyAlignment="1">
      <alignment horizontal="left" vertical="center"/>
    </xf>
    <xf numFmtId="10" fontId="12" fillId="4" borderId="0" xfId="2" applyNumberFormat="1" applyFont="1" applyFill="1">
      <alignment vertical="center"/>
    </xf>
    <xf numFmtId="179" fontId="12" fillId="4" borderId="0" xfId="1" applyNumberFormat="1" applyFont="1" applyFill="1">
      <alignment vertical="center"/>
    </xf>
    <xf numFmtId="181" fontId="12" fillId="4" borderId="0" xfId="1" applyNumberFormat="1" applyFont="1" applyFill="1">
      <alignment vertical="center"/>
    </xf>
    <xf numFmtId="177" fontId="47" fillId="4" borderId="0" xfId="1" applyNumberFormat="1" applyFont="1" applyFill="1">
      <alignment vertical="center"/>
    </xf>
    <xf numFmtId="177" fontId="17" fillId="4" borderId="0" xfId="0" applyNumberFormat="1" applyFont="1" applyFill="1" applyAlignment="1">
      <alignment horizontal="center" vertical="center"/>
    </xf>
    <xf numFmtId="187" fontId="17" fillId="4" borderId="0" xfId="0" applyNumberFormat="1" applyFont="1" applyFill="1" applyAlignment="1">
      <alignment horizontal="center" vertical="center"/>
    </xf>
    <xf numFmtId="0" fontId="11" fillId="4" borderId="6" xfId="0" applyFont="1" applyFill="1" applyBorder="1">
      <alignment vertical="center"/>
    </xf>
    <xf numFmtId="0" fontId="11" fillId="4" borderId="6" xfId="0" applyFont="1" applyFill="1" applyBorder="1" applyAlignment="1">
      <alignment horizontal="center" vertical="center"/>
    </xf>
    <xf numFmtId="178" fontId="55" fillId="4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6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6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6" borderId="0" xfId="0" applyFont="1" applyFill="1">
      <alignment vertical="center"/>
    </xf>
    <xf numFmtId="180" fontId="60" fillId="4" borderId="0" xfId="0" applyNumberFormat="1" applyFont="1" applyFill="1" applyAlignment="1">
      <alignment horizontal="center" vertical="center"/>
    </xf>
    <xf numFmtId="183" fontId="33" fillId="4" borderId="0" xfId="0" applyNumberFormat="1" applyFont="1" applyFill="1" applyAlignment="1">
      <alignment horizontal="center" vertical="center"/>
    </xf>
    <xf numFmtId="9" fontId="32" fillId="4" borderId="0" xfId="2" applyFont="1" applyFill="1" applyBorder="1" applyAlignment="1">
      <alignment horizontal="center" vertical="center"/>
    </xf>
    <xf numFmtId="9" fontId="7" fillId="4" borderId="0" xfId="2" applyFont="1" applyFill="1" applyBorder="1" applyAlignment="1">
      <alignment horizontal="center" vertical="center"/>
    </xf>
    <xf numFmtId="190" fontId="7" fillId="4" borderId="0" xfId="0" applyNumberFormat="1" applyFont="1" applyFill="1" applyAlignment="1">
      <alignment horizontal="center" vertical="center"/>
    </xf>
    <xf numFmtId="185" fontId="39" fillId="4" borderId="0" xfId="1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85" fontId="7" fillId="4" borderId="0" xfId="0" applyNumberFormat="1" applyFont="1" applyFill="1" applyAlignment="1">
      <alignment horizontal="center" vertical="center"/>
    </xf>
    <xf numFmtId="41" fontId="7" fillId="4" borderId="0" xfId="1" applyFont="1" applyFill="1" applyBorder="1" applyAlignment="1">
      <alignment horizontal="right" vertical="center"/>
    </xf>
    <xf numFmtId="10" fontId="7" fillId="4" borderId="0" xfId="2" applyNumberFormat="1" applyFont="1" applyFill="1" applyBorder="1" applyAlignment="1">
      <alignment horizontal="right" vertical="center"/>
    </xf>
    <xf numFmtId="179" fontId="7" fillId="4" borderId="0" xfId="0" applyNumberFormat="1" applyFont="1" applyFill="1" applyAlignment="1">
      <alignment horizontal="right" vertical="center"/>
    </xf>
    <xf numFmtId="191" fontId="7" fillId="4" borderId="0" xfId="0" applyNumberFormat="1" applyFont="1" applyFill="1" applyAlignment="1">
      <alignment horizontal="right" vertical="center"/>
    </xf>
    <xf numFmtId="49" fontId="60" fillId="12" borderId="0" xfId="0" applyNumberFormat="1" applyFont="1" applyFill="1" applyAlignment="1">
      <alignment horizontal="center" vertical="center" wrapText="1"/>
    </xf>
    <xf numFmtId="49" fontId="39" fillId="12" borderId="0" xfId="0" applyNumberFormat="1" applyFont="1" applyFill="1" applyAlignment="1">
      <alignment horizontal="center" vertical="center" wrapText="1"/>
    </xf>
    <xf numFmtId="9" fontId="65" fillId="12" borderId="0" xfId="2" applyFont="1" applyFill="1" applyBorder="1" applyAlignment="1">
      <alignment horizontal="center" vertical="center" wrapText="1"/>
    </xf>
    <xf numFmtId="49" fontId="65" fillId="12" borderId="0" xfId="0" applyNumberFormat="1" applyFont="1" applyFill="1" applyAlignment="1">
      <alignment horizontal="center" vertical="center" wrapText="1"/>
    </xf>
    <xf numFmtId="41" fontId="65" fillId="12" borderId="0" xfId="1" applyFont="1" applyFill="1" applyBorder="1" applyAlignment="1">
      <alignment horizontal="center" vertical="center" wrapText="1"/>
    </xf>
    <xf numFmtId="180" fontId="60" fillId="11" borderId="0" xfId="0" applyNumberFormat="1" applyFont="1" applyFill="1" applyAlignment="1">
      <alignment horizontal="center" vertical="center"/>
    </xf>
    <xf numFmtId="183" fontId="33" fillId="11" borderId="0" xfId="0" applyNumberFormat="1" applyFont="1" applyFill="1" applyAlignment="1">
      <alignment horizontal="center" vertical="center"/>
    </xf>
    <xf numFmtId="9" fontId="32" fillId="11" borderId="0" xfId="2" applyFont="1" applyFill="1" applyBorder="1" applyAlignment="1">
      <alignment horizontal="center" vertical="center"/>
    </xf>
    <xf numFmtId="9" fontId="7" fillId="11" borderId="0" xfId="2" applyFont="1" applyFill="1" applyBorder="1" applyAlignment="1">
      <alignment horizontal="center" vertical="center"/>
    </xf>
    <xf numFmtId="190" fontId="7" fillId="11" borderId="0" xfId="0" applyNumberFormat="1" applyFont="1" applyFill="1" applyAlignment="1">
      <alignment horizontal="center" vertical="center"/>
    </xf>
    <xf numFmtId="185" fontId="39" fillId="11" borderId="0" xfId="1" applyNumberFormat="1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185" fontId="7" fillId="11" borderId="0" xfId="0" applyNumberFormat="1" applyFont="1" applyFill="1" applyAlignment="1">
      <alignment horizontal="center" vertical="center"/>
    </xf>
    <xf numFmtId="41" fontId="7" fillId="11" borderId="0" xfId="1" applyFont="1" applyFill="1" applyBorder="1" applyAlignment="1">
      <alignment horizontal="right" vertical="center"/>
    </xf>
    <xf numFmtId="10" fontId="7" fillId="11" borderId="0" xfId="2" applyNumberFormat="1" applyFont="1" applyFill="1" applyBorder="1" applyAlignment="1">
      <alignment horizontal="right" vertical="center"/>
    </xf>
    <xf numFmtId="179" fontId="7" fillId="11" borderId="0" xfId="0" applyNumberFormat="1" applyFont="1" applyFill="1" applyAlignment="1">
      <alignment horizontal="right" vertical="center"/>
    </xf>
    <xf numFmtId="191" fontId="7" fillId="11" borderId="0" xfId="0" applyNumberFormat="1" applyFont="1" applyFill="1" applyAlignment="1">
      <alignment horizontal="right" vertical="center"/>
    </xf>
    <xf numFmtId="49" fontId="64" fillId="12" borderId="0" xfId="0" applyNumberFormat="1" applyFont="1" applyFill="1" applyAlignment="1">
      <alignment horizontal="center" vertical="center" wrapText="1"/>
    </xf>
    <xf numFmtId="176" fontId="63" fillId="12" borderId="0" xfId="1" applyNumberFormat="1" applyFont="1" applyFill="1" applyBorder="1" applyAlignment="1">
      <alignment horizontal="center" vertical="center" wrapText="1"/>
    </xf>
    <xf numFmtId="180" fontId="7" fillId="4" borderId="0" xfId="0" applyNumberFormat="1" applyFont="1" applyFill="1" applyAlignment="1">
      <alignment horizontal="center" vertical="center"/>
    </xf>
    <xf numFmtId="180" fontId="5" fillId="4" borderId="0" xfId="0" applyNumberFormat="1" applyFont="1" applyFill="1" applyAlignment="1">
      <alignment horizontal="center" vertical="center"/>
    </xf>
    <xf numFmtId="180" fontId="25" fillId="4" borderId="0" xfId="0" applyNumberFormat="1" applyFont="1" applyFill="1" applyAlignment="1">
      <alignment horizontal="center" vertical="center"/>
    </xf>
    <xf numFmtId="180" fontId="7" fillId="11" borderId="0" xfId="0" applyNumberFormat="1" applyFont="1" applyFill="1" applyAlignment="1">
      <alignment horizontal="center" vertical="center"/>
    </xf>
    <xf numFmtId="180" fontId="5" fillId="11" borderId="0" xfId="0" applyNumberFormat="1" applyFont="1" applyFill="1" applyAlignment="1">
      <alignment horizontal="center" vertical="center"/>
    </xf>
    <xf numFmtId="180" fontId="25" fillId="11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2" borderId="0" xfId="1" applyFont="1" applyFill="1" applyBorder="1" applyAlignment="1">
      <alignment horizontal="center" vertical="center" wrapText="1"/>
    </xf>
    <xf numFmtId="0" fontId="25" fillId="12" borderId="0" xfId="0" applyFont="1" applyFill="1" applyAlignment="1">
      <alignment horizontal="center" vertical="center" wrapText="1"/>
    </xf>
    <xf numFmtId="9" fontId="39" fillId="11" borderId="0" xfId="2" applyFont="1" applyFill="1" applyBorder="1" applyAlignment="1">
      <alignment horizontal="center" vertical="center"/>
    </xf>
    <xf numFmtId="177" fontId="39" fillId="11" borderId="0" xfId="1" applyNumberFormat="1" applyFont="1" applyFill="1" applyBorder="1" applyAlignment="1">
      <alignment horizontal="right" vertical="center"/>
    </xf>
    <xf numFmtId="176" fontId="39" fillId="11" borderId="0" xfId="1" applyNumberFormat="1" applyFont="1" applyFill="1" applyBorder="1" applyAlignment="1">
      <alignment horizontal="center" vertical="center"/>
    </xf>
    <xf numFmtId="41" fontId="65" fillId="11" borderId="0" xfId="1" applyFont="1" applyFill="1" applyBorder="1" applyAlignment="1">
      <alignment horizontal="right" vertical="center"/>
    </xf>
    <xf numFmtId="10" fontId="65" fillId="11" borderId="0" xfId="2" applyNumberFormat="1" applyFont="1" applyFill="1" applyBorder="1" applyAlignment="1">
      <alignment horizontal="right" vertical="center"/>
    </xf>
    <xf numFmtId="179" fontId="65" fillId="11" borderId="0" xfId="0" applyNumberFormat="1" applyFont="1" applyFill="1" applyAlignment="1">
      <alignment horizontal="right" vertical="center"/>
    </xf>
    <xf numFmtId="181" fontId="65" fillId="11" borderId="0" xfId="0" applyNumberFormat="1" applyFont="1" applyFill="1" applyAlignment="1">
      <alignment horizontal="right" vertical="center"/>
    </xf>
    <xf numFmtId="182" fontId="65" fillId="11" borderId="0" xfId="0" applyNumberFormat="1" applyFont="1" applyFill="1" applyAlignment="1">
      <alignment horizontal="right" vertical="center"/>
    </xf>
    <xf numFmtId="0" fontId="65" fillId="11" borderId="0" xfId="0" applyFont="1" applyFill="1" applyAlignment="1">
      <alignment horizontal="right" vertical="center"/>
    </xf>
    <xf numFmtId="177" fontId="65" fillId="11" borderId="0" xfId="1" applyNumberFormat="1" applyFont="1" applyFill="1" applyBorder="1" applyAlignment="1">
      <alignment horizontal="right" vertical="center"/>
    </xf>
    <xf numFmtId="9" fontId="39" fillId="4" borderId="0" xfId="2" applyFont="1" applyFill="1" applyBorder="1" applyAlignment="1">
      <alignment horizontal="center" vertical="center"/>
    </xf>
    <xf numFmtId="177" fontId="39" fillId="4" borderId="0" xfId="1" applyNumberFormat="1" applyFont="1" applyFill="1" applyBorder="1" applyAlignment="1">
      <alignment horizontal="right" vertical="center"/>
    </xf>
    <xf numFmtId="176" fontId="39" fillId="4" borderId="0" xfId="1" applyNumberFormat="1" applyFont="1" applyFill="1" applyBorder="1" applyAlignment="1">
      <alignment horizontal="center" vertical="center"/>
    </xf>
    <xf numFmtId="41" fontId="65" fillId="4" borderId="0" xfId="1" applyFont="1" applyFill="1" applyBorder="1" applyAlignment="1">
      <alignment horizontal="right" vertical="center"/>
    </xf>
    <xf numFmtId="10" fontId="65" fillId="4" borderId="0" xfId="2" applyNumberFormat="1" applyFont="1" applyFill="1" applyBorder="1" applyAlignment="1">
      <alignment horizontal="right" vertical="center"/>
    </xf>
    <xf numFmtId="179" fontId="65" fillId="4" borderId="0" xfId="0" applyNumberFormat="1" applyFont="1" applyFill="1" applyAlignment="1">
      <alignment horizontal="right" vertical="center"/>
    </xf>
    <xf numFmtId="181" fontId="65" fillId="4" borderId="0" xfId="0" applyNumberFormat="1" applyFont="1" applyFill="1" applyAlignment="1">
      <alignment horizontal="right" vertical="center"/>
    </xf>
    <xf numFmtId="182" fontId="65" fillId="4" borderId="0" xfId="0" applyNumberFormat="1" applyFont="1" applyFill="1" applyAlignment="1">
      <alignment horizontal="right" vertical="center"/>
    </xf>
    <xf numFmtId="0" fontId="65" fillId="4" borderId="0" xfId="0" applyFont="1" applyFill="1" applyAlignment="1">
      <alignment horizontal="right" vertical="center"/>
    </xf>
    <xf numFmtId="177" fontId="65" fillId="4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7" borderId="11" xfId="0" applyFont="1" applyFill="1" applyBorder="1" applyAlignment="1">
      <alignment horizontal="center" vertical="center"/>
    </xf>
    <xf numFmtId="0" fontId="57" fillId="7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7" borderId="11" xfId="0" applyFont="1" applyFill="1" applyBorder="1" applyAlignment="1">
      <alignment horizontal="center" vertical="center"/>
    </xf>
    <xf numFmtId="0" fontId="56" fillId="7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7" borderId="17" xfId="0" applyFont="1" applyFill="1" applyBorder="1" applyAlignment="1">
      <alignment horizontal="center" vertical="center"/>
    </xf>
    <xf numFmtId="0" fontId="57" fillId="7" borderId="17" xfId="0" applyFont="1" applyFill="1" applyBorder="1" applyAlignment="1">
      <alignment horizontal="center" vertical="center"/>
    </xf>
    <xf numFmtId="9" fontId="44" fillId="8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7" borderId="17" xfId="0" applyFont="1" applyFill="1" applyBorder="1" applyAlignment="1">
      <alignment horizontal="center" vertical="center"/>
    </xf>
    <xf numFmtId="0" fontId="58" fillId="7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8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7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8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7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8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7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8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7" borderId="31" xfId="0" applyFont="1" applyFill="1" applyBorder="1" applyAlignment="1">
      <alignment horizontal="center" vertical="center"/>
    </xf>
    <xf numFmtId="177" fontId="46" fillId="4" borderId="32" xfId="1" applyNumberFormat="1" applyFont="1" applyFill="1" applyBorder="1" applyAlignment="1">
      <alignment horizontal="center" vertical="center" wrapText="1"/>
    </xf>
    <xf numFmtId="177" fontId="46" fillId="8" borderId="32" xfId="1" applyNumberFormat="1" applyFont="1" applyFill="1" applyBorder="1" applyAlignment="1">
      <alignment horizontal="center" vertical="center" wrapText="1"/>
    </xf>
    <xf numFmtId="0" fontId="42" fillId="4" borderId="33" xfId="0" applyFont="1" applyFill="1" applyBorder="1" applyAlignment="1">
      <alignment horizontal="center" vertical="center"/>
    </xf>
    <xf numFmtId="0" fontId="42" fillId="7" borderId="36" xfId="0" applyFont="1" applyFill="1" applyBorder="1" applyAlignment="1">
      <alignment horizontal="center" vertical="center"/>
    </xf>
    <xf numFmtId="0" fontId="42" fillId="8" borderId="37" xfId="0" applyFont="1" applyFill="1" applyBorder="1" applyAlignment="1">
      <alignment horizontal="center" vertical="center" wrapText="1"/>
    </xf>
    <xf numFmtId="0" fontId="42" fillId="8" borderId="38" xfId="0" applyFont="1" applyFill="1" applyBorder="1" applyAlignment="1">
      <alignment horizontal="center" vertical="center" wrapText="1"/>
    </xf>
    <xf numFmtId="0" fontId="57" fillId="7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0" fontId="69" fillId="6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2" borderId="0" xfId="0" applyNumberFormat="1" applyFont="1" applyFill="1" applyAlignment="1">
      <alignment horizontal="center" vertical="center" wrapText="1"/>
    </xf>
    <xf numFmtId="192" fontId="7" fillId="11" borderId="0" xfId="0" applyNumberFormat="1" applyFont="1" applyFill="1" applyAlignment="1">
      <alignment horizontal="right" vertical="center"/>
    </xf>
    <xf numFmtId="192" fontId="25" fillId="11" borderId="0" xfId="0" applyNumberFormat="1" applyFont="1" applyFill="1" applyAlignment="1">
      <alignment horizontal="right" vertical="center"/>
    </xf>
    <xf numFmtId="192" fontId="7" fillId="4" borderId="0" xfId="0" applyNumberFormat="1" applyFont="1" applyFill="1" applyAlignment="1">
      <alignment horizontal="right" vertical="center"/>
    </xf>
    <xf numFmtId="192" fontId="25" fillId="4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4" borderId="0" xfId="0" applyNumberFormat="1" applyFont="1" applyFill="1" applyAlignment="1">
      <alignment horizontal="center" vertical="center"/>
    </xf>
    <xf numFmtId="49" fontId="73" fillId="12" borderId="0" xfId="0" applyNumberFormat="1" applyFont="1" applyFill="1" applyAlignment="1">
      <alignment horizontal="center" vertical="center" wrapText="1"/>
    </xf>
    <xf numFmtId="41" fontId="65" fillId="13" borderId="0" xfId="4" applyFont="1" applyFill="1" applyBorder="1" applyAlignment="1">
      <alignment horizontal="center" vertical="center" wrapText="1"/>
    </xf>
    <xf numFmtId="185" fontId="39" fillId="14" borderId="0" xfId="4" applyNumberFormat="1" applyFont="1" applyFill="1" applyBorder="1" applyAlignment="1">
      <alignment horizontal="center" vertical="center"/>
    </xf>
    <xf numFmtId="41" fontId="7" fillId="14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0" fontId="51" fillId="11" borderId="0" xfId="0" applyFont="1" applyFill="1" applyAlignment="1">
      <alignment horizontal="center" vertical="center"/>
    </xf>
    <xf numFmtId="177" fontId="76" fillId="0" borderId="42" xfId="4" applyNumberFormat="1" applyFont="1" applyFill="1" applyBorder="1" applyAlignment="1">
      <alignment horizontal="center" vertical="center" wrapText="1"/>
    </xf>
    <xf numFmtId="177" fontId="74" fillId="16" borderId="42" xfId="4" applyNumberFormat="1" applyFont="1" applyFill="1" applyBorder="1" applyAlignment="1">
      <alignment horizontal="center" vertical="center" wrapText="1"/>
    </xf>
    <xf numFmtId="9" fontId="74" fillId="0" borderId="43" xfId="563" applyFont="1" applyFill="1" applyBorder="1" applyAlignment="1">
      <alignment horizontal="center" vertical="center"/>
    </xf>
    <xf numFmtId="9" fontId="77" fillId="0" borderId="45" xfId="563" applyFont="1" applyFill="1" applyBorder="1" applyAlignment="1">
      <alignment horizontal="center" vertical="center"/>
    </xf>
    <xf numFmtId="178" fontId="77" fillId="0" borderId="45" xfId="563" applyNumberFormat="1" applyFont="1" applyFill="1" applyBorder="1" applyAlignment="1">
      <alignment horizontal="center" vertical="center"/>
    </xf>
    <xf numFmtId="0" fontId="78" fillId="15" borderId="44" xfId="562" applyNumberFormat="1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right" vertical="center" wrapText="1"/>
    </xf>
    <xf numFmtId="10" fontId="74" fillId="16" borderId="46" xfId="563" applyNumberFormat="1" applyFont="1" applyFill="1" applyBorder="1" applyAlignment="1">
      <alignment horizontal="center" vertical="center" wrapText="1"/>
    </xf>
    <xf numFmtId="178" fontId="74" fillId="0" borderId="45" xfId="563" applyNumberFormat="1" applyFont="1" applyFill="1" applyBorder="1" applyAlignment="1">
      <alignment horizontal="right" vertical="center"/>
    </xf>
    <xf numFmtId="0" fontId="75" fillId="15" borderId="47" xfId="562" applyNumberFormat="1" applyFont="1" applyFill="1" applyBorder="1" applyAlignment="1">
      <alignment horizontal="center" vertical="center"/>
    </xf>
    <xf numFmtId="10" fontId="76" fillId="0" borderId="48" xfId="563" applyNumberFormat="1" applyFont="1" applyFill="1" applyBorder="1" applyAlignment="1">
      <alignment horizontal="center" vertical="center" wrapText="1"/>
    </xf>
    <xf numFmtId="187" fontId="79" fillId="16" borderId="48" xfId="563" applyNumberFormat="1" applyFont="1" applyFill="1" applyBorder="1" applyAlignment="1">
      <alignment horizontal="centerContinuous" vertical="center"/>
    </xf>
    <xf numFmtId="187" fontId="79" fillId="16" borderId="49" xfId="563" applyNumberFormat="1" applyFont="1" applyFill="1" applyBorder="1" applyAlignment="1">
      <alignment horizontal="centerContinuous" vertical="center"/>
    </xf>
    <xf numFmtId="0" fontId="75" fillId="16" borderId="50" xfId="562" applyNumberFormat="1" applyFont="1" applyFill="1" applyBorder="1" applyAlignment="1">
      <alignment horizontal="center" vertical="center" wrapText="1"/>
    </xf>
    <xf numFmtId="185" fontId="80" fillId="0" borderId="51" xfId="562" applyNumberFormat="1" applyFont="1" applyBorder="1" applyAlignment="1">
      <alignment horizontal="center" vertical="center"/>
    </xf>
    <xf numFmtId="177" fontId="76" fillId="0" borderId="46" xfId="4" applyNumberFormat="1" applyFont="1" applyFill="1" applyBorder="1" applyAlignment="1">
      <alignment horizontal="center" vertical="center" wrapText="1"/>
    </xf>
    <xf numFmtId="177" fontId="76" fillId="0" borderId="48" xfId="4" applyNumberFormat="1" applyFont="1" applyFill="1" applyBorder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54" fillId="0" borderId="0" xfId="568" applyFont="1" applyAlignment="1">
      <alignment horizontal="right"/>
    </xf>
    <xf numFmtId="0" fontId="5" fillId="18" borderId="0" xfId="0" applyFont="1" applyFill="1" applyAlignment="1">
      <alignment horizontal="center" vertical="center"/>
    </xf>
    <xf numFmtId="9" fontId="6" fillId="0" borderId="0" xfId="566" applyFont="1" applyFill="1" applyBorder="1">
      <alignment vertical="center"/>
    </xf>
    <xf numFmtId="0" fontId="65" fillId="19" borderId="0" xfId="0" applyFont="1" applyFill="1" applyAlignment="1">
      <alignment vertical="center" wrapText="1"/>
    </xf>
    <xf numFmtId="41" fontId="6" fillId="19" borderId="0" xfId="5" applyFont="1" applyFill="1" applyBorder="1" applyAlignment="1">
      <alignment vertical="center" wrapText="1"/>
    </xf>
    <xf numFmtId="41" fontId="5" fillId="19" borderId="0" xfId="5" applyFont="1" applyFill="1" applyBorder="1" applyAlignment="1">
      <alignment vertical="center" wrapText="1"/>
    </xf>
    <xf numFmtId="0" fontId="82" fillId="20" borderId="0" xfId="570" applyFont="1" applyFill="1" applyBorder="1" applyAlignment="1">
      <alignment vertical="center" wrapText="1"/>
    </xf>
    <xf numFmtId="0" fontId="45" fillId="20" borderId="0" xfId="570" applyFill="1" applyBorder="1" applyAlignment="1">
      <alignment horizontal="center" vertical="center" wrapText="1"/>
    </xf>
    <xf numFmtId="0" fontId="45" fillId="20" borderId="0" xfId="570" applyFill="1" applyBorder="1" applyAlignment="1">
      <alignment vertical="center" wrapText="1"/>
    </xf>
    <xf numFmtId="0" fontId="6" fillId="23" borderId="0" xfId="0" applyFont="1" applyFill="1">
      <alignment vertical="center"/>
    </xf>
    <xf numFmtId="0" fontId="83" fillId="23" borderId="0" xfId="0" applyFont="1" applyFill="1">
      <alignment vertical="center"/>
    </xf>
    <xf numFmtId="0" fontId="84" fillId="24" borderId="0" xfId="0" applyFont="1" applyFill="1" applyAlignment="1">
      <alignment vertical="center" wrapText="1"/>
    </xf>
    <xf numFmtId="0" fontId="85" fillId="25" borderId="0" xfId="0" applyFont="1" applyFill="1" applyAlignment="1">
      <alignment horizontal="center" vertical="center"/>
    </xf>
    <xf numFmtId="0" fontId="81" fillId="23" borderId="0" xfId="0" applyFont="1" applyFill="1">
      <alignment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566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5" applyFont="1" applyFill="1" applyBorder="1" applyAlignment="1">
      <alignment horizontal="center" vertical="center" wrapText="1"/>
    </xf>
    <xf numFmtId="49" fontId="71" fillId="13" borderId="0" xfId="0" applyNumberFormat="1" applyFont="1" applyFill="1" applyAlignment="1">
      <alignment horizontal="center" vertical="center" wrapText="1"/>
    </xf>
    <xf numFmtId="0" fontId="65" fillId="0" borderId="0" xfId="0" applyFont="1">
      <alignment vertical="center"/>
    </xf>
    <xf numFmtId="0" fontId="81" fillId="0" borderId="0" xfId="0" applyFont="1">
      <alignment vertical="center"/>
    </xf>
    <xf numFmtId="0" fontId="83" fillId="0" borderId="0" xfId="0" applyFont="1">
      <alignment vertical="center"/>
    </xf>
    <xf numFmtId="0" fontId="86" fillId="24" borderId="0" xfId="0" applyFont="1" applyFill="1">
      <alignment vertical="center"/>
    </xf>
    <xf numFmtId="0" fontId="6" fillId="23" borderId="0" xfId="0" applyFont="1" applyFill="1" applyAlignment="1">
      <alignment horizontal="center" vertical="center"/>
    </xf>
    <xf numFmtId="0" fontId="87" fillId="21" borderId="0" xfId="0" applyFont="1" applyFill="1" applyAlignment="1">
      <alignment vertical="center" wrapText="1"/>
    </xf>
    <xf numFmtId="0" fontId="87" fillId="21" borderId="0" xfId="0" applyFont="1" applyFill="1" applyAlignment="1">
      <alignment horizontal="center" vertical="center" wrapText="1"/>
    </xf>
    <xf numFmtId="0" fontId="87" fillId="22" borderId="0" xfId="0" applyFont="1" applyFill="1" applyAlignment="1">
      <alignment vertical="center" wrapText="1"/>
    </xf>
    <xf numFmtId="0" fontId="87" fillId="23" borderId="0" xfId="0" applyFont="1" applyFill="1">
      <alignment vertical="center"/>
    </xf>
    <xf numFmtId="0" fontId="87" fillId="17" borderId="0" xfId="0" applyFont="1" applyFill="1" applyAlignment="1">
      <alignment horizontal="center" vertical="center"/>
    </xf>
    <xf numFmtId="0" fontId="87" fillId="17" borderId="0" xfId="0" applyFont="1" applyFill="1">
      <alignment vertical="center"/>
    </xf>
    <xf numFmtId="0" fontId="87" fillId="0" borderId="0" xfId="0" applyFont="1">
      <alignment vertical="center"/>
    </xf>
    <xf numFmtId="41" fontId="87" fillId="0" borderId="0" xfId="5" applyFont="1" applyFill="1" applyBorder="1">
      <alignment vertical="center"/>
    </xf>
    <xf numFmtId="0" fontId="87" fillId="0" borderId="0" xfId="0" applyFont="1" applyAlignment="1">
      <alignment horizontal="center" vertical="center"/>
    </xf>
    <xf numFmtId="0" fontId="87" fillId="23" borderId="0" xfId="0" applyFont="1" applyFill="1" applyAlignment="1">
      <alignment horizontal="center" vertical="center"/>
    </xf>
    <xf numFmtId="9" fontId="87" fillId="0" borderId="0" xfId="0" applyNumberFormat="1" applyFont="1">
      <alignment vertical="center"/>
    </xf>
    <xf numFmtId="10" fontId="87" fillId="0" borderId="0" xfId="566" applyNumberFormat="1" applyFont="1" applyFill="1" applyBorder="1">
      <alignment vertical="center"/>
    </xf>
    <xf numFmtId="177" fontId="87" fillId="0" borderId="0" xfId="5" applyNumberFormat="1" applyFont="1" applyFill="1" applyBorder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88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93" fillId="0" borderId="0" xfId="562" applyNumberFormat="1" applyFont="1">
      <alignment vertical="center"/>
    </xf>
    <xf numFmtId="0" fontId="94" fillId="0" borderId="0" xfId="562" applyNumberFormat="1" applyFont="1">
      <alignment vertical="center"/>
    </xf>
    <xf numFmtId="0" fontId="95" fillId="0" borderId="0" xfId="562" applyNumberFormat="1" applyFont="1">
      <alignment vertical="center"/>
    </xf>
    <xf numFmtId="0" fontId="74" fillId="0" borderId="0" xfId="562" applyNumberFormat="1" applyFont="1">
      <alignment vertical="center"/>
    </xf>
    <xf numFmtId="0" fontId="58" fillId="23" borderId="0" xfId="562" applyNumberFormat="1" applyFont="1" applyFill="1">
      <alignment vertical="center"/>
    </xf>
    <xf numFmtId="0" fontId="7" fillId="23" borderId="0" xfId="562" applyNumberFormat="1" applyFont="1" applyFill="1">
      <alignment vertical="center"/>
    </xf>
    <xf numFmtId="49" fontId="60" fillId="13" borderId="0" xfId="562" applyNumberFormat="1" applyFont="1" applyFill="1" applyAlignment="1">
      <alignment horizontal="center" vertical="center" wrapText="1"/>
    </xf>
    <xf numFmtId="49" fontId="39" fillId="13" borderId="0" xfId="562" applyNumberFormat="1" applyFont="1" applyFill="1" applyAlignment="1">
      <alignment horizontal="center" vertical="center" wrapText="1"/>
    </xf>
    <xf numFmtId="9" fontId="65" fillId="13" borderId="0" xfId="563" applyFont="1" applyFill="1" applyBorder="1" applyAlignment="1">
      <alignment horizontal="center" vertical="center" wrapText="1"/>
    </xf>
    <xf numFmtId="49" fontId="65" fillId="13" borderId="0" xfId="562" applyNumberFormat="1" applyFont="1" applyFill="1" applyAlignment="1">
      <alignment horizontal="center" vertical="center" wrapText="1"/>
    </xf>
    <xf numFmtId="49" fontId="71" fillId="13" borderId="0" xfId="562" applyNumberFormat="1" applyFont="1" applyFill="1" applyAlignment="1">
      <alignment horizontal="center" vertical="center" wrapText="1"/>
    </xf>
    <xf numFmtId="180" fontId="60" fillId="14" borderId="0" xfId="562" applyNumberFormat="1" applyFont="1" applyFill="1" applyAlignment="1">
      <alignment horizontal="center" vertical="center"/>
    </xf>
    <xf numFmtId="183" fontId="33" fillId="14" borderId="0" xfId="562" applyNumberFormat="1" applyFont="1" applyFill="1" applyAlignment="1">
      <alignment horizontal="center" vertical="center"/>
    </xf>
    <xf numFmtId="9" fontId="72" fillId="14" borderId="0" xfId="563" applyFont="1" applyFill="1" applyBorder="1" applyAlignment="1">
      <alignment horizontal="center" vertical="center"/>
    </xf>
    <xf numFmtId="9" fontId="7" fillId="14" borderId="0" xfId="563" applyFont="1" applyFill="1" applyBorder="1" applyAlignment="1">
      <alignment horizontal="center" vertical="center"/>
    </xf>
    <xf numFmtId="190" fontId="7" fillId="14" borderId="0" xfId="562" applyNumberFormat="1" applyFont="1" applyFill="1" applyAlignment="1">
      <alignment horizontal="center" vertical="center"/>
    </xf>
    <xf numFmtId="0" fontId="7" fillId="14" borderId="0" xfId="562" applyNumberFormat="1" applyFont="1" applyFill="1" applyAlignment="1">
      <alignment horizontal="center" vertical="center"/>
    </xf>
    <xf numFmtId="185" fontId="7" fillId="14" borderId="0" xfId="562" applyNumberFormat="1" applyFont="1" applyFill="1" applyAlignment="1">
      <alignment horizontal="center" vertical="center"/>
    </xf>
    <xf numFmtId="10" fontId="7" fillId="14" borderId="0" xfId="563" applyNumberFormat="1" applyFont="1" applyFill="1" applyBorder="1" applyAlignment="1">
      <alignment horizontal="right" vertical="center"/>
    </xf>
    <xf numFmtId="179" fontId="7" fillId="14" borderId="0" xfId="562" applyNumberFormat="1" applyFont="1" applyFill="1" applyAlignment="1">
      <alignment horizontal="right" vertical="center"/>
    </xf>
    <xf numFmtId="191" fontId="7" fillId="14" borderId="0" xfId="562" applyNumberFormat="1" applyFont="1" applyFill="1" applyAlignment="1">
      <alignment horizontal="right" vertical="center"/>
    </xf>
    <xf numFmtId="192" fontId="7" fillId="14" borderId="0" xfId="562" applyNumberFormat="1" applyFont="1" applyFill="1" applyAlignment="1">
      <alignment horizontal="right" vertical="center"/>
    </xf>
    <xf numFmtId="192" fontId="71" fillId="14" borderId="0" xfId="562" applyNumberFormat="1" applyFont="1" applyFill="1" applyAlignment="1">
      <alignment horizontal="right" vertical="center"/>
    </xf>
    <xf numFmtId="193" fontId="78" fillId="15" borderId="41" xfId="562" applyNumberFormat="1" applyFont="1" applyFill="1" applyBorder="1" applyAlignment="1">
      <alignment horizontal="center" vertical="center"/>
    </xf>
    <xf numFmtId="194" fontId="78" fillId="15" borderId="44" xfId="562" applyNumberFormat="1" applyFont="1" applyFill="1" applyBorder="1" applyAlignment="1">
      <alignment horizontal="center" vertical="center"/>
    </xf>
    <xf numFmtId="185" fontId="97" fillId="14" borderId="0" xfId="562" applyNumberFormat="1" applyFont="1" applyFill="1">
      <alignment vertical="center"/>
    </xf>
    <xf numFmtId="195" fontId="97" fillId="14" borderId="0" xfId="562" applyNumberFormat="1" applyFont="1" applyFill="1" applyAlignment="1">
      <alignment horizontal="left" vertical="center"/>
    </xf>
    <xf numFmtId="10" fontId="97" fillId="14" borderId="0" xfId="563" applyNumberFormat="1" applyFont="1" applyFill="1" applyBorder="1">
      <alignment vertical="center"/>
    </xf>
    <xf numFmtId="179" fontId="97" fillId="14" borderId="0" xfId="4" applyNumberFormat="1" applyFont="1" applyFill="1" applyBorder="1">
      <alignment vertical="center"/>
    </xf>
    <xf numFmtId="181" fontId="97" fillId="14" borderId="0" xfId="4" applyNumberFormat="1" applyFont="1" applyFill="1" applyBorder="1">
      <alignment vertical="center"/>
    </xf>
    <xf numFmtId="177" fontId="98" fillId="14" borderId="0" xfId="4" applyNumberFormat="1" applyFont="1" applyFill="1" applyBorder="1">
      <alignment vertical="center"/>
    </xf>
    <xf numFmtId="185" fontId="97" fillId="0" borderId="0" xfId="562" applyNumberFormat="1" applyFont="1">
      <alignment vertical="center"/>
    </xf>
    <xf numFmtId="195" fontId="97" fillId="0" borderId="0" xfId="562" applyNumberFormat="1" applyFont="1" applyAlignment="1">
      <alignment horizontal="left" vertical="center"/>
    </xf>
    <xf numFmtId="10" fontId="97" fillId="0" borderId="0" xfId="563" applyNumberFormat="1" applyFont="1" applyFill="1" applyBorder="1">
      <alignment vertical="center"/>
    </xf>
    <xf numFmtId="179" fontId="97" fillId="0" borderId="0" xfId="4" applyNumberFormat="1" applyFont="1" applyFill="1" applyBorder="1">
      <alignment vertical="center"/>
    </xf>
    <xf numFmtId="181" fontId="97" fillId="0" borderId="0" xfId="4" applyNumberFormat="1" applyFont="1" applyFill="1" applyBorder="1">
      <alignment vertical="center"/>
    </xf>
    <xf numFmtId="177" fontId="98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  <xf numFmtId="0" fontId="4" fillId="0" borderId="0" xfId="568">
      <alignment vertical="center"/>
    </xf>
    <xf numFmtId="0" fontId="100" fillId="0" borderId="0" xfId="568" applyFont="1">
      <alignment vertical="center"/>
    </xf>
    <xf numFmtId="0" fontId="101" fillId="0" borderId="0" xfId="568" applyFont="1">
      <alignment vertical="center"/>
    </xf>
    <xf numFmtId="0" fontId="96" fillId="26" borderId="0" xfId="568" applyFont="1" applyFill="1">
      <alignment vertical="center"/>
    </xf>
    <xf numFmtId="0" fontId="4" fillId="26" borderId="0" xfId="568" applyFill="1">
      <alignment vertical="center"/>
    </xf>
    <xf numFmtId="0" fontId="4" fillId="5" borderId="0" xfId="568" applyFill="1">
      <alignment vertical="center"/>
    </xf>
    <xf numFmtId="0" fontId="34" fillId="6" borderId="0" xfId="568" applyFont="1" applyFill="1">
      <alignment vertical="center"/>
    </xf>
    <xf numFmtId="9" fontId="8" fillId="6" borderId="0" xfId="569" applyFont="1" applyFill="1" applyAlignment="1">
      <alignment horizontal="center" vertical="center"/>
    </xf>
    <xf numFmtId="0" fontId="4" fillId="6" borderId="0" xfId="568" applyFill="1">
      <alignment vertical="center"/>
    </xf>
    <xf numFmtId="0" fontId="11" fillId="6" borderId="0" xfId="568" applyFont="1" applyFill="1">
      <alignment vertical="center"/>
    </xf>
    <xf numFmtId="0" fontId="1" fillId="0" borderId="0" xfId="571">
      <alignment vertical="center"/>
    </xf>
    <xf numFmtId="41" fontId="7" fillId="14" borderId="0" xfId="1" applyFont="1" applyFill="1" applyBorder="1" applyAlignment="1">
      <alignment horizontal="right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5" fillId="13" borderId="0" xfId="2" applyFont="1" applyFill="1" applyBorder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91" fontId="99" fillId="14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907690A8-1A7F-48BA-8634-7CF259318B5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963AFF51-5EF4-418B-B431-417FFEB272DC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46E1A117-87E4-498D-8DBB-8DBAC8FBC328}"/>
  </cellStyles>
  <dxfs count="6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F-45C9-BB9D-94F83C3F056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904-4FFD-83E4-31CDA3EA999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79-47EF-808F-DA4131F42B5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2A6-4784-A09C-F2CFC34A954D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0C9-4D50-826C-5E548FC323AC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0C9-4D50-826C-5E548FC323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  <c:pt idx="9">
                  <c:v>2.3829560583751874</c:v>
                </c:pt>
                <c:pt idx="10">
                  <c:v>2.3359125744873479</c:v>
                </c:pt>
                <c:pt idx="11">
                  <c:v>2.3475595911918674</c:v>
                </c:pt>
                <c:pt idx="12">
                  <c:v>2.3270396586040523</c:v>
                </c:pt>
                <c:pt idx="13">
                  <c:v>2.295377681137686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0.13698630136986301</c:v>
                </c:pt>
                <c:pt idx="1">
                  <c:v>0.13698630136986301</c:v>
                </c:pt>
                <c:pt idx="2">
                  <c:v>9.5890410958904104E-2</c:v>
                </c:pt>
                <c:pt idx="3">
                  <c:v>0.21917808219178081</c:v>
                </c:pt>
                <c:pt idx="4">
                  <c:v>0.13698630136986301</c:v>
                </c:pt>
                <c:pt idx="5">
                  <c:v>0.27397260273972601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0.16666666666666666</c:v>
                </c:pt>
                <c:pt idx="3">
                  <c:v>0.44444444444444442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0.33333333333333331</c:v>
                </c:pt>
                <c:pt idx="3">
                  <c:v>0.1111111111111111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0.1111111111111111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0.16666666666666666</c:v>
                </c:pt>
                <c:pt idx="3">
                  <c:v>0.33333333333333331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0.5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46 </c:v>
                </c:pt>
                <c:pt idx="3">
                  <c:v> 13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194981</xdr:colOff>
      <xdr:row>8</xdr:row>
      <xdr:rowOff>676839</xdr:rowOff>
    </xdr:from>
    <xdr:to>
      <xdr:col>7</xdr:col>
      <xdr:colOff>105337</xdr:colOff>
      <xdr:row>9</xdr:row>
      <xdr:rowOff>284634</xdr:rowOff>
    </xdr:to>
    <xdr:sp macro="" textlink="$K$24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722157" y="286198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526678</xdr:colOff>
      <xdr:row>10</xdr:row>
      <xdr:rowOff>33617</xdr:rowOff>
    </xdr:from>
    <xdr:to>
      <xdr:col>6</xdr:col>
      <xdr:colOff>683560</xdr:colOff>
      <xdr:row>10</xdr:row>
      <xdr:rowOff>134470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>
          <a:off x="5053854" y="3384176"/>
          <a:ext cx="156882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0691B4C-8DC9-4531-90CC-376C15766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2B0228E-6D35-4E55-82ED-1D580EBB4D3E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2DECE63-EB8F-4D2F-B6ED-4FF6DDDFE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110</v>
      </c>
      <c r="C2" s="53"/>
      <c r="D2" s="53"/>
      <c r="E2" s="53"/>
      <c r="F2" s="53"/>
      <c r="G2" s="53"/>
      <c r="H2" s="53"/>
      <c r="I2" s="53"/>
      <c r="J2" s="53"/>
      <c r="K2" s="242" t="s">
        <v>395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112</v>
      </c>
      <c r="C4" s="356" t="s">
        <v>38</v>
      </c>
      <c r="D4" s="356"/>
      <c r="E4" s="58" t="s">
        <v>111</v>
      </c>
      <c r="F4" s="58" t="s">
        <v>64</v>
      </c>
      <c r="G4" s="223" t="s">
        <v>114</v>
      </c>
      <c r="H4" s="35"/>
      <c r="I4" s="35"/>
      <c r="J4" s="91" t="s">
        <v>35</v>
      </c>
      <c r="K4" s="91" t="s">
        <v>36</v>
      </c>
    </row>
    <row r="5" spans="1:28" ht="48.75" customHeight="1">
      <c r="B5" s="60" t="s">
        <v>396</v>
      </c>
      <c r="C5" s="357" t="s">
        <v>168</v>
      </c>
      <c r="D5" s="357"/>
      <c r="E5" s="59">
        <v>6</v>
      </c>
      <c r="F5" s="60">
        <v>43</v>
      </c>
      <c r="G5" s="222" t="s">
        <v>69</v>
      </c>
      <c r="H5" s="35"/>
      <c r="I5" s="35"/>
      <c r="J5" s="90" t="s">
        <v>50</v>
      </c>
      <c r="K5" s="89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39"/>
    </row>
    <row r="7" spans="1:28" ht="16.5" customHeight="1">
      <c r="B7" s="48" t="s">
        <v>126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55"/>
      <c r="P9" s="355"/>
    </row>
    <row r="10" spans="1:28" ht="23.25" customHeight="1" thickBot="1">
      <c r="G10" s="6"/>
      <c r="H10" s="185" t="s">
        <v>91</v>
      </c>
      <c r="I10" s="186" t="s">
        <v>92</v>
      </c>
      <c r="J10" s="187" t="str">
        <f>C5</f>
        <v>신흥교통</v>
      </c>
      <c r="K10" s="188" t="s">
        <v>93</v>
      </c>
      <c r="X10" s="339"/>
      <c r="Z10" s="36"/>
      <c r="AA10" s="36"/>
      <c r="AB10" s="36"/>
    </row>
    <row r="11" spans="1:28" ht="23.25" customHeight="1" thickTop="1">
      <c r="G11" s="6"/>
      <c r="H11" s="312" t="s">
        <v>346</v>
      </c>
      <c r="I11" s="224">
        <v>2.0099999999999998</v>
      </c>
      <c r="J11" s="225">
        <v>1.9709564947031954</v>
      </c>
      <c r="K11" s="226"/>
      <c r="M11" s="2"/>
      <c r="Y11" s="340"/>
      <c r="Z11" s="341"/>
      <c r="AA11" s="241"/>
      <c r="AB11" s="36"/>
    </row>
    <row r="12" spans="1:28" ht="23.25" customHeight="1">
      <c r="G12" s="6"/>
      <c r="H12" s="313" t="s">
        <v>347</v>
      </c>
      <c r="I12" s="224">
        <v>2.3662575846193561</v>
      </c>
      <c r="J12" s="225">
        <v>2.3403345213712372</v>
      </c>
      <c r="K12" s="227">
        <v>0.18741054288144809</v>
      </c>
      <c r="M12" s="241"/>
      <c r="Y12" s="340"/>
      <c r="Z12" s="341"/>
      <c r="AA12" s="241"/>
      <c r="AB12" s="36"/>
    </row>
    <row r="13" spans="1:28" ht="23.25" customHeight="1">
      <c r="G13" s="6"/>
      <c r="H13" s="313" t="s">
        <v>336</v>
      </c>
      <c r="I13" s="224">
        <v>2.37</v>
      </c>
      <c r="J13" s="225">
        <v>2.4003290301484261</v>
      </c>
      <c r="K13" s="228">
        <v>2.5635014238065912E-2</v>
      </c>
      <c r="M13" s="241"/>
      <c r="Y13" s="340"/>
      <c r="Z13" s="341"/>
      <c r="AA13" s="241"/>
      <c r="AB13" s="36"/>
    </row>
    <row r="14" spans="1:28" ht="23.25" customHeight="1">
      <c r="G14" s="6"/>
      <c r="H14" s="313" t="s">
        <v>337</v>
      </c>
      <c r="I14" s="224">
        <v>2.33</v>
      </c>
      <c r="J14" s="225">
        <v>2.4114147134200561</v>
      </c>
      <c r="K14" s="228">
        <v>4.6184015326200534E-3</v>
      </c>
      <c r="M14" s="241"/>
      <c r="Y14" s="340"/>
      <c r="Z14" s="341"/>
      <c r="AA14" s="241"/>
      <c r="AB14" s="36"/>
    </row>
    <row r="15" spans="1:28" ht="23.25" customHeight="1">
      <c r="G15" s="6"/>
      <c r="H15" s="313" t="s">
        <v>338</v>
      </c>
      <c r="I15" s="224">
        <v>2.2850259626150282</v>
      </c>
      <c r="J15" s="225">
        <v>2.3762011212583198</v>
      </c>
      <c r="K15" s="228">
        <v>-1.460287687794426E-2</v>
      </c>
      <c r="M15" s="241"/>
      <c r="Y15" s="340"/>
      <c r="Z15" s="341"/>
      <c r="AA15" s="241"/>
      <c r="AB15" s="36"/>
    </row>
    <row r="16" spans="1:28" ht="23.25" customHeight="1">
      <c r="G16" s="6"/>
      <c r="H16" s="313" t="s">
        <v>339</v>
      </c>
      <c r="I16" s="224">
        <v>2.0664933427553414</v>
      </c>
      <c r="J16" s="225">
        <v>2.3101426486420067</v>
      </c>
      <c r="K16" s="228">
        <v>-2.780003427543698E-2</v>
      </c>
      <c r="M16" s="241"/>
      <c r="Y16" s="340"/>
      <c r="Z16" s="341"/>
      <c r="AA16" s="241"/>
      <c r="AB16" s="36"/>
    </row>
    <row r="17" spans="2:28" ht="23.25" customHeight="1">
      <c r="G17" s="6"/>
      <c r="H17" s="313" t="s">
        <v>340</v>
      </c>
      <c r="I17" s="224">
        <v>2.13</v>
      </c>
      <c r="J17" s="225">
        <v>2.2244606859986944</v>
      </c>
      <c r="K17" s="228">
        <v>-3.7089468346761856E-2</v>
      </c>
      <c r="M17" s="241"/>
      <c r="Y17" s="340"/>
      <c r="Z17" s="341"/>
      <c r="AA17" s="241"/>
      <c r="AB17" s="36"/>
    </row>
    <row r="18" spans="2:28" ht="23.25" customHeight="1">
      <c r="G18" s="6"/>
      <c r="H18" s="313" t="s">
        <v>341</v>
      </c>
      <c r="I18" s="224">
        <v>2.08</v>
      </c>
      <c r="J18" s="225">
        <v>2.2155067827754045</v>
      </c>
      <c r="K18" s="228">
        <v>-4.0252018296605963E-3</v>
      </c>
      <c r="M18" s="241"/>
      <c r="Y18" s="340"/>
      <c r="Z18" s="341"/>
      <c r="AA18" s="241"/>
      <c r="AB18" s="36"/>
    </row>
    <row r="19" spans="2:28" ht="23.25" customHeight="1">
      <c r="G19" s="6"/>
      <c r="H19" s="313" t="s">
        <v>342</v>
      </c>
      <c r="I19" s="224">
        <v>2.13</v>
      </c>
      <c r="J19" s="225">
        <v>2.2635578763197111</v>
      </c>
      <c r="K19" s="228">
        <v>2.1688533710608748E-2</v>
      </c>
      <c r="M19" s="241"/>
      <c r="Y19" s="340"/>
      <c r="Z19" s="341"/>
      <c r="AA19" s="241"/>
      <c r="AB19" s="36"/>
    </row>
    <row r="20" spans="2:28" ht="23.25" customHeight="1">
      <c r="G20" s="6"/>
      <c r="H20" s="313" t="s">
        <v>343</v>
      </c>
      <c r="I20" s="224">
        <v>2.25</v>
      </c>
      <c r="J20" s="225">
        <v>2.3829560583751874</v>
      </c>
      <c r="K20" s="228">
        <v>5.2748013781562353E-2</v>
      </c>
      <c r="M20" s="241"/>
      <c r="Y20" s="340"/>
      <c r="Z20" s="341"/>
      <c r="AA20" s="241"/>
      <c r="AB20" s="36"/>
    </row>
    <row r="21" spans="2:28" ht="23.25" customHeight="1">
      <c r="G21" s="6"/>
      <c r="H21" s="313" t="s">
        <v>344</v>
      </c>
      <c r="I21" s="224">
        <v>2.17</v>
      </c>
      <c r="J21" s="225">
        <v>2.3359125744873479</v>
      </c>
      <c r="K21" s="228">
        <v>-1.9741649755772639E-2</v>
      </c>
      <c r="M21" s="241"/>
      <c r="Y21" s="340"/>
      <c r="Z21" s="341"/>
      <c r="AA21" s="241"/>
      <c r="AB21" s="36"/>
    </row>
    <row r="22" spans="2:28" ht="23.25" customHeight="1">
      <c r="G22" s="6"/>
      <c r="H22" s="313" t="s">
        <v>345</v>
      </c>
      <c r="I22" s="224">
        <v>2.25</v>
      </c>
      <c r="J22" s="225">
        <v>2.3475595911918674</v>
      </c>
      <c r="K22" s="228">
        <v>4.9860670436587817E-3</v>
      </c>
      <c r="M22" s="241"/>
      <c r="Y22" s="340"/>
      <c r="Z22" s="341"/>
      <c r="AA22" s="241"/>
      <c r="AB22" s="36"/>
    </row>
    <row r="23" spans="2:28" ht="23.25" customHeight="1">
      <c r="G23" s="6"/>
      <c r="H23" s="313" t="s">
        <v>348</v>
      </c>
      <c r="I23" s="224">
        <v>2.27</v>
      </c>
      <c r="J23" s="225">
        <v>2.3270396586040523</v>
      </c>
      <c r="K23" s="228">
        <v>-8.7409634519212132E-3</v>
      </c>
      <c r="M23" s="241"/>
      <c r="Y23" s="340"/>
      <c r="Z23" s="341"/>
      <c r="AA23" s="241"/>
      <c r="AB23" s="36"/>
    </row>
    <row r="24" spans="2:28" ht="23.25" customHeight="1">
      <c r="G24" s="6"/>
      <c r="H24" s="313" t="s">
        <v>496</v>
      </c>
      <c r="I24" s="224">
        <v>2.2599999999999998</v>
      </c>
      <c r="J24" s="225">
        <v>2.295377681137686</v>
      </c>
      <c r="K24" s="228">
        <v>-1.3606118550364421E-2</v>
      </c>
      <c r="M24" s="241"/>
      <c r="Y24" s="340"/>
      <c r="Z24" s="341"/>
      <c r="AA24" s="241"/>
      <c r="AB24" s="36"/>
    </row>
    <row r="25" spans="2:28" ht="23.25" customHeight="1">
      <c r="G25" s="6"/>
      <c r="H25" s="229" t="s">
        <v>257</v>
      </c>
      <c r="I25" s="230">
        <v>0.12437810945273631</v>
      </c>
      <c r="J25" s="231">
        <v>0.16460088657783634</v>
      </c>
      <c r="K25" s="232">
        <v>4.0222777125100029E-2</v>
      </c>
      <c r="M25" s="241"/>
      <c r="Y25" s="340"/>
      <c r="Z25" s="341"/>
      <c r="AA25" s="241"/>
      <c r="AB25" s="36"/>
    </row>
    <row r="26" spans="2:28" ht="23.25" customHeight="1">
      <c r="H26" s="233" t="s">
        <v>258</v>
      </c>
      <c r="I26" s="234"/>
      <c r="J26" s="235" t="s">
        <v>497</v>
      </c>
      <c r="K26" s="236"/>
      <c r="M26" s="241"/>
      <c r="X26" s="2"/>
      <c r="Y26" s="2"/>
      <c r="AB26" s="36"/>
    </row>
    <row r="27" spans="2:28" ht="9" customHeight="1">
      <c r="M27" s="241"/>
      <c r="X27" s="2"/>
      <c r="Y27" s="2"/>
      <c r="AB27" s="241"/>
    </row>
    <row r="28" spans="2:28" ht="16.5" customHeight="1">
      <c r="B28" s="48" t="s">
        <v>127</v>
      </c>
      <c r="C28" s="48"/>
      <c r="D28" s="47"/>
      <c r="E28" s="47"/>
      <c r="F28" s="47"/>
      <c r="G28" s="47"/>
      <c r="H28" s="47"/>
      <c r="I28" s="47"/>
      <c r="J28" s="47"/>
      <c r="K28" s="47"/>
      <c r="M28" s="241"/>
      <c r="X28" s="2"/>
      <c r="Y28" s="2"/>
      <c r="AB28" s="241"/>
    </row>
    <row r="29" spans="2:28" ht="27.75" customHeight="1">
      <c r="B29" s="52" t="s">
        <v>62</v>
      </c>
      <c r="C29" s="52" t="s">
        <v>100</v>
      </c>
      <c r="D29" s="52" t="s">
        <v>102</v>
      </c>
      <c r="E29" s="52" t="s">
        <v>103</v>
      </c>
      <c r="F29" s="52" t="s">
        <v>104</v>
      </c>
      <c r="G29" s="52" t="s">
        <v>105</v>
      </c>
      <c r="H29" s="52" t="s">
        <v>6</v>
      </c>
      <c r="I29" s="52" t="s">
        <v>7</v>
      </c>
      <c r="J29" s="52" t="s">
        <v>106</v>
      </c>
      <c r="K29" s="52" t="s">
        <v>72</v>
      </c>
      <c r="M29" s="241"/>
      <c r="X29" s="2"/>
      <c r="Y29" s="2"/>
      <c r="AB29" s="241"/>
    </row>
    <row r="30" spans="2:28" ht="23.25" customHeight="1">
      <c r="B30" s="71" t="s">
        <v>241</v>
      </c>
      <c r="C30" s="72">
        <v>2</v>
      </c>
      <c r="D30" s="73">
        <v>2.6148409044637833E-2</v>
      </c>
      <c r="E30" s="73">
        <v>0.37224024535669703</v>
      </c>
      <c r="F30" s="73">
        <v>0.19216790407386439</v>
      </c>
      <c r="G30" s="74">
        <v>12.827326666230176</v>
      </c>
      <c r="H30" s="75">
        <v>0.59498738809134477</v>
      </c>
      <c r="I30" s="75">
        <v>18.345349689733201</v>
      </c>
      <c r="J30" s="76">
        <v>2.2594863224926089</v>
      </c>
      <c r="K30" s="77" t="s">
        <v>69</v>
      </c>
      <c r="M30" s="241"/>
      <c r="N30" s="342" t="s">
        <v>116</v>
      </c>
      <c r="Y30" s="2"/>
    </row>
    <row r="31" spans="2:28" ht="22.5" customHeight="1">
      <c r="B31" s="216" t="s">
        <v>116</v>
      </c>
      <c r="C31" s="64">
        <v>2</v>
      </c>
      <c r="D31" s="65">
        <v>2.5095432016135594E-2</v>
      </c>
      <c r="E31" s="65">
        <v>0.41685188996953643</v>
      </c>
      <c r="F31" s="65">
        <v>0.1614815746706762</v>
      </c>
      <c r="G31" s="66">
        <v>18.652121212121212</v>
      </c>
      <c r="H31" s="67">
        <v>0.70634382354239</v>
      </c>
      <c r="I31" s="67">
        <v>23.008915340302263</v>
      </c>
      <c r="J31" s="68">
        <v>2.295377681137686</v>
      </c>
      <c r="K31" s="69" t="s">
        <v>69</v>
      </c>
      <c r="M31" s="241"/>
      <c r="N31" s="36" t="s">
        <v>69</v>
      </c>
      <c r="O31" s="36">
        <v>69</v>
      </c>
      <c r="Y31" s="2"/>
    </row>
    <row r="32" spans="2:28" ht="22.5" customHeight="1">
      <c r="B32" s="49" t="s">
        <v>331</v>
      </c>
      <c r="C32" s="49"/>
      <c r="D32" s="62">
        <v>-4.0269257938588376E-2</v>
      </c>
      <c r="E32" s="62">
        <v>0.11984637655203167</v>
      </c>
      <c r="F32" s="62">
        <v>-0.15968498772507378</v>
      </c>
      <c r="G32" s="62">
        <v>0.45409263344213913</v>
      </c>
      <c r="H32" s="62">
        <v>0.18715764011110325</v>
      </c>
      <c r="I32" s="62">
        <v>0.25420968961845314</v>
      </c>
      <c r="J32" s="62">
        <v>1.5884742601797397E-2</v>
      </c>
      <c r="K32" s="63" t="s">
        <v>497</v>
      </c>
      <c r="M32" s="2" t="s">
        <v>71</v>
      </c>
      <c r="N32" s="343">
        <v>0.13698630136986301</v>
      </c>
      <c r="O32" s="36">
        <v>10</v>
      </c>
      <c r="X32" s="2"/>
      <c r="Y32" s="2"/>
    </row>
    <row r="33" spans="2:28" ht="22.5" customHeight="1">
      <c r="M33" s="2" t="s">
        <v>66</v>
      </c>
      <c r="N33" s="343">
        <v>0.13698630136986301</v>
      </c>
      <c r="O33" s="36">
        <v>10</v>
      </c>
      <c r="X33" s="2"/>
      <c r="Y33" s="2"/>
    </row>
    <row r="34" spans="2:28" ht="17.25" customHeight="1">
      <c r="B34" s="48" t="s">
        <v>128</v>
      </c>
      <c r="C34" s="48"/>
      <c r="D34" s="47"/>
      <c r="E34" s="47"/>
      <c r="F34" s="47"/>
      <c r="G34" s="47"/>
      <c r="H34" s="47"/>
      <c r="I34" s="47"/>
      <c r="J34" s="47"/>
      <c r="K34" s="47"/>
      <c r="M34" s="2" t="s">
        <v>68</v>
      </c>
      <c r="N34" s="343">
        <v>9.5890410958904104E-2</v>
      </c>
      <c r="O34" s="36">
        <v>7</v>
      </c>
      <c r="X34" s="2"/>
      <c r="Y34" s="2"/>
    </row>
    <row r="35" spans="2:28" ht="22.5" customHeight="1">
      <c r="B35" s="56"/>
      <c r="C35" s="56"/>
      <c r="M35" s="2" t="s">
        <v>69</v>
      </c>
      <c r="N35" s="343">
        <v>0.21917808219178081</v>
      </c>
      <c r="O35" s="36">
        <v>15</v>
      </c>
      <c r="X35" s="2"/>
      <c r="Y35" s="2"/>
    </row>
    <row r="36" spans="2:28" ht="22.5" customHeight="1" thickBot="1">
      <c r="H36" s="189" t="s">
        <v>91</v>
      </c>
      <c r="I36" s="190" t="s">
        <v>92</v>
      </c>
      <c r="J36" s="191" t="str">
        <f>J10</f>
        <v>신흥교통</v>
      </c>
      <c r="K36" s="192" t="s">
        <v>115</v>
      </c>
      <c r="M36" s="2" t="s">
        <v>67</v>
      </c>
      <c r="N36" s="343">
        <v>0.13698630136986301</v>
      </c>
      <c r="O36" s="36">
        <v>10</v>
      </c>
      <c r="X36" s="2"/>
      <c r="Y36" s="2"/>
    </row>
    <row r="37" spans="2:28" ht="22.5" customHeight="1" thickTop="1">
      <c r="H37" s="197" t="s">
        <v>109</v>
      </c>
      <c r="I37" s="198" t="s">
        <v>69</v>
      </c>
      <c r="J37" s="199" t="s">
        <v>69</v>
      </c>
      <c r="K37" s="200"/>
      <c r="M37" s="2" t="s">
        <v>70</v>
      </c>
      <c r="N37" s="343">
        <v>0.27397260273972601</v>
      </c>
      <c r="O37" s="36">
        <v>17</v>
      </c>
      <c r="X37" s="2"/>
      <c r="Z37" s="36"/>
      <c r="AA37" s="36"/>
      <c r="AB37" s="36"/>
    </row>
    <row r="38" spans="2:28" ht="21" customHeight="1">
      <c r="H38" s="193" t="s">
        <v>94</v>
      </c>
      <c r="I38" s="194">
        <v>0.11328494793310193</v>
      </c>
      <c r="J38" s="195" t="s">
        <v>498</v>
      </c>
      <c r="K38" s="196">
        <v>2.370135343676108E-2</v>
      </c>
      <c r="M38" s="2"/>
      <c r="X38" s="2"/>
      <c r="Z38" s="36"/>
      <c r="AA38" s="36"/>
      <c r="AB38" s="36"/>
    </row>
    <row r="39" spans="2:28" ht="21" customHeight="1">
      <c r="H39" s="177" t="s">
        <v>95</v>
      </c>
      <c r="I39" s="169">
        <v>0.11076049226885452</v>
      </c>
      <c r="J39" s="178" t="s">
        <v>498</v>
      </c>
      <c r="K39" s="179">
        <v>2.6225809101008482E-2</v>
      </c>
      <c r="L39" s="4"/>
      <c r="M39" s="2"/>
      <c r="X39" s="2"/>
      <c r="Z39" s="36"/>
      <c r="AA39" s="36"/>
      <c r="AB39" s="36"/>
    </row>
    <row r="40" spans="2:28" ht="21" customHeight="1">
      <c r="H40" s="176" t="s">
        <v>96</v>
      </c>
      <c r="I40" s="169">
        <v>0.16503628905017356</v>
      </c>
      <c r="J40" s="178" t="s">
        <v>499</v>
      </c>
      <c r="K40" s="179">
        <v>-6.9145878091269458E-2</v>
      </c>
      <c r="L40" s="4"/>
      <c r="M40" s="2"/>
      <c r="X40" s="2"/>
      <c r="Z40" s="36"/>
      <c r="AA40" s="36"/>
      <c r="AB40" s="36"/>
    </row>
    <row r="41" spans="2:28" ht="21" customHeight="1">
      <c r="H41" s="176" t="s">
        <v>99</v>
      </c>
      <c r="I41" s="169">
        <v>0.22278321236983276</v>
      </c>
      <c r="J41" s="178" t="s">
        <v>500</v>
      </c>
      <c r="K41" s="179">
        <v>-3.6051301780519462E-3</v>
      </c>
      <c r="L41" s="4"/>
      <c r="M41" s="2"/>
      <c r="X41" s="2"/>
      <c r="Z41" s="36"/>
      <c r="AA41" s="36"/>
      <c r="AB41" s="36"/>
    </row>
    <row r="42" spans="2:28" ht="21" customHeight="1">
      <c r="H42" s="180" t="s">
        <v>97</v>
      </c>
      <c r="I42" s="169">
        <v>0.21931208583149259</v>
      </c>
      <c r="J42" s="178" t="s">
        <v>498</v>
      </c>
      <c r="K42" s="179">
        <v>-8.2325784461629581E-2</v>
      </c>
      <c r="L42" s="4"/>
      <c r="M42" s="2"/>
      <c r="X42" s="2"/>
      <c r="Z42" s="36"/>
      <c r="AA42" s="36"/>
      <c r="AB42" s="36"/>
    </row>
    <row r="43" spans="2:28" ht="21" customHeight="1">
      <c r="H43" s="181" t="s">
        <v>98</v>
      </c>
      <c r="I43" s="182">
        <v>0.16882297254654466</v>
      </c>
      <c r="J43" s="183" t="s">
        <v>501</v>
      </c>
      <c r="K43" s="184">
        <v>0.10514963019318135</v>
      </c>
      <c r="L43" s="4"/>
      <c r="M43" s="2"/>
      <c r="X43" s="2"/>
      <c r="Z43" s="36"/>
      <c r="AA43" s="36"/>
      <c r="AB43" s="36"/>
    </row>
    <row r="44" spans="2:28" ht="22.5" customHeight="1">
      <c r="L44" s="4"/>
      <c r="M44" s="2"/>
      <c r="X44" s="2"/>
      <c r="Z44" s="36"/>
      <c r="AA44" s="36"/>
      <c r="AB44" s="36"/>
    </row>
    <row r="45" spans="2:28" ht="18" customHeight="1">
      <c r="B45" s="48" t="s">
        <v>129</v>
      </c>
      <c r="C45" s="48"/>
      <c r="D45" s="47"/>
      <c r="E45" s="47"/>
      <c r="F45" s="47"/>
      <c r="G45" s="47"/>
      <c r="H45" s="47"/>
      <c r="I45" s="47"/>
      <c r="J45" s="47"/>
      <c r="K45" s="47"/>
      <c r="L45" s="4"/>
      <c r="M45" s="2"/>
      <c r="X45" s="2"/>
      <c r="Z45" s="36"/>
      <c r="AA45" s="36"/>
      <c r="AB45" s="36"/>
    </row>
    <row r="46" spans="2:28" ht="30.75" customHeight="1">
      <c r="B46" s="52" t="s">
        <v>62</v>
      </c>
      <c r="C46" s="52" t="s">
        <v>101</v>
      </c>
      <c r="D46" s="52" t="s">
        <v>102</v>
      </c>
      <c r="E46" s="52" t="s">
        <v>103</v>
      </c>
      <c r="F46" s="52" t="s">
        <v>104</v>
      </c>
      <c r="G46" s="52" t="s">
        <v>105</v>
      </c>
      <c r="H46" s="52" t="s">
        <v>6</v>
      </c>
      <c r="I46" s="52" t="s">
        <v>7</v>
      </c>
      <c r="J46" s="52" t="s">
        <v>106</v>
      </c>
      <c r="K46" s="52" t="s">
        <v>72</v>
      </c>
      <c r="L46" s="4"/>
      <c r="M46" s="2"/>
      <c r="N46" s="36" t="s">
        <v>122</v>
      </c>
      <c r="X46" s="2"/>
      <c r="Z46" s="36"/>
      <c r="AA46" s="36"/>
      <c r="AB46" s="36"/>
    </row>
    <row r="47" spans="2:28" ht="22.5" customHeight="1">
      <c r="B47" s="314" t="s">
        <v>116</v>
      </c>
      <c r="C47" s="315">
        <v>2401</v>
      </c>
      <c r="D47" s="316">
        <v>3.4218541623707036E-2</v>
      </c>
      <c r="E47" s="316">
        <v>0.48263023565352881</v>
      </c>
      <c r="F47" s="316">
        <v>0.17658649573730359</v>
      </c>
      <c r="G47" s="317">
        <v>19.848891304347827</v>
      </c>
      <c r="H47" s="318">
        <v>2.6893624829701213</v>
      </c>
      <c r="I47" s="318">
        <v>49.605180046621157</v>
      </c>
      <c r="J47" s="319">
        <v>2.0055525693908631</v>
      </c>
      <c r="K47" s="78" t="s">
        <v>76</v>
      </c>
      <c r="L47" s="4"/>
      <c r="M47" s="2"/>
      <c r="N47" s="36">
        <v>1</v>
      </c>
      <c r="X47" s="2"/>
      <c r="Z47" s="36"/>
      <c r="AA47" s="36"/>
      <c r="AB47" s="36"/>
    </row>
    <row r="48" spans="2:28" ht="22.5" customHeight="1">
      <c r="B48" s="320" t="s">
        <v>116</v>
      </c>
      <c r="C48" s="321">
        <v>2402</v>
      </c>
      <c r="D48" s="322">
        <v>5.1427882803626174E-2</v>
      </c>
      <c r="E48" s="322">
        <v>0.40032621188154827</v>
      </c>
      <c r="F48" s="322">
        <v>0.16237120308213529</v>
      </c>
      <c r="G48" s="323">
        <v>14.997423728813558</v>
      </c>
      <c r="H48" s="324">
        <v>0.35508916631328086</v>
      </c>
      <c r="I48" s="324">
        <v>16.469010079189442</v>
      </c>
      <c r="J48" s="325">
        <v>2.2951122895953202</v>
      </c>
      <c r="K48" s="69" t="s">
        <v>162</v>
      </c>
      <c r="M48" s="2"/>
      <c r="N48" s="36">
        <v>5</v>
      </c>
      <c r="X48" s="2"/>
      <c r="Z48" s="36"/>
      <c r="AA48" s="36"/>
      <c r="AB48" s="36"/>
    </row>
    <row r="49" spans="2:30" ht="22.5" customHeight="1">
      <c r="B49" s="320" t="s">
        <v>116</v>
      </c>
      <c r="C49" s="321">
        <v>2403</v>
      </c>
      <c r="D49" s="322">
        <v>2.3928707414460161E-2</v>
      </c>
      <c r="E49" s="322">
        <v>0.37822591682051238</v>
      </c>
      <c r="F49" s="322">
        <v>0.16318636088218946</v>
      </c>
      <c r="G49" s="323">
        <v>14.021233333333338</v>
      </c>
      <c r="H49" s="324">
        <v>8.8676228743199512E-2</v>
      </c>
      <c r="I49" s="324">
        <v>13.347844300354872</v>
      </c>
      <c r="J49" s="325">
        <v>2.3990477069075795</v>
      </c>
      <c r="K49" s="69" t="s">
        <v>68</v>
      </c>
      <c r="M49" s="2"/>
      <c r="N49" s="36">
        <v>4</v>
      </c>
      <c r="X49" s="2"/>
      <c r="Z49" s="36"/>
      <c r="AA49" s="36"/>
      <c r="AB49" s="36"/>
    </row>
    <row r="50" spans="2:30" ht="22.5" customHeight="1">
      <c r="B50" s="320" t="s">
        <v>116</v>
      </c>
      <c r="C50" s="321">
        <v>2404</v>
      </c>
      <c r="D50" s="322">
        <v>2.081034083429362E-2</v>
      </c>
      <c r="E50" s="322">
        <v>0.35862086103741492</v>
      </c>
      <c r="F50" s="322">
        <v>0.16653314777560313</v>
      </c>
      <c r="G50" s="323">
        <v>13.830877192982458</v>
      </c>
      <c r="H50" s="324">
        <v>8.5188746723912787E-2</v>
      </c>
      <c r="I50" s="324">
        <v>11.613342332050353</v>
      </c>
      <c r="J50" s="325">
        <v>2.4114147134200561</v>
      </c>
      <c r="K50" s="69" t="s">
        <v>68</v>
      </c>
      <c r="M50" s="2"/>
      <c r="N50" s="36">
        <v>4</v>
      </c>
      <c r="X50" s="2"/>
      <c r="Z50" s="36"/>
      <c r="AA50" s="36"/>
      <c r="AB50" s="36"/>
    </row>
    <row r="51" spans="2:30" ht="22.5" customHeight="1">
      <c r="B51" s="320" t="s">
        <v>116</v>
      </c>
      <c r="C51" s="321">
        <v>2405</v>
      </c>
      <c r="D51" s="322">
        <v>2.0747224924243555E-2</v>
      </c>
      <c r="E51" s="322">
        <v>0.35333382817295522</v>
      </c>
      <c r="F51" s="322">
        <v>0.16062701865601295</v>
      </c>
      <c r="G51" s="323">
        <v>14.647875000000001</v>
      </c>
      <c r="H51" s="324">
        <v>9.7666874374595411E-2</v>
      </c>
      <c r="I51" s="324">
        <v>13.678534801428928</v>
      </c>
      <c r="J51" s="325">
        <v>2.3783699057451466</v>
      </c>
      <c r="K51" s="69" t="s">
        <v>66</v>
      </c>
      <c r="M51" s="2"/>
      <c r="N51" s="36">
        <v>5</v>
      </c>
      <c r="X51" s="2"/>
      <c r="Z51" s="36"/>
      <c r="AA51" s="36"/>
      <c r="AB51" s="36"/>
    </row>
    <row r="52" spans="2:30" ht="22.5" customHeight="1">
      <c r="B52" s="320" t="s">
        <v>116</v>
      </c>
      <c r="C52" s="321">
        <v>2406</v>
      </c>
      <c r="D52" s="322">
        <v>2.3208795035186424E-2</v>
      </c>
      <c r="E52" s="322">
        <v>0.35118616653771806</v>
      </c>
      <c r="F52" s="322">
        <v>0.14879008568764621</v>
      </c>
      <c r="G52" s="323">
        <v>16.079522727272725</v>
      </c>
      <c r="H52" s="324">
        <v>9.6344931610806941E-2</v>
      </c>
      <c r="I52" s="324">
        <v>13.417078954322376</v>
      </c>
      <c r="J52" s="325">
        <v>2.3109104578554476</v>
      </c>
      <c r="K52" s="69" t="s">
        <v>163</v>
      </c>
      <c r="M52" s="2"/>
      <c r="N52" s="36">
        <v>2</v>
      </c>
      <c r="X52" s="2"/>
      <c r="Z52" s="36"/>
      <c r="AA52" s="36"/>
      <c r="AB52" s="36"/>
    </row>
    <row r="53" spans="2:30" ht="22.5" customHeight="1">
      <c r="B53" s="320" t="s">
        <v>116</v>
      </c>
      <c r="C53" s="321">
        <v>2407</v>
      </c>
      <c r="D53" s="322">
        <v>2.3891749599886637E-2</v>
      </c>
      <c r="E53" s="322">
        <v>0.35792519802328615</v>
      </c>
      <c r="F53" s="322">
        <v>0.14623518263350141</v>
      </c>
      <c r="G53" s="323">
        <v>17.262062499999999</v>
      </c>
      <c r="H53" s="324">
        <v>0.65597588469062873</v>
      </c>
      <c r="I53" s="324">
        <v>13.938751417136931</v>
      </c>
      <c r="J53" s="325">
        <v>2.2258768388437367</v>
      </c>
      <c r="K53" s="69" t="s">
        <v>69</v>
      </c>
      <c r="M53" s="2"/>
      <c r="N53" s="36">
        <v>3</v>
      </c>
      <c r="X53" s="2"/>
      <c r="Z53" s="36"/>
      <c r="AA53" s="36"/>
      <c r="AB53" s="36"/>
    </row>
    <row r="54" spans="2:30" ht="22.5" customHeight="1">
      <c r="B54" s="320" t="s">
        <v>116</v>
      </c>
      <c r="C54" s="321">
        <v>2408</v>
      </c>
      <c r="D54" s="322">
        <v>2.4478033503494603E-2</v>
      </c>
      <c r="E54" s="322">
        <v>0.35721336197192438</v>
      </c>
      <c r="F54" s="322">
        <v>0.13446419507954921</v>
      </c>
      <c r="G54" s="323">
        <v>18.869022727272725</v>
      </c>
      <c r="H54" s="324">
        <v>0.10483248922795409</v>
      </c>
      <c r="I54" s="324">
        <v>13.849221820168637</v>
      </c>
      <c r="J54" s="325">
        <v>2.2155067827754045</v>
      </c>
      <c r="K54" s="69" t="s">
        <v>69</v>
      </c>
      <c r="M54" s="2"/>
      <c r="N54" s="36">
        <v>3</v>
      </c>
      <c r="X54" s="2"/>
      <c r="Z54" s="36"/>
      <c r="AA54" s="36"/>
      <c r="AB54" s="36"/>
    </row>
    <row r="55" spans="2:30" ht="22.5" customHeight="1">
      <c r="B55" s="320" t="s">
        <v>116</v>
      </c>
      <c r="C55" s="321">
        <v>2409</v>
      </c>
      <c r="D55" s="322">
        <v>2.2915962019689914E-2</v>
      </c>
      <c r="E55" s="322">
        <v>0.36441732917990149</v>
      </c>
      <c r="F55" s="322">
        <v>0.14275762432095762</v>
      </c>
      <c r="G55" s="323">
        <v>18.821393939393946</v>
      </c>
      <c r="H55" s="324">
        <v>0.2080792601137279</v>
      </c>
      <c r="I55" s="324">
        <v>14.271949461360693</v>
      </c>
      <c r="J55" s="325">
        <v>2.2635578763197111</v>
      </c>
      <c r="K55" s="69" t="s">
        <v>69</v>
      </c>
      <c r="M55" s="2"/>
      <c r="N55" s="36">
        <v>3</v>
      </c>
      <c r="X55" s="2"/>
      <c r="Z55" s="36"/>
      <c r="AA55" s="36"/>
      <c r="AB55" s="36"/>
    </row>
    <row r="56" spans="2:30" customFormat="1" ht="22.5" customHeight="1">
      <c r="B56" s="320" t="s">
        <v>116</v>
      </c>
      <c r="C56" s="321">
        <v>2410</v>
      </c>
      <c r="D56" s="322">
        <v>2.2431864883262362E-2</v>
      </c>
      <c r="E56" s="322">
        <v>0.36227568998674387</v>
      </c>
      <c r="F56" s="322">
        <v>0.15578543612782936</v>
      </c>
      <c r="G56" s="323">
        <v>17.899812500000003</v>
      </c>
      <c r="H56" s="324">
        <v>0.48382527962815997</v>
      </c>
      <c r="I56" s="324">
        <v>17.135609985006461</v>
      </c>
      <c r="J56" s="325">
        <v>2.3829560583751874</v>
      </c>
      <c r="K56" s="69" t="s">
        <v>69</v>
      </c>
      <c r="L56" s="36"/>
      <c r="M56" s="2"/>
      <c r="N56" s="36">
        <v>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22.5" customHeight="1">
      <c r="B57" s="320" t="s">
        <v>116</v>
      </c>
      <c r="C57" s="321">
        <v>2411</v>
      </c>
      <c r="D57" s="322">
        <v>2.2686512173111812E-2</v>
      </c>
      <c r="E57" s="322">
        <v>0.3747278578423216</v>
      </c>
      <c r="F57" s="322">
        <v>0.15622957887208183</v>
      </c>
      <c r="G57" s="323">
        <v>18.003096774193544</v>
      </c>
      <c r="H57" s="324">
        <v>0.6636770555313587</v>
      </c>
      <c r="I57" s="324">
        <v>19.703834359775449</v>
      </c>
      <c r="J57" s="325">
        <v>2.3359125744873479</v>
      </c>
      <c r="K57" s="69" t="s">
        <v>69</v>
      </c>
      <c r="M57" s="2"/>
      <c r="N57" s="36">
        <v>3</v>
      </c>
      <c r="X57" s="2"/>
      <c r="Z57" s="36"/>
      <c r="AA57" s="36"/>
      <c r="AB57" s="36"/>
    </row>
    <row r="58" spans="2:30" ht="22.5" customHeight="1">
      <c r="B58" s="320" t="s">
        <v>116</v>
      </c>
      <c r="C58" s="321">
        <v>2412</v>
      </c>
      <c r="D58" s="322">
        <v>2.1302832120053138E-2</v>
      </c>
      <c r="E58" s="322">
        <v>0.3916001649232474</v>
      </c>
      <c r="F58" s="322">
        <v>0.15291414499038303</v>
      </c>
      <c r="G58" s="323">
        <v>18.573814814814813</v>
      </c>
      <c r="H58" s="324">
        <v>0.87893540045946006</v>
      </c>
      <c r="I58" s="324">
        <v>20.685903945141835</v>
      </c>
      <c r="J58" s="325">
        <v>2.3598239154143004</v>
      </c>
      <c r="K58" s="69" t="s">
        <v>69</v>
      </c>
      <c r="M58" s="2"/>
      <c r="N58" s="36">
        <v>3</v>
      </c>
      <c r="X58" s="2"/>
      <c r="Z58" s="36"/>
      <c r="AA58" s="36"/>
      <c r="AB58" s="36"/>
    </row>
    <row r="59" spans="2:30" ht="22.5" customHeight="1">
      <c r="B59" s="320" t="s">
        <v>116</v>
      </c>
      <c r="C59" s="321">
        <v>2501</v>
      </c>
      <c r="D59" s="322">
        <v>2.2728260081233825E-2</v>
      </c>
      <c r="E59" s="322">
        <v>0.40730430222871833</v>
      </c>
      <c r="F59" s="322">
        <v>0.15433476709719832</v>
      </c>
      <c r="G59" s="323">
        <v>18.621205882352935</v>
      </c>
      <c r="H59" s="324">
        <v>0.74868470383151808</v>
      </c>
      <c r="I59" s="324">
        <v>22.371683222524879</v>
      </c>
      <c r="J59" s="325">
        <v>2.3260434468826467</v>
      </c>
      <c r="K59" s="69" t="s">
        <v>69</v>
      </c>
      <c r="M59" s="2"/>
      <c r="N59" s="36">
        <v>3</v>
      </c>
      <c r="X59" s="2"/>
      <c r="Z59" s="36"/>
      <c r="AA59" s="36"/>
      <c r="AB59" s="36"/>
    </row>
    <row r="60" spans="2:30" ht="22.5" customHeight="1">
      <c r="B60" s="320" t="s">
        <v>116</v>
      </c>
      <c r="C60" s="321">
        <v>2502</v>
      </c>
      <c r="D60" s="322">
        <v>2.5095432016135594E-2</v>
      </c>
      <c r="E60" s="322">
        <v>0.41685188996953643</v>
      </c>
      <c r="F60" s="322">
        <v>0.1614815746706762</v>
      </c>
      <c r="G60" s="323">
        <v>18.652121212121212</v>
      </c>
      <c r="H60" s="324">
        <v>0.70634382354239</v>
      </c>
      <c r="I60" s="324">
        <v>23.008915340302263</v>
      </c>
      <c r="J60" s="325">
        <v>2.295377681137686</v>
      </c>
      <c r="K60" s="69" t="s">
        <v>69</v>
      </c>
      <c r="M60" s="2"/>
      <c r="N60" s="36">
        <v>3</v>
      </c>
      <c r="X60" s="2"/>
      <c r="Z60" s="36"/>
      <c r="AA60" s="36"/>
      <c r="AB60" s="36"/>
    </row>
    <row r="61" spans="2:30" ht="25.5" customHeight="1">
      <c r="B61" s="49" t="s">
        <v>107</v>
      </c>
      <c r="C61" s="49"/>
      <c r="D61" s="62" cm="1">
        <f t="array" aca="1" ref="D61" ca="1">(INDIRECT(ADDRESS(ROW()-1,COLUMN()))/INDIRECT(ADDRESS(ROW()-2,COLUMN())))-1</f>
        <v>0.10415104044221524</v>
      </c>
      <c r="E61" s="62" cm="1">
        <f t="array" aca="1" ref="E61" ca="1">(INDIRECT(ADDRESS(ROW()-1,COLUMN()))/INDIRECT(ADDRESS(ROW()-2,COLUMN())))-1</f>
        <v>2.3440920433628776E-2</v>
      </c>
      <c r="F61" s="62" cm="1">
        <f t="array" aca="1" ref="F61" ca="1">(INDIRECT(ADDRESS(ROW()-1,COLUMN()))/INDIRECT(ADDRESS(ROW()-2,COLUMN())))-1</f>
        <v>4.6307178271613347E-2</v>
      </c>
      <c r="G61" s="62" cm="1">
        <f t="array" aca="1" ref="G61" ca="1">(INDIRECT(ADDRESS(ROW()-1,COLUMN()))/INDIRECT(ADDRESS(ROW()-2,COLUMN())))-1</f>
        <v>1.6602216829348926E-3</v>
      </c>
      <c r="H61" s="62" cm="1">
        <f t="array" aca="1" ref="H61" ca="1">(INDIRECT(ADDRESS(ROW()-1,COLUMN()))/INDIRECT(ADDRESS(ROW()-2,COLUMN())))-1</f>
        <v>-5.6553686849005524E-2</v>
      </c>
      <c r="I61" s="62" cm="1">
        <f t="array" aca="1" ref="I61" ca="1">(INDIRECT(ADDRESS(ROW()-1,COLUMN()))/INDIRECT(ADDRESS(ROW()-2,COLUMN())))-1</f>
        <v>2.8483870053004567E-2</v>
      </c>
      <c r="J61" s="62" cm="1">
        <f t="array" aca="1" ref="J61" ca="1">(INDIRECT(ADDRESS(ROW()-1,COLUMN()))/INDIRECT(ADDRESS(ROW()-2,COLUMN())))-1</f>
        <v>-1.3183659912311074E-2</v>
      </c>
      <c r="K61" s="70" t="str" cm="1">
        <f t="array" aca="1" ref="K61" ca="1">_xlfn.IFS(N61=0,"등급유지",N61&gt;0,N61&amp;"등급 상승",N61&lt;0,N61&amp;"등급 하락")</f>
        <v>등급유지</v>
      </c>
      <c r="M61" s="344"/>
      <c r="N61" s="36" cm="1">
        <f t="array" aca="1" ref="N61" ca="1">(INDIRECT(ADDRESS(ROW()-1,COLUMN()))-INDIRECT(ADDRESS(ROW()-2,COLUMN())))</f>
        <v>0</v>
      </c>
      <c r="O61" s="36" t="s">
        <v>123</v>
      </c>
      <c r="X61" s="345"/>
      <c r="Z61" s="346"/>
      <c r="AA61" s="36"/>
      <c r="AB61" s="36"/>
    </row>
    <row r="62" spans="2:30" ht="25.5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344"/>
      <c r="N62" s="2"/>
      <c r="O62" s="2"/>
      <c r="X62" s="345"/>
      <c r="Z62" s="346"/>
      <c r="AA62" s="36"/>
      <c r="AB62" s="36"/>
    </row>
    <row r="63" spans="2:30" ht="18" customHeight="1">
      <c r="B63" s="48" t="s">
        <v>130</v>
      </c>
      <c r="C63" s="48"/>
      <c r="D63" s="47"/>
      <c r="E63" s="47"/>
      <c r="F63" s="47"/>
      <c r="G63" s="47"/>
      <c r="H63" s="47"/>
      <c r="I63" s="47"/>
      <c r="J63" s="47"/>
      <c r="K63" s="47"/>
      <c r="M63" s="344"/>
      <c r="X63" s="345"/>
      <c r="Z63" s="346"/>
      <c r="AA63" s="36"/>
      <c r="AB63" s="36"/>
    </row>
    <row r="64" spans="2:30" ht="21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344"/>
      <c r="X64" s="345"/>
      <c r="Z64" s="346"/>
      <c r="AA64" s="36"/>
      <c r="AB64" s="36"/>
    </row>
    <row r="65" spans="2:27" ht="25.5" customHeight="1">
      <c r="B65" s="44"/>
      <c r="C65" s="44"/>
      <c r="D65" s="45"/>
      <c r="E65" s="45"/>
      <c r="F65" s="45"/>
      <c r="G65" s="45"/>
      <c r="H65" s="45"/>
      <c r="I65" s="45"/>
      <c r="J65" s="45"/>
      <c r="K65" s="45"/>
      <c r="M65" s="344"/>
      <c r="N65" s="345"/>
      <c r="P65" s="346"/>
      <c r="AA65" s="347"/>
    </row>
    <row r="66" spans="2:27" ht="25.5" customHeight="1">
      <c r="B66" s="44"/>
      <c r="C66" s="44"/>
      <c r="D66" s="45"/>
      <c r="M66" s="344"/>
      <c r="N66" s="345"/>
      <c r="P66" s="346"/>
      <c r="AA66" s="347"/>
    </row>
    <row r="67" spans="2:27" ht="25.5" customHeight="1">
      <c r="B67" s="44"/>
      <c r="C67" s="44"/>
      <c r="D67" s="45"/>
      <c r="M67" s="344"/>
      <c r="N67" s="345"/>
      <c r="P67" s="346"/>
      <c r="AA67" s="347"/>
    </row>
    <row r="68" spans="2:27" ht="25.5" customHeight="1">
      <c r="B68" s="44"/>
      <c r="C68" s="44"/>
      <c r="D68" s="45"/>
      <c r="M68" s="344"/>
      <c r="N68" s="345"/>
      <c r="P68" s="346"/>
      <c r="AA68" s="347"/>
    </row>
    <row r="69" spans="2:27" ht="25.5" customHeight="1">
      <c r="B69" s="44"/>
      <c r="C69" s="44"/>
      <c r="D69" s="45"/>
      <c r="M69" s="344"/>
      <c r="N69" s="345"/>
      <c r="P69" s="346"/>
      <c r="AA69" s="347"/>
    </row>
    <row r="70" spans="2:27" ht="25.5" customHeight="1">
      <c r="B70" s="44"/>
      <c r="C70" s="44"/>
      <c r="D70" s="45"/>
      <c r="M70" s="344"/>
      <c r="N70" s="345"/>
      <c r="P70" s="346"/>
      <c r="AA70" s="347"/>
    </row>
    <row r="71" spans="2:27" ht="25.5" customHeight="1">
      <c r="B71" s="44"/>
      <c r="C71" s="44"/>
      <c r="D71" s="45"/>
      <c r="M71" s="344"/>
      <c r="N71" s="345"/>
      <c r="P71" s="346"/>
      <c r="AA71" s="347"/>
    </row>
    <row r="72" spans="2:27" ht="25.5" customHeight="1">
      <c r="B72" s="44"/>
      <c r="C72" s="44"/>
      <c r="D72" s="45"/>
      <c r="E72" s="45"/>
      <c r="F72" s="45"/>
      <c r="G72" s="45"/>
      <c r="H72" s="45"/>
      <c r="I72" s="45"/>
      <c r="J72" s="45"/>
      <c r="K72" s="45"/>
      <c r="M72" s="344"/>
      <c r="N72" s="345"/>
      <c r="P72" s="346"/>
      <c r="AA72" s="347"/>
    </row>
    <row r="73" spans="2:27" ht="25.5" customHeight="1">
      <c r="B73" s="44"/>
      <c r="C73" s="44"/>
      <c r="D73" s="45"/>
      <c r="E73" s="45"/>
      <c r="F73" s="45"/>
      <c r="G73" s="45"/>
      <c r="H73" s="45"/>
      <c r="I73" s="45"/>
      <c r="J73" s="45"/>
      <c r="K73" s="45"/>
      <c r="M73" s="344"/>
      <c r="N73" s="345"/>
      <c r="P73" s="346"/>
      <c r="AA73" s="347"/>
    </row>
    <row r="74" spans="2:27" ht="25.5" customHeight="1" thickBot="1">
      <c r="B74" s="201" t="s">
        <v>91</v>
      </c>
      <c r="C74" s="237" t="s">
        <v>121</v>
      </c>
      <c r="D74" s="237" t="s">
        <v>118</v>
      </c>
      <c r="E74" s="237" t="s">
        <v>119</v>
      </c>
      <c r="F74" s="237" t="s">
        <v>117</v>
      </c>
      <c r="G74" s="237" t="s">
        <v>120</v>
      </c>
      <c r="H74" s="237">
        <v>519</v>
      </c>
      <c r="I74" s="202"/>
      <c r="J74" s="202"/>
      <c r="K74" s="203"/>
      <c r="M74" s="348">
        <v>1</v>
      </c>
      <c r="N74" s="349">
        <v>2</v>
      </c>
      <c r="O74" s="349">
        <v>3</v>
      </c>
      <c r="P74" s="348">
        <v>4</v>
      </c>
      <c r="Q74" s="349">
        <v>5</v>
      </c>
      <c r="R74" s="349">
        <v>6</v>
      </c>
      <c r="S74" s="348"/>
      <c r="T74" s="349"/>
      <c r="U74" s="350"/>
      <c r="AA74" s="347"/>
    </row>
    <row r="75" spans="2:27" ht="25.5" customHeight="1" thickTop="1">
      <c r="B75" s="206" t="s">
        <v>109</v>
      </c>
      <c r="C75" s="238" t="s">
        <v>71</v>
      </c>
      <c r="D75" s="238" t="s">
        <v>69</v>
      </c>
      <c r="E75" s="238" t="s">
        <v>69</v>
      </c>
      <c r="F75" s="238" t="s">
        <v>67</v>
      </c>
      <c r="G75" s="238" t="s">
        <v>70</v>
      </c>
      <c r="H75" s="238"/>
      <c r="I75" s="207"/>
      <c r="J75" s="207"/>
      <c r="K75" s="207"/>
      <c r="M75" s="348" t="s">
        <v>121</v>
      </c>
      <c r="N75" s="348" t="s">
        <v>118</v>
      </c>
      <c r="O75" s="348" t="s">
        <v>119</v>
      </c>
      <c r="P75" s="348" t="s">
        <v>117</v>
      </c>
      <c r="Q75" s="348" t="s">
        <v>120</v>
      </c>
      <c r="R75" s="348">
        <v>519</v>
      </c>
      <c r="S75" s="348"/>
      <c r="T75" s="348"/>
      <c r="U75" s="344">
        <f t="shared" ref="U75" si="0">K74</f>
        <v>0</v>
      </c>
      <c r="AA75" s="347"/>
    </row>
    <row r="76" spans="2:27" ht="25.5" customHeight="1">
      <c r="B76" s="204" t="s">
        <v>94</v>
      </c>
      <c r="C76" s="239" t="s">
        <v>329</v>
      </c>
      <c r="D76" s="239" t="s">
        <v>242</v>
      </c>
      <c r="E76" s="239" t="s">
        <v>243</v>
      </c>
      <c r="F76" s="239" t="s">
        <v>243</v>
      </c>
      <c r="G76" s="239" t="s">
        <v>243</v>
      </c>
      <c r="H76" s="239"/>
      <c r="I76" s="194"/>
      <c r="J76" s="194"/>
      <c r="K76" s="205"/>
      <c r="M76" s="344"/>
      <c r="N76" s="345"/>
      <c r="P76" s="346"/>
      <c r="AA76" s="347"/>
    </row>
    <row r="77" spans="2:27" ht="25.5" customHeight="1">
      <c r="B77" s="168" t="s">
        <v>95</v>
      </c>
      <c r="C77" s="239" t="s">
        <v>329</v>
      </c>
      <c r="D77" s="239" t="s">
        <v>243</v>
      </c>
      <c r="E77" s="239" t="s">
        <v>243</v>
      </c>
      <c r="F77" s="239" t="s">
        <v>243</v>
      </c>
      <c r="G77" s="239" t="s">
        <v>243</v>
      </c>
      <c r="H77" s="239"/>
      <c r="I77" s="170"/>
      <c r="J77" s="170"/>
      <c r="K77" s="171"/>
      <c r="M77" s="351">
        <v>0.5</v>
      </c>
      <c r="N77" s="351">
        <v>0.1111111111111111</v>
      </c>
      <c r="O77" s="351">
        <v>0</v>
      </c>
      <c r="P77" s="351">
        <v>0</v>
      </c>
      <c r="Q77" s="351">
        <v>0</v>
      </c>
      <c r="R77" s="351"/>
      <c r="S77" s="351"/>
      <c r="T77" s="351"/>
      <c r="AA77" s="347"/>
    </row>
    <row r="78" spans="2:27" ht="25.5" customHeight="1">
      <c r="B78" s="167" t="s">
        <v>96</v>
      </c>
      <c r="C78" s="239" t="s">
        <v>243</v>
      </c>
      <c r="D78" s="239" t="s">
        <v>349</v>
      </c>
      <c r="E78" s="239" t="s">
        <v>502</v>
      </c>
      <c r="F78" s="239" t="s">
        <v>330</v>
      </c>
      <c r="G78" s="239" t="s">
        <v>243</v>
      </c>
      <c r="H78" s="239"/>
      <c r="I78" s="170"/>
      <c r="J78" s="170"/>
      <c r="K78" s="171"/>
      <c r="M78" s="351">
        <v>0.5</v>
      </c>
      <c r="N78" s="351">
        <v>0</v>
      </c>
      <c r="O78" s="351">
        <v>0</v>
      </c>
      <c r="P78" s="351">
        <v>0</v>
      </c>
      <c r="Q78" s="351">
        <v>0</v>
      </c>
      <c r="R78" s="351"/>
      <c r="S78" s="351"/>
      <c r="T78" s="351"/>
      <c r="AA78" s="347"/>
    </row>
    <row r="79" spans="2:27" ht="25.5" customHeight="1">
      <c r="B79" s="167" t="s">
        <v>99</v>
      </c>
      <c r="C79" s="239" t="s">
        <v>243</v>
      </c>
      <c r="D79" s="239" t="s">
        <v>330</v>
      </c>
      <c r="E79" s="239" t="s">
        <v>503</v>
      </c>
      <c r="F79" s="239" t="s">
        <v>242</v>
      </c>
      <c r="G79" s="239" t="s">
        <v>350</v>
      </c>
      <c r="H79" s="239"/>
      <c r="I79" s="170"/>
      <c r="J79" s="170"/>
      <c r="K79" s="171"/>
      <c r="M79" s="351">
        <v>0</v>
      </c>
      <c r="N79" s="351">
        <v>0.22222222222222221</v>
      </c>
      <c r="O79" s="351">
        <v>0.16666666666666666</v>
      </c>
      <c r="P79" s="351">
        <v>0.33333333333333331</v>
      </c>
      <c r="Q79" s="351">
        <v>0</v>
      </c>
      <c r="R79" s="351"/>
      <c r="S79" s="351"/>
      <c r="T79" s="351"/>
      <c r="AA79" s="347"/>
    </row>
    <row r="80" spans="2:27" ht="25.5" customHeight="1">
      <c r="B80" s="172" t="s">
        <v>97</v>
      </c>
      <c r="C80" s="239" t="s">
        <v>243</v>
      </c>
      <c r="D80" s="239" t="s">
        <v>242</v>
      </c>
      <c r="E80" s="239" t="s">
        <v>503</v>
      </c>
      <c r="F80" s="239" t="s">
        <v>242</v>
      </c>
      <c r="G80" s="239" t="s">
        <v>350</v>
      </c>
      <c r="H80" s="239"/>
      <c r="I80" s="170"/>
      <c r="J80" s="170"/>
      <c r="K80" s="171"/>
      <c r="M80" s="351">
        <v>0</v>
      </c>
      <c r="N80" s="351">
        <v>0.33333333333333331</v>
      </c>
      <c r="O80" s="351">
        <v>0.33333333333333331</v>
      </c>
      <c r="P80" s="351">
        <v>0.1111111111111111</v>
      </c>
      <c r="Q80" s="351">
        <v>0.25</v>
      </c>
      <c r="R80" s="351"/>
      <c r="S80" s="351"/>
      <c r="T80" s="351"/>
      <c r="AA80" s="347"/>
    </row>
    <row r="81" spans="2:27" ht="25.5" customHeight="1">
      <c r="B81" s="173" t="s">
        <v>98</v>
      </c>
      <c r="C81" s="240" t="s">
        <v>243</v>
      </c>
      <c r="D81" s="240" t="s">
        <v>349</v>
      </c>
      <c r="E81" s="240" t="s">
        <v>502</v>
      </c>
      <c r="F81" s="240" t="s">
        <v>504</v>
      </c>
      <c r="G81" s="240" t="s">
        <v>329</v>
      </c>
      <c r="H81" s="240"/>
      <c r="I81" s="174"/>
      <c r="J81" s="174"/>
      <c r="K81" s="175"/>
      <c r="M81" s="351">
        <v>0</v>
      </c>
      <c r="N81" s="351">
        <v>0.1111111111111111</v>
      </c>
      <c r="O81" s="351">
        <v>0.33333333333333331</v>
      </c>
      <c r="P81" s="351">
        <v>0.1111111111111111</v>
      </c>
      <c r="Q81" s="351">
        <v>0.25</v>
      </c>
      <c r="R81" s="351"/>
      <c r="S81" s="351"/>
      <c r="T81" s="351"/>
      <c r="AA81" s="347"/>
    </row>
    <row r="82" spans="2:27" ht="15.75" customHeight="1">
      <c r="B82" s="44"/>
      <c r="C82" s="44"/>
      <c r="D82" s="45"/>
      <c r="E82" s="45"/>
      <c r="F82" s="45"/>
      <c r="G82" s="45"/>
      <c r="H82" s="45"/>
      <c r="I82" s="45"/>
      <c r="J82" s="45"/>
      <c r="K82" s="45"/>
      <c r="M82" s="351">
        <v>0</v>
      </c>
      <c r="N82" s="351">
        <v>0.22222222222222221</v>
      </c>
      <c r="O82" s="351">
        <v>0.16666666666666666</v>
      </c>
      <c r="P82" s="351">
        <v>0.44444444444444442</v>
      </c>
      <c r="Q82" s="351">
        <v>0.5</v>
      </c>
      <c r="R82" s="351"/>
      <c r="S82" s="351"/>
      <c r="T82" s="351"/>
      <c r="AA82" s="347"/>
    </row>
    <row r="83" spans="2:27" ht="17.25" customHeight="1">
      <c r="B83" s="48" t="s">
        <v>131</v>
      </c>
      <c r="C83" s="48"/>
      <c r="D83" s="47"/>
      <c r="E83" s="47"/>
      <c r="F83" s="47"/>
      <c r="G83" s="47"/>
      <c r="H83" s="47"/>
      <c r="I83" s="47"/>
      <c r="J83" s="47"/>
      <c r="K83" s="47"/>
      <c r="M83" s="344"/>
      <c r="N83" s="345"/>
      <c r="P83" s="346"/>
      <c r="AA83" s="347"/>
    </row>
    <row r="84" spans="2:27" ht="30.75" customHeight="1">
      <c r="B84" s="52" t="s">
        <v>75</v>
      </c>
      <c r="C84" s="52" t="s">
        <v>101</v>
      </c>
      <c r="D84" s="52" t="s">
        <v>102</v>
      </c>
      <c r="E84" s="52" t="s">
        <v>103</v>
      </c>
      <c r="F84" s="52" t="s">
        <v>104</v>
      </c>
      <c r="G84" s="52" t="s">
        <v>105</v>
      </c>
      <c r="H84" s="52" t="s">
        <v>6</v>
      </c>
      <c r="I84" s="52" t="s">
        <v>7</v>
      </c>
      <c r="J84" s="52" t="s">
        <v>106</v>
      </c>
      <c r="K84" s="52" t="s">
        <v>108</v>
      </c>
      <c r="M84" s="344"/>
      <c r="N84" s="345"/>
      <c r="P84" s="346"/>
      <c r="AA84" s="347"/>
    </row>
    <row r="85" spans="2:27" ht="21" customHeight="1">
      <c r="B85" s="82" t="s">
        <v>121</v>
      </c>
      <c r="C85" s="326">
        <v>2401</v>
      </c>
      <c r="D85" s="83">
        <v>4.7818568691874785E-2</v>
      </c>
      <c r="E85" s="83">
        <v>0.55901391801210409</v>
      </c>
      <c r="F85" s="83">
        <v>0.21876745734794811</v>
      </c>
      <c r="G85" s="84">
        <v>22.86</v>
      </c>
      <c r="H85" s="85">
        <v>2.602670894859072</v>
      </c>
      <c r="I85" s="85">
        <v>40.336926927197304</v>
      </c>
      <c r="J85" s="86">
        <v>1.595845454729707</v>
      </c>
      <c r="K85" s="69"/>
      <c r="M85" s="344"/>
      <c r="N85" s="345"/>
      <c r="P85" s="346"/>
      <c r="AA85" s="347"/>
    </row>
    <row r="86" spans="2:27" ht="21" customHeight="1">
      <c r="B86" s="82" t="s">
        <v>121</v>
      </c>
      <c r="C86" s="326">
        <v>2402</v>
      </c>
      <c r="D86" s="83">
        <v>7.9451253925403781E-2</v>
      </c>
      <c r="E86" s="83">
        <v>0.45520595953410964</v>
      </c>
      <c r="F86" s="83">
        <v>0.17351310425216254</v>
      </c>
      <c r="G86" s="84">
        <v>18.079250000000002</v>
      </c>
      <c r="H86" s="85">
        <v>0.51363731138475499</v>
      </c>
      <c r="I86" s="85">
        <v>16.231741598057297</v>
      </c>
      <c r="J86" s="86">
        <v>1.840972795826155</v>
      </c>
      <c r="K86" s="69"/>
      <c r="M86" s="344"/>
      <c r="N86" s="345"/>
      <c r="P86" s="346"/>
      <c r="AA86" s="347"/>
    </row>
    <row r="87" spans="2:27" ht="21" customHeight="1">
      <c r="B87" s="82" t="s">
        <v>121</v>
      </c>
      <c r="C87" s="326">
        <v>2403</v>
      </c>
      <c r="D87" s="83">
        <v>3.1270596572567588E-2</v>
      </c>
      <c r="E87" s="83">
        <v>0.41641016473719739</v>
      </c>
      <c r="F87" s="83">
        <v>0.15727382374153759</v>
      </c>
      <c r="G87" s="84">
        <v>15.375249999999999</v>
      </c>
      <c r="H87" s="85">
        <v>1.4306290819424281E-2</v>
      </c>
      <c r="I87" s="85">
        <v>8.1784295851042135</v>
      </c>
      <c r="J87" s="86">
        <v>2.012004790863164</v>
      </c>
      <c r="K87" s="69"/>
      <c r="M87" s="344"/>
      <c r="N87" s="345"/>
      <c r="P87" s="346"/>
      <c r="AA87" s="347"/>
    </row>
    <row r="88" spans="2:27" ht="21" customHeight="1">
      <c r="B88" s="82" t="s">
        <v>121</v>
      </c>
      <c r="C88" s="326">
        <v>2404</v>
      </c>
      <c r="D88" s="83">
        <v>3.2126109175495361E-2</v>
      </c>
      <c r="E88" s="83">
        <v>0.37345950777115983</v>
      </c>
      <c r="F88" s="83">
        <v>0.18020499153259334</v>
      </c>
      <c r="G88" s="84">
        <v>14.83825</v>
      </c>
      <c r="H88" s="85">
        <v>3.4275794870678715E-2</v>
      </c>
      <c r="I88" s="85">
        <v>7.5192524997551429</v>
      </c>
      <c r="J88" s="86">
        <v>2.0573280185007228</v>
      </c>
      <c r="K88" s="69"/>
      <c r="M88" s="344"/>
      <c r="N88" s="345"/>
      <c r="P88" s="346"/>
      <c r="AA88" s="347"/>
    </row>
    <row r="89" spans="2:27" ht="21" customHeight="1">
      <c r="B89" s="82" t="s">
        <v>121</v>
      </c>
      <c r="C89" s="326">
        <v>2405</v>
      </c>
      <c r="D89" s="83">
        <v>2.5174536280934173E-2</v>
      </c>
      <c r="E89" s="83">
        <v>0.37957065601385453</v>
      </c>
      <c r="F89" s="83">
        <v>0.1849797959589328</v>
      </c>
      <c r="G89" s="84">
        <v>15.898000000000001</v>
      </c>
      <c r="H89" s="85">
        <v>3.2373082946960591E-2</v>
      </c>
      <c r="I89" s="85">
        <v>8.8961231938247689</v>
      </c>
      <c r="J89" s="86">
        <v>2.0024241823926934</v>
      </c>
      <c r="K89" s="69"/>
      <c r="M89" s="344"/>
      <c r="N89" s="345"/>
      <c r="P89" s="346"/>
      <c r="AA89" s="347"/>
    </row>
    <row r="90" spans="2:27" ht="21" customHeight="1">
      <c r="B90" s="82" t="s">
        <v>121</v>
      </c>
      <c r="C90" s="326">
        <v>2406</v>
      </c>
      <c r="D90" s="83">
        <v>3.0375050105728042E-2</v>
      </c>
      <c r="E90" s="83">
        <v>0.36541370575345944</v>
      </c>
      <c r="F90" s="83">
        <v>0.17267745142087559</v>
      </c>
      <c r="G90" s="84">
        <v>16.459</v>
      </c>
      <c r="H90" s="85">
        <v>3.6857513643730112E-2</v>
      </c>
      <c r="I90" s="85">
        <v>8.1639392720862212</v>
      </c>
      <c r="J90" s="86">
        <v>1.9496856279948636</v>
      </c>
      <c r="K90" s="69"/>
      <c r="M90" s="344"/>
      <c r="N90" s="345"/>
      <c r="P90" s="346"/>
      <c r="AA90" s="347"/>
    </row>
    <row r="91" spans="2:27" ht="21" customHeight="1">
      <c r="B91" s="82" t="s">
        <v>121</v>
      </c>
      <c r="C91" s="326">
        <v>2407</v>
      </c>
      <c r="D91" s="83">
        <v>3.0516765189595205E-2</v>
      </c>
      <c r="E91" s="83">
        <v>0.36365910289933012</v>
      </c>
      <c r="F91" s="83">
        <v>0.16831769819869744</v>
      </c>
      <c r="G91" s="84">
        <v>16.898999999999997</v>
      </c>
      <c r="H91" s="85">
        <v>2.9727604768402936E-2</v>
      </c>
      <c r="I91" s="85">
        <v>7.604321299757471</v>
      </c>
      <c r="J91" s="86">
        <v>1.8989562471005135</v>
      </c>
      <c r="K91" s="69"/>
      <c r="M91" s="344"/>
      <c r="N91" s="345"/>
      <c r="P91" s="346"/>
      <c r="AA91" s="347"/>
    </row>
    <row r="92" spans="2:27" ht="21" customHeight="1">
      <c r="B92" s="82" t="s">
        <v>121</v>
      </c>
      <c r="C92" s="326">
        <v>2408</v>
      </c>
      <c r="D92" s="83">
        <v>3.3911958210569332E-2</v>
      </c>
      <c r="E92" s="83">
        <v>0.35461303519114695</v>
      </c>
      <c r="F92" s="83">
        <v>0.15011075074249372</v>
      </c>
      <c r="G92" s="84">
        <v>17.408333333333331</v>
      </c>
      <c r="H92" s="85">
        <v>0</v>
      </c>
      <c r="I92" s="85">
        <v>6.2129987831775786</v>
      </c>
      <c r="J92" s="86">
        <v>1.8693084652550931</v>
      </c>
      <c r="K92" s="69"/>
      <c r="M92" s="344"/>
      <c r="N92" s="345"/>
      <c r="P92" s="346"/>
      <c r="AA92" s="347"/>
    </row>
    <row r="93" spans="2:27" ht="21" customHeight="1">
      <c r="B93" s="82" t="s">
        <v>121</v>
      </c>
      <c r="C93" s="326">
        <v>2409</v>
      </c>
      <c r="D93" s="83">
        <v>3.7609139861645359E-2</v>
      </c>
      <c r="E93" s="83">
        <v>0.3591963519398767</v>
      </c>
      <c r="F93" s="83">
        <v>0.16576690658077362</v>
      </c>
      <c r="G93" s="84">
        <v>17.292000000000002</v>
      </c>
      <c r="H93" s="85">
        <v>3.2873952718051283E-2</v>
      </c>
      <c r="I93" s="85">
        <v>8.3746394549235639</v>
      </c>
      <c r="J93" s="86">
        <v>1.9115580115705011</v>
      </c>
      <c r="K93" s="69"/>
      <c r="M93" s="344"/>
      <c r="N93" s="345"/>
      <c r="P93" s="346"/>
      <c r="AA93" s="347"/>
    </row>
    <row r="94" spans="2:27" ht="21" customHeight="1">
      <c r="B94" s="82" t="s">
        <v>121</v>
      </c>
      <c r="C94" s="326">
        <v>2410</v>
      </c>
      <c r="D94" s="83">
        <v>3.4186885010164099E-2</v>
      </c>
      <c r="E94" s="83">
        <v>0.36962334638877931</v>
      </c>
      <c r="F94" s="83">
        <v>0.18752356943535195</v>
      </c>
      <c r="G94" s="84">
        <v>16.782333333333337</v>
      </c>
      <c r="H94" s="85">
        <v>6.4049796012074667E-2</v>
      </c>
      <c r="I94" s="85">
        <v>10.020234753889016</v>
      </c>
      <c r="J94" s="86">
        <v>1.958523925475673</v>
      </c>
      <c r="K94" s="69"/>
      <c r="M94" s="344"/>
      <c r="N94" s="345"/>
      <c r="P94" s="346"/>
      <c r="AA94" s="347"/>
    </row>
    <row r="95" spans="2:27" ht="21" customHeight="1">
      <c r="B95" s="82" t="s">
        <v>121</v>
      </c>
      <c r="C95" s="326">
        <v>2411</v>
      </c>
      <c r="D95" s="83">
        <v>3.7425905973767888E-2</v>
      </c>
      <c r="E95" s="83">
        <v>0.36223335417818853</v>
      </c>
      <c r="F95" s="83">
        <v>0.17138611341450399</v>
      </c>
      <c r="G95" s="84">
        <v>16.415499999999998</v>
      </c>
      <c r="H95" s="85">
        <v>0.10262641521826586</v>
      </c>
      <c r="I95" s="85">
        <v>7.7360769185959457</v>
      </c>
      <c r="J95" s="86">
        <v>1.9414099831547367</v>
      </c>
      <c r="K95" s="69"/>
      <c r="M95" s="344"/>
      <c r="N95" s="345"/>
      <c r="P95" s="346"/>
      <c r="AA95" s="347"/>
    </row>
    <row r="96" spans="2:27" ht="21" customHeight="1">
      <c r="B96" s="82" t="s">
        <v>121</v>
      </c>
      <c r="C96" s="326">
        <v>2412</v>
      </c>
      <c r="D96" s="83">
        <v>3.9934091241073423E-2</v>
      </c>
      <c r="E96" s="83">
        <v>0.36867220725852751</v>
      </c>
      <c r="F96" s="83">
        <v>0.17274679765528073</v>
      </c>
      <c r="G96" s="84">
        <v>16.160333333333334</v>
      </c>
      <c r="H96" s="85">
        <v>5.0957757420436789E-2</v>
      </c>
      <c r="I96" s="85">
        <v>8.5609032466333819</v>
      </c>
      <c r="J96" s="86">
        <v>1.9738521710354926</v>
      </c>
      <c r="K96" s="69"/>
      <c r="M96" s="344"/>
      <c r="N96" s="345"/>
      <c r="P96" s="346"/>
      <c r="AA96" s="347"/>
    </row>
    <row r="97" spans="2:27" ht="21" customHeight="1">
      <c r="B97" s="82" t="s">
        <v>121</v>
      </c>
      <c r="C97" s="326">
        <v>2501</v>
      </c>
      <c r="D97" s="83">
        <v>4.2625638921369002E-2</v>
      </c>
      <c r="E97" s="83">
        <v>0.36192521176154774</v>
      </c>
      <c r="F97" s="83">
        <v>0.17644976691269246</v>
      </c>
      <c r="G97" s="84">
        <v>15.982666666666667</v>
      </c>
      <c r="H97" s="85">
        <v>0.16534784048043469</v>
      </c>
      <c r="I97" s="85">
        <v>7.6591481822544214</v>
      </c>
      <c r="J97" s="86">
        <v>1.9932462209064175</v>
      </c>
      <c r="K97" s="69"/>
      <c r="M97" s="344"/>
      <c r="N97" s="345"/>
      <c r="P97" s="346"/>
      <c r="AA97" s="347"/>
    </row>
    <row r="98" spans="2:27" ht="21" customHeight="1">
      <c r="B98" s="82" t="s">
        <v>121</v>
      </c>
      <c r="C98" s="326">
        <v>2502</v>
      </c>
      <c r="D98" s="83">
        <v>4.5830451924638513E-2</v>
      </c>
      <c r="E98" s="83">
        <v>0.36577678514782652</v>
      </c>
      <c r="F98" s="83">
        <v>0.18576862630670055</v>
      </c>
      <c r="G98" s="84">
        <v>15.094999999999999</v>
      </c>
      <c r="H98" s="85">
        <v>0.15615333805490769</v>
      </c>
      <c r="I98" s="85">
        <v>7.5815137924589671</v>
      </c>
      <c r="J98" s="86">
        <v>2.0613586294407229</v>
      </c>
      <c r="K98" s="69" t="s">
        <v>71</v>
      </c>
      <c r="M98" s="344"/>
      <c r="N98" s="345"/>
      <c r="P98" s="346"/>
      <c r="AA98" s="347"/>
    </row>
    <row r="99" spans="2:27" ht="21" customHeight="1">
      <c r="B99" s="82" t="s">
        <v>118</v>
      </c>
      <c r="C99" s="326">
        <v>2401</v>
      </c>
      <c r="D99" s="83">
        <v>3.2486319162481542E-2</v>
      </c>
      <c r="E99" s="83">
        <v>0.3763570423341982</v>
      </c>
      <c r="F99" s="83">
        <v>0.12776666096487294</v>
      </c>
      <c r="G99" s="84">
        <v>24.686875000000001</v>
      </c>
      <c r="H99" s="85">
        <v>0.88794155668723629</v>
      </c>
      <c r="I99" s="85">
        <v>18.529526886291922</v>
      </c>
      <c r="J99" s="86">
        <v>2.5656673981921978</v>
      </c>
      <c r="K99" s="69"/>
      <c r="M99" s="344"/>
      <c r="N99" s="345"/>
      <c r="P99" s="346"/>
      <c r="AA99" s="347"/>
    </row>
    <row r="100" spans="2:27" ht="21" customHeight="1">
      <c r="B100" s="82" t="s">
        <v>118</v>
      </c>
      <c r="C100" s="326">
        <v>2402</v>
      </c>
      <c r="D100" s="83">
        <v>4.7767517113193644E-2</v>
      </c>
      <c r="E100" s="83">
        <v>0.28087047128779968</v>
      </c>
      <c r="F100" s="83">
        <v>0.11420503545316917</v>
      </c>
      <c r="G100" s="84">
        <v>18.48</v>
      </c>
      <c r="H100" s="85">
        <v>0.10215850459171422</v>
      </c>
      <c r="I100" s="85">
        <v>4.3053680175132039</v>
      </c>
      <c r="J100" s="86">
        <v>2.9916605596965105</v>
      </c>
      <c r="K100" s="69"/>
      <c r="M100" s="344"/>
      <c r="N100" s="345"/>
      <c r="P100" s="346"/>
      <c r="AA100" s="347"/>
    </row>
    <row r="101" spans="2:27" ht="21" customHeight="1">
      <c r="B101" s="82" t="s">
        <v>118</v>
      </c>
      <c r="C101" s="326">
        <v>2403</v>
      </c>
      <c r="D101" s="83">
        <v>1.469863264769744E-2</v>
      </c>
      <c r="E101" s="83">
        <v>0.25690886735717139</v>
      </c>
      <c r="F101" s="83">
        <v>0.11289963648173131</v>
      </c>
      <c r="G101" s="84">
        <v>17.441299999999998</v>
      </c>
      <c r="H101" s="85">
        <v>2.3417762810223133E-2</v>
      </c>
      <c r="I101" s="85">
        <v>3.0816041209156588</v>
      </c>
      <c r="J101" s="86">
        <v>3.126053771703337</v>
      </c>
      <c r="K101" s="69"/>
      <c r="M101" s="344"/>
      <c r="N101" s="345"/>
      <c r="P101" s="346"/>
      <c r="AA101" s="347"/>
    </row>
    <row r="102" spans="2:27" ht="21" customHeight="1">
      <c r="B102" s="82" t="s">
        <v>118</v>
      </c>
      <c r="C102" s="326">
        <v>2404</v>
      </c>
      <c r="D102" s="83">
        <v>1.0789978062636395E-2</v>
      </c>
      <c r="E102" s="83">
        <v>0.24097250148057134</v>
      </c>
      <c r="F102" s="83">
        <v>0.10723346595436223</v>
      </c>
      <c r="G102" s="84">
        <v>16.763333333333332</v>
      </c>
      <c r="H102" s="85">
        <v>5.4918840981087541E-2</v>
      </c>
      <c r="I102" s="85">
        <v>2.712282114259517</v>
      </c>
      <c r="J102" s="86">
        <v>3.2126172800685238</v>
      </c>
      <c r="K102" s="69"/>
      <c r="M102" s="344"/>
      <c r="N102" s="345"/>
      <c r="P102" s="346"/>
      <c r="AA102" s="347"/>
    </row>
    <row r="103" spans="2:27" ht="21" customHeight="1">
      <c r="B103" s="82" t="s">
        <v>118</v>
      </c>
      <c r="C103" s="326">
        <v>2405</v>
      </c>
      <c r="D103" s="83">
        <v>1.1377442603217615E-2</v>
      </c>
      <c r="E103" s="83">
        <v>0.23964785981232972</v>
      </c>
      <c r="F103" s="83">
        <v>0.10873759322314638</v>
      </c>
      <c r="G103" s="84">
        <v>17.179200000000002</v>
      </c>
      <c r="H103" s="85">
        <v>7.8228484333198844E-2</v>
      </c>
      <c r="I103" s="85">
        <v>2.9683363777541558</v>
      </c>
      <c r="J103" s="86">
        <v>3.1722537038451954</v>
      </c>
      <c r="K103" s="69"/>
      <c r="M103" s="344"/>
      <c r="N103" s="345"/>
      <c r="P103" s="346"/>
      <c r="AA103" s="347"/>
    </row>
    <row r="104" spans="2:27" ht="21" customHeight="1">
      <c r="B104" s="82" t="s">
        <v>118</v>
      </c>
      <c r="C104" s="326">
        <v>2406</v>
      </c>
      <c r="D104" s="83">
        <v>1.2136571973993765E-2</v>
      </c>
      <c r="E104" s="83">
        <v>0.24798676681553683</v>
      </c>
      <c r="F104" s="83">
        <v>0.10423140877748455</v>
      </c>
      <c r="G104" s="84">
        <v>18.194666666666663</v>
      </c>
      <c r="H104" s="85">
        <v>9.5757310502892309E-2</v>
      </c>
      <c r="I104" s="85">
        <v>3.7523307159894439</v>
      </c>
      <c r="J104" s="86">
        <v>3.0288722512224657</v>
      </c>
      <c r="K104" s="69"/>
      <c r="M104" s="344"/>
      <c r="N104" s="345"/>
      <c r="P104" s="346"/>
      <c r="AA104" s="347"/>
    </row>
    <row r="105" spans="2:27" ht="21" customHeight="1">
      <c r="B105" s="82" t="s">
        <v>118</v>
      </c>
      <c r="C105" s="326">
        <v>2407</v>
      </c>
      <c r="D105" s="83">
        <v>1.2750873941052013E-2</v>
      </c>
      <c r="E105" s="83">
        <v>0.25102139258979939</v>
      </c>
      <c r="F105" s="83">
        <v>0.10416495645170372</v>
      </c>
      <c r="G105" s="84">
        <v>19.421444444444447</v>
      </c>
      <c r="H105" s="85">
        <v>9.5511303046380766E-2</v>
      </c>
      <c r="I105" s="85">
        <v>3.6631878211495521</v>
      </c>
      <c r="J105" s="86">
        <v>2.913934470084758</v>
      </c>
      <c r="K105" s="69"/>
      <c r="M105" s="344"/>
      <c r="N105" s="345"/>
      <c r="P105" s="346"/>
      <c r="AA105" s="347"/>
    </row>
    <row r="106" spans="2:27" ht="21" customHeight="1">
      <c r="B106" s="82" t="s">
        <v>118</v>
      </c>
      <c r="C106" s="326">
        <v>2408</v>
      </c>
      <c r="D106" s="83">
        <v>1.5207515200528028E-2</v>
      </c>
      <c r="E106" s="83">
        <v>0.27261240772654488</v>
      </c>
      <c r="F106" s="83">
        <v>0.1008777262301955</v>
      </c>
      <c r="G106" s="84">
        <v>21.251333333333335</v>
      </c>
      <c r="H106" s="85">
        <v>8.1745585308999363E-2</v>
      </c>
      <c r="I106" s="85">
        <v>4.5180509453367179</v>
      </c>
      <c r="J106" s="86">
        <v>2.7637460307177495</v>
      </c>
      <c r="K106" s="69"/>
      <c r="M106" s="344"/>
      <c r="N106" s="345"/>
      <c r="P106" s="346"/>
      <c r="AA106" s="347"/>
    </row>
    <row r="107" spans="2:27" ht="21" customHeight="1">
      <c r="B107" s="82" t="s">
        <v>118</v>
      </c>
      <c r="C107" s="326">
        <v>2409</v>
      </c>
      <c r="D107" s="83">
        <v>1.593318155951327E-2</v>
      </c>
      <c r="E107" s="83">
        <v>0.27841631252070498</v>
      </c>
      <c r="F107" s="83">
        <v>0.10879456342698562</v>
      </c>
      <c r="G107" s="84">
        <v>21.138777777777776</v>
      </c>
      <c r="H107" s="85">
        <v>0.11670329569794453</v>
      </c>
      <c r="I107" s="85">
        <v>5.5069367657467581</v>
      </c>
      <c r="J107" s="86">
        <v>2.7946886748384747</v>
      </c>
      <c r="K107" s="69"/>
      <c r="M107" s="344"/>
      <c r="N107" s="345"/>
      <c r="P107" s="346"/>
      <c r="AA107" s="347"/>
    </row>
    <row r="108" spans="2:27" ht="21" customHeight="1">
      <c r="B108" s="82" t="s">
        <v>118</v>
      </c>
      <c r="C108" s="326">
        <v>2410</v>
      </c>
      <c r="D108" s="83">
        <v>1.444180580547207E-2</v>
      </c>
      <c r="E108" s="83">
        <v>0.27470378393392969</v>
      </c>
      <c r="F108" s="83">
        <v>0.11522702127235941</v>
      </c>
      <c r="G108" s="84">
        <v>19.694444444444443</v>
      </c>
      <c r="H108" s="85">
        <v>0.12388945029710116</v>
      </c>
      <c r="I108" s="85">
        <v>6.0754993125856194</v>
      </c>
      <c r="J108" s="86">
        <v>2.9678492259525995</v>
      </c>
      <c r="K108" s="69"/>
      <c r="M108" s="344"/>
      <c r="N108" s="345"/>
      <c r="P108" s="346"/>
      <c r="AA108" s="347"/>
    </row>
    <row r="109" spans="2:27" ht="21" customHeight="1">
      <c r="B109" s="82" t="s">
        <v>118</v>
      </c>
      <c r="C109" s="326">
        <v>2411</v>
      </c>
      <c r="D109" s="83">
        <v>1.4767890780201628E-2</v>
      </c>
      <c r="E109" s="83">
        <v>0.27707869079762709</v>
      </c>
      <c r="F109" s="83">
        <v>0.11643330478016997</v>
      </c>
      <c r="G109" s="84">
        <v>19.900444444444446</v>
      </c>
      <c r="H109" s="85">
        <v>0.1254303380508878</v>
      </c>
      <c r="I109" s="85">
        <v>7.0391882948257631</v>
      </c>
      <c r="J109" s="86">
        <v>2.9401758044844204</v>
      </c>
      <c r="K109" s="69"/>
      <c r="M109" s="344"/>
      <c r="N109" s="345"/>
      <c r="P109" s="346"/>
      <c r="AA109" s="347"/>
    </row>
    <row r="110" spans="2:27" ht="21" customHeight="1">
      <c r="B110" s="82" t="s">
        <v>118</v>
      </c>
      <c r="C110" s="326">
        <v>2412</v>
      </c>
      <c r="D110" s="83">
        <v>1.4695791200795474E-2</v>
      </c>
      <c r="E110" s="83">
        <v>0.28293545815885746</v>
      </c>
      <c r="F110" s="83">
        <v>0.11567583776642286</v>
      </c>
      <c r="G110" s="84">
        <v>19.677777777777777</v>
      </c>
      <c r="H110" s="85">
        <v>7.5792264116031294E-2</v>
      </c>
      <c r="I110" s="85">
        <v>6.2570724709123606</v>
      </c>
      <c r="J110" s="86">
        <v>2.9478862542214661</v>
      </c>
      <c r="K110" s="69"/>
      <c r="M110" s="344"/>
      <c r="N110" s="345"/>
      <c r="P110" s="346"/>
      <c r="AA110" s="347"/>
    </row>
    <row r="111" spans="2:27" ht="21" customHeight="1">
      <c r="B111" s="82" t="s">
        <v>118</v>
      </c>
      <c r="C111" s="326">
        <v>2501</v>
      </c>
      <c r="D111" s="83">
        <v>1.735117628364663E-2</v>
      </c>
      <c r="E111" s="83">
        <v>0.31251656750889545</v>
      </c>
      <c r="F111" s="83">
        <v>0.1164724814300864</v>
      </c>
      <c r="G111" s="84">
        <v>19.822600000000001</v>
      </c>
      <c r="H111" s="85">
        <v>0.14815481982300618</v>
      </c>
      <c r="I111" s="85">
        <v>6.7923286626547457</v>
      </c>
      <c r="J111" s="86">
        <v>2.925261317161588</v>
      </c>
      <c r="K111" s="69"/>
      <c r="M111" s="344"/>
      <c r="N111" s="345"/>
      <c r="P111" s="346"/>
      <c r="AA111" s="347"/>
    </row>
    <row r="112" spans="2:27" ht="21" customHeight="1">
      <c r="B112" s="82" t="s">
        <v>118</v>
      </c>
      <c r="C112" s="326">
        <v>2502</v>
      </c>
      <c r="D112" s="83">
        <v>1.7863523363214406E-2</v>
      </c>
      <c r="E112" s="83">
        <v>0.33543509900626023</v>
      </c>
      <c r="F112" s="83">
        <v>0.12003646352771713</v>
      </c>
      <c r="G112" s="84">
        <v>20.579333333333338</v>
      </c>
      <c r="H112" s="85">
        <v>0.22127088234981734</v>
      </c>
      <c r="I112" s="85">
        <v>7.0603352351944419</v>
      </c>
      <c r="J112" s="86">
        <v>2.9446073960255936</v>
      </c>
      <c r="K112" s="69" t="s">
        <v>69</v>
      </c>
      <c r="M112" s="344"/>
      <c r="N112" s="345"/>
      <c r="P112" s="346"/>
      <c r="AA112" s="347"/>
    </row>
    <row r="113" spans="2:27" ht="21" customHeight="1">
      <c r="B113" s="82" t="s">
        <v>119</v>
      </c>
      <c r="C113" s="326">
        <v>2401</v>
      </c>
      <c r="D113" s="83">
        <v>5.10783420370561E-2</v>
      </c>
      <c r="E113" s="83">
        <v>0.51169263737478254</v>
      </c>
      <c r="F113" s="83">
        <v>0.19172472504899521</v>
      </c>
      <c r="G113" s="84">
        <v>20.794399999999996</v>
      </c>
      <c r="H113" s="85">
        <v>4.3441202595885997</v>
      </c>
      <c r="I113" s="85">
        <v>73.080333784486854</v>
      </c>
      <c r="J113" s="86">
        <v>1.6666000469891316</v>
      </c>
      <c r="K113" s="69"/>
      <c r="M113" s="344"/>
      <c r="N113" s="345"/>
      <c r="P113" s="346"/>
      <c r="AA113" s="347"/>
    </row>
    <row r="114" spans="2:27" ht="21" customHeight="1">
      <c r="B114" s="82" t="s">
        <v>119</v>
      </c>
      <c r="C114" s="326">
        <v>2402</v>
      </c>
      <c r="D114" s="83">
        <v>5.0568119129822987E-2</v>
      </c>
      <c r="E114" s="83">
        <v>0.44018694121392982</v>
      </c>
      <c r="F114" s="83">
        <v>0.1750570534612875</v>
      </c>
      <c r="G114" s="84">
        <v>15.737133333333333</v>
      </c>
      <c r="H114" s="85">
        <v>0.48294237343010599</v>
      </c>
      <c r="I114" s="85">
        <v>25.894121294124496</v>
      </c>
      <c r="J114" s="86">
        <v>1.9162924683352063</v>
      </c>
      <c r="K114" s="69"/>
      <c r="M114" s="344"/>
      <c r="N114" s="345"/>
      <c r="P114" s="346"/>
      <c r="AA114" s="347"/>
    </row>
    <row r="115" spans="2:27" ht="21" customHeight="1">
      <c r="B115" s="82" t="s">
        <v>119</v>
      </c>
      <c r="C115" s="326">
        <v>2403</v>
      </c>
      <c r="D115" s="83">
        <v>2.1462243359483549E-2</v>
      </c>
      <c r="E115" s="83">
        <v>0.42181304398860325</v>
      </c>
      <c r="F115" s="83">
        <v>0.18145361314611849</v>
      </c>
      <c r="G115" s="84">
        <v>14.807399999999998</v>
      </c>
      <c r="H115" s="85">
        <v>9.6258366104691892E-2</v>
      </c>
      <c r="I115" s="85">
        <v>20.870923543904976</v>
      </c>
      <c r="J115" s="86">
        <v>2.0053094282053556</v>
      </c>
      <c r="K115" s="69"/>
      <c r="M115" s="344"/>
      <c r="N115" s="345"/>
      <c r="P115" s="346"/>
      <c r="AA115" s="347"/>
    </row>
    <row r="116" spans="2:27" ht="21" customHeight="1">
      <c r="B116" s="82" t="s">
        <v>119</v>
      </c>
      <c r="C116" s="326">
        <v>2404</v>
      </c>
      <c r="D116" s="83">
        <v>1.8817860767988748E-2</v>
      </c>
      <c r="E116" s="83">
        <v>0.39398820655141314</v>
      </c>
      <c r="F116" s="83">
        <v>0.18568240413631495</v>
      </c>
      <c r="G116" s="84">
        <v>14.886933333333333</v>
      </c>
      <c r="H116" s="85">
        <v>0.17805884755222701</v>
      </c>
      <c r="I116" s="85">
        <v>15.032123596686899</v>
      </c>
      <c r="J116" s="86">
        <v>2.0211923386685826</v>
      </c>
      <c r="K116" s="69"/>
      <c r="M116" s="344"/>
      <c r="N116" s="345"/>
      <c r="P116" s="346"/>
      <c r="AA116" s="347"/>
    </row>
    <row r="117" spans="2:27" ht="21" customHeight="1">
      <c r="B117" s="82" t="s">
        <v>119</v>
      </c>
      <c r="C117" s="326">
        <v>2405</v>
      </c>
      <c r="D117" s="83">
        <v>1.9190222388998639E-2</v>
      </c>
      <c r="E117" s="83">
        <v>0.38944536050264772</v>
      </c>
      <c r="F117" s="83">
        <v>0.17544644099875076</v>
      </c>
      <c r="G117" s="84">
        <v>15.484733333333335</v>
      </c>
      <c r="H117" s="85">
        <v>9.1589498510259271E-2</v>
      </c>
      <c r="I117" s="85">
        <v>18.921489511906351</v>
      </c>
      <c r="J117" s="86">
        <v>1.9644590869007581</v>
      </c>
      <c r="K117" s="69"/>
      <c r="M117" s="344"/>
      <c r="N117" s="345"/>
      <c r="P117" s="346"/>
      <c r="AA117" s="347"/>
    </row>
    <row r="118" spans="2:27" ht="21" customHeight="1">
      <c r="B118" s="82" t="s">
        <v>119</v>
      </c>
      <c r="C118" s="326">
        <v>2406</v>
      </c>
      <c r="D118" s="83">
        <v>2.1376213332144327E-2</v>
      </c>
      <c r="E118" s="83">
        <v>0.39055241092304521</v>
      </c>
      <c r="F118" s="83">
        <v>0.17177325466026447</v>
      </c>
      <c r="G118" s="84">
        <v>16.669083333333329</v>
      </c>
      <c r="H118" s="85">
        <v>6.8866711490369492E-2</v>
      </c>
      <c r="I118" s="85">
        <v>19.188233441545236</v>
      </c>
      <c r="J118" s="86">
        <v>1.8944910749322199</v>
      </c>
      <c r="K118" s="69"/>
      <c r="M118" s="344"/>
      <c r="N118" s="345"/>
      <c r="P118" s="346"/>
      <c r="AA118" s="347"/>
    </row>
    <row r="119" spans="2:27" ht="21" customHeight="1">
      <c r="B119" s="82" t="s">
        <v>119</v>
      </c>
      <c r="C119" s="326">
        <v>2407</v>
      </c>
      <c r="D119" s="83">
        <v>2.3302441242305832E-2</v>
      </c>
      <c r="E119" s="83">
        <v>0.40050486169618404</v>
      </c>
      <c r="F119" s="83">
        <v>0.16511637606191187</v>
      </c>
      <c r="G119" s="84">
        <v>17.860583333333331</v>
      </c>
      <c r="H119" s="85">
        <v>9.2547255986937332E-2</v>
      </c>
      <c r="I119" s="85">
        <v>22.728398932270238</v>
      </c>
      <c r="J119" s="86">
        <v>1.872595464743479</v>
      </c>
      <c r="K119" s="69"/>
      <c r="M119" s="344"/>
      <c r="N119" s="345"/>
      <c r="P119" s="346"/>
      <c r="AA119" s="347"/>
    </row>
    <row r="120" spans="2:27" ht="21" customHeight="1">
      <c r="B120" s="82" t="s">
        <v>119</v>
      </c>
      <c r="C120" s="326">
        <v>2408</v>
      </c>
      <c r="D120" s="83">
        <v>2.139643008757559E-2</v>
      </c>
      <c r="E120" s="83">
        <v>0.41064092903606664</v>
      </c>
      <c r="F120" s="83">
        <v>0.16112101316038918</v>
      </c>
      <c r="G120" s="84">
        <v>18.339999999999996</v>
      </c>
      <c r="H120" s="85">
        <v>0.134526215227043</v>
      </c>
      <c r="I120" s="85">
        <v>22.812541651385867</v>
      </c>
      <c r="J120" s="86">
        <v>1.7867444632390579</v>
      </c>
      <c r="K120" s="69"/>
      <c r="M120" s="344"/>
      <c r="N120" s="345"/>
      <c r="P120" s="346"/>
      <c r="AA120" s="347"/>
    </row>
    <row r="121" spans="2:27" ht="21" customHeight="1">
      <c r="B121" s="82" t="s">
        <v>119</v>
      </c>
      <c r="C121" s="326">
        <v>2409</v>
      </c>
      <c r="D121" s="83">
        <v>1.9907627084806798E-2</v>
      </c>
      <c r="E121" s="83">
        <v>0.41691541865336507</v>
      </c>
      <c r="F121" s="83">
        <v>0.1700579666488776</v>
      </c>
      <c r="G121" s="84">
        <v>18.330200000000001</v>
      </c>
      <c r="H121" s="85">
        <v>0.31034787209664816</v>
      </c>
      <c r="I121" s="85">
        <v>26.981263982280023</v>
      </c>
      <c r="J121" s="86">
        <v>1.8097812132627364</v>
      </c>
      <c r="K121" s="69"/>
      <c r="M121" s="344"/>
      <c r="N121" s="345"/>
      <c r="P121" s="346"/>
      <c r="AA121" s="347"/>
    </row>
    <row r="122" spans="2:27" ht="21" customHeight="1">
      <c r="B122" s="82" t="s">
        <v>119</v>
      </c>
      <c r="C122" s="326">
        <v>2410</v>
      </c>
      <c r="D122" s="83">
        <v>1.8105721257032414E-2</v>
      </c>
      <c r="E122" s="83">
        <v>0.44466636882170435</v>
      </c>
      <c r="F122" s="83">
        <v>0.20629681156635551</v>
      </c>
      <c r="G122" s="84">
        <v>18.552833333333329</v>
      </c>
      <c r="H122" s="85">
        <v>0.819641413813747</v>
      </c>
      <c r="I122" s="85">
        <v>38.604702808829565</v>
      </c>
      <c r="J122" s="86">
        <v>1.8039037656863754</v>
      </c>
      <c r="K122" s="69"/>
      <c r="M122" s="344"/>
      <c r="N122" s="345"/>
      <c r="P122" s="346"/>
      <c r="AA122" s="347"/>
    </row>
    <row r="123" spans="2:27" ht="21" customHeight="1">
      <c r="B123" s="82" t="s">
        <v>119</v>
      </c>
      <c r="C123" s="326">
        <v>2411</v>
      </c>
      <c r="D123" s="83">
        <v>1.5219630396445865E-2</v>
      </c>
      <c r="E123" s="83">
        <v>0.46163286919279362</v>
      </c>
      <c r="F123" s="83">
        <v>0.20708665675310964</v>
      </c>
      <c r="G123" s="84">
        <v>18.005499999999998</v>
      </c>
      <c r="H123" s="85">
        <v>2.0089469691663795</v>
      </c>
      <c r="I123" s="85">
        <v>41.671889699454653</v>
      </c>
      <c r="J123" s="86">
        <v>1.8198023592737256</v>
      </c>
      <c r="K123" s="69"/>
      <c r="M123" s="344"/>
      <c r="N123" s="345"/>
      <c r="P123" s="346"/>
      <c r="AA123" s="347"/>
    </row>
    <row r="124" spans="2:27" ht="21" customHeight="1">
      <c r="B124" s="82" t="s">
        <v>119</v>
      </c>
      <c r="C124" s="326">
        <v>2412</v>
      </c>
      <c r="D124" s="83">
        <v>1.4683807839965297E-2</v>
      </c>
      <c r="E124" s="83">
        <v>0.49347864873986347</v>
      </c>
      <c r="F124" s="83">
        <v>0.20812788279466371</v>
      </c>
      <c r="G124" s="84">
        <v>18.566500000000001</v>
      </c>
      <c r="H124" s="85">
        <v>3.3358057893869422</v>
      </c>
      <c r="I124" s="85">
        <v>44.361417278286062</v>
      </c>
      <c r="J124" s="86">
        <v>1.8123639446979916</v>
      </c>
      <c r="K124" s="69"/>
      <c r="M124" s="344"/>
      <c r="N124" s="345"/>
      <c r="P124" s="346"/>
      <c r="AA124" s="347"/>
    </row>
    <row r="125" spans="2:27" ht="21" customHeight="1">
      <c r="B125" s="82" t="s">
        <v>119</v>
      </c>
      <c r="C125" s="326">
        <v>2501</v>
      </c>
      <c r="D125" s="83">
        <v>1.2759016513315295E-2</v>
      </c>
      <c r="E125" s="83">
        <v>0.50794947954177283</v>
      </c>
      <c r="F125" s="83">
        <v>0.20611399975312736</v>
      </c>
      <c r="G125" s="84">
        <v>19.184428571428572</v>
      </c>
      <c r="H125" s="85">
        <v>2.4223109049100824</v>
      </c>
      <c r="I125" s="85">
        <v>51.383451381101601</v>
      </c>
      <c r="J125" s="86">
        <v>1.7705883512413745</v>
      </c>
      <c r="K125" s="69"/>
      <c r="M125" s="344"/>
      <c r="N125" s="345"/>
      <c r="P125" s="346"/>
      <c r="AA125" s="347"/>
    </row>
    <row r="126" spans="2:27" ht="21" customHeight="1">
      <c r="B126" s="82" t="s">
        <v>119</v>
      </c>
      <c r="C126" s="326">
        <v>2502</v>
      </c>
      <c r="D126" s="83">
        <v>1.1625272680260149E-2</v>
      </c>
      <c r="E126" s="83">
        <v>0.50553540923320861</v>
      </c>
      <c r="F126" s="83">
        <v>0.20679056713641786</v>
      </c>
      <c r="G126" s="84">
        <v>19.083333333333332</v>
      </c>
      <c r="H126" s="85">
        <v>1.9900347465010924</v>
      </c>
      <c r="I126" s="85">
        <v>47.694911439951646</v>
      </c>
      <c r="J126" s="86">
        <v>1.7734308188361363</v>
      </c>
      <c r="K126" s="69" t="s">
        <v>69</v>
      </c>
      <c r="M126" s="344"/>
      <c r="N126" s="345"/>
      <c r="P126" s="346"/>
      <c r="AA126" s="347"/>
    </row>
    <row r="127" spans="2:27" ht="21" customHeight="1">
      <c r="B127" s="82" t="s">
        <v>117</v>
      </c>
      <c r="C127" s="326">
        <v>2401</v>
      </c>
      <c r="D127" s="83">
        <v>2.1112041841699944E-2</v>
      </c>
      <c r="E127" s="83">
        <v>0.50991583775357641</v>
      </c>
      <c r="F127" s="83">
        <v>0.18645969008227101</v>
      </c>
      <c r="G127" s="84">
        <v>20.241000000000003</v>
      </c>
      <c r="H127" s="85">
        <v>3.9900070553408682</v>
      </c>
      <c r="I127" s="85">
        <v>62.190577987380053</v>
      </c>
      <c r="J127" s="86">
        <v>1.7642536970085194</v>
      </c>
      <c r="K127" s="69"/>
      <c r="M127" s="344"/>
      <c r="N127" s="345"/>
      <c r="P127" s="346"/>
      <c r="AA127" s="347"/>
    </row>
    <row r="128" spans="2:27" ht="21" customHeight="1">
      <c r="B128" s="82" t="s">
        <v>117</v>
      </c>
      <c r="C128" s="326">
        <v>2402</v>
      </c>
      <c r="D128" s="83">
        <v>4.3835102676937181E-2</v>
      </c>
      <c r="E128" s="83">
        <v>0.40630418891780912</v>
      </c>
      <c r="F128" s="83">
        <v>0.17554249614866663</v>
      </c>
      <c r="G128" s="84">
        <v>14.204583333333332</v>
      </c>
      <c r="H128" s="85">
        <v>0.47819133397264196</v>
      </c>
      <c r="I128" s="85">
        <v>20.670206049140006</v>
      </c>
      <c r="J128" s="86">
        <v>2.1393251809394456</v>
      </c>
      <c r="K128" s="69"/>
      <c r="M128" s="344"/>
      <c r="N128" s="345"/>
      <c r="P128" s="346"/>
      <c r="AA128" s="347"/>
    </row>
    <row r="129" spans="2:27" ht="21" customHeight="1">
      <c r="B129" s="82" t="s">
        <v>117</v>
      </c>
      <c r="C129" s="326">
        <v>2403</v>
      </c>
      <c r="D129" s="83">
        <v>3.1436470883342678E-2</v>
      </c>
      <c r="E129" s="83">
        <v>0.38337354496045806</v>
      </c>
      <c r="F129" s="83">
        <v>0.18532370457087427</v>
      </c>
      <c r="G129" s="84">
        <v>13.664785714285713</v>
      </c>
      <c r="H129" s="85">
        <v>9.323501838204809E-2</v>
      </c>
      <c r="I129" s="85">
        <v>19.424981124876215</v>
      </c>
      <c r="J129" s="86">
        <v>2.2077074312909657</v>
      </c>
      <c r="K129" s="69"/>
      <c r="M129" s="344"/>
      <c r="N129" s="345"/>
      <c r="P129" s="346"/>
      <c r="AA129" s="347"/>
    </row>
    <row r="130" spans="2:27" ht="21" customHeight="1">
      <c r="B130" s="82" t="s">
        <v>117</v>
      </c>
      <c r="C130" s="326">
        <v>2404</v>
      </c>
      <c r="D130" s="83">
        <v>2.5759652221635076E-2</v>
      </c>
      <c r="E130" s="83">
        <v>0.36648648043060877</v>
      </c>
      <c r="F130" s="83">
        <v>0.19684451552718615</v>
      </c>
      <c r="G130" s="84">
        <v>13.441583333333332</v>
      </c>
      <c r="H130" s="85">
        <v>8.9583365682882055E-2</v>
      </c>
      <c r="I130" s="85">
        <v>18.852819307962527</v>
      </c>
      <c r="J130" s="86">
        <v>2.2092873515172724</v>
      </c>
      <c r="K130" s="69"/>
      <c r="M130" s="344"/>
      <c r="N130" s="345"/>
      <c r="P130" s="346"/>
      <c r="AA130" s="347"/>
    </row>
    <row r="131" spans="2:27" ht="21" customHeight="1">
      <c r="B131" s="82" t="s">
        <v>117</v>
      </c>
      <c r="C131" s="326">
        <v>2405</v>
      </c>
      <c r="D131" s="83">
        <v>2.8431235080314782E-2</v>
      </c>
      <c r="E131" s="83">
        <v>0.36708755883390093</v>
      </c>
      <c r="F131" s="83">
        <v>0.20012424427524098</v>
      </c>
      <c r="G131" s="84">
        <v>14.45383333333333</v>
      </c>
      <c r="H131" s="85">
        <v>0.19647086050551041</v>
      </c>
      <c r="I131" s="85">
        <v>21.100320927843864</v>
      </c>
      <c r="J131" s="86">
        <v>2.1176397551151322</v>
      </c>
      <c r="K131" s="69"/>
      <c r="M131" s="344"/>
      <c r="N131" s="345"/>
      <c r="P131" s="346"/>
      <c r="AA131" s="347"/>
    </row>
    <row r="132" spans="2:27" ht="21" customHeight="1">
      <c r="B132" s="82" t="s">
        <v>117</v>
      </c>
      <c r="C132" s="326">
        <v>2406</v>
      </c>
      <c r="D132" s="83">
        <v>3.2029589227732844E-2</v>
      </c>
      <c r="E132" s="83">
        <v>0.37657397693840133</v>
      </c>
      <c r="F132" s="83">
        <v>0.18771178440471814</v>
      </c>
      <c r="G132" s="84">
        <v>15.932777777777776</v>
      </c>
      <c r="H132" s="85">
        <v>0.1808551866683891</v>
      </c>
      <c r="I132" s="85">
        <v>22.046445996840003</v>
      </c>
      <c r="J132" s="86">
        <v>1.9925407580545114</v>
      </c>
      <c r="K132" s="69"/>
      <c r="M132" s="344"/>
      <c r="N132" s="345"/>
      <c r="P132" s="346"/>
      <c r="AA132" s="347"/>
    </row>
    <row r="133" spans="2:27" ht="21" customHeight="1">
      <c r="B133" s="82" t="s">
        <v>117</v>
      </c>
      <c r="C133" s="326">
        <v>2407</v>
      </c>
      <c r="D133" s="83">
        <v>3.1785349487266037E-2</v>
      </c>
      <c r="E133" s="83">
        <v>0.37858683298810547</v>
      </c>
      <c r="F133" s="83">
        <v>0.18109694444451455</v>
      </c>
      <c r="G133" s="84">
        <v>16.7075</v>
      </c>
      <c r="H133" s="85">
        <v>2.6503078284287813</v>
      </c>
      <c r="I133" s="85">
        <v>19.688001011185236</v>
      </c>
      <c r="J133" s="86">
        <v>1.9446301569507438</v>
      </c>
      <c r="K133" s="69"/>
      <c r="M133" s="344"/>
      <c r="N133" s="345"/>
      <c r="P133" s="346"/>
      <c r="AA133" s="347"/>
    </row>
    <row r="134" spans="2:27" ht="20.25" customHeight="1">
      <c r="B134" s="82" t="s">
        <v>117</v>
      </c>
      <c r="C134" s="326">
        <v>2408</v>
      </c>
      <c r="D134" s="83">
        <v>3.3153385843691104E-2</v>
      </c>
      <c r="E134" s="83">
        <v>0.39557769789169844</v>
      </c>
      <c r="F134" s="83">
        <v>0.17722232467652252</v>
      </c>
      <c r="G134" s="84">
        <v>18.033769230769231</v>
      </c>
      <c r="H134" s="85">
        <v>0.19973040492369248</v>
      </c>
      <c r="I134" s="85">
        <v>25.821556451929681</v>
      </c>
      <c r="J134" s="86">
        <v>1.8762386060447021</v>
      </c>
      <c r="K134" s="69"/>
      <c r="M134" s="344"/>
      <c r="N134" s="345"/>
      <c r="P134" s="346"/>
      <c r="AA134" s="347"/>
    </row>
    <row r="135" spans="2:27" ht="20.25" customHeight="1">
      <c r="B135" s="82" t="s">
        <v>117</v>
      </c>
      <c r="C135" s="326">
        <v>2409</v>
      </c>
      <c r="D135" s="83">
        <v>3.0206914736298659E-2</v>
      </c>
      <c r="E135" s="83">
        <v>0.41185976055831702</v>
      </c>
      <c r="F135" s="83">
        <v>0.18651617559836245</v>
      </c>
      <c r="G135" s="84">
        <v>17.455124999999999</v>
      </c>
      <c r="H135" s="85">
        <v>0.44112376278569648</v>
      </c>
      <c r="I135" s="85">
        <v>26.348661677161026</v>
      </c>
      <c r="J135" s="86">
        <v>1.8996488057089664</v>
      </c>
      <c r="K135" s="69"/>
      <c r="M135" s="344"/>
      <c r="N135" s="345"/>
      <c r="P135" s="346"/>
      <c r="AA135" s="347"/>
    </row>
    <row r="136" spans="2:27" ht="20.25" customHeight="1">
      <c r="B136" s="82" t="s">
        <v>117</v>
      </c>
      <c r="C136" s="326">
        <v>2410</v>
      </c>
      <c r="D136" s="83">
        <v>3.2880814624828086E-2</v>
      </c>
      <c r="E136" s="83">
        <v>0.39829426419208547</v>
      </c>
      <c r="F136" s="83">
        <v>0.20692434287381017</v>
      </c>
      <c r="G136" s="84">
        <v>16.419874999999998</v>
      </c>
      <c r="H136" s="85">
        <v>0.98618273867529382</v>
      </c>
      <c r="I136" s="85">
        <v>29.971253643328858</v>
      </c>
      <c r="J136" s="86">
        <v>2.0412711163998178</v>
      </c>
      <c r="K136" s="69"/>
      <c r="M136" s="344"/>
      <c r="N136" s="345"/>
      <c r="P136" s="346"/>
      <c r="AA136" s="347"/>
    </row>
    <row r="137" spans="2:27" ht="20.25" customHeight="1">
      <c r="B137" s="82" t="s">
        <v>117</v>
      </c>
      <c r="C137" s="326">
        <v>2411</v>
      </c>
      <c r="D137" s="83">
        <v>3.2644528129841498E-2</v>
      </c>
      <c r="E137" s="83">
        <v>0.42486560116313021</v>
      </c>
      <c r="F137" s="83">
        <v>0.21209503649331865</v>
      </c>
      <c r="G137" s="84">
        <v>17.044142857142855</v>
      </c>
      <c r="H137" s="85">
        <v>1.47175107605073</v>
      </c>
      <c r="I137" s="85">
        <v>40.83382086299644</v>
      </c>
      <c r="J137" s="86">
        <v>1.9851461692378454</v>
      </c>
      <c r="K137" s="69"/>
      <c r="M137" s="344"/>
      <c r="N137" s="345"/>
      <c r="P137" s="346"/>
      <c r="AA137" s="347"/>
    </row>
    <row r="138" spans="2:27" ht="20.25" customHeight="1">
      <c r="B138" s="82" t="s">
        <v>117</v>
      </c>
      <c r="C138" s="326">
        <v>2412</v>
      </c>
      <c r="D138" s="83">
        <v>3.2008148733441377E-2</v>
      </c>
      <c r="E138" s="83">
        <v>0.4540855097025609</v>
      </c>
      <c r="F138" s="83">
        <v>0.20698156794065942</v>
      </c>
      <c r="G138" s="84">
        <v>18.105166666666669</v>
      </c>
      <c r="H138" s="85">
        <v>1.676301038462549</v>
      </c>
      <c r="I138" s="85">
        <v>48.666229084726552</v>
      </c>
      <c r="J138" s="86">
        <v>1.9304639538563828</v>
      </c>
      <c r="K138" s="69"/>
      <c r="M138" s="344"/>
      <c r="N138" s="345"/>
      <c r="P138" s="346"/>
      <c r="AA138" s="347"/>
    </row>
    <row r="139" spans="2:27" ht="20.25" customHeight="1">
      <c r="B139" s="82" t="s">
        <v>117</v>
      </c>
      <c r="C139" s="326">
        <v>2501</v>
      </c>
      <c r="D139" s="83">
        <v>3.1319731969878119E-2</v>
      </c>
      <c r="E139" s="83">
        <v>0.46169220179477249</v>
      </c>
      <c r="F139" s="83">
        <v>0.20325384706220836</v>
      </c>
      <c r="G139" s="84">
        <v>17.456999999999997</v>
      </c>
      <c r="H139" s="85">
        <v>1.4481900009049287</v>
      </c>
      <c r="I139" s="85">
        <v>44.630121621583235</v>
      </c>
      <c r="J139" s="86">
        <v>1.967431530277771</v>
      </c>
      <c r="K139" s="69"/>
    </row>
    <row r="140" spans="2:27" ht="20.25" customHeight="1">
      <c r="B140" s="82" t="s">
        <v>117</v>
      </c>
      <c r="C140" s="326">
        <v>2502</v>
      </c>
      <c r="D140" s="83">
        <v>3.5857417152576662E-2</v>
      </c>
      <c r="E140" s="83">
        <v>0.45988330432202912</v>
      </c>
      <c r="F140" s="83">
        <v>0.20674864067038221</v>
      </c>
      <c r="G140" s="84">
        <v>17.845444444444443</v>
      </c>
      <c r="H140" s="85">
        <v>1.2594909447137377</v>
      </c>
      <c r="I140" s="85">
        <v>44.068840999888515</v>
      </c>
      <c r="J140" s="86">
        <v>1.9597346005309597</v>
      </c>
      <c r="K140" s="69" t="s">
        <v>67</v>
      </c>
    </row>
    <row r="141" spans="2:27" ht="20.25" customHeight="1">
      <c r="B141" s="82" t="s">
        <v>120</v>
      </c>
      <c r="C141" s="326">
        <v>2401</v>
      </c>
      <c r="D141" s="83">
        <v>3.4976162411495128E-2</v>
      </c>
      <c r="E141" s="83">
        <v>0.47814820658656843</v>
      </c>
      <c r="F141" s="83">
        <v>0.20179182734691251</v>
      </c>
      <c r="G141" s="84">
        <v>17.100454545454546</v>
      </c>
      <c r="H141" s="85">
        <v>3.7389293009720896</v>
      </c>
      <c r="I141" s="85">
        <v>79.770831748076347</v>
      </c>
      <c r="J141" s="86">
        <v>1.9424218927074786</v>
      </c>
      <c r="K141" s="69"/>
    </row>
    <row r="142" spans="2:27" ht="20.25" customHeight="1">
      <c r="B142" s="82" t="s">
        <v>120</v>
      </c>
      <c r="C142" s="326">
        <v>2402</v>
      </c>
      <c r="D142" s="83">
        <v>5.189964855802754E-2</v>
      </c>
      <c r="E142" s="83">
        <v>0.40672285947733</v>
      </c>
      <c r="F142" s="83">
        <v>0.18837591068288609</v>
      </c>
      <c r="G142" s="84">
        <v>12.941000000000003</v>
      </c>
      <c r="H142" s="85">
        <v>0.52334972797585766</v>
      </c>
      <c r="I142" s="85">
        <v>24.691910088396771</v>
      </c>
      <c r="J142" s="86">
        <v>2.2329957934733824</v>
      </c>
      <c r="K142" s="69"/>
    </row>
    <row r="143" spans="2:27" ht="20.25" customHeight="1">
      <c r="B143" s="82" t="s">
        <v>120</v>
      </c>
      <c r="C143" s="326">
        <v>2403</v>
      </c>
      <c r="D143" s="83">
        <v>2.1028118573685823E-2</v>
      </c>
      <c r="E143" s="83">
        <v>0.39040512424967921</v>
      </c>
      <c r="F143" s="83">
        <v>0.18607133053051353</v>
      </c>
      <c r="G143" s="84">
        <v>11.855363636363638</v>
      </c>
      <c r="H143" s="85">
        <v>0.24722191737886093</v>
      </c>
      <c r="I143" s="85">
        <v>19.817046940090943</v>
      </c>
      <c r="J143" s="86">
        <v>2.3249034667248485</v>
      </c>
      <c r="K143" s="69"/>
    </row>
    <row r="144" spans="2:27" ht="20.25" customHeight="1">
      <c r="B144" s="82" t="s">
        <v>120</v>
      </c>
      <c r="C144" s="326">
        <v>2404</v>
      </c>
      <c r="D144" s="83">
        <v>1.71671250459439E-2</v>
      </c>
      <c r="E144" s="83">
        <v>0.37582748638361929</v>
      </c>
      <c r="F144" s="83">
        <v>0.18980337986990789</v>
      </c>
      <c r="G144" s="84">
        <v>11.82818181818182</v>
      </c>
      <c r="H144" s="85">
        <v>6.1849774079369126E-2</v>
      </c>
      <c r="I144" s="85">
        <v>16.538026176393263</v>
      </c>
      <c r="J144" s="86">
        <v>2.3216576351293963</v>
      </c>
      <c r="K144" s="69"/>
    </row>
    <row r="145" spans="2:11" ht="20.25" customHeight="1">
      <c r="B145" s="82" t="s">
        <v>120</v>
      </c>
      <c r="C145" s="326">
        <v>2405</v>
      </c>
      <c r="D145" s="83">
        <v>1.7436103500448545E-2</v>
      </c>
      <c r="E145" s="83">
        <v>0.37985490827384188</v>
      </c>
      <c r="F145" s="83">
        <v>0.1845061962692926</v>
      </c>
      <c r="G145" s="84">
        <v>12.890909090909092</v>
      </c>
      <c r="H145" s="85">
        <v>7.4691305037665245E-2</v>
      </c>
      <c r="I145" s="85">
        <v>22.069413356004141</v>
      </c>
      <c r="J145" s="86">
        <v>2.2245901194668547</v>
      </c>
      <c r="K145" s="69"/>
    </row>
    <row r="146" spans="2:11" ht="20.25" customHeight="1">
      <c r="B146" s="82" t="s">
        <v>120</v>
      </c>
      <c r="C146" s="326">
        <v>2406</v>
      </c>
      <c r="D146" s="83">
        <v>2.0925257429758995E-2</v>
      </c>
      <c r="E146" s="83">
        <v>0.3849845073922456</v>
      </c>
      <c r="F146" s="83">
        <v>0.17858197112304233</v>
      </c>
      <c r="G146" s="84">
        <v>14.422714285714289</v>
      </c>
      <c r="H146" s="85">
        <v>7.0825710926985627E-2</v>
      </c>
      <c r="I146" s="85">
        <v>25.358134001536818</v>
      </c>
      <c r="J146" s="86">
        <v>2.0659696533908676</v>
      </c>
      <c r="K146" s="69"/>
    </row>
    <row r="147" spans="2:11" ht="20.25" customHeight="1">
      <c r="B147" s="82" t="s">
        <v>120</v>
      </c>
      <c r="C147" s="326">
        <v>2407</v>
      </c>
      <c r="D147" s="83">
        <v>2.1257347630460211E-2</v>
      </c>
      <c r="E147" s="83">
        <v>0.40339859942396733</v>
      </c>
      <c r="F147" s="83">
        <v>0.17203309700594441</v>
      </c>
      <c r="G147" s="84">
        <v>16.130875000000003</v>
      </c>
      <c r="H147" s="85">
        <v>0.12508923228584243</v>
      </c>
      <c r="I147" s="85">
        <v>27.078278528593774</v>
      </c>
      <c r="J147" s="86">
        <v>1.9529671883474706</v>
      </c>
      <c r="K147" s="69"/>
    </row>
    <row r="148" spans="2:11" ht="20.25" customHeight="1">
      <c r="B148" s="82" t="s">
        <v>120</v>
      </c>
      <c r="C148" s="326">
        <v>2408</v>
      </c>
      <c r="D148" s="83">
        <v>2.6610804561641891E-2</v>
      </c>
      <c r="E148" s="83">
        <v>0.41090544868596973</v>
      </c>
      <c r="F148" s="83">
        <v>0.17479578561896911</v>
      </c>
      <c r="G148" s="84">
        <v>19.793285714285712</v>
      </c>
      <c r="H148" s="85">
        <v>6.1278101882197754E-2</v>
      </c>
      <c r="I148" s="85">
        <v>33.983814002168835</v>
      </c>
      <c r="J148" s="86">
        <v>1.739952018792299</v>
      </c>
      <c r="K148" s="69"/>
    </row>
    <row r="149" spans="2:11" ht="20.25" customHeight="1">
      <c r="B149" s="82" t="s">
        <v>120</v>
      </c>
      <c r="C149" s="326">
        <v>2409</v>
      </c>
      <c r="D149" s="83">
        <v>1.8548476936857013E-2</v>
      </c>
      <c r="E149" s="83">
        <v>0.41330690880115123</v>
      </c>
      <c r="F149" s="83">
        <v>0.18716297739812773</v>
      </c>
      <c r="G149" s="84">
        <v>19.000250000000001</v>
      </c>
      <c r="H149" s="85">
        <v>0.32928039654843017</v>
      </c>
      <c r="I149" s="85">
        <v>29.536451570394188</v>
      </c>
      <c r="J149" s="86">
        <v>1.8011826296963418</v>
      </c>
      <c r="K149" s="69"/>
    </row>
    <row r="150" spans="2:11" ht="20.25" customHeight="1">
      <c r="B150" s="82" t="s">
        <v>120</v>
      </c>
      <c r="C150" s="326">
        <v>2410</v>
      </c>
      <c r="D150" s="83">
        <v>1.8659735629564279E-2</v>
      </c>
      <c r="E150" s="83">
        <v>0.39879713787140775</v>
      </c>
      <c r="F150" s="83">
        <v>0.21187455145783224</v>
      </c>
      <c r="G150" s="84">
        <v>18.262999999999998</v>
      </c>
      <c r="H150" s="85">
        <v>2.2070265776857525</v>
      </c>
      <c r="I150" s="85">
        <v>40.503735584398093</v>
      </c>
      <c r="J150" s="86">
        <v>1.8301845206901732</v>
      </c>
      <c r="K150" s="69"/>
    </row>
    <row r="151" spans="2:11" ht="20.25" customHeight="1">
      <c r="B151" s="82" t="s">
        <v>120</v>
      </c>
      <c r="C151" s="326">
        <v>2411</v>
      </c>
      <c r="D151" s="83">
        <v>1.98971050625176E-2</v>
      </c>
      <c r="E151" s="83">
        <v>0.39667452251074592</v>
      </c>
      <c r="F151" s="83">
        <v>0.18658097321152253</v>
      </c>
      <c r="G151" s="84">
        <v>16.983999999999998</v>
      </c>
      <c r="H151" s="85">
        <v>0.66565096939148083</v>
      </c>
      <c r="I151" s="85">
        <v>32.467871163751632</v>
      </c>
      <c r="J151" s="86">
        <v>1.8878366037552534</v>
      </c>
      <c r="K151" s="69"/>
    </row>
    <row r="152" spans="2:11" ht="20.25" customHeight="1">
      <c r="B152" s="82" t="s">
        <v>120</v>
      </c>
      <c r="C152" s="326">
        <v>2412</v>
      </c>
      <c r="D152" s="83">
        <v>1.6491999037920774E-2</v>
      </c>
      <c r="E152" s="83">
        <v>0.40410549066684637</v>
      </c>
      <c r="F152" s="83">
        <v>0.18880260266993337</v>
      </c>
      <c r="G152" s="84">
        <v>17.399999999999999</v>
      </c>
      <c r="H152" s="85">
        <v>0.58123943497113251</v>
      </c>
      <c r="I152" s="85">
        <v>33.290989706450034</v>
      </c>
      <c r="J152" s="86">
        <v>1.9350992519596932</v>
      </c>
      <c r="K152" s="69"/>
    </row>
    <row r="153" spans="2:11" ht="20.25" customHeight="1">
      <c r="B153" s="82" t="s">
        <v>120</v>
      </c>
      <c r="C153" s="326">
        <v>2501</v>
      </c>
      <c r="D153" s="83">
        <v>1.9712742397057899E-2</v>
      </c>
      <c r="E153" s="83">
        <v>0.42931793999979062</v>
      </c>
      <c r="F153" s="83">
        <v>0.18929407212468496</v>
      </c>
      <c r="G153" s="84">
        <v>18.363250000000001</v>
      </c>
      <c r="H153" s="85">
        <v>1.0201812593038988</v>
      </c>
      <c r="I153" s="85">
        <v>40.908147419779418</v>
      </c>
      <c r="J153" s="86">
        <v>1.8640313074249917</v>
      </c>
      <c r="K153" s="69"/>
    </row>
    <row r="154" spans="2:11" ht="20.25" customHeight="1">
      <c r="B154" s="82" t="s">
        <v>120</v>
      </c>
      <c r="C154" s="326">
        <v>2502</v>
      </c>
      <c r="D154" s="83">
        <v>1.598597973684902E-2</v>
      </c>
      <c r="E154" s="83">
        <v>0.41608977677937709</v>
      </c>
      <c r="F154" s="83">
        <v>0.18457503967701794</v>
      </c>
      <c r="G154" s="84">
        <v>17.946249999999999</v>
      </c>
      <c r="H154" s="85">
        <v>0.5880526951079823</v>
      </c>
      <c r="I154" s="85">
        <v>39.098153565991971</v>
      </c>
      <c r="J154" s="86">
        <v>1.9450737282952117</v>
      </c>
      <c r="K154" s="69" t="s">
        <v>70</v>
      </c>
    </row>
    <row r="155" spans="2:11" ht="20.25" customHeight="1">
      <c r="B155" s="35">
        <v>519</v>
      </c>
      <c r="C155" s="326">
        <v>2401</v>
      </c>
      <c r="D155" s="83">
        <v>1.4097577751066319E-2</v>
      </c>
      <c r="E155" s="83">
        <v>0.52063025450680822</v>
      </c>
      <c r="F155" s="83">
        <v>0.26261025849341896</v>
      </c>
      <c r="G155" s="84">
        <v>13.751200000000001</v>
      </c>
      <c r="H155" s="85">
        <v>1.5399421820051287</v>
      </c>
      <c r="I155" s="85">
        <v>37.860708675924911</v>
      </c>
      <c r="J155" s="86">
        <v>2.0664782921108644</v>
      </c>
      <c r="K155" s="69"/>
    </row>
    <row r="156" spans="2:11" ht="20.25" customHeight="1">
      <c r="B156" s="35">
        <v>519</v>
      </c>
      <c r="C156" s="326">
        <v>2402</v>
      </c>
      <c r="D156" s="83">
        <v>5.0957630926242163E-2</v>
      </c>
      <c r="E156" s="83">
        <v>0.4315511489389296</v>
      </c>
      <c r="F156" s="83">
        <v>0.22926200926832813</v>
      </c>
      <c r="G156" s="84">
        <v>10.987833333333333</v>
      </c>
      <c r="H156" s="85">
        <v>0.25080363669396005</v>
      </c>
      <c r="I156" s="85">
        <v>13.261671748475148</v>
      </c>
      <c r="J156" s="86">
        <v>2.3126098594395077</v>
      </c>
      <c r="K156" s="69"/>
    </row>
    <row r="157" spans="2:11" ht="20.25" customHeight="1">
      <c r="B157" s="35">
        <v>519</v>
      </c>
      <c r="C157" s="326">
        <v>2403</v>
      </c>
      <c r="D157" s="83">
        <v>3.1698101464156025E-2</v>
      </c>
      <c r="E157" s="83">
        <v>0.4163330091012325</v>
      </c>
      <c r="F157" s="83">
        <v>0.23548234855365038</v>
      </c>
      <c r="G157" s="84">
        <v>10.2555</v>
      </c>
      <c r="H157" s="85">
        <v>2.5660989671665496E-2</v>
      </c>
      <c r="I157" s="85">
        <v>10.302887353173697</v>
      </c>
      <c r="J157" s="86">
        <v>2.3715454848905715</v>
      </c>
      <c r="K157" s="69"/>
    </row>
    <row r="158" spans="2:11" ht="20.25" customHeight="1">
      <c r="B158" s="35">
        <v>519</v>
      </c>
      <c r="C158" s="326">
        <v>2404</v>
      </c>
      <c r="D158" s="83">
        <v>3.2214175547998991E-2</v>
      </c>
      <c r="E158" s="83">
        <v>0.40771451830356681</v>
      </c>
      <c r="F158" s="83">
        <v>0.22457249272674271</v>
      </c>
      <c r="G158" s="84">
        <v>10.570666666666668</v>
      </c>
      <c r="H158" s="85">
        <v>3.4371148685937283E-2</v>
      </c>
      <c r="I158" s="85">
        <v>12.897773544397966</v>
      </c>
      <c r="J158" s="86">
        <v>2.3303609269126233</v>
      </c>
      <c r="K158" s="69"/>
    </row>
    <row r="159" spans="2:11" ht="20.25" customHeight="1">
      <c r="B159" s="35">
        <v>519</v>
      </c>
      <c r="C159" s="326">
        <v>2405</v>
      </c>
      <c r="D159" s="83">
        <v>3.312904366859723E-2</v>
      </c>
      <c r="E159" s="83">
        <v>0.40268287793029961</v>
      </c>
      <c r="F159" s="83">
        <v>0.21510695866447482</v>
      </c>
      <c r="G159" s="84">
        <v>10.655600000000002</v>
      </c>
      <c r="H159" s="85">
        <v>2.4340249919601108E-2</v>
      </c>
      <c r="I159" s="85">
        <v>16.746091944685563</v>
      </c>
      <c r="J159" s="86">
        <v>2.2980665050876148</v>
      </c>
      <c r="K159" s="69"/>
    </row>
    <row r="160" spans="2:11" ht="20.25" customHeight="1">
      <c r="B160" s="35">
        <v>519</v>
      </c>
      <c r="C160" s="326">
        <v>2406</v>
      </c>
      <c r="D160" s="83">
        <v>4.0062469845427669E-2</v>
      </c>
      <c r="E160" s="83">
        <v>0.4111757933334424</v>
      </c>
      <c r="F160" s="83">
        <v>0.19787773952739882</v>
      </c>
      <c r="G160" s="84">
        <v>12.496749999999999</v>
      </c>
      <c r="H160" s="85">
        <v>2.605940380079879E-2</v>
      </c>
      <c r="I160" s="85">
        <v>15.713820491881672</v>
      </c>
      <c r="J160" s="86">
        <v>2.1163511976742515</v>
      </c>
      <c r="K160" s="69"/>
    </row>
    <row r="161" spans="2:11" ht="20.25" customHeight="1">
      <c r="B161" s="35">
        <v>519</v>
      </c>
      <c r="C161" s="326">
        <v>2407</v>
      </c>
      <c r="D161" s="83">
        <v>3.7891200824978793E-2</v>
      </c>
      <c r="E161" s="83">
        <v>0.41091700561695887</v>
      </c>
      <c r="F161" s="83">
        <v>0.19130831761303529</v>
      </c>
      <c r="G161" s="84">
        <v>12.905000000000001</v>
      </c>
      <c r="H161" s="85">
        <v>0</v>
      </c>
      <c r="I161" s="85">
        <v>10.633826327242303</v>
      </c>
      <c r="J161" s="86">
        <v>2.0355969715810676</v>
      </c>
      <c r="K161" s="69"/>
    </row>
    <row r="162" spans="2:11" ht="20.25" customHeight="1">
      <c r="B162" s="35">
        <v>519</v>
      </c>
      <c r="C162" s="326">
        <v>2408</v>
      </c>
      <c r="D162" s="83">
        <v>3.1661501010298694E-2</v>
      </c>
      <c r="E162" s="83">
        <v>0.44654045458004932</v>
      </c>
      <c r="F162" s="83">
        <v>0.18132992054279234</v>
      </c>
      <c r="G162" s="84">
        <v>15.274999999999999</v>
      </c>
      <c r="H162" s="85">
        <v>3.8134578452742866E-2</v>
      </c>
      <c r="I162" s="85">
        <v>17.580040666714464</v>
      </c>
      <c r="J162" s="86">
        <v>1.8559800918402591</v>
      </c>
      <c r="K162" s="69"/>
    </row>
    <row r="163" spans="2:11" ht="20.25" customHeight="1">
      <c r="B163" s="35">
        <v>519</v>
      </c>
      <c r="C163" s="326">
        <v>2409</v>
      </c>
      <c r="D163" s="83">
        <v>2.5261049151220301E-2</v>
      </c>
      <c r="E163" s="83">
        <v>0.44283641431674303</v>
      </c>
      <c r="F163" s="83">
        <v>0.18657243483501582</v>
      </c>
      <c r="G163" s="84">
        <v>13.605</v>
      </c>
      <c r="H163" s="85">
        <v>1.9618552558887045E-2</v>
      </c>
      <c r="I163" s="85">
        <v>19.285037165385965</v>
      </c>
      <c r="J163" s="86">
        <v>1.9294999600640337</v>
      </c>
      <c r="K163" s="69"/>
    </row>
    <row r="164" spans="2:11" ht="20.25" customHeight="1">
      <c r="B164" s="35">
        <v>519</v>
      </c>
      <c r="C164" s="326">
        <v>2410</v>
      </c>
      <c r="D164" s="83">
        <v>2.5249690309782143E-2</v>
      </c>
      <c r="E164" s="83">
        <v>0.4583525556914807</v>
      </c>
      <c r="F164" s="83">
        <v>0.22069190573213235</v>
      </c>
      <c r="G164" s="84">
        <v>12.920500000000001</v>
      </c>
      <c r="H164" s="85">
        <v>0</v>
      </c>
      <c r="I164" s="85">
        <v>23.010530455482993</v>
      </c>
      <c r="J164" s="86">
        <v>2.1035627614096151</v>
      </c>
      <c r="K164" s="69"/>
    </row>
    <row r="165" spans="2:11" ht="20.25" customHeight="1">
      <c r="B165" s="35">
        <v>519</v>
      </c>
      <c r="C165" s="326">
        <v>2411</v>
      </c>
      <c r="D165" s="83">
        <v>2.5546109677732534E-2</v>
      </c>
      <c r="E165" s="83">
        <v>0.4596794593043394</v>
      </c>
      <c r="F165" s="83">
        <v>0.29931573098167247</v>
      </c>
      <c r="G165" s="84">
        <v>14.491</v>
      </c>
      <c r="H165" s="85">
        <v>0.13857209767670023</v>
      </c>
      <c r="I165" s="85">
        <v>42.125917693716865</v>
      </c>
      <c r="J165" s="86">
        <v>1.9903687298141868</v>
      </c>
      <c r="K165" s="69"/>
    </row>
    <row r="166" spans="2:11" ht="20.25" customHeight="1">
      <c r="B166" s="35">
        <v>519</v>
      </c>
      <c r="C166" s="326">
        <v>2412</v>
      </c>
      <c r="D166" s="83">
        <v>0</v>
      </c>
      <c r="E166" s="83">
        <v>0</v>
      </c>
      <c r="F166" s="83">
        <v>0</v>
      </c>
      <c r="G166" s="84">
        <v>0</v>
      </c>
      <c r="H166" s="85">
        <v>0</v>
      </c>
      <c r="I166" s="85">
        <v>0</v>
      </c>
      <c r="J166" s="86">
        <v>0</v>
      </c>
      <c r="K166" s="69"/>
    </row>
    <row r="167" spans="2:11" ht="20.25" customHeight="1">
      <c r="B167" s="35">
        <v>519</v>
      </c>
      <c r="C167" s="326">
        <v>2501</v>
      </c>
      <c r="D167" s="83">
        <v>0</v>
      </c>
      <c r="E167" s="83">
        <v>0</v>
      </c>
      <c r="F167" s="83">
        <v>0</v>
      </c>
      <c r="G167" s="84">
        <v>0</v>
      </c>
      <c r="H167" s="85">
        <v>0</v>
      </c>
      <c r="I167" s="85">
        <v>0</v>
      </c>
      <c r="J167" s="86">
        <v>0</v>
      </c>
      <c r="K167" s="69"/>
    </row>
    <row r="168" spans="2:11" ht="20.25" customHeight="1">
      <c r="B168" s="35">
        <v>519</v>
      </c>
      <c r="C168" s="326">
        <v>2502</v>
      </c>
      <c r="D168" s="83">
        <v>0</v>
      </c>
      <c r="E168" s="83">
        <v>0</v>
      </c>
      <c r="F168" s="83">
        <v>0</v>
      </c>
      <c r="G168" s="84">
        <v>0</v>
      </c>
      <c r="H168" s="85">
        <v>0</v>
      </c>
      <c r="I168" s="85">
        <v>0</v>
      </c>
      <c r="J168" s="86">
        <v>0</v>
      </c>
      <c r="K168" s="69" t="s">
        <v>378</v>
      </c>
    </row>
    <row r="169" spans="2:11" ht="20.25" hidden="1" customHeight="1">
      <c r="B169" s="82"/>
      <c r="C169" s="61"/>
      <c r="D169" s="83"/>
      <c r="E169" s="83"/>
      <c r="F169" s="83"/>
      <c r="G169" s="84"/>
      <c r="H169" s="85"/>
      <c r="I169" s="85"/>
      <c r="J169" s="86"/>
      <c r="K169" s="69"/>
    </row>
    <row r="170" spans="2:11" ht="20.25" hidden="1" customHeight="1">
      <c r="B170" s="82"/>
      <c r="C170" s="61"/>
      <c r="D170" s="83"/>
      <c r="E170" s="83"/>
      <c r="F170" s="83"/>
      <c r="G170" s="84"/>
      <c r="H170" s="85"/>
      <c r="I170" s="85"/>
      <c r="J170" s="86"/>
      <c r="K170" s="69"/>
    </row>
    <row r="171" spans="2:11" ht="20.25" hidden="1" customHeight="1">
      <c r="B171" s="82"/>
      <c r="C171" s="61"/>
      <c r="D171" s="83"/>
      <c r="E171" s="83"/>
      <c r="F171" s="83"/>
      <c r="G171" s="84"/>
      <c r="H171" s="85"/>
      <c r="I171" s="85"/>
      <c r="J171" s="86"/>
      <c r="K171" s="69"/>
    </row>
    <row r="172" spans="2:11" ht="20.25" hidden="1" customHeight="1">
      <c r="B172" s="82"/>
      <c r="C172" s="61"/>
      <c r="D172" s="83"/>
      <c r="E172" s="83"/>
      <c r="F172" s="83"/>
      <c r="G172" s="84"/>
      <c r="H172" s="85"/>
      <c r="I172" s="85"/>
      <c r="J172" s="86"/>
      <c r="K172" s="69"/>
    </row>
    <row r="173" spans="2:11" ht="20.25" hidden="1" customHeight="1">
      <c r="B173" s="82"/>
      <c r="C173" s="61"/>
      <c r="D173" s="83"/>
      <c r="E173" s="83"/>
      <c r="F173" s="83"/>
      <c r="G173" s="84"/>
      <c r="H173" s="85"/>
      <c r="I173" s="85"/>
      <c r="J173" s="86"/>
      <c r="K173" s="69"/>
    </row>
    <row r="174" spans="2:11" ht="20.25" hidden="1" customHeight="1">
      <c r="B174" s="82"/>
      <c r="C174" s="61"/>
      <c r="D174" s="83"/>
      <c r="E174" s="83"/>
      <c r="F174" s="83"/>
      <c r="G174" s="84"/>
      <c r="H174" s="85"/>
      <c r="I174" s="85"/>
      <c r="J174" s="86"/>
      <c r="K174" s="69"/>
    </row>
    <row r="175" spans="2:11" ht="20.25" hidden="1" customHeight="1">
      <c r="B175" s="82"/>
      <c r="C175" s="61"/>
      <c r="D175" s="83"/>
      <c r="E175" s="83"/>
      <c r="F175" s="83"/>
      <c r="G175" s="84"/>
      <c r="H175" s="85"/>
      <c r="I175" s="85"/>
      <c r="J175" s="86"/>
      <c r="K175" s="69"/>
    </row>
    <row r="176" spans="2:11" ht="20.25" hidden="1" customHeight="1">
      <c r="B176" s="82"/>
      <c r="C176" s="61"/>
      <c r="D176" s="83"/>
      <c r="E176" s="83"/>
      <c r="F176" s="83"/>
      <c r="G176" s="84"/>
      <c r="H176" s="85"/>
      <c r="I176" s="85"/>
      <c r="J176" s="86"/>
      <c r="K176" s="69"/>
    </row>
    <row r="177" spans="2:11" ht="20.25" hidden="1" customHeight="1">
      <c r="B177" s="82"/>
      <c r="C177" s="61"/>
      <c r="D177" s="83"/>
      <c r="E177" s="83"/>
      <c r="F177" s="83"/>
      <c r="G177" s="84"/>
      <c r="H177" s="85"/>
      <c r="I177" s="85"/>
      <c r="J177" s="86"/>
      <c r="K177" s="69"/>
    </row>
    <row r="178" spans="2:11" ht="20.25" hidden="1" customHeight="1">
      <c r="B178" s="82"/>
      <c r="C178" s="61"/>
      <c r="D178" s="83"/>
      <c r="E178" s="83"/>
      <c r="F178" s="83"/>
      <c r="G178" s="84"/>
      <c r="H178" s="85"/>
      <c r="I178" s="85"/>
      <c r="J178" s="86"/>
      <c r="K178" s="69"/>
    </row>
    <row r="179" spans="2:11" ht="20.25" hidden="1" customHeight="1">
      <c r="B179" s="82"/>
      <c r="C179" s="61"/>
      <c r="D179" s="83"/>
      <c r="E179" s="83"/>
      <c r="F179" s="83"/>
      <c r="G179" s="84"/>
      <c r="H179" s="85"/>
      <c r="I179" s="85"/>
      <c r="J179" s="86"/>
      <c r="K179" s="69"/>
    </row>
    <row r="180" spans="2:11" ht="20.25" hidden="1" customHeight="1">
      <c r="B180" s="82"/>
      <c r="C180" s="61"/>
      <c r="D180" s="83"/>
      <c r="E180" s="83"/>
      <c r="F180" s="83"/>
      <c r="G180" s="84"/>
      <c r="H180" s="85"/>
      <c r="I180" s="85"/>
      <c r="J180" s="86"/>
      <c r="K180" s="69"/>
    </row>
    <row r="181" spans="2:11" ht="20.25" customHeight="1">
      <c r="B181" s="80" t="s">
        <v>125</v>
      </c>
      <c r="C181" s="79"/>
      <c r="D181" s="80"/>
      <c r="E181" s="80"/>
      <c r="F181" s="80"/>
      <c r="G181" s="80"/>
      <c r="H181" s="80"/>
      <c r="I181" s="80"/>
      <c r="J181" s="80"/>
      <c r="K181" s="79"/>
    </row>
    <row r="182" spans="2:11" ht="20.25" customHeight="1">
      <c r="B182" s="217" t="str">
        <f>C74</f>
        <v>93</v>
      </c>
      <c r="C182" s="50"/>
      <c r="D182" s="81">
        <f>(SUMIFS(D$85:D$180,$B$85:$B$180,$B182,$C$85:$C$180,MAX($C$85:$C$180))/SUMIFS(D$85:D$180,$B$85:$B$180,$B182,$C$85:$C$180,MAX($C$85:$C$180)-1))-1</f>
        <v>7.5185101839327029E-2</v>
      </c>
      <c r="E182" s="81">
        <f t="shared" ref="E182:J186" si="1">(SUMIFS(E$85:E$180,$B$85:$B$180,$B182,$C$85:$C$180,MAX($C$85:$C$180))/SUMIFS(E$85:E$180,$B$85:$B$180,$B182,$C$85:$C$180,MAX($C$85:$C$180)-1))-1</f>
        <v>1.0641904076073017E-2</v>
      </c>
      <c r="F182" s="81">
        <f t="shared" si="1"/>
        <v>5.2813101184877587E-2</v>
      </c>
      <c r="G182" s="81">
        <f t="shared" si="1"/>
        <v>-5.5539334278802088E-2</v>
      </c>
      <c r="H182" s="81">
        <f t="shared" si="1"/>
        <v>-5.5607030601738994E-2</v>
      </c>
      <c r="I182" s="81">
        <f t="shared" si="1"/>
        <v>-1.0136165007921694E-2</v>
      </c>
      <c r="J182" s="81">
        <f t="shared" si="1"/>
        <v>3.4171597979165691E-2</v>
      </c>
      <c r="K182" s="51"/>
    </row>
    <row r="183" spans="2:11" ht="20.25" customHeight="1">
      <c r="B183" s="38" t="str">
        <f>D74</f>
        <v>330</v>
      </c>
      <c r="C183" s="50"/>
      <c r="D183" s="81">
        <f t="shared" ref="D183:D186" si="2">(SUMIFS(D$85:D$180,$B$85:$B$180,$B183,$C$85:$C$180,MAX($C$85:$C$180))/SUMIFS(D$85:D$180,$B$85:$B$180,$B183,$C$85:$C$180,MAX($C$85:$C$180)-1))-1</f>
        <v>2.9528089115817391E-2</v>
      </c>
      <c r="E183" s="81">
        <f t="shared" si="1"/>
        <v>7.3335412839232728E-2</v>
      </c>
      <c r="F183" s="81">
        <f t="shared" si="1"/>
        <v>3.0599348909467805E-2</v>
      </c>
      <c r="G183" s="81">
        <f t="shared" si="1"/>
        <v>3.8175281412798245E-2</v>
      </c>
      <c r="H183" s="81">
        <f t="shared" si="1"/>
        <v>0.49351119736880378</v>
      </c>
      <c r="I183" s="81">
        <f t="shared" si="1"/>
        <v>3.9457244466575503E-2</v>
      </c>
      <c r="J183" s="81">
        <f t="shared" si="1"/>
        <v>6.6134532154471515E-3</v>
      </c>
      <c r="K183" s="51"/>
    </row>
    <row r="184" spans="2:11" ht="20.25" customHeight="1">
      <c r="B184" s="38" t="str">
        <f>E74</f>
        <v>46</v>
      </c>
      <c r="C184" s="50"/>
      <c r="D184" s="81">
        <f t="shared" si="2"/>
        <v>-8.8858246391637752E-2</v>
      </c>
      <c r="E184" s="81">
        <f t="shared" si="1"/>
        <v>-4.7525795493322809E-3</v>
      </c>
      <c r="F184" s="81">
        <f t="shared" si="1"/>
        <v>3.2824911655726652E-3</v>
      </c>
      <c r="G184" s="81">
        <f t="shared" si="1"/>
        <v>-5.2696507336059684E-3</v>
      </c>
      <c r="H184" s="81">
        <f t="shared" si="1"/>
        <v>-0.17845610054958505</v>
      </c>
      <c r="I184" s="81">
        <f t="shared" si="1"/>
        <v>-7.1784589045853164E-2</v>
      </c>
      <c r="J184" s="81">
        <f t="shared" si="1"/>
        <v>1.6053802640059178E-3</v>
      </c>
      <c r="K184" s="51"/>
    </row>
    <row r="185" spans="2:11" ht="20.25" customHeight="1">
      <c r="B185" s="38" t="str">
        <f>F74</f>
        <v>13</v>
      </c>
      <c r="C185" s="50"/>
      <c r="D185" s="81">
        <f t="shared" si="2"/>
        <v>0.14488263140510527</v>
      </c>
      <c r="E185" s="81">
        <f t="shared" si="1"/>
        <v>-3.917972765646649E-3</v>
      </c>
      <c r="F185" s="81">
        <f t="shared" si="1"/>
        <v>1.7194231049925568E-2</v>
      </c>
      <c r="G185" s="81">
        <f t="shared" si="1"/>
        <v>2.2251500512370237E-2</v>
      </c>
      <c r="H185" s="81">
        <f t="shared" si="1"/>
        <v>-0.13029993030837039</v>
      </c>
      <c r="I185" s="81">
        <f t="shared" si="1"/>
        <v>-1.2576273630930057E-2</v>
      </c>
      <c r="J185" s="81">
        <f t="shared" si="1"/>
        <v>-3.9121715944668845E-3</v>
      </c>
      <c r="K185" s="51"/>
    </row>
    <row r="186" spans="2:11" ht="20.25" customHeight="1">
      <c r="B186" s="38" t="str">
        <f>G74</f>
        <v>82</v>
      </c>
      <c r="C186" s="50"/>
      <c r="D186" s="81">
        <f t="shared" si="2"/>
        <v>-0.18905348556500656</v>
      </c>
      <c r="E186" s="81">
        <f t="shared" si="1"/>
        <v>-3.0812043914167586E-2</v>
      </c>
      <c r="F186" s="81">
        <f t="shared" si="1"/>
        <v>-2.4929636700713353E-2</v>
      </c>
      <c r="G186" s="81">
        <f t="shared" si="1"/>
        <v>-2.2708398567791721E-2</v>
      </c>
      <c r="H186" s="81">
        <f t="shared" si="1"/>
        <v>-0.42358018269299635</v>
      </c>
      <c r="I186" s="81">
        <f t="shared" si="1"/>
        <v>-4.4245314636572886E-2</v>
      </c>
      <c r="J186" s="81">
        <f t="shared" si="1"/>
        <v>4.3476963368267452E-2</v>
      </c>
      <c r="K186" s="51"/>
    </row>
    <row r="187" spans="2:11" ht="20.25" hidden="1" customHeight="1">
      <c r="B187" s="38">
        <f>H74</f>
        <v>519</v>
      </c>
      <c r="C187" s="50"/>
      <c r="D187" s="81" t="s">
        <v>505</v>
      </c>
      <c r="E187" s="81" t="s">
        <v>505</v>
      </c>
      <c r="F187" s="81" t="s">
        <v>505</v>
      </c>
      <c r="G187" s="81" t="s">
        <v>505</v>
      </c>
      <c r="H187" s="81" t="s">
        <v>505</v>
      </c>
      <c r="I187" s="81" t="s">
        <v>505</v>
      </c>
      <c r="J187" s="81" t="s">
        <v>505</v>
      </c>
      <c r="K187" s="51"/>
    </row>
    <row r="188" spans="2:11" ht="20.25" customHeight="1" thickBot="1"/>
    <row r="189" spans="2:11" ht="17.25" thickTop="1">
      <c r="B189" s="22" t="s">
        <v>51</v>
      </c>
      <c r="C189" s="22"/>
      <c r="D189" s="22"/>
      <c r="E189" s="22"/>
      <c r="F189" s="166" t="s">
        <v>77</v>
      </c>
      <c r="G189" s="39"/>
      <c r="H189" s="22"/>
      <c r="I189" s="22"/>
    </row>
    <row r="190" spans="2:11">
      <c r="B190" s="23" t="s">
        <v>33</v>
      </c>
      <c r="C190" s="23" t="s">
        <v>52</v>
      </c>
      <c r="D190" s="23"/>
      <c r="E190" s="23"/>
      <c r="F190" s="87" t="s">
        <v>78</v>
      </c>
      <c r="G190" s="40"/>
      <c r="H190" s="42" t="s">
        <v>81</v>
      </c>
      <c r="I190" s="42"/>
    </row>
    <row r="191" spans="2:11">
      <c r="B191" s="23" t="s">
        <v>34</v>
      </c>
      <c r="C191" s="23" t="s">
        <v>53</v>
      </c>
      <c r="D191" s="23"/>
      <c r="E191" s="23"/>
      <c r="F191" s="87" t="s">
        <v>79</v>
      </c>
      <c r="G191" s="40"/>
      <c r="H191" s="42" t="s">
        <v>82</v>
      </c>
      <c r="I191" s="42"/>
    </row>
    <row r="192" spans="2:11">
      <c r="B192" s="23" t="s">
        <v>4</v>
      </c>
      <c r="C192" s="23" t="s">
        <v>54</v>
      </c>
      <c r="D192" s="23"/>
      <c r="E192" s="23"/>
      <c r="F192" s="87" t="s">
        <v>80</v>
      </c>
      <c r="G192" s="40"/>
      <c r="H192" s="42" t="s">
        <v>83</v>
      </c>
      <c r="I192" s="42"/>
    </row>
    <row r="193" spans="2:9">
      <c r="B193" s="23" t="s">
        <v>5</v>
      </c>
      <c r="C193" s="23" t="s">
        <v>55</v>
      </c>
      <c r="D193" s="23"/>
      <c r="E193" s="23"/>
      <c r="F193" s="87" t="s">
        <v>87</v>
      </c>
      <c r="G193" s="40"/>
      <c r="H193" s="42" t="s">
        <v>84</v>
      </c>
      <c r="I193" s="42"/>
    </row>
    <row r="194" spans="2:9">
      <c r="B194" s="23" t="s">
        <v>56</v>
      </c>
      <c r="C194" s="23" t="s">
        <v>57</v>
      </c>
      <c r="D194" s="23"/>
      <c r="E194" s="23"/>
      <c r="F194" s="87" t="s">
        <v>88</v>
      </c>
      <c r="G194" s="40"/>
      <c r="H194" s="42" t="s">
        <v>85</v>
      </c>
      <c r="I194" s="42"/>
    </row>
    <row r="195" spans="2:9" ht="17.25" thickBot="1">
      <c r="B195" s="24" t="s">
        <v>58</v>
      </c>
      <c r="C195" s="24" t="s">
        <v>59</v>
      </c>
      <c r="D195" s="24"/>
      <c r="E195" s="24"/>
      <c r="F195" s="88" t="s">
        <v>89</v>
      </c>
      <c r="G195" s="41"/>
      <c r="H195" s="43" t="s">
        <v>86</v>
      </c>
      <c r="I195" s="43"/>
    </row>
    <row r="196" spans="2:9" ht="17.25" thickTop="1"/>
    <row r="197" spans="2:9" ht="6.75" customHeight="1"/>
  </sheetData>
  <mergeCells count="3">
    <mergeCell ref="O9:P9"/>
    <mergeCell ref="C4:D4"/>
    <mergeCell ref="C5:D5"/>
  </mergeCells>
  <phoneticPr fontId="3" type="noConversion"/>
  <conditionalFormatting sqref="B85:K97">
    <cfRule type="expression" dxfId="64" priority="1">
      <formula>$B85&lt;&gt;$B86</formula>
    </cfRule>
  </conditionalFormatting>
  <conditionalFormatting sqref="B98:K98">
    <cfRule type="expression" dxfId="63" priority="2">
      <formula>$B98&lt;&gt;$B113</formula>
    </cfRule>
  </conditionalFormatting>
  <conditionalFormatting sqref="B99:K111">
    <cfRule type="expression" dxfId="62" priority="3">
      <formula>$B99&lt;&gt;$B100</formula>
    </cfRule>
  </conditionalFormatting>
  <conditionalFormatting sqref="B112:K112">
    <cfRule type="expression" dxfId="61" priority="4">
      <formula>$B112&lt;&gt;$B127</formula>
    </cfRule>
  </conditionalFormatting>
  <conditionalFormatting sqref="B113:K139 B155:K167 B169:K180">
    <cfRule type="expression" dxfId="60" priority="27">
      <formula>$B113&lt;&gt;$B114</formula>
    </cfRule>
  </conditionalFormatting>
  <conditionalFormatting sqref="B140:K140">
    <cfRule type="expression" dxfId="59" priority="98">
      <formula>$B140&lt;&gt;$B155</formula>
    </cfRule>
  </conditionalFormatting>
  <conditionalFormatting sqref="B141:K153">
    <cfRule type="expression" dxfId="58" priority="5">
      <formula>$B141&lt;&gt;$B142</formula>
    </cfRule>
  </conditionalFormatting>
  <conditionalFormatting sqref="B154:K154">
    <cfRule type="expression" dxfId="57" priority="6">
      <formula>$B154&lt;&gt;$B169</formula>
    </cfRule>
  </conditionalFormatting>
  <conditionalFormatting sqref="B168:K168">
    <cfRule type="expression" dxfId="56" priority="95">
      <formula>$B168&lt;&gt;#REF!</formula>
    </cfRule>
  </conditionalFormatting>
  <conditionalFormatting sqref="C75:H75">
    <cfRule type="containsText" dxfId="55" priority="14" operator="containsText" text="F">
      <formula>NOT(ISERROR(SEARCH("F",C75)))</formula>
    </cfRule>
    <cfRule type="containsText" dxfId="54" priority="15" operator="containsText" text="D">
      <formula>NOT(ISERROR(SEARCH("D",C75)))</formula>
    </cfRule>
    <cfRule type="containsText" dxfId="53" priority="16" operator="containsText" text="S">
      <formula>NOT(ISERROR(SEARCH("S",C75)))</formula>
    </cfRule>
    <cfRule type="containsText" dxfId="52" priority="17" operator="containsText" text="A">
      <formula>NOT(ISERROR(SEARCH("A",C75)))</formula>
    </cfRule>
  </conditionalFormatting>
  <conditionalFormatting sqref="D62:K62 D64:K65 D66:D71 D72:K73 D82:K82 D181:K181 K182:K187">
    <cfRule type="containsText" dxfId="51" priority="86" operator="containsText" text="악화">
      <formula>NOT(ISERROR(SEARCH("악화",D62)))</formula>
    </cfRule>
  </conditionalFormatting>
  <conditionalFormatting sqref="D62:K62 D64:K65 D72:K73 D82:K82 D181:K181 K182:K187 D66:D71">
    <cfRule type="containsText" dxfId="50" priority="85" operator="containsText" text="개선">
      <formula>NOT(ISERROR(SEARCH("개선",D62)))</formula>
    </cfRule>
  </conditionalFormatting>
  <conditionalFormatting sqref="G4:G5">
    <cfRule type="containsText" dxfId="49" priority="36" operator="containsText" text="S">
      <formula>NOT(ISERROR(SEARCH("S",G4)))</formula>
    </cfRule>
    <cfRule type="containsText" dxfId="48" priority="37" operator="containsText" text="A">
      <formula>NOT(ISERROR(SEARCH("A",G4)))</formula>
    </cfRule>
  </conditionalFormatting>
  <conditionalFormatting sqref="G5">
    <cfRule type="containsText" dxfId="47" priority="32" operator="containsText" text="F">
      <formula>NOT(ISERROR(SEARCH("F",G5)))</formula>
    </cfRule>
    <cfRule type="containsText" dxfId="46" priority="33" operator="containsText" text="D">
      <formula>NOT(ISERROR(SEARCH("D",G5)))</formula>
    </cfRule>
  </conditionalFormatting>
  <conditionalFormatting sqref="I75:K75">
    <cfRule type="containsText" dxfId="45" priority="28" operator="containsText" text="F">
      <formula>NOT(ISERROR(SEARCH("F",I75)))</formula>
    </cfRule>
    <cfRule type="containsText" dxfId="44" priority="29" operator="containsText" text="D">
      <formula>NOT(ISERROR(SEARCH("D",I75)))</formula>
    </cfRule>
    <cfRule type="containsText" dxfId="43" priority="30" operator="containsText" text="S">
      <formula>NOT(ISERROR(SEARCH("S",I75)))</formula>
    </cfRule>
    <cfRule type="containsText" dxfId="42" priority="31" operator="containsText" text="A">
      <formula>NOT(ISERROR(SEARCH("A",I75)))</formula>
    </cfRule>
  </conditionalFormatting>
  <conditionalFormatting sqref="J26 K76:K1048576">
    <cfRule type="containsText" dxfId="41" priority="18" operator="containsText" text="D">
      <formula>NOT(ISERROR(SEARCH("D",J26)))</formula>
    </cfRule>
    <cfRule type="containsText" dxfId="40" priority="19" operator="containsText" text="F">
      <formula>NOT(ISERROR(SEARCH("F",J26)))</formula>
    </cfRule>
    <cfRule type="containsText" dxfId="39" priority="20" operator="containsText" text="S">
      <formula>NOT(ISERROR(SEARCH("S",J26)))</formula>
    </cfRule>
    <cfRule type="containsText" dxfId="38" priority="21" operator="containsText" text="A">
      <formula>NOT(ISERROR(SEARCH("A",J26)))</formula>
    </cfRule>
  </conditionalFormatting>
  <conditionalFormatting sqref="K1:K25">
    <cfRule type="containsText" dxfId="37" priority="10" operator="containsText" text="D">
      <formula>NOT(ISERROR(SEARCH("D",K1)))</formula>
    </cfRule>
    <cfRule type="containsText" dxfId="36" priority="11" operator="containsText" text="F">
      <formula>NOT(ISERROR(SEARCH("F",K1)))</formula>
    </cfRule>
    <cfRule type="containsText" dxfId="35" priority="12" operator="containsText" text="S">
      <formula>NOT(ISERROR(SEARCH("S",K1)))</formula>
    </cfRule>
    <cfRule type="containsText" dxfId="34" priority="13" operator="containsText" text="A">
      <formula>NOT(ISERROR(SEARCH("A",K1)))</formula>
    </cfRule>
  </conditionalFormatting>
  <conditionalFormatting sqref="K28:K32 K34:K74">
    <cfRule type="containsText" dxfId="33" priority="38" operator="containsText" text="D">
      <formula>NOT(ISERROR(SEARCH("D",K28)))</formula>
    </cfRule>
    <cfRule type="containsText" dxfId="32" priority="39" operator="containsText" text="F">
      <formula>NOT(ISERROR(SEARCH("F",K28)))</formula>
    </cfRule>
    <cfRule type="containsText" dxfId="31" priority="40" operator="containsText" text="S">
      <formula>NOT(ISERROR(SEARCH("S",K28)))</formula>
    </cfRule>
    <cfRule type="containsText" dxfId="30" priority="41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4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4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D182:J187</xm:sqref>
        </x14:conditionalFormatting>
        <x14:conditionalFormatting xmlns:xm="http://schemas.microsoft.com/office/excel/2006/main">
          <x14:cfRule type="iconSet" priority="22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4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9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7"/>
      <c r="F1" s="102"/>
      <c r="G1" s="18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9"/>
    </row>
    <row r="2" spans="1:66" ht="50.25" customHeight="1">
      <c r="A2" s="10" t="s">
        <v>47</v>
      </c>
      <c r="B2" s="10"/>
      <c r="C2" s="10"/>
      <c r="D2" s="10"/>
      <c r="E2" s="98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4" customFormat="1" ht="21.75" customHeight="1">
      <c r="A3" s="37" t="s">
        <v>152</v>
      </c>
      <c r="B3" s="37"/>
      <c r="C3" s="16"/>
      <c r="D3" s="16"/>
      <c r="E3" s="98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38</v>
      </c>
      <c r="B4" s="132" t="s">
        <v>140</v>
      </c>
      <c r="C4" s="132" t="s">
        <v>1</v>
      </c>
      <c r="D4" s="132" t="s">
        <v>10</v>
      </c>
      <c r="E4" s="133" t="s">
        <v>139</v>
      </c>
      <c r="F4" s="119" t="s">
        <v>45</v>
      </c>
      <c r="G4" s="143" t="s">
        <v>142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2" t="s">
        <v>39</v>
      </c>
      <c r="AQ4" s="92" t="s">
        <v>27</v>
      </c>
      <c r="AR4" s="92" t="s">
        <v>40</v>
      </c>
      <c r="AS4" s="92" t="s">
        <v>41</v>
      </c>
      <c r="AT4" s="92" t="s">
        <v>6</v>
      </c>
      <c r="AU4" s="92" t="s">
        <v>7</v>
      </c>
      <c r="AV4" s="92" t="s">
        <v>28</v>
      </c>
      <c r="AW4" s="92" t="s">
        <v>18</v>
      </c>
      <c r="AX4" s="93" t="s">
        <v>60</v>
      </c>
      <c r="AY4" s="92" t="s">
        <v>90</v>
      </c>
      <c r="AZ4" s="92" t="s">
        <v>65</v>
      </c>
      <c r="BA4" s="92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37" t="str">
        <f>W5</f>
        <v>신흥교통</v>
      </c>
      <c r="B5" s="137" t="str">
        <f>X5</f>
        <v>13</v>
      </c>
      <c r="C5" s="138" t="str">
        <f>Y5</f>
        <v>70바4015</v>
      </c>
      <c r="D5" s="126" t="str">
        <f>Z5</f>
        <v>대형</v>
      </c>
      <c r="E5" s="122" t="str">
        <f>AZ5</f>
        <v>F</v>
      </c>
      <c r="F5" s="145">
        <f>G5/H5</f>
        <v>0.76</v>
      </c>
      <c r="G5" s="146">
        <f>AE5</f>
        <v>1.8240000000000001</v>
      </c>
      <c r="H5" s="147">
        <f>AF5</f>
        <v>2.4</v>
      </c>
      <c r="I5" s="148">
        <f>AC5</f>
        <v>5968.4369999999999</v>
      </c>
      <c r="J5" s="149">
        <f>AI5/AH5</f>
        <v>3.4087225904796473E-2</v>
      </c>
      <c r="K5" s="149">
        <f>AJ5/AH5</f>
        <v>0.47545446127102103</v>
      </c>
      <c r="L5" s="149">
        <f>AK5/AC5</f>
        <v>0.18932930011659668</v>
      </c>
      <c r="M5" s="150">
        <f>AG5</f>
        <v>18.794</v>
      </c>
      <c r="N5" s="151">
        <f>IF(AW5=0,AT5,"속도계이상")</f>
        <v>0.92200000000000004</v>
      </c>
      <c r="O5" s="151">
        <f>IF(AW5=0,AU5,"속도계이상")</f>
        <v>32.302999999999997</v>
      </c>
      <c r="P5" s="152">
        <f>AQ5/60</f>
        <v>0</v>
      </c>
      <c r="Q5" s="153">
        <f>AN5</f>
        <v>70</v>
      </c>
      <c r="R5" s="154">
        <f>AC5/(AH5-AI5-AJ5)</f>
        <v>28.006800893541111</v>
      </c>
      <c r="S5" s="139">
        <f>IF(AW5=0,AL5,"속도계이상")</f>
        <v>55</v>
      </c>
      <c r="T5" s="139">
        <f>IF(AW5=0,AM5,"속도계이상")</f>
        <v>1928</v>
      </c>
      <c r="U5" t="s">
        <v>116</v>
      </c>
      <c r="V5" s="5" t="s">
        <v>117</v>
      </c>
      <c r="W5" t="s">
        <v>116</v>
      </c>
      <c r="X5" s="5" t="s">
        <v>117</v>
      </c>
      <c r="Y5" t="s">
        <v>235</v>
      </c>
      <c r="Z5" t="s">
        <v>169</v>
      </c>
      <c r="AA5" t="s">
        <v>48</v>
      </c>
      <c r="AB5">
        <v>525</v>
      </c>
      <c r="AC5" s="1">
        <v>5968.4369999999999</v>
      </c>
      <c r="AD5" s="1">
        <v>3271.8960000000002</v>
      </c>
      <c r="AE5" s="25">
        <v>1.8240000000000001</v>
      </c>
      <c r="AF5">
        <v>2.4</v>
      </c>
      <c r="AG5">
        <v>18.794</v>
      </c>
      <c r="AH5">
        <v>434.50523199999998</v>
      </c>
      <c r="AI5">
        <v>14.811078</v>
      </c>
      <c r="AJ5">
        <v>206.58745099999999</v>
      </c>
      <c r="AK5">
        <v>1130</v>
      </c>
      <c r="AL5">
        <v>55</v>
      </c>
      <c r="AM5">
        <v>1928</v>
      </c>
      <c r="AN5">
        <v>70</v>
      </c>
      <c r="AO5">
        <v>13.736167999999999</v>
      </c>
      <c r="AP5">
        <v>1587.3</v>
      </c>
      <c r="AQ5">
        <v>0</v>
      </c>
      <c r="AR5">
        <v>182</v>
      </c>
      <c r="AS5">
        <v>269309</v>
      </c>
      <c r="AT5">
        <v>0.92200000000000004</v>
      </c>
      <c r="AU5">
        <v>32.302999999999997</v>
      </c>
      <c r="AV5">
        <v>51045</v>
      </c>
      <c r="AW5">
        <v>0</v>
      </c>
      <c r="AX5" s="26">
        <v>0.56000000000000005</v>
      </c>
      <c r="AY5">
        <v>0.76</v>
      </c>
      <c r="AZ5" t="s">
        <v>70</v>
      </c>
      <c r="BA5" t="s">
        <v>170</v>
      </c>
      <c r="BB5">
        <v>3</v>
      </c>
      <c r="BC5" t="s">
        <v>306</v>
      </c>
      <c r="BD5">
        <v>12</v>
      </c>
      <c r="BE5">
        <v>37475.457999999999</v>
      </c>
      <c r="BF5">
        <v>0.15926254990666158</v>
      </c>
      <c r="BG5">
        <v>0.1210395379290628</v>
      </c>
      <c r="BH5">
        <v>181073.28999999998</v>
      </c>
      <c r="BI5">
        <v>3.2961443402282027E-2</v>
      </c>
      <c r="BJ5">
        <v>2.5050696985734342E-2</v>
      </c>
      <c r="BK5">
        <v>1</v>
      </c>
      <c r="BL5" t="s">
        <v>70</v>
      </c>
      <c r="BM5">
        <v>0</v>
      </c>
      <c r="BN5" t="s">
        <v>236</v>
      </c>
    </row>
    <row r="6" spans="1:66">
      <c r="A6" s="134" t="str">
        <f t="shared" ref="A6:A7" si="0">W6</f>
        <v>신흥교통</v>
      </c>
      <c r="B6" s="134" t="str">
        <f t="shared" ref="B6:B33" si="1">X6</f>
        <v>13</v>
      </c>
      <c r="C6" s="135" t="str">
        <f t="shared" ref="C6:C7" si="2">Y6</f>
        <v>70바4016</v>
      </c>
      <c r="D6" s="109" t="str">
        <f t="shared" ref="D6:D7" si="3">Z6</f>
        <v>대형</v>
      </c>
      <c r="E6" s="105" t="str">
        <f>AZ6</f>
        <v>F</v>
      </c>
      <c r="F6" s="155">
        <f>G6/H6</f>
        <v>0.74230769230769222</v>
      </c>
      <c r="G6" s="156">
        <f>AE6</f>
        <v>1.93</v>
      </c>
      <c r="H6" s="157">
        <f>AF6</f>
        <v>2.6</v>
      </c>
      <c r="I6" s="158">
        <f t="shared" ref="I6:I7" si="4">AC6</f>
        <v>4981.0780000000004</v>
      </c>
      <c r="J6" s="159">
        <f t="shared" ref="J6:J7" si="5">AI6/AH6</f>
        <v>1.8701655949252195E-2</v>
      </c>
      <c r="K6" s="159">
        <f t="shared" ref="K6:K7" si="6">AJ6/AH6</f>
        <v>0.50212820031065075</v>
      </c>
      <c r="L6" s="159">
        <f t="shared" ref="L6:L7" si="7">AK6/AC6</f>
        <v>0.20597950885330443</v>
      </c>
      <c r="M6" s="160">
        <f t="shared" ref="M6:M7" si="8">AG6</f>
        <v>18.216000000000001</v>
      </c>
      <c r="N6" s="161">
        <f t="shared" ref="N6:N7" si="9">IF(AW6=0,AT6,"속도계이상")</f>
        <v>0.24099999999999999</v>
      </c>
      <c r="O6" s="161">
        <f t="shared" ref="O6:O7" si="10">IF(AW6=0,AU6,"속도계이상")</f>
        <v>94.477999999999994</v>
      </c>
      <c r="P6" s="162">
        <f t="shared" ref="P6:P7" si="11">AQ6/60</f>
        <v>0</v>
      </c>
      <c r="Q6" s="163">
        <f t="shared" ref="Q6:Q7" si="12">AN6</f>
        <v>67</v>
      </c>
      <c r="R6" s="164">
        <f t="shared" ref="R6:R7" si="13">AC6/(AH6-AI6-AJ6)</f>
        <v>28.977767686750926</v>
      </c>
      <c r="S6" s="136">
        <f t="shared" ref="S6:S7" si="14">IF(AW6=0,AL6,"속도계이상")</f>
        <v>12</v>
      </c>
      <c r="T6" s="136">
        <f t="shared" ref="T6:T7" si="15">IF(AW6=0,AM6,"속도계이상")</f>
        <v>4706</v>
      </c>
      <c r="U6" t="s">
        <v>116</v>
      </c>
      <c r="V6" s="5" t="s">
        <v>117</v>
      </c>
      <c r="W6" t="s">
        <v>116</v>
      </c>
      <c r="X6" s="5" t="s">
        <v>117</v>
      </c>
      <c r="Y6" t="s">
        <v>351</v>
      </c>
      <c r="Z6" t="s">
        <v>169</v>
      </c>
      <c r="AA6" t="s">
        <v>48</v>
      </c>
      <c r="AB6">
        <v>525</v>
      </c>
      <c r="AC6" s="1">
        <v>4981.0780000000004</v>
      </c>
      <c r="AD6" s="1">
        <v>2580.3490000000002</v>
      </c>
      <c r="AE6" s="25">
        <v>1.93</v>
      </c>
      <c r="AF6">
        <v>2.6</v>
      </c>
      <c r="AG6">
        <v>18.216000000000001</v>
      </c>
      <c r="AH6">
        <v>358.73079999999999</v>
      </c>
      <c r="AI6">
        <v>6.7088599999999996</v>
      </c>
      <c r="AJ6">
        <v>180.128851</v>
      </c>
      <c r="AK6">
        <v>1026</v>
      </c>
      <c r="AL6">
        <v>12</v>
      </c>
      <c r="AM6">
        <v>4706</v>
      </c>
      <c r="AN6">
        <v>67</v>
      </c>
      <c r="AO6">
        <v>13.885281000000001</v>
      </c>
      <c r="AP6">
        <v>1012</v>
      </c>
      <c r="AQ6">
        <v>0</v>
      </c>
      <c r="AR6">
        <v>142</v>
      </c>
      <c r="AS6">
        <v>226296</v>
      </c>
      <c r="AT6">
        <v>0.24099999999999999</v>
      </c>
      <c r="AU6">
        <v>94.477999999999994</v>
      </c>
      <c r="AV6">
        <v>30991</v>
      </c>
      <c r="AW6">
        <v>0</v>
      </c>
      <c r="AX6" s="26">
        <v>0.56000000000000005</v>
      </c>
      <c r="AY6">
        <v>0.74230769230769222</v>
      </c>
      <c r="AZ6" t="s">
        <v>70</v>
      </c>
      <c r="BA6" t="s">
        <v>170</v>
      </c>
      <c r="BB6">
        <v>4</v>
      </c>
      <c r="BC6" t="s">
        <v>367</v>
      </c>
      <c r="BD6">
        <v>9</v>
      </c>
      <c r="BE6">
        <v>37475.457999999999</v>
      </c>
      <c r="BF6">
        <v>0.13291573381171221</v>
      </c>
      <c r="BG6">
        <v>9.8664371637155593E-2</v>
      </c>
      <c r="BH6">
        <v>181073.28999999998</v>
      </c>
      <c r="BI6">
        <v>2.7508629240679292E-2</v>
      </c>
      <c r="BJ6">
        <v>2.0419867090196549E-2</v>
      </c>
      <c r="BK6">
        <v>1</v>
      </c>
      <c r="BL6" t="s">
        <v>70</v>
      </c>
      <c r="BM6">
        <v>0</v>
      </c>
      <c r="BN6" t="s">
        <v>236</v>
      </c>
    </row>
    <row r="7" spans="1:66">
      <c r="A7" s="137" t="str">
        <f t="shared" si="0"/>
        <v>신흥교통</v>
      </c>
      <c r="B7" s="137" t="str">
        <f t="shared" si="1"/>
        <v>13</v>
      </c>
      <c r="C7" s="138" t="str">
        <f t="shared" si="2"/>
        <v>71바6251</v>
      </c>
      <c r="D7" s="126" t="str">
        <f t="shared" si="3"/>
        <v>대형</v>
      </c>
      <c r="E7" s="122" t="str">
        <f t="shared" ref="E7:E33" si="16">AZ7</f>
        <v>F</v>
      </c>
      <c r="F7" s="145">
        <f t="shared" ref="F7:F33" si="17">G7/H7</f>
        <v>0.78863636363636358</v>
      </c>
      <c r="G7" s="146">
        <f t="shared" ref="G7:G33" si="18">AE7</f>
        <v>1.7350000000000001</v>
      </c>
      <c r="H7" s="147">
        <f t="shared" ref="H7:H33" si="19">AF7</f>
        <v>2.2000000000000002</v>
      </c>
      <c r="I7" s="148">
        <f t="shared" si="4"/>
        <v>808.83799999999997</v>
      </c>
      <c r="J7" s="149">
        <f t="shared" si="5"/>
        <v>2.4115162270651681E-2</v>
      </c>
      <c r="K7" s="149">
        <f t="shared" si="6"/>
        <v>0.49411685206091871</v>
      </c>
      <c r="L7" s="149">
        <f t="shared" si="7"/>
        <v>0.1767968369438627</v>
      </c>
      <c r="M7" s="150">
        <f t="shared" si="8"/>
        <v>20.288</v>
      </c>
      <c r="N7" s="151">
        <f t="shared" si="9"/>
        <v>3.0910000000000002</v>
      </c>
      <c r="O7" s="151">
        <f t="shared" si="10"/>
        <v>33.628</v>
      </c>
      <c r="P7" s="152">
        <f t="shared" si="11"/>
        <v>0</v>
      </c>
      <c r="Q7" s="153">
        <f t="shared" si="12"/>
        <v>67</v>
      </c>
      <c r="R7" s="154">
        <f t="shared" si="13"/>
        <v>28.186596258314527</v>
      </c>
      <c r="S7" s="139">
        <f t="shared" si="14"/>
        <v>25</v>
      </c>
      <c r="T7" s="139">
        <f t="shared" si="15"/>
        <v>272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172</v>
      </c>
      <c r="Z7" s="4" t="s">
        <v>169</v>
      </c>
      <c r="AA7" s="4" t="s">
        <v>48</v>
      </c>
      <c r="AB7" s="4">
        <v>525</v>
      </c>
      <c r="AC7" s="4">
        <v>808.83799999999997</v>
      </c>
      <c r="AD7" s="4">
        <v>466.214</v>
      </c>
      <c r="AE7" s="4">
        <v>1.7350000000000001</v>
      </c>
      <c r="AF7" s="4">
        <v>2.2000000000000002</v>
      </c>
      <c r="AG7" s="4">
        <v>20.288</v>
      </c>
      <c r="AH7" s="4">
        <v>59.563605000000003</v>
      </c>
      <c r="AI7" s="4">
        <v>1.4363859999999999</v>
      </c>
      <c r="AJ7" s="4">
        <v>29.431380999999998</v>
      </c>
      <c r="AK7" s="4">
        <v>143</v>
      </c>
      <c r="AL7" s="4">
        <v>25</v>
      </c>
      <c r="AM7" s="4">
        <v>272</v>
      </c>
      <c r="AN7" s="4">
        <v>67</v>
      </c>
      <c r="AO7" s="4">
        <v>13.579399</v>
      </c>
      <c r="AP7" s="4">
        <v>129.5</v>
      </c>
      <c r="AQ7" s="4">
        <v>0</v>
      </c>
      <c r="AR7" s="4">
        <v>28</v>
      </c>
      <c r="AS7" s="4">
        <v>37802</v>
      </c>
      <c r="AT7" s="4">
        <v>3.0910000000000002</v>
      </c>
      <c r="AU7" s="4">
        <v>33.628</v>
      </c>
      <c r="AV7" s="4">
        <v>0</v>
      </c>
      <c r="AW7" s="4">
        <v>0</v>
      </c>
      <c r="AX7" s="27">
        <v>0.56000000000000005</v>
      </c>
      <c r="AY7">
        <v>0.78863636363636358</v>
      </c>
      <c r="AZ7" t="s">
        <v>70</v>
      </c>
      <c r="BA7" t="s">
        <v>170</v>
      </c>
      <c r="BB7">
        <v>1</v>
      </c>
      <c r="BC7" t="s">
        <v>260</v>
      </c>
      <c r="BD7">
        <v>1</v>
      </c>
      <c r="BE7">
        <v>37475.457999999999</v>
      </c>
      <c r="BF7">
        <v>2.1583138490262079E-2</v>
      </c>
      <c r="BG7">
        <v>1.7021247854820322E-2</v>
      </c>
      <c r="BH7">
        <v>181073.28999999998</v>
      </c>
      <c r="BI7">
        <v>4.4669095038809975E-3</v>
      </c>
      <c r="BJ7">
        <v>3.522767267833423E-3</v>
      </c>
      <c r="BK7">
        <v>1</v>
      </c>
      <c r="BL7" t="s">
        <v>67</v>
      </c>
      <c r="BM7">
        <v>-1</v>
      </c>
      <c r="BN7" t="s">
        <v>233</v>
      </c>
    </row>
    <row r="8" spans="1:66">
      <c r="A8" s="134" t="str">
        <f t="shared" ref="A8:A33" si="20">W8</f>
        <v>신흥교통</v>
      </c>
      <c r="B8" s="134" t="str">
        <f t="shared" si="1"/>
        <v>13</v>
      </c>
      <c r="C8" s="135" t="str">
        <f t="shared" ref="C8:C33" si="21">Y8</f>
        <v>71바6254</v>
      </c>
      <c r="D8" s="109" t="str">
        <f t="shared" ref="D8:D33" si="22">Z8</f>
        <v>대형</v>
      </c>
      <c r="E8" s="105" t="str">
        <f t="shared" si="16"/>
        <v>B</v>
      </c>
      <c r="F8" s="155">
        <f t="shared" si="17"/>
        <v>0.92791666666666661</v>
      </c>
      <c r="G8" s="156">
        <f t="shared" si="18"/>
        <v>2.2269999999999999</v>
      </c>
      <c r="H8" s="157">
        <f t="shared" si="19"/>
        <v>2.4</v>
      </c>
      <c r="I8" s="158">
        <f t="shared" ref="I8:I33" si="23">AC8</f>
        <v>2524.4009999999998</v>
      </c>
      <c r="J8" s="159">
        <f t="shared" ref="J8:J33" si="24">AI8/AH8</f>
        <v>2.745619531681406E-2</v>
      </c>
      <c r="K8" s="159">
        <f t="shared" ref="K8:K33" si="25">AJ8/AH8</f>
        <v>0.44830027793099775</v>
      </c>
      <c r="L8" s="159">
        <f t="shared" ref="L8:L33" si="26">AK8/AC8</f>
        <v>0.17548717497735108</v>
      </c>
      <c r="M8" s="160">
        <f t="shared" ref="M8:M33" si="27">AG8</f>
        <v>15.987</v>
      </c>
      <c r="N8" s="161">
        <f t="shared" ref="N8:N33" si="28">IF(AW8=0,AT8,"속도계이상")</f>
        <v>0.04</v>
      </c>
      <c r="O8" s="161">
        <f t="shared" ref="O8:O33" si="29">IF(AW8=0,AU8,"속도계이상")</f>
        <v>30.344000000000001</v>
      </c>
      <c r="P8" s="162">
        <f t="shared" ref="P8:P33" si="30">AQ8/60</f>
        <v>2.0483333333333333</v>
      </c>
      <c r="Q8" s="163">
        <f t="shared" ref="Q8:Q33" si="31">AN8</f>
        <v>98</v>
      </c>
      <c r="R8" s="164">
        <f t="shared" ref="R8:R33" si="32">AC8/(AH8-AI8-AJ8)</f>
        <v>30.46922160234125</v>
      </c>
      <c r="S8" s="136">
        <f t="shared" ref="S8:S33" si="33">IF(AW8=0,AL8,"속도계이상")</f>
        <v>1</v>
      </c>
      <c r="T8" s="136">
        <f t="shared" ref="T8:T33" si="34">IF(AW8=0,AM8,"속도계이상")</f>
        <v>766</v>
      </c>
      <c r="U8" t="s">
        <v>116</v>
      </c>
      <c r="V8" s="5" t="s">
        <v>117</v>
      </c>
      <c r="W8" t="s">
        <v>116</v>
      </c>
      <c r="X8" s="5" t="s">
        <v>117</v>
      </c>
      <c r="Y8" t="s">
        <v>352</v>
      </c>
      <c r="Z8" t="s">
        <v>169</v>
      </c>
      <c r="AA8" t="s">
        <v>48</v>
      </c>
      <c r="AB8">
        <v>525</v>
      </c>
      <c r="AC8" s="1">
        <v>2524.4009999999998</v>
      </c>
      <c r="AD8" s="1">
        <v>1133.5740000000001</v>
      </c>
      <c r="AE8" s="25">
        <v>2.2269999999999999</v>
      </c>
      <c r="AF8">
        <v>2.4</v>
      </c>
      <c r="AG8">
        <v>15.987</v>
      </c>
      <c r="AH8">
        <v>158.03886700000001</v>
      </c>
      <c r="AI8">
        <v>4.3391460000000004</v>
      </c>
      <c r="AJ8">
        <v>70.848867999999996</v>
      </c>
      <c r="AK8">
        <v>443</v>
      </c>
      <c r="AL8">
        <v>1</v>
      </c>
      <c r="AM8">
        <v>766</v>
      </c>
      <c r="AN8">
        <v>98</v>
      </c>
      <c r="AO8">
        <v>15.973292000000001</v>
      </c>
      <c r="AP8">
        <v>10789.3</v>
      </c>
      <c r="AQ8">
        <v>122.9</v>
      </c>
      <c r="AR8">
        <v>58</v>
      </c>
      <c r="AS8">
        <v>60090</v>
      </c>
      <c r="AT8">
        <v>0.04</v>
      </c>
      <c r="AU8">
        <v>30.344000000000001</v>
      </c>
      <c r="AV8">
        <v>13790</v>
      </c>
      <c r="AW8">
        <v>0</v>
      </c>
      <c r="AX8" s="26">
        <v>0.56000000000000005</v>
      </c>
      <c r="AY8">
        <v>0.92791666666666661</v>
      </c>
      <c r="AZ8" t="s">
        <v>68</v>
      </c>
      <c r="BA8" t="s">
        <v>170</v>
      </c>
      <c r="BB8">
        <v>2</v>
      </c>
      <c r="BC8" t="s">
        <v>261</v>
      </c>
      <c r="BD8">
        <v>10</v>
      </c>
      <c r="BE8">
        <v>37475.457999999999</v>
      </c>
      <c r="BF8">
        <v>6.736144492216746E-2</v>
      </c>
      <c r="BG8">
        <v>6.250580743402788E-2</v>
      </c>
      <c r="BH8">
        <v>181073.28999999998</v>
      </c>
      <c r="BI8">
        <v>1.3941321770869685E-2</v>
      </c>
      <c r="BJ8">
        <v>1.2936384826552828E-2</v>
      </c>
      <c r="BK8">
        <v>1</v>
      </c>
      <c r="BL8" t="s">
        <v>69</v>
      </c>
      <c r="BM8">
        <v>1</v>
      </c>
      <c r="BN8" t="s">
        <v>238</v>
      </c>
    </row>
    <row r="9" spans="1:66">
      <c r="A9" s="137" t="str">
        <f t="shared" si="20"/>
        <v>신흥교통</v>
      </c>
      <c r="B9" s="137" t="str">
        <f t="shared" si="1"/>
        <v>13</v>
      </c>
      <c r="C9" s="138" t="str">
        <f t="shared" si="21"/>
        <v>71바6261</v>
      </c>
      <c r="D9" s="126" t="str">
        <f t="shared" si="22"/>
        <v>저상</v>
      </c>
      <c r="E9" s="122" t="str">
        <f t="shared" si="16"/>
        <v>F</v>
      </c>
      <c r="F9" s="145">
        <f t="shared" si="17"/>
        <v>0.77363636363636357</v>
      </c>
      <c r="G9" s="146">
        <f t="shared" si="18"/>
        <v>1.702</v>
      </c>
      <c r="H9" s="147">
        <f t="shared" si="19"/>
        <v>2.2000000000000002</v>
      </c>
      <c r="I9" s="148">
        <f t="shared" si="23"/>
        <v>3373.527</v>
      </c>
      <c r="J9" s="149">
        <f t="shared" si="24"/>
        <v>2.2254140244575987E-2</v>
      </c>
      <c r="K9" s="149">
        <f t="shared" si="25"/>
        <v>0.48766780689826411</v>
      </c>
      <c r="L9" s="149">
        <f t="shared" si="26"/>
        <v>0.14880568615576517</v>
      </c>
      <c r="M9" s="150">
        <f t="shared" si="27"/>
        <v>21.975000000000001</v>
      </c>
      <c r="N9" s="151">
        <f t="shared" si="28"/>
        <v>2.2530000000000001</v>
      </c>
      <c r="O9" s="151">
        <f t="shared" si="29"/>
        <v>65.242999999999995</v>
      </c>
      <c r="P9" s="152">
        <f t="shared" si="30"/>
        <v>7.5750000000000002</v>
      </c>
      <c r="Q9" s="153">
        <f t="shared" si="31"/>
        <v>100</v>
      </c>
      <c r="R9" s="154">
        <f t="shared" si="32"/>
        <v>29.876246642502661</v>
      </c>
      <c r="S9" s="139">
        <f t="shared" si="33"/>
        <v>76</v>
      </c>
      <c r="T9" s="139">
        <f t="shared" si="34"/>
        <v>2201</v>
      </c>
      <c r="U9" t="s">
        <v>116</v>
      </c>
      <c r="V9" s="5" t="s">
        <v>117</v>
      </c>
      <c r="W9" t="s">
        <v>116</v>
      </c>
      <c r="X9" s="5" t="s">
        <v>117</v>
      </c>
      <c r="Y9" t="s">
        <v>173</v>
      </c>
      <c r="Z9" t="s">
        <v>166</v>
      </c>
      <c r="AA9" t="s">
        <v>167</v>
      </c>
      <c r="AB9">
        <v>525</v>
      </c>
      <c r="AC9" s="1">
        <v>3373.527</v>
      </c>
      <c r="AD9" s="1">
        <v>1982.3510000000001</v>
      </c>
      <c r="AE9" s="25">
        <v>1.702</v>
      </c>
      <c r="AF9">
        <v>2.2000000000000002</v>
      </c>
      <c r="AG9">
        <v>21.975000000000001</v>
      </c>
      <c r="AH9">
        <v>230.405531</v>
      </c>
      <c r="AI9">
        <v>5.1274769999999998</v>
      </c>
      <c r="AJ9">
        <v>112.36136</v>
      </c>
      <c r="AK9">
        <v>502</v>
      </c>
      <c r="AL9">
        <v>76</v>
      </c>
      <c r="AM9">
        <v>2201</v>
      </c>
      <c r="AN9">
        <v>100</v>
      </c>
      <c r="AO9">
        <v>14.641692000000001</v>
      </c>
      <c r="AP9">
        <v>9619.6</v>
      </c>
      <c r="AQ9">
        <v>454.5</v>
      </c>
      <c r="AR9">
        <v>83</v>
      </c>
      <c r="AS9">
        <v>125974</v>
      </c>
      <c r="AT9">
        <v>2.2530000000000001</v>
      </c>
      <c r="AU9">
        <v>65.242999999999995</v>
      </c>
      <c r="AV9">
        <v>31900</v>
      </c>
      <c r="AW9">
        <v>0</v>
      </c>
      <c r="AX9" s="26">
        <v>0.55000000000000004</v>
      </c>
      <c r="AY9">
        <v>0.77363636363636357</v>
      </c>
      <c r="AZ9" t="s">
        <v>70</v>
      </c>
      <c r="BA9" t="s">
        <v>170</v>
      </c>
      <c r="BB9">
        <v>2</v>
      </c>
      <c r="BC9" t="s">
        <v>274</v>
      </c>
      <c r="BD9">
        <v>10</v>
      </c>
      <c r="BE9">
        <v>37475.457999999999</v>
      </c>
      <c r="BF9">
        <v>9.0019633649307235E-2</v>
      </c>
      <c r="BG9">
        <v>6.9642462032327684E-2</v>
      </c>
      <c r="BH9">
        <v>181073.28999999998</v>
      </c>
      <c r="BI9">
        <v>1.8630726817853702E-2</v>
      </c>
      <c r="BJ9">
        <v>1.4413407747266817E-2</v>
      </c>
      <c r="BK9">
        <v>1</v>
      </c>
      <c r="BL9" t="s">
        <v>70</v>
      </c>
      <c r="BM9">
        <v>0</v>
      </c>
      <c r="BN9" t="s">
        <v>236</v>
      </c>
    </row>
    <row r="10" spans="1:66">
      <c r="A10" s="134" t="str">
        <f t="shared" si="20"/>
        <v>신흥교통</v>
      </c>
      <c r="B10" s="134" t="str">
        <f t="shared" si="1"/>
        <v>13</v>
      </c>
      <c r="C10" s="135" t="str">
        <f t="shared" si="21"/>
        <v>71바6262</v>
      </c>
      <c r="D10" s="109" t="str">
        <f t="shared" si="22"/>
        <v>저상</v>
      </c>
      <c r="E10" s="105" t="str">
        <f t="shared" si="16"/>
        <v>B</v>
      </c>
      <c r="F10" s="155">
        <f t="shared" si="17"/>
        <v>0.94181818181818178</v>
      </c>
      <c r="G10" s="156">
        <f t="shared" si="18"/>
        <v>2.0720000000000001</v>
      </c>
      <c r="H10" s="157">
        <f t="shared" si="19"/>
        <v>2.2000000000000002</v>
      </c>
      <c r="I10" s="158">
        <f t="shared" si="23"/>
        <v>5715.7510000000002</v>
      </c>
      <c r="J10" s="159">
        <f t="shared" si="24"/>
        <v>2.8629589114067495E-2</v>
      </c>
      <c r="K10" s="159">
        <f t="shared" si="25"/>
        <v>0.41026685687296038</v>
      </c>
      <c r="L10" s="159">
        <f t="shared" si="26"/>
        <v>0.19612470872156607</v>
      </c>
      <c r="M10" s="160">
        <f t="shared" si="27"/>
        <v>15.565</v>
      </c>
      <c r="N10" s="161">
        <f t="shared" si="28"/>
        <v>0.82199999999999995</v>
      </c>
      <c r="O10" s="161">
        <f t="shared" si="29"/>
        <v>15.711</v>
      </c>
      <c r="P10" s="162">
        <f t="shared" si="30"/>
        <v>0</v>
      </c>
      <c r="Q10" s="163">
        <f t="shared" si="31"/>
        <v>71</v>
      </c>
      <c r="R10" s="164">
        <f t="shared" si="32"/>
        <v>28.330656219171377</v>
      </c>
      <c r="S10" s="136">
        <f t="shared" si="33"/>
        <v>47</v>
      </c>
      <c r="T10" s="136">
        <f t="shared" si="34"/>
        <v>898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175</v>
      </c>
      <c r="Z10" s="4" t="s">
        <v>166</v>
      </c>
      <c r="AA10" s="4" t="s">
        <v>167</v>
      </c>
      <c r="AB10" s="4">
        <v>525</v>
      </c>
      <c r="AC10" s="4">
        <v>5715.7510000000002</v>
      </c>
      <c r="AD10" s="4">
        <v>2758.7739999999999</v>
      </c>
      <c r="AE10" s="4">
        <v>2.0720000000000001</v>
      </c>
      <c r="AF10" s="4">
        <v>2.2000000000000002</v>
      </c>
      <c r="AG10" s="4">
        <v>15.565</v>
      </c>
      <c r="AH10" s="4">
        <v>359.56188400000002</v>
      </c>
      <c r="AI10" s="4">
        <v>10.294109000000001</v>
      </c>
      <c r="AJ10" s="4">
        <v>147.516324</v>
      </c>
      <c r="AK10" s="4">
        <v>1121</v>
      </c>
      <c r="AL10" s="4">
        <v>47</v>
      </c>
      <c r="AM10" s="4">
        <v>898</v>
      </c>
      <c r="AN10" s="4">
        <v>71</v>
      </c>
      <c r="AO10" s="4">
        <v>15.896431</v>
      </c>
      <c r="AP10" s="4">
        <v>921.6</v>
      </c>
      <c r="AQ10" s="4">
        <v>0</v>
      </c>
      <c r="AR10" s="4">
        <v>70</v>
      </c>
      <c r="AS10" s="4">
        <v>87170</v>
      </c>
      <c r="AT10" s="4">
        <v>0.82199999999999995</v>
      </c>
      <c r="AU10" s="4">
        <v>15.711</v>
      </c>
      <c r="AV10" s="4">
        <v>54095</v>
      </c>
      <c r="AW10" s="4">
        <v>0</v>
      </c>
      <c r="AX10" s="27">
        <v>0.55000000000000004</v>
      </c>
      <c r="AY10">
        <v>0.94181818181818178</v>
      </c>
      <c r="AZ10" t="s">
        <v>68</v>
      </c>
      <c r="BA10" t="s">
        <v>170</v>
      </c>
      <c r="BB10">
        <v>1</v>
      </c>
      <c r="BC10" t="s">
        <v>259</v>
      </c>
      <c r="BD10">
        <v>8</v>
      </c>
      <c r="BE10">
        <v>37475.457999999999</v>
      </c>
      <c r="BF10">
        <v>0.15251984378683245</v>
      </c>
      <c r="BG10">
        <v>0.14364596196650764</v>
      </c>
      <c r="BH10">
        <v>181073.28999999998</v>
      </c>
      <c r="BI10">
        <v>3.1565953211542139E-2</v>
      </c>
      <c r="BJ10">
        <v>2.9729388661052413E-2</v>
      </c>
      <c r="BK10">
        <v>1</v>
      </c>
      <c r="BL10" t="s">
        <v>68</v>
      </c>
      <c r="BM10">
        <v>0</v>
      </c>
      <c r="BN10" t="s">
        <v>236</v>
      </c>
    </row>
    <row r="11" spans="1:66">
      <c r="A11" s="137" t="str">
        <f t="shared" si="20"/>
        <v>신흥교통</v>
      </c>
      <c r="B11" s="137" t="str">
        <f t="shared" si="1"/>
        <v>13</v>
      </c>
      <c r="C11" s="138" t="str">
        <f t="shared" si="21"/>
        <v>71바6275</v>
      </c>
      <c r="D11" s="126" t="str">
        <f t="shared" si="22"/>
        <v>대형</v>
      </c>
      <c r="E11" s="122" t="str">
        <f t="shared" si="16"/>
        <v>C</v>
      </c>
      <c r="F11" s="145">
        <f t="shared" si="17"/>
        <v>0.89000000000000012</v>
      </c>
      <c r="G11" s="146">
        <f t="shared" si="18"/>
        <v>2.0470000000000002</v>
      </c>
      <c r="H11" s="147">
        <f t="shared" si="19"/>
        <v>2.2999999999999998</v>
      </c>
      <c r="I11" s="148">
        <f t="shared" si="23"/>
        <v>3153.5239999999999</v>
      </c>
      <c r="J11" s="149">
        <f t="shared" si="24"/>
        <v>2.0437114948062888E-2</v>
      </c>
      <c r="K11" s="149">
        <f t="shared" si="25"/>
        <v>0.51846129667685692</v>
      </c>
      <c r="L11" s="149">
        <f t="shared" si="26"/>
        <v>0.22546205451425136</v>
      </c>
      <c r="M11" s="150">
        <f t="shared" si="27"/>
        <v>16.863</v>
      </c>
      <c r="N11" s="151">
        <f t="shared" si="28"/>
        <v>4.63</v>
      </c>
      <c r="O11" s="151">
        <f t="shared" si="29"/>
        <v>71.539000000000001</v>
      </c>
      <c r="P11" s="152">
        <f t="shared" si="30"/>
        <v>0</v>
      </c>
      <c r="Q11" s="153">
        <f t="shared" si="31"/>
        <v>67</v>
      </c>
      <c r="R11" s="154">
        <f t="shared" si="32"/>
        <v>29.077090668861491</v>
      </c>
      <c r="S11" s="139">
        <f t="shared" si="33"/>
        <v>146</v>
      </c>
      <c r="T11" s="139">
        <f t="shared" si="34"/>
        <v>2256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176</v>
      </c>
      <c r="Z11" t="s">
        <v>169</v>
      </c>
      <c r="AA11" t="s">
        <v>48</v>
      </c>
      <c r="AB11">
        <v>525</v>
      </c>
      <c r="AC11" s="1">
        <v>3153.5239999999999</v>
      </c>
      <c r="AD11" s="1">
        <v>1540.624</v>
      </c>
      <c r="AE11" s="25">
        <v>2.0470000000000002</v>
      </c>
      <c r="AF11">
        <v>2.2999999999999998</v>
      </c>
      <c r="AG11">
        <v>16.863</v>
      </c>
      <c r="AH11">
        <v>235.206095</v>
      </c>
      <c r="AI11">
        <v>4.806934</v>
      </c>
      <c r="AJ11">
        <v>121.945257</v>
      </c>
      <c r="AK11">
        <v>711</v>
      </c>
      <c r="AL11">
        <v>146</v>
      </c>
      <c r="AM11">
        <v>2256</v>
      </c>
      <c r="AN11">
        <v>67</v>
      </c>
      <c r="AO11">
        <v>13.407492</v>
      </c>
      <c r="AP11">
        <v>768.2</v>
      </c>
      <c r="AQ11">
        <v>0</v>
      </c>
      <c r="AR11">
        <v>94</v>
      </c>
      <c r="AS11">
        <v>167295</v>
      </c>
      <c r="AT11">
        <v>4.63</v>
      </c>
      <c r="AU11">
        <v>71.539000000000001</v>
      </c>
      <c r="AV11">
        <v>0</v>
      </c>
      <c r="AW11">
        <v>0</v>
      </c>
      <c r="AX11" s="26">
        <v>0.56000000000000005</v>
      </c>
      <c r="AY11">
        <v>0.89000000000000012</v>
      </c>
      <c r="AZ11" t="s">
        <v>69</v>
      </c>
      <c r="BA11" t="s">
        <v>170</v>
      </c>
      <c r="BB11">
        <v>1</v>
      </c>
      <c r="BC11" t="s">
        <v>174</v>
      </c>
      <c r="BD11">
        <v>1</v>
      </c>
      <c r="BE11">
        <v>37475.457999999999</v>
      </c>
      <c r="BF11">
        <v>8.4149044956301808E-2</v>
      </c>
      <c r="BG11">
        <v>7.4892650011108619E-2</v>
      </c>
      <c r="BH11">
        <v>181073.28999999998</v>
      </c>
      <c r="BI11">
        <v>1.7415732601975698E-2</v>
      </c>
      <c r="BJ11">
        <v>1.5500002015758374E-2</v>
      </c>
      <c r="BK11">
        <v>1</v>
      </c>
      <c r="BL11" t="s">
        <v>68</v>
      </c>
      <c r="BM11">
        <v>-1</v>
      </c>
      <c r="BN11" t="s">
        <v>233</v>
      </c>
    </row>
    <row r="12" spans="1:66" s="2" customFormat="1">
      <c r="A12" s="134" t="str">
        <f t="shared" si="20"/>
        <v>신흥교통</v>
      </c>
      <c r="B12" s="134" t="str">
        <f t="shared" si="1"/>
        <v>13</v>
      </c>
      <c r="C12" s="135" t="str">
        <f t="shared" si="21"/>
        <v>71바6277</v>
      </c>
      <c r="D12" s="109" t="str">
        <f t="shared" si="22"/>
        <v>대형</v>
      </c>
      <c r="E12" s="105" t="str">
        <f t="shared" si="16"/>
        <v>B</v>
      </c>
      <c r="F12" s="155">
        <f t="shared" si="17"/>
        <v>0.92304347826086974</v>
      </c>
      <c r="G12" s="156">
        <f t="shared" si="18"/>
        <v>2.1230000000000002</v>
      </c>
      <c r="H12" s="157">
        <f t="shared" si="19"/>
        <v>2.2999999999999998</v>
      </c>
      <c r="I12" s="158">
        <f t="shared" si="23"/>
        <v>5605.4759999999997</v>
      </c>
      <c r="J12" s="159">
        <f t="shared" si="24"/>
        <v>5.2720491982086969E-2</v>
      </c>
      <c r="K12" s="159">
        <f t="shared" si="25"/>
        <v>0.43734213290985996</v>
      </c>
      <c r="L12" s="159">
        <f t="shared" si="26"/>
        <v>0.26937944253083951</v>
      </c>
      <c r="M12" s="160">
        <f t="shared" si="27"/>
        <v>16.053000000000001</v>
      </c>
      <c r="N12" s="161">
        <f t="shared" si="28"/>
        <v>1.677</v>
      </c>
      <c r="O12" s="161">
        <f t="shared" si="29"/>
        <v>35.198</v>
      </c>
      <c r="P12" s="162">
        <f t="shared" si="30"/>
        <v>0</v>
      </c>
      <c r="Q12" s="163">
        <f t="shared" si="31"/>
        <v>68</v>
      </c>
      <c r="R12" s="164">
        <f t="shared" si="32"/>
        <v>29.132294669076998</v>
      </c>
      <c r="S12" s="136">
        <f t="shared" si="33"/>
        <v>94</v>
      </c>
      <c r="T12" s="136">
        <f t="shared" si="34"/>
        <v>1973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177</v>
      </c>
      <c r="Z12" t="s">
        <v>169</v>
      </c>
      <c r="AA12" t="s">
        <v>48</v>
      </c>
      <c r="AB12">
        <v>525</v>
      </c>
      <c r="AC12" s="1">
        <v>5605.4759999999997</v>
      </c>
      <c r="AD12" s="1">
        <v>2640.3330000000001</v>
      </c>
      <c r="AE12" s="25">
        <v>2.1230000000000002</v>
      </c>
      <c r="AF12">
        <v>2.2999999999999998</v>
      </c>
      <c r="AG12">
        <v>16.053000000000001</v>
      </c>
      <c r="AH12">
        <v>377.32967300000001</v>
      </c>
      <c r="AI12">
        <v>19.893006</v>
      </c>
      <c r="AJ12">
        <v>165.022164</v>
      </c>
      <c r="AK12">
        <v>1510</v>
      </c>
      <c r="AL12">
        <v>94</v>
      </c>
      <c r="AM12">
        <v>1973</v>
      </c>
      <c r="AN12">
        <v>68</v>
      </c>
      <c r="AO12">
        <v>14.855645000000001</v>
      </c>
      <c r="AP12">
        <v>479.3</v>
      </c>
      <c r="AQ12">
        <v>0</v>
      </c>
      <c r="AR12">
        <v>94</v>
      </c>
      <c r="AS12">
        <v>127730</v>
      </c>
      <c r="AT12">
        <v>1.677</v>
      </c>
      <c r="AU12">
        <v>35.198</v>
      </c>
      <c r="AV12">
        <v>49152</v>
      </c>
      <c r="AW12">
        <v>0</v>
      </c>
      <c r="AX12" s="26">
        <v>0.56000000000000005</v>
      </c>
      <c r="AY12" s="2">
        <v>0.92304347826086974</v>
      </c>
      <c r="AZ12" s="2" t="s">
        <v>68</v>
      </c>
      <c r="BA12" s="2" t="s">
        <v>170</v>
      </c>
      <c r="BB12" s="2">
        <v>3</v>
      </c>
      <c r="BC12" s="2" t="s">
        <v>494</v>
      </c>
      <c r="BD12" s="2">
        <v>9</v>
      </c>
      <c r="BE12" s="2">
        <v>37475.457999999999</v>
      </c>
      <c r="BF12" s="2">
        <v>0.14957725133072422</v>
      </c>
      <c r="BG12" s="2">
        <v>0.138066306337012</v>
      </c>
      <c r="BH12" s="2">
        <v>181073.28999999998</v>
      </c>
      <c r="BI12" s="2">
        <v>3.0956945665481642E-2</v>
      </c>
      <c r="BJ12" s="2">
        <v>2.857460680339893E-2</v>
      </c>
      <c r="BK12" s="2">
        <v>1</v>
      </c>
      <c r="BL12" s="2" t="s">
        <v>66</v>
      </c>
      <c r="BM12" s="2">
        <v>-1</v>
      </c>
      <c r="BN12" s="2" t="s">
        <v>233</v>
      </c>
    </row>
    <row r="13" spans="1:66">
      <c r="A13" s="137" t="str">
        <f t="shared" si="20"/>
        <v>신흥교통</v>
      </c>
      <c r="B13" s="137" t="str">
        <f t="shared" si="1"/>
        <v>13</v>
      </c>
      <c r="C13" s="138" t="str">
        <f t="shared" si="21"/>
        <v>71바6286</v>
      </c>
      <c r="D13" s="126" t="str">
        <f t="shared" si="22"/>
        <v>대형</v>
      </c>
      <c r="E13" s="122" t="str">
        <f t="shared" si="16"/>
        <v>D</v>
      </c>
      <c r="F13" s="145">
        <f t="shared" si="17"/>
        <v>0.81</v>
      </c>
      <c r="G13" s="146">
        <f t="shared" si="18"/>
        <v>1.944</v>
      </c>
      <c r="H13" s="147">
        <f t="shared" si="19"/>
        <v>2.4</v>
      </c>
      <c r="I13" s="148">
        <f t="shared" si="23"/>
        <v>5344.4260000000004</v>
      </c>
      <c r="J13" s="149">
        <f t="shared" si="24"/>
        <v>6.7656578473827014E-2</v>
      </c>
      <c r="K13" s="149">
        <f t="shared" si="25"/>
        <v>0.41739799264556643</v>
      </c>
      <c r="L13" s="149">
        <f t="shared" si="26"/>
        <v>0.21742278777926757</v>
      </c>
      <c r="M13" s="150">
        <f t="shared" si="27"/>
        <v>16.867999999999999</v>
      </c>
      <c r="N13" s="151">
        <f t="shared" si="28"/>
        <v>0.29899999999999999</v>
      </c>
      <c r="O13" s="151">
        <f t="shared" si="29"/>
        <v>28.347000000000001</v>
      </c>
      <c r="P13" s="152">
        <f t="shared" si="30"/>
        <v>0</v>
      </c>
      <c r="Q13" s="153">
        <f t="shared" si="31"/>
        <v>70</v>
      </c>
      <c r="R13" s="154">
        <f t="shared" si="32"/>
        <v>27.622977160678573</v>
      </c>
      <c r="S13" s="139">
        <f t="shared" si="33"/>
        <v>16</v>
      </c>
      <c r="T13" s="139">
        <f t="shared" si="34"/>
        <v>1515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353</v>
      </c>
      <c r="Z13" s="4" t="s">
        <v>169</v>
      </c>
      <c r="AA13" s="4" t="s">
        <v>48</v>
      </c>
      <c r="AB13" s="4">
        <v>525</v>
      </c>
      <c r="AC13" s="4">
        <v>5344.4260000000004</v>
      </c>
      <c r="AD13" s="4">
        <v>2748.6060000000002</v>
      </c>
      <c r="AE13" s="4">
        <v>1.944</v>
      </c>
      <c r="AF13" s="4">
        <v>2.4</v>
      </c>
      <c r="AG13" s="4">
        <v>16.867999999999999</v>
      </c>
      <c r="AH13" s="4">
        <v>375.72438</v>
      </c>
      <c r="AI13" s="4">
        <v>25.420226</v>
      </c>
      <c r="AJ13" s="4">
        <v>156.82660200000001</v>
      </c>
      <c r="AK13" s="4">
        <v>1162</v>
      </c>
      <c r="AL13" s="4">
        <v>16</v>
      </c>
      <c r="AM13" s="4">
        <v>1515</v>
      </c>
      <c r="AN13" s="4">
        <v>70</v>
      </c>
      <c r="AO13" s="4">
        <v>14.224325</v>
      </c>
      <c r="AP13" s="4">
        <v>297.8</v>
      </c>
      <c r="AQ13" s="4">
        <v>0</v>
      </c>
      <c r="AR13" s="4">
        <v>97</v>
      </c>
      <c r="AS13" s="4">
        <v>132745</v>
      </c>
      <c r="AT13" s="4">
        <v>0.29899999999999999</v>
      </c>
      <c r="AU13" s="4">
        <v>28.347000000000001</v>
      </c>
      <c r="AV13" s="4">
        <v>36064</v>
      </c>
      <c r="AW13" s="4">
        <v>0</v>
      </c>
      <c r="AX13" s="27">
        <v>0.56000000000000005</v>
      </c>
      <c r="AY13">
        <v>0.81</v>
      </c>
      <c r="AZ13" t="s">
        <v>67</v>
      </c>
      <c r="BA13" t="s">
        <v>170</v>
      </c>
      <c r="BB13">
        <v>1</v>
      </c>
      <c r="BC13" t="s">
        <v>244</v>
      </c>
      <c r="BD13">
        <v>7</v>
      </c>
      <c r="BE13">
        <v>37475.457999999999</v>
      </c>
      <c r="BF13">
        <v>0.14261135914603099</v>
      </c>
      <c r="BG13">
        <v>0.11551520090828511</v>
      </c>
      <c r="BH13">
        <v>181073.28999999998</v>
      </c>
      <c r="BI13">
        <v>2.9515264233615023E-2</v>
      </c>
      <c r="BJ13">
        <v>2.3907364029228169E-2</v>
      </c>
      <c r="BK13">
        <v>1</v>
      </c>
      <c r="BL13" t="s">
        <v>67</v>
      </c>
      <c r="BM13">
        <v>0</v>
      </c>
      <c r="BN13" t="s">
        <v>236</v>
      </c>
    </row>
    <row r="14" spans="1:66">
      <c r="A14" s="134" t="str">
        <f t="shared" si="20"/>
        <v>신흥교통</v>
      </c>
      <c r="B14" s="134" t="str">
        <f t="shared" si="1"/>
        <v>330</v>
      </c>
      <c r="C14" s="135" t="str">
        <f t="shared" si="21"/>
        <v>70바4003</v>
      </c>
      <c r="D14" s="109" t="str">
        <f t="shared" si="22"/>
        <v>대형</v>
      </c>
      <c r="E14" s="105" t="str">
        <f t="shared" si="16"/>
        <v>C</v>
      </c>
      <c r="F14" s="155">
        <f t="shared" si="17"/>
        <v>0.89937500000000004</v>
      </c>
      <c r="G14" s="156">
        <f t="shared" si="18"/>
        <v>2.8780000000000001</v>
      </c>
      <c r="H14" s="157">
        <f t="shared" si="19"/>
        <v>3.2</v>
      </c>
      <c r="I14" s="158">
        <f t="shared" si="23"/>
        <v>12233.95</v>
      </c>
      <c r="J14" s="159">
        <f t="shared" si="24"/>
        <v>2.1118701285997209E-2</v>
      </c>
      <c r="K14" s="159">
        <f t="shared" si="25"/>
        <v>0.32803874870603111</v>
      </c>
      <c r="L14" s="159">
        <f t="shared" si="26"/>
        <v>0.11721479979892022</v>
      </c>
      <c r="M14" s="160">
        <f t="shared" si="27"/>
        <v>21.673999999999999</v>
      </c>
      <c r="N14" s="161">
        <f t="shared" si="28"/>
        <v>0.56399999999999995</v>
      </c>
      <c r="O14" s="161">
        <f t="shared" si="29"/>
        <v>6.4740000000000002</v>
      </c>
      <c r="P14" s="162">
        <f t="shared" si="30"/>
        <v>1378.0933333333335</v>
      </c>
      <c r="Q14" s="163">
        <f t="shared" si="31"/>
        <v>118</v>
      </c>
      <c r="R14" s="164">
        <f t="shared" si="32"/>
        <v>49.125301045283386</v>
      </c>
      <c r="S14" s="136">
        <f t="shared" si="33"/>
        <v>69</v>
      </c>
      <c r="T14" s="136">
        <f t="shared" si="34"/>
        <v>792</v>
      </c>
      <c r="U14" t="s">
        <v>116</v>
      </c>
      <c r="V14" s="5" t="s">
        <v>118</v>
      </c>
      <c r="W14" t="s">
        <v>116</v>
      </c>
      <c r="X14" s="5" t="s">
        <v>118</v>
      </c>
      <c r="Y14" t="s">
        <v>178</v>
      </c>
      <c r="Z14" t="s">
        <v>169</v>
      </c>
      <c r="AA14" t="s">
        <v>48</v>
      </c>
      <c r="AB14">
        <v>525</v>
      </c>
      <c r="AC14" s="1">
        <v>12233.95</v>
      </c>
      <c r="AD14" s="1">
        <v>4250.2550000000001</v>
      </c>
      <c r="AE14" s="25">
        <v>2.8780000000000001</v>
      </c>
      <c r="AF14">
        <v>3.2</v>
      </c>
      <c r="AG14">
        <v>21.673999999999999</v>
      </c>
      <c r="AH14">
        <v>382.63574499999999</v>
      </c>
      <c r="AI14">
        <v>8.0807699999999993</v>
      </c>
      <c r="AJ14">
        <v>125.519351</v>
      </c>
      <c r="AK14">
        <v>1434</v>
      </c>
      <c r="AL14">
        <v>69</v>
      </c>
      <c r="AM14">
        <v>792</v>
      </c>
      <c r="AN14">
        <v>118</v>
      </c>
      <c r="AO14">
        <v>31.972836000000001</v>
      </c>
      <c r="AP14">
        <v>147893.79999999999</v>
      </c>
      <c r="AQ14">
        <v>82685.600000000006</v>
      </c>
      <c r="AR14">
        <v>124</v>
      </c>
      <c r="AS14">
        <v>91883</v>
      </c>
      <c r="AT14">
        <v>0.56399999999999995</v>
      </c>
      <c r="AU14">
        <v>6.4740000000000002</v>
      </c>
      <c r="AV14">
        <v>76305</v>
      </c>
      <c r="AW14">
        <v>0</v>
      </c>
      <c r="AX14" s="26">
        <v>0.56000000000000005</v>
      </c>
      <c r="AY14">
        <v>0.89937500000000004</v>
      </c>
      <c r="AZ14" t="s">
        <v>69</v>
      </c>
      <c r="BA14" t="s">
        <v>179</v>
      </c>
      <c r="BB14">
        <v>1</v>
      </c>
      <c r="BC14" t="s">
        <v>183</v>
      </c>
      <c r="BD14">
        <v>10</v>
      </c>
      <c r="BE14">
        <v>83607.928</v>
      </c>
      <c r="BF14">
        <v>0.14632523843911072</v>
      </c>
      <c r="BG14">
        <v>0.13160126132117519</v>
      </c>
      <c r="BH14">
        <v>181073.28999999998</v>
      </c>
      <c r="BI14">
        <v>6.7563526348916519E-2</v>
      </c>
      <c r="BJ14">
        <v>6.0764946510056796E-2</v>
      </c>
      <c r="BK14">
        <v>1</v>
      </c>
      <c r="BL14" t="s">
        <v>68</v>
      </c>
      <c r="BM14">
        <v>-1</v>
      </c>
      <c r="BN14" t="s">
        <v>233</v>
      </c>
    </row>
    <row r="15" spans="1:66">
      <c r="A15" s="137" t="str">
        <f t="shared" si="20"/>
        <v>신흥교통</v>
      </c>
      <c r="B15" s="137" t="str">
        <f t="shared" si="1"/>
        <v>330</v>
      </c>
      <c r="C15" s="138" t="str">
        <f t="shared" si="21"/>
        <v>70바4011</v>
      </c>
      <c r="D15" s="126" t="str">
        <f t="shared" si="22"/>
        <v>대형</v>
      </c>
      <c r="E15" s="122" t="str">
        <f t="shared" si="16"/>
        <v>C</v>
      </c>
      <c r="F15" s="145">
        <f t="shared" si="17"/>
        <v>0.88272727272727269</v>
      </c>
      <c r="G15" s="146">
        <f t="shared" si="18"/>
        <v>2.9129999999999998</v>
      </c>
      <c r="H15" s="147">
        <f t="shared" si="19"/>
        <v>3.3</v>
      </c>
      <c r="I15" s="148">
        <f t="shared" si="23"/>
        <v>10900.553</v>
      </c>
      <c r="J15" s="149">
        <f t="shared" si="24"/>
        <v>1.7895872024392318E-2</v>
      </c>
      <c r="K15" s="149">
        <f t="shared" si="25"/>
        <v>0.38595695577792366</v>
      </c>
      <c r="L15" s="149">
        <f t="shared" si="26"/>
        <v>0.1453137285787244</v>
      </c>
      <c r="M15" s="150">
        <f t="shared" si="27"/>
        <v>20.452000000000002</v>
      </c>
      <c r="N15" s="151">
        <f t="shared" si="28"/>
        <v>0.11899999999999999</v>
      </c>
      <c r="O15" s="151">
        <f t="shared" si="29"/>
        <v>8.9540000000000006</v>
      </c>
      <c r="P15" s="152">
        <f t="shared" si="30"/>
        <v>1613.7816666666665</v>
      </c>
      <c r="Q15" s="153">
        <f t="shared" si="31"/>
        <v>115</v>
      </c>
      <c r="R15" s="154">
        <f t="shared" si="32"/>
        <v>47.596679769920939</v>
      </c>
      <c r="S15" s="139">
        <f t="shared" si="33"/>
        <v>13</v>
      </c>
      <c r="T15" s="139">
        <f t="shared" si="34"/>
        <v>976</v>
      </c>
      <c r="U15" t="s">
        <v>116</v>
      </c>
      <c r="V15" s="5" t="s">
        <v>118</v>
      </c>
      <c r="W15" t="s">
        <v>116</v>
      </c>
      <c r="X15" s="5" t="s">
        <v>118</v>
      </c>
      <c r="Y15" t="s">
        <v>354</v>
      </c>
      <c r="Z15" t="s">
        <v>169</v>
      </c>
      <c r="AA15" t="s">
        <v>48</v>
      </c>
      <c r="AB15">
        <v>525</v>
      </c>
      <c r="AC15" s="1">
        <v>10900.553</v>
      </c>
      <c r="AD15" s="1">
        <v>3741.989</v>
      </c>
      <c r="AE15" s="25">
        <v>2.9129999999999998</v>
      </c>
      <c r="AF15">
        <v>3.3</v>
      </c>
      <c r="AG15">
        <v>20.452000000000002</v>
      </c>
      <c r="AH15">
        <v>384.16552100000001</v>
      </c>
      <c r="AI15">
        <v>6.8749770000000003</v>
      </c>
      <c r="AJ15">
        <v>148.271355</v>
      </c>
      <c r="AK15">
        <v>1584</v>
      </c>
      <c r="AL15">
        <v>13</v>
      </c>
      <c r="AM15">
        <v>976</v>
      </c>
      <c r="AN15">
        <v>115</v>
      </c>
      <c r="AO15">
        <v>28.374625999999999</v>
      </c>
      <c r="AP15">
        <v>200356.1</v>
      </c>
      <c r="AQ15">
        <v>96826.9</v>
      </c>
      <c r="AR15">
        <v>252</v>
      </c>
      <c r="AS15">
        <v>152905</v>
      </c>
      <c r="AT15">
        <v>0.11899999999999999</v>
      </c>
      <c r="AU15">
        <v>8.9540000000000006</v>
      </c>
      <c r="AV15">
        <v>0</v>
      </c>
      <c r="AW15">
        <v>0</v>
      </c>
      <c r="AX15" s="26">
        <v>0.56000000000000005</v>
      </c>
      <c r="AY15">
        <v>0.88272727272727269</v>
      </c>
      <c r="AZ15" t="s">
        <v>69</v>
      </c>
      <c r="BA15" t="s">
        <v>179</v>
      </c>
      <c r="BB15">
        <v>2</v>
      </c>
      <c r="BC15" t="s">
        <v>232</v>
      </c>
      <c r="BD15">
        <v>1</v>
      </c>
      <c r="BE15">
        <v>83607.928</v>
      </c>
      <c r="BF15">
        <v>0.13037702596815939</v>
      </c>
      <c r="BG15">
        <v>0.11508735655916615</v>
      </c>
      <c r="BH15">
        <v>181073.28999999998</v>
      </c>
      <c r="BI15">
        <v>6.0199673844773025E-2</v>
      </c>
      <c r="BJ15">
        <v>5.3139893912067825E-2</v>
      </c>
      <c r="BK15">
        <v>1</v>
      </c>
      <c r="BL15" t="s">
        <v>69</v>
      </c>
      <c r="BM15">
        <v>0</v>
      </c>
      <c r="BN15" t="s">
        <v>236</v>
      </c>
    </row>
    <row r="16" spans="1:66">
      <c r="A16" s="134" t="str">
        <f t="shared" si="20"/>
        <v>신흥교통</v>
      </c>
      <c r="B16" s="134" t="str">
        <f t="shared" si="1"/>
        <v>330</v>
      </c>
      <c r="C16" s="135" t="str">
        <f t="shared" si="21"/>
        <v>70바4013</v>
      </c>
      <c r="D16" s="109" t="str">
        <f t="shared" si="22"/>
        <v>대형</v>
      </c>
      <c r="E16" s="105" t="str">
        <f t="shared" si="16"/>
        <v>S</v>
      </c>
      <c r="F16" s="155">
        <f t="shared" si="17"/>
        <v>1.0249999999999999</v>
      </c>
      <c r="G16" s="156">
        <f t="shared" si="18"/>
        <v>3.4849999999999999</v>
      </c>
      <c r="H16" s="157">
        <f t="shared" si="19"/>
        <v>3.4</v>
      </c>
      <c r="I16" s="158">
        <f t="shared" si="23"/>
        <v>11275.375</v>
      </c>
      <c r="J16" s="159">
        <f t="shared" si="24"/>
        <v>1.3475611660590008E-2</v>
      </c>
      <c r="K16" s="159">
        <f t="shared" si="25"/>
        <v>0.29385083604480405</v>
      </c>
      <c r="L16" s="159">
        <f t="shared" si="26"/>
        <v>0.16159107790206534</v>
      </c>
      <c r="M16" s="160">
        <f t="shared" si="27"/>
        <v>15.486000000000001</v>
      </c>
      <c r="N16" s="161">
        <f t="shared" si="28"/>
        <v>1.7999999999999999E-2</v>
      </c>
      <c r="O16" s="161">
        <f t="shared" si="29"/>
        <v>3.698</v>
      </c>
      <c r="P16" s="162">
        <f t="shared" si="30"/>
        <v>981.79499999999996</v>
      </c>
      <c r="Q16" s="163">
        <f t="shared" si="31"/>
        <v>110</v>
      </c>
      <c r="R16" s="164">
        <f t="shared" si="32"/>
        <v>46.652904648540243</v>
      </c>
      <c r="S16" s="136">
        <f t="shared" si="33"/>
        <v>2</v>
      </c>
      <c r="T16" s="136">
        <f t="shared" si="34"/>
        <v>417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180</v>
      </c>
      <c r="Z16" s="4" t="s">
        <v>169</v>
      </c>
      <c r="AA16" s="4" t="s">
        <v>48</v>
      </c>
      <c r="AB16" s="4">
        <v>525</v>
      </c>
      <c r="AC16" s="4">
        <v>11275.375</v>
      </c>
      <c r="AD16" s="4">
        <v>3234.9810000000002</v>
      </c>
      <c r="AE16" s="4">
        <v>3.4849999999999999</v>
      </c>
      <c r="AF16" s="4">
        <v>3.4</v>
      </c>
      <c r="AG16" s="4">
        <v>15.486000000000001</v>
      </c>
      <c r="AH16" s="4">
        <v>348.91826200000003</v>
      </c>
      <c r="AI16" s="4">
        <v>4.7018870000000001</v>
      </c>
      <c r="AJ16" s="4">
        <v>102.529923</v>
      </c>
      <c r="AK16" s="4">
        <v>1822</v>
      </c>
      <c r="AL16" s="4">
        <v>2</v>
      </c>
      <c r="AM16" s="4">
        <v>417</v>
      </c>
      <c r="AN16" s="4">
        <v>110</v>
      </c>
      <c r="AO16" s="4">
        <v>32.315232999999999</v>
      </c>
      <c r="AP16" s="4">
        <v>135055.9</v>
      </c>
      <c r="AQ16" s="4">
        <v>58907.7</v>
      </c>
      <c r="AR16" s="4">
        <v>89</v>
      </c>
      <c r="AS16" s="4">
        <v>41062</v>
      </c>
      <c r="AT16" s="4">
        <v>1.7999999999999999E-2</v>
      </c>
      <c r="AU16" s="4">
        <v>3.698</v>
      </c>
      <c r="AV16" s="4">
        <v>105705</v>
      </c>
      <c r="AW16" s="4">
        <v>0</v>
      </c>
      <c r="AX16" s="27">
        <v>0.56000000000000005</v>
      </c>
      <c r="AY16">
        <v>1.0249999999999999</v>
      </c>
      <c r="AZ16" t="s">
        <v>71</v>
      </c>
      <c r="BA16" t="s">
        <v>179</v>
      </c>
      <c r="BB16">
        <v>1</v>
      </c>
      <c r="BC16" t="s">
        <v>321</v>
      </c>
      <c r="BD16">
        <v>12</v>
      </c>
      <c r="BE16">
        <v>83607.928</v>
      </c>
      <c r="BF16">
        <v>0.1348601175716255</v>
      </c>
      <c r="BG16">
        <v>0.13823162051091611</v>
      </c>
      <c r="BH16">
        <v>181073.28999999998</v>
      </c>
      <c r="BI16">
        <v>6.2269675444677687E-2</v>
      </c>
      <c r="BJ16">
        <v>6.3826417330794624E-2</v>
      </c>
      <c r="BK16">
        <v>1</v>
      </c>
      <c r="BL16" t="s">
        <v>71</v>
      </c>
      <c r="BM16">
        <v>0</v>
      </c>
      <c r="BN16" t="s">
        <v>236</v>
      </c>
    </row>
    <row r="17" spans="1:66">
      <c r="A17" s="137" t="str">
        <f t="shared" si="20"/>
        <v>신흥교통</v>
      </c>
      <c r="B17" s="137" t="str">
        <f t="shared" si="1"/>
        <v>330</v>
      </c>
      <c r="C17" s="138" t="str">
        <f t="shared" si="21"/>
        <v>70바4014</v>
      </c>
      <c r="D17" s="126" t="str">
        <f t="shared" si="22"/>
        <v>대형</v>
      </c>
      <c r="E17" s="122" t="str">
        <f t="shared" si="16"/>
        <v>B</v>
      </c>
      <c r="F17" s="145">
        <f t="shared" si="17"/>
        <v>0.90249999999999997</v>
      </c>
      <c r="G17" s="146">
        <f t="shared" si="18"/>
        <v>2.8879999999999999</v>
      </c>
      <c r="H17" s="147">
        <f t="shared" si="19"/>
        <v>3.2</v>
      </c>
      <c r="I17" s="148">
        <f t="shared" si="23"/>
        <v>11789.89</v>
      </c>
      <c r="J17" s="149">
        <f t="shared" si="24"/>
        <v>2.3704528972490157E-2</v>
      </c>
      <c r="K17" s="149">
        <f t="shared" si="25"/>
        <v>0.31037976228866926</v>
      </c>
      <c r="L17" s="149">
        <f t="shared" si="26"/>
        <v>0.11382633765030888</v>
      </c>
      <c r="M17" s="150">
        <f t="shared" si="27"/>
        <v>20.844999999999999</v>
      </c>
      <c r="N17" s="151">
        <f t="shared" si="28"/>
        <v>0.127</v>
      </c>
      <c r="O17" s="151">
        <f t="shared" si="29"/>
        <v>6.8360000000000003</v>
      </c>
      <c r="P17" s="152">
        <f t="shared" si="30"/>
        <v>1045.8916666666667</v>
      </c>
      <c r="Q17" s="153">
        <f t="shared" si="31"/>
        <v>115</v>
      </c>
      <c r="R17" s="154">
        <f t="shared" si="32"/>
        <v>47.865354759376004</v>
      </c>
      <c r="S17" s="139">
        <f t="shared" si="33"/>
        <v>15</v>
      </c>
      <c r="T17" s="139">
        <f t="shared" si="34"/>
        <v>806</v>
      </c>
      <c r="U17" t="s">
        <v>116</v>
      </c>
      <c r="V17" s="5" t="s">
        <v>118</v>
      </c>
      <c r="W17" t="s">
        <v>116</v>
      </c>
      <c r="X17" s="5" t="s">
        <v>118</v>
      </c>
      <c r="Y17" t="s">
        <v>181</v>
      </c>
      <c r="Z17" t="s">
        <v>169</v>
      </c>
      <c r="AA17" t="s">
        <v>48</v>
      </c>
      <c r="AB17">
        <v>525</v>
      </c>
      <c r="AC17" s="1">
        <v>11789.89</v>
      </c>
      <c r="AD17" s="1">
        <v>4082.5230000000001</v>
      </c>
      <c r="AE17" s="25">
        <v>2.8879999999999999</v>
      </c>
      <c r="AF17">
        <v>3.2</v>
      </c>
      <c r="AG17">
        <v>20.844999999999999</v>
      </c>
      <c r="AH17">
        <v>369.88712199999998</v>
      </c>
      <c r="AI17">
        <v>8.7680000000000007</v>
      </c>
      <c r="AJ17">
        <v>114.805477</v>
      </c>
      <c r="AK17">
        <v>1342</v>
      </c>
      <c r="AL17">
        <v>15</v>
      </c>
      <c r="AM17">
        <v>806</v>
      </c>
      <c r="AN17">
        <v>115</v>
      </c>
      <c r="AO17">
        <v>31.874290999999999</v>
      </c>
      <c r="AP17">
        <v>142527</v>
      </c>
      <c r="AQ17">
        <v>62753.5</v>
      </c>
      <c r="AR17">
        <v>95</v>
      </c>
      <c r="AS17">
        <v>71570</v>
      </c>
      <c r="AT17">
        <v>0.127</v>
      </c>
      <c r="AU17">
        <v>6.8360000000000003</v>
      </c>
      <c r="AV17">
        <v>102907</v>
      </c>
      <c r="AW17">
        <v>0</v>
      </c>
      <c r="AX17" s="26">
        <v>0.56000000000000005</v>
      </c>
      <c r="AY17">
        <v>0.90249999999999997</v>
      </c>
      <c r="AZ17" t="s">
        <v>68</v>
      </c>
      <c r="BA17" t="s">
        <v>179</v>
      </c>
      <c r="BB17">
        <v>1</v>
      </c>
      <c r="BC17" t="s">
        <v>263</v>
      </c>
      <c r="BD17">
        <v>11</v>
      </c>
      <c r="BE17">
        <v>83607.928</v>
      </c>
      <c r="BF17">
        <v>0.14101401962742097</v>
      </c>
      <c r="BG17">
        <v>0.12726515271374741</v>
      </c>
      <c r="BH17">
        <v>181073.28999999998</v>
      </c>
      <c r="BI17">
        <v>6.5111149192683251E-2</v>
      </c>
      <c r="BJ17">
        <v>5.8762812146396635E-2</v>
      </c>
      <c r="BK17">
        <v>1</v>
      </c>
      <c r="BL17" t="s">
        <v>68</v>
      </c>
      <c r="BM17">
        <v>0</v>
      </c>
      <c r="BN17" t="s">
        <v>236</v>
      </c>
    </row>
    <row r="18" spans="1:66">
      <c r="A18" s="134" t="str">
        <f t="shared" si="20"/>
        <v>신흥교통</v>
      </c>
      <c r="B18" s="134" t="str">
        <f t="shared" si="1"/>
        <v>330</v>
      </c>
      <c r="C18" s="135" t="str">
        <f t="shared" si="21"/>
        <v>71바6255</v>
      </c>
      <c r="D18" s="109" t="str">
        <f t="shared" si="22"/>
        <v>대형</v>
      </c>
      <c r="E18" s="105" t="str">
        <f t="shared" si="16"/>
        <v>D</v>
      </c>
      <c r="F18" s="155">
        <f t="shared" si="17"/>
        <v>0.83441176470588241</v>
      </c>
      <c r="G18" s="156">
        <f t="shared" si="18"/>
        <v>2.8370000000000002</v>
      </c>
      <c r="H18" s="157">
        <f t="shared" si="19"/>
        <v>3.4</v>
      </c>
      <c r="I18" s="158">
        <f t="shared" si="23"/>
        <v>4637.3040000000001</v>
      </c>
      <c r="J18" s="159">
        <f t="shared" si="24"/>
        <v>3.9573446877941409E-3</v>
      </c>
      <c r="K18" s="159">
        <f t="shared" si="25"/>
        <v>0.33161680549208394</v>
      </c>
      <c r="L18" s="159">
        <f t="shared" si="26"/>
        <v>0.11946596556964995</v>
      </c>
      <c r="M18" s="160">
        <f t="shared" si="27"/>
        <v>19.515999999999998</v>
      </c>
      <c r="N18" s="161">
        <f t="shared" si="28"/>
        <v>4.2999999999999997E-2</v>
      </c>
      <c r="O18" s="161">
        <f t="shared" si="29"/>
        <v>4.1619999999999999</v>
      </c>
      <c r="P18" s="162">
        <f t="shared" si="30"/>
        <v>496.71500000000003</v>
      </c>
      <c r="Q18" s="163">
        <f t="shared" si="31"/>
        <v>106</v>
      </c>
      <c r="R18" s="164">
        <f t="shared" si="32"/>
        <v>48.222221381077908</v>
      </c>
      <c r="S18" s="136">
        <f t="shared" si="33"/>
        <v>2</v>
      </c>
      <c r="T18" s="136">
        <f t="shared" si="34"/>
        <v>193</v>
      </c>
      <c r="U18" t="s">
        <v>116</v>
      </c>
      <c r="V18" s="5" t="s">
        <v>118</v>
      </c>
      <c r="W18" t="s">
        <v>116</v>
      </c>
      <c r="X18" s="5" t="s">
        <v>118</v>
      </c>
      <c r="Y18" t="s">
        <v>182</v>
      </c>
      <c r="Z18" t="s">
        <v>169</v>
      </c>
      <c r="AA18" t="s">
        <v>48</v>
      </c>
      <c r="AB18">
        <v>525</v>
      </c>
      <c r="AC18" s="1">
        <v>4637.3040000000001</v>
      </c>
      <c r="AD18" s="1">
        <v>1634.576</v>
      </c>
      <c r="AE18" s="25">
        <v>2.8370000000000002</v>
      </c>
      <c r="AF18">
        <v>3.4</v>
      </c>
      <c r="AG18">
        <v>19.515999999999998</v>
      </c>
      <c r="AH18">
        <v>144.73442299999999</v>
      </c>
      <c r="AI18">
        <v>0.57276400000000005</v>
      </c>
      <c r="AJ18">
        <v>47.996366999999999</v>
      </c>
      <c r="AK18">
        <v>554</v>
      </c>
      <c r="AL18">
        <v>2</v>
      </c>
      <c r="AM18">
        <v>193</v>
      </c>
      <c r="AN18">
        <v>106</v>
      </c>
      <c r="AO18">
        <v>32.040089999999999</v>
      </c>
      <c r="AP18">
        <v>57788.7</v>
      </c>
      <c r="AQ18">
        <v>29802.9</v>
      </c>
      <c r="AR18">
        <v>57</v>
      </c>
      <c r="AS18">
        <v>31300</v>
      </c>
      <c r="AT18">
        <v>4.2999999999999997E-2</v>
      </c>
      <c r="AU18">
        <v>4.1619999999999999</v>
      </c>
      <c r="AV18">
        <v>44931</v>
      </c>
      <c r="AW18">
        <v>0</v>
      </c>
      <c r="AX18" s="26">
        <v>0.52</v>
      </c>
      <c r="AY18">
        <v>0.83441176470588241</v>
      </c>
      <c r="AZ18" t="s">
        <v>67</v>
      </c>
      <c r="BA18" t="s">
        <v>179</v>
      </c>
      <c r="BB18">
        <v>1</v>
      </c>
      <c r="BC18" t="s">
        <v>247</v>
      </c>
      <c r="BD18">
        <v>6</v>
      </c>
      <c r="BE18">
        <v>83607.928</v>
      </c>
      <c r="BF18">
        <v>5.5464883665099322E-2</v>
      </c>
      <c r="BG18">
        <v>4.6280551458201993E-2</v>
      </c>
      <c r="BH18">
        <v>181073.28999999998</v>
      </c>
      <c r="BI18">
        <v>2.5610094122661606E-2</v>
      </c>
      <c r="BJ18">
        <v>2.136936383117382E-2</v>
      </c>
      <c r="BK18">
        <v>1</v>
      </c>
      <c r="BL18" t="s">
        <v>67</v>
      </c>
      <c r="BM18">
        <v>0</v>
      </c>
      <c r="BN18" t="s">
        <v>236</v>
      </c>
    </row>
    <row r="19" spans="1:66">
      <c r="A19" s="137" t="str">
        <f t="shared" si="20"/>
        <v>신흥교통</v>
      </c>
      <c r="B19" s="137" t="str">
        <f t="shared" si="1"/>
        <v>330</v>
      </c>
      <c r="C19" s="138" t="str">
        <f t="shared" si="21"/>
        <v>71바6291</v>
      </c>
      <c r="D19" s="126" t="str">
        <f t="shared" si="22"/>
        <v>대형</v>
      </c>
      <c r="E19" s="122" t="str">
        <f t="shared" si="16"/>
        <v>F</v>
      </c>
      <c r="F19" s="145">
        <f t="shared" si="17"/>
        <v>0.77757575757575759</v>
      </c>
      <c r="G19" s="146">
        <f t="shared" si="18"/>
        <v>2.5659999999999998</v>
      </c>
      <c r="H19" s="147">
        <f t="shared" si="19"/>
        <v>3.3</v>
      </c>
      <c r="I19" s="148">
        <f t="shared" si="23"/>
        <v>485.62299999999999</v>
      </c>
      <c r="J19" s="149">
        <f t="shared" si="24"/>
        <v>1.3323495997955678E-2</v>
      </c>
      <c r="K19" s="149">
        <f t="shared" si="25"/>
        <v>0.27449816277331612</v>
      </c>
      <c r="L19" s="149">
        <f t="shared" si="26"/>
        <v>0.10913815861275104</v>
      </c>
      <c r="M19" s="150">
        <f t="shared" si="27"/>
        <v>23.638000000000002</v>
      </c>
      <c r="N19" s="151">
        <f t="shared" si="28"/>
        <v>0</v>
      </c>
      <c r="O19" s="151">
        <f t="shared" si="29"/>
        <v>4.7359999999999998</v>
      </c>
      <c r="P19" s="152">
        <f t="shared" si="30"/>
        <v>26.648333333333333</v>
      </c>
      <c r="Q19" s="153">
        <f t="shared" si="31"/>
        <v>89</v>
      </c>
      <c r="R19" s="154">
        <f t="shared" si="32"/>
        <v>46.790746199973562</v>
      </c>
      <c r="S19" s="139">
        <f t="shared" si="33"/>
        <v>0</v>
      </c>
      <c r="T19" s="139">
        <f t="shared" si="34"/>
        <v>23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277</v>
      </c>
      <c r="Z19" s="4" t="s">
        <v>169</v>
      </c>
      <c r="AA19" s="4" t="s">
        <v>48</v>
      </c>
      <c r="AB19" s="4">
        <v>525</v>
      </c>
      <c r="AC19" s="4">
        <v>485.62299999999999</v>
      </c>
      <c r="AD19" s="4">
        <v>189.262</v>
      </c>
      <c r="AE19" s="4">
        <v>2.5659999999999998</v>
      </c>
      <c r="AF19" s="4">
        <v>3.3</v>
      </c>
      <c r="AG19" s="4">
        <v>23.638000000000002</v>
      </c>
      <c r="AH19" s="4">
        <v>14.573052000000001</v>
      </c>
      <c r="AI19" s="4">
        <v>0.194164</v>
      </c>
      <c r="AJ19" s="4">
        <v>4.0002760000000004</v>
      </c>
      <c r="AK19" s="4">
        <v>53</v>
      </c>
      <c r="AL19" s="4">
        <v>0</v>
      </c>
      <c r="AM19" s="4">
        <v>23</v>
      </c>
      <c r="AN19" s="4">
        <v>89</v>
      </c>
      <c r="AO19" s="4">
        <v>33.323355999999997</v>
      </c>
      <c r="AP19" s="4">
        <v>3609.3</v>
      </c>
      <c r="AQ19" s="4">
        <v>1598.9</v>
      </c>
      <c r="AR19" s="4">
        <v>2</v>
      </c>
      <c r="AS19" s="4">
        <v>1522</v>
      </c>
      <c r="AT19" s="4">
        <v>0</v>
      </c>
      <c r="AU19" s="4">
        <v>4.7359999999999998</v>
      </c>
      <c r="AV19" s="4">
        <v>4652</v>
      </c>
      <c r="AW19" s="4">
        <v>0</v>
      </c>
      <c r="AX19" s="27">
        <v>0.56000000000000005</v>
      </c>
      <c r="AY19">
        <v>0.77757575757575759</v>
      </c>
      <c r="AZ19" t="s">
        <v>70</v>
      </c>
      <c r="BA19" t="s">
        <v>179</v>
      </c>
      <c r="BB19">
        <v>2</v>
      </c>
      <c r="BC19" t="s">
        <v>300</v>
      </c>
      <c r="BD19">
        <v>2</v>
      </c>
      <c r="BE19">
        <v>83607.928</v>
      </c>
      <c r="BF19">
        <v>5.8083367405062352E-3</v>
      </c>
      <c r="BG19">
        <v>4.5164218412542421E-3</v>
      </c>
      <c r="BH19">
        <v>181073.28999999998</v>
      </c>
      <c r="BI19">
        <v>2.6819140470690076E-3</v>
      </c>
      <c r="BJ19">
        <v>2.0853913469027494E-3</v>
      </c>
      <c r="BK19">
        <v>1</v>
      </c>
      <c r="BL19" t="s">
        <v>70</v>
      </c>
      <c r="BM19">
        <v>0</v>
      </c>
      <c r="BN19" t="s">
        <v>236</v>
      </c>
    </row>
    <row r="20" spans="1:66">
      <c r="A20" s="134" t="str">
        <f t="shared" si="20"/>
        <v>신흥교통</v>
      </c>
      <c r="B20" s="134" t="str">
        <f t="shared" si="1"/>
        <v>330</v>
      </c>
      <c r="C20" s="135" t="str">
        <f t="shared" si="21"/>
        <v>71바6295</v>
      </c>
      <c r="D20" s="109" t="str">
        <f t="shared" si="22"/>
        <v>대형</v>
      </c>
      <c r="E20" s="105" t="str">
        <f t="shared" si="16"/>
        <v>C</v>
      </c>
      <c r="F20" s="155">
        <f t="shared" si="17"/>
        <v>0.86812499999999992</v>
      </c>
      <c r="G20" s="156">
        <f t="shared" si="18"/>
        <v>2.778</v>
      </c>
      <c r="H20" s="157">
        <f t="shared" si="19"/>
        <v>3.2</v>
      </c>
      <c r="I20" s="158">
        <f t="shared" si="23"/>
        <v>9021.4380000000001</v>
      </c>
      <c r="J20" s="159">
        <f t="shared" si="24"/>
        <v>2.6204643114699479E-2</v>
      </c>
      <c r="K20" s="159">
        <f t="shared" si="25"/>
        <v>0.34110128123395878</v>
      </c>
      <c r="L20" s="159">
        <f t="shared" si="26"/>
        <v>8.4132928697176659E-2</v>
      </c>
      <c r="M20" s="160">
        <f t="shared" si="27"/>
        <v>21.538</v>
      </c>
      <c r="N20" s="161">
        <f t="shared" si="28"/>
        <v>0.13300000000000001</v>
      </c>
      <c r="O20" s="161">
        <f t="shared" si="29"/>
        <v>7.0389999999999997</v>
      </c>
      <c r="P20" s="162">
        <f t="shared" si="30"/>
        <v>1147.5483333333332</v>
      </c>
      <c r="Q20" s="163">
        <f t="shared" si="31"/>
        <v>108</v>
      </c>
      <c r="R20" s="164">
        <f t="shared" si="32"/>
        <v>47.194284061478605</v>
      </c>
      <c r="S20" s="136">
        <f t="shared" si="33"/>
        <v>12</v>
      </c>
      <c r="T20" s="136">
        <f t="shared" si="34"/>
        <v>635</v>
      </c>
      <c r="U20" t="s">
        <v>116</v>
      </c>
      <c r="V20" s="5" t="s">
        <v>118</v>
      </c>
      <c r="W20" t="s">
        <v>116</v>
      </c>
      <c r="X20" s="5" t="s">
        <v>118</v>
      </c>
      <c r="Y20" t="s">
        <v>184</v>
      </c>
      <c r="Z20" t="s">
        <v>169</v>
      </c>
      <c r="AA20" t="s">
        <v>48</v>
      </c>
      <c r="AB20">
        <v>525</v>
      </c>
      <c r="AC20" s="1">
        <v>9021.4380000000001</v>
      </c>
      <c r="AD20" s="1">
        <v>3247.163</v>
      </c>
      <c r="AE20" s="25">
        <v>2.778</v>
      </c>
      <c r="AF20">
        <v>3.2</v>
      </c>
      <c r="AG20">
        <v>21.538</v>
      </c>
      <c r="AH20">
        <v>302.12912899999998</v>
      </c>
      <c r="AI20">
        <v>7.9171860000000001</v>
      </c>
      <c r="AJ20">
        <v>103.05663300000001</v>
      </c>
      <c r="AK20">
        <v>759</v>
      </c>
      <c r="AL20">
        <v>12</v>
      </c>
      <c r="AM20">
        <v>635</v>
      </c>
      <c r="AN20">
        <v>108</v>
      </c>
      <c r="AO20">
        <v>29.859542999999999</v>
      </c>
      <c r="AP20">
        <v>132446.39999999999</v>
      </c>
      <c r="AQ20">
        <v>68852.899999999994</v>
      </c>
      <c r="AR20">
        <v>127</v>
      </c>
      <c r="AS20">
        <v>81559</v>
      </c>
      <c r="AT20">
        <v>0.13300000000000001</v>
      </c>
      <c r="AU20">
        <v>7.0389999999999997</v>
      </c>
      <c r="AV20">
        <v>18831</v>
      </c>
      <c r="AW20">
        <v>0</v>
      </c>
      <c r="AX20" s="26">
        <v>0.56000000000000005</v>
      </c>
      <c r="AY20">
        <v>0.86812499999999992</v>
      </c>
      <c r="AZ20" t="s">
        <v>69</v>
      </c>
      <c r="BA20" t="s">
        <v>179</v>
      </c>
      <c r="BB20">
        <v>3</v>
      </c>
      <c r="BC20" t="s">
        <v>275</v>
      </c>
      <c r="BD20">
        <v>5</v>
      </c>
      <c r="BE20">
        <v>83607.928</v>
      </c>
      <c r="BF20">
        <v>0.10790170520671198</v>
      </c>
      <c r="BG20">
        <v>9.3672167832576828E-2</v>
      </c>
      <c r="BH20">
        <v>181073.28999999998</v>
      </c>
      <c r="BI20">
        <v>4.9822025103757717E-2</v>
      </c>
      <c r="BJ20">
        <v>4.3251745543199667E-2</v>
      </c>
      <c r="BK20">
        <v>1</v>
      </c>
      <c r="BL20" t="s">
        <v>69</v>
      </c>
      <c r="BM20">
        <v>0</v>
      </c>
      <c r="BN20" t="s">
        <v>236</v>
      </c>
    </row>
    <row r="21" spans="1:66">
      <c r="A21" s="137" t="str">
        <f t="shared" si="20"/>
        <v>신흥교통</v>
      </c>
      <c r="B21" s="137" t="str">
        <f t="shared" si="1"/>
        <v>330</v>
      </c>
      <c r="C21" s="138" t="str">
        <f t="shared" si="21"/>
        <v>71바6297</v>
      </c>
      <c r="D21" s="126" t="str">
        <f t="shared" si="22"/>
        <v>대형</v>
      </c>
      <c r="E21" s="122" t="str">
        <f t="shared" si="16"/>
        <v>B</v>
      </c>
      <c r="F21" s="145">
        <f t="shared" si="17"/>
        <v>0.90147058823529413</v>
      </c>
      <c r="G21" s="146">
        <f t="shared" si="18"/>
        <v>3.0649999999999999</v>
      </c>
      <c r="H21" s="147">
        <f t="shared" si="19"/>
        <v>3.4</v>
      </c>
      <c r="I21" s="148">
        <f t="shared" si="23"/>
        <v>11832.87</v>
      </c>
      <c r="J21" s="149">
        <f t="shared" si="24"/>
        <v>1.5095736936202215E-2</v>
      </c>
      <c r="K21" s="149">
        <f t="shared" si="25"/>
        <v>0.2745960088633464</v>
      </c>
      <c r="L21" s="149">
        <f t="shared" si="26"/>
        <v>9.7440434991679953E-2</v>
      </c>
      <c r="M21" s="150">
        <f t="shared" si="27"/>
        <v>19.501999999999999</v>
      </c>
      <c r="N21" s="151">
        <f t="shared" si="28"/>
        <v>5.8999999999999997E-2</v>
      </c>
      <c r="O21" s="151">
        <f t="shared" si="29"/>
        <v>6.5069999999999997</v>
      </c>
      <c r="P21" s="152">
        <f t="shared" si="30"/>
        <v>809.56666666666672</v>
      </c>
      <c r="Q21" s="153">
        <f t="shared" si="31"/>
        <v>116</v>
      </c>
      <c r="R21" s="154">
        <f t="shared" si="32"/>
        <v>48.351192531950609</v>
      </c>
      <c r="S21" s="139">
        <f t="shared" si="33"/>
        <v>7</v>
      </c>
      <c r="T21" s="139">
        <f t="shared" si="34"/>
        <v>770</v>
      </c>
      <c r="U21" t="s">
        <v>116</v>
      </c>
      <c r="V21" s="5" t="s">
        <v>118</v>
      </c>
      <c r="W21" t="s">
        <v>116</v>
      </c>
      <c r="X21" s="5" t="s">
        <v>118</v>
      </c>
      <c r="Y21" t="s">
        <v>185</v>
      </c>
      <c r="Z21" t="s">
        <v>169</v>
      </c>
      <c r="AA21" t="s">
        <v>48</v>
      </c>
      <c r="AB21">
        <v>525</v>
      </c>
      <c r="AC21" s="1">
        <v>11832.87</v>
      </c>
      <c r="AD21" s="1">
        <v>3860.89</v>
      </c>
      <c r="AE21" s="25">
        <v>3.0649999999999999</v>
      </c>
      <c r="AF21">
        <v>3.4</v>
      </c>
      <c r="AG21">
        <v>19.501999999999999</v>
      </c>
      <c r="AH21">
        <v>344.53713800000003</v>
      </c>
      <c r="AI21">
        <v>5.2010420000000002</v>
      </c>
      <c r="AJ21">
        <v>94.608523000000005</v>
      </c>
      <c r="AK21">
        <v>1153</v>
      </c>
      <c r="AL21">
        <v>7</v>
      </c>
      <c r="AM21">
        <v>770</v>
      </c>
      <c r="AN21">
        <v>116</v>
      </c>
      <c r="AO21">
        <v>34.344251</v>
      </c>
      <c r="AP21">
        <v>91352.8</v>
      </c>
      <c r="AQ21">
        <v>48574</v>
      </c>
      <c r="AR21">
        <v>40</v>
      </c>
      <c r="AS21">
        <v>22630</v>
      </c>
      <c r="AT21">
        <v>5.8999999999999997E-2</v>
      </c>
      <c r="AU21">
        <v>6.5069999999999997</v>
      </c>
      <c r="AV21">
        <v>111411</v>
      </c>
      <c r="AW21">
        <v>0</v>
      </c>
      <c r="AX21" s="26">
        <v>0.56000000000000005</v>
      </c>
      <c r="AY21">
        <v>0.90147058823529413</v>
      </c>
      <c r="AZ21" t="s">
        <v>68</v>
      </c>
      <c r="BA21" t="s">
        <v>179</v>
      </c>
      <c r="BB21">
        <v>2</v>
      </c>
      <c r="BC21" t="s">
        <v>262</v>
      </c>
      <c r="BD21">
        <v>11</v>
      </c>
      <c r="BE21">
        <v>83607.928</v>
      </c>
      <c r="BF21">
        <v>0.14152808570976666</v>
      </c>
      <c r="BG21">
        <v>0.12758340667659848</v>
      </c>
      <c r="BH21">
        <v>181073.28999999998</v>
      </c>
      <c r="BI21">
        <v>6.5348511644097274E-2</v>
      </c>
      <c r="BJ21">
        <v>5.890976123210534E-2</v>
      </c>
      <c r="BK21">
        <v>1</v>
      </c>
      <c r="BL21" t="s">
        <v>69</v>
      </c>
      <c r="BM21">
        <v>1</v>
      </c>
      <c r="BN21" t="s">
        <v>238</v>
      </c>
    </row>
    <row r="22" spans="1:66">
      <c r="A22" s="134" t="str">
        <f t="shared" si="20"/>
        <v>신흥교통</v>
      </c>
      <c r="B22" s="134" t="str">
        <f t="shared" si="1"/>
        <v>330</v>
      </c>
      <c r="C22" s="135" t="str">
        <f t="shared" si="21"/>
        <v>71바6298</v>
      </c>
      <c r="D22" s="109" t="str">
        <f t="shared" si="22"/>
        <v>대형</v>
      </c>
      <c r="E22" s="105" t="str">
        <f t="shared" si="16"/>
        <v>F</v>
      </c>
      <c r="F22" s="155">
        <f t="shared" si="17"/>
        <v>0.78657142857142859</v>
      </c>
      <c r="G22" s="156">
        <f t="shared" si="18"/>
        <v>2.7530000000000001</v>
      </c>
      <c r="H22" s="157">
        <f t="shared" si="19"/>
        <v>3.5</v>
      </c>
      <c r="I22" s="158">
        <f t="shared" si="23"/>
        <v>11430.924999999999</v>
      </c>
      <c r="J22" s="159">
        <f t="shared" si="24"/>
        <v>1.4475551567356949E-2</v>
      </c>
      <c r="K22" s="159">
        <f t="shared" si="25"/>
        <v>0.40414751038940916</v>
      </c>
      <c r="L22" s="159">
        <f t="shared" si="26"/>
        <v>0.11678844887880903</v>
      </c>
      <c r="M22" s="160">
        <f t="shared" si="27"/>
        <v>22.562999999999999</v>
      </c>
      <c r="N22" s="161">
        <f t="shared" si="28"/>
        <v>0.56899999999999995</v>
      </c>
      <c r="O22" s="161">
        <f t="shared" si="29"/>
        <v>11.294</v>
      </c>
      <c r="P22" s="162">
        <f t="shared" si="30"/>
        <v>2354.2433333333333</v>
      </c>
      <c r="Q22" s="163">
        <f t="shared" si="31"/>
        <v>113</v>
      </c>
      <c r="R22" s="164">
        <f t="shared" si="32"/>
        <v>48.443130098017598</v>
      </c>
      <c r="S22" s="136">
        <f t="shared" si="33"/>
        <v>65</v>
      </c>
      <c r="T22" s="136">
        <f t="shared" si="34"/>
        <v>1291</v>
      </c>
      <c r="U22" t="s">
        <v>116</v>
      </c>
      <c r="V22" t="s">
        <v>118</v>
      </c>
      <c r="W22" s="4" t="s">
        <v>116</v>
      </c>
      <c r="X22" s="4" t="s">
        <v>118</v>
      </c>
      <c r="Y22" s="4" t="s">
        <v>186</v>
      </c>
      <c r="Z22" s="4" t="s">
        <v>169</v>
      </c>
      <c r="AA22" s="4" t="s">
        <v>48</v>
      </c>
      <c r="AB22" s="4">
        <v>525</v>
      </c>
      <c r="AC22" s="4">
        <v>11430.924999999999</v>
      </c>
      <c r="AD22" s="4">
        <v>4151.9350000000004</v>
      </c>
      <c r="AE22" s="4">
        <v>2.7530000000000001</v>
      </c>
      <c r="AF22" s="4">
        <v>3.5</v>
      </c>
      <c r="AG22" s="4">
        <v>22.562999999999999</v>
      </c>
      <c r="AH22" s="4">
        <v>405.87413700000002</v>
      </c>
      <c r="AI22" s="4">
        <v>5.8752519999999997</v>
      </c>
      <c r="AJ22" s="4">
        <v>164.03302199999999</v>
      </c>
      <c r="AK22" s="4">
        <v>1335</v>
      </c>
      <c r="AL22" s="4">
        <v>65</v>
      </c>
      <c r="AM22" s="4">
        <v>1291</v>
      </c>
      <c r="AN22" s="4">
        <v>113</v>
      </c>
      <c r="AO22" s="4">
        <v>28.163717999999999</v>
      </c>
      <c r="AP22" s="4">
        <v>213520.4</v>
      </c>
      <c r="AQ22" s="4">
        <v>141254.6</v>
      </c>
      <c r="AR22" s="4">
        <v>224</v>
      </c>
      <c r="AS22" s="4">
        <v>196566</v>
      </c>
      <c r="AT22" s="4">
        <v>0.56899999999999995</v>
      </c>
      <c r="AU22" s="4">
        <v>11.294</v>
      </c>
      <c r="AV22" s="4">
        <v>0</v>
      </c>
      <c r="AW22" s="4">
        <v>0</v>
      </c>
      <c r="AX22" s="27">
        <v>0.56000000000000005</v>
      </c>
      <c r="AY22">
        <v>0.78657142857142859</v>
      </c>
      <c r="AZ22" t="s">
        <v>70</v>
      </c>
      <c r="BA22" t="s">
        <v>179</v>
      </c>
      <c r="BB22">
        <v>1</v>
      </c>
      <c r="BC22" t="s">
        <v>319</v>
      </c>
      <c r="BD22">
        <v>1</v>
      </c>
      <c r="BE22">
        <v>83607.928</v>
      </c>
      <c r="BF22">
        <v>0.13672058707159923</v>
      </c>
      <c r="BG22">
        <v>0.10754050748803219</v>
      </c>
      <c r="BH22">
        <v>181073.28999999998</v>
      </c>
      <c r="BI22">
        <v>6.3128719868071101E-2</v>
      </c>
      <c r="BJ22">
        <v>4.9655247370514216E-2</v>
      </c>
      <c r="BK22">
        <v>1</v>
      </c>
      <c r="BL22" t="s">
        <v>67</v>
      </c>
      <c r="BM22">
        <v>-1</v>
      </c>
      <c r="BN22" t="s">
        <v>233</v>
      </c>
    </row>
    <row r="23" spans="1:66">
      <c r="A23" s="137" t="str">
        <f t="shared" si="20"/>
        <v>신흥교통</v>
      </c>
      <c r="B23" s="137" t="str">
        <f t="shared" si="1"/>
        <v>46</v>
      </c>
      <c r="C23" s="138" t="str">
        <f t="shared" si="21"/>
        <v>71바6276</v>
      </c>
      <c r="D23" s="126" t="str">
        <f t="shared" si="22"/>
        <v>대형</v>
      </c>
      <c r="E23" s="122" t="str">
        <f t="shared" si="16"/>
        <v>D</v>
      </c>
      <c r="F23" s="145">
        <f t="shared" si="17"/>
        <v>0.81523809523809521</v>
      </c>
      <c r="G23" s="146">
        <f t="shared" si="18"/>
        <v>1.712</v>
      </c>
      <c r="H23" s="147">
        <f t="shared" si="19"/>
        <v>2.1</v>
      </c>
      <c r="I23" s="148">
        <f t="shared" si="23"/>
        <v>3405.3890000000001</v>
      </c>
      <c r="J23" s="149">
        <f t="shared" si="24"/>
        <v>1.1936839195114589E-2</v>
      </c>
      <c r="K23" s="149">
        <f t="shared" si="25"/>
        <v>0.51864847985663642</v>
      </c>
      <c r="L23" s="149">
        <f t="shared" si="26"/>
        <v>0.174135759527032</v>
      </c>
      <c r="M23" s="150">
        <f t="shared" si="27"/>
        <v>20.227</v>
      </c>
      <c r="N23" s="151">
        <f t="shared" si="28"/>
        <v>3.641</v>
      </c>
      <c r="O23" s="151">
        <f t="shared" si="29"/>
        <v>53.591999999999999</v>
      </c>
      <c r="P23" s="152">
        <f t="shared" si="30"/>
        <v>0.77333333333333332</v>
      </c>
      <c r="Q23" s="153">
        <f t="shared" si="31"/>
        <v>83</v>
      </c>
      <c r="R23" s="154">
        <f t="shared" si="32"/>
        <v>27.747935970685358</v>
      </c>
      <c r="S23" s="139">
        <f t="shared" si="33"/>
        <v>124</v>
      </c>
      <c r="T23" s="139">
        <f t="shared" si="34"/>
        <v>1825</v>
      </c>
      <c r="U23" t="s">
        <v>116</v>
      </c>
      <c r="V23" s="5" t="s">
        <v>119</v>
      </c>
      <c r="W23" t="s">
        <v>116</v>
      </c>
      <c r="X23" s="5" t="s">
        <v>119</v>
      </c>
      <c r="Y23" t="s">
        <v>332</v>
      </c>
      <c r="Z23" t="s">
        <v>169</v>
      </c>
      <c r="AA23" t="s">
        <v>48</v>
      </c>
      <c r="AB23">
        <v>525</v>
      </c>
      <c r="AC23" s="1">
        <v>3405.3890000000001</v>
      </c>
      <c r="AD23" s="1">
        <v>1988.9549999999999</v>
      </c>
      <c r="AE23" s="25">
        <v>1.712</v>
      </c>
      <c r="AF23">
        <v>2.1</v>
      </c>
      <c r="AG23">
        <v>20.227</v>
      </c>
      <c r="AH23">
        <v>261.44441999999998</v>
      </c>
      <c r="AI23">
        <v>3.1208200000000001</v>
      </c>
      <c r="AJ23">
        <v>135.59775099999999</v>
      </c>
      <c r="AK23">
        <v>593</v>
      </c>
      <c r="AL23">
        <v>124</v>
      </c>
      <c r="AM23">
        <v>1825</v>
      </c>
      <c r="AN23">
        <v>83</v>
      </c>
      <c r="AO23">
        <v>13.025288</v>
      </c>
      <c r="AP23">
        <v>3207.3</v>
      </c>
      <c r="AQ23">
        <v>46.4</v>
      </c>
      <c r="AR23">
        <v>180</v>
      </c>
      <c r="AS23">
        <v>133014</v>
      </c>
      <c r="AT23">
        <v>3.641</v>
      </c>
      <c r="AU23">
        <v>53.591999999999999</v>
      </c>
      <c r="AV23">
        <v>6576</v>
      </c>
      <c r="AW23">
        <v>0</v>
      </c>
      <c r="AX23" s="26">
        <v>0.56000000000000005</v>
      </c>
      <c r="AY23">
        <v>0.81523809523809521</v>
      </c>
      <c r="AZ23" t="s">
        <v>67</v>
      </c>
      <c r="BA23" t="s">
        <v>187</v>
      </c>
      <c r="BB23">
        <v>2</v>
      </c>
      <c r="BC23" t="s">
        <v>355</v>
      </c>
      <c r="BD23">
        <v>5</v>
      </c>
      <c r="BE23">
        <v>24270.933000000001</v>
      </c>
      <c r="BF23">
        <v>0.14030729679819065</v>
      </c>
      <c r="BG23">
        <v>0.11438385338976303</v>
      </c>
      <c r="BH23">
        <v>181073.28999999998</v>
      </c>
      <c r="BI23">
        <v>1.8806688717038281E-2</v>
      </c>
      <c r="BJ23">
        <v>1.5331929087414065E-2</v>
      </c>
      <c r="BK23">
        <v>1</v>
      </c>
      <c r="BL23" t="s">
        <v>67</v>
      </c>
      <c r="BM23">
        <v>0</v>
      </c>
      <c r="BN23" t="s">
        <v>236</v>
      </c>
    </row>
    <row r="24" spans="1:66">
      <c r="A24" s="134" t="str">
        <f t="shared" si="20"/>
        <v>신흥교통</v>
      </c>
      <c r="B24" s="134" t="str">
        <f t="shared" si="1"/>
        <v>46</v>
      </c>
      <c r="C24" s="135" t="str">
        <f t="shared" si="21"/>
        <v>71바6284</v>
      </c>
      <c r="D24" s="109" t="str">
        <f t="shared" si="22"/>
        <v>대형</v>
      </c>
      <c r="E24" s="105" t="str">
        <f t="shared" si="16"/>
        <v>C</v>
      </c>
      <c r="F24" s="155">
        <f t="shared" si="17"/>
        <v>0.88526315789473686</v>
      </c>
      <c r="G24" s="156">
        <f t="shared" si="18"/>
        <v>1.6819999999999999</v>
      </c>
      <c r="H24" s="157">
        <f t="shared" si="19"/>
        <v>1.9</v>
      </c>
      <c r="I24" s="158">
        <f t="shared" si="23"/>
        <v>3921.6170000000002</v>
      </c>
      <c r="J24" s="159">
        <f t="shared" si="24"/>
        <v>1.1267661357215917E-2</v>
      </c>
      <c r="K24" s="159">
        <f t="shared" si="25"/>
        <v>0.52916894582712548</v>
      </c>
      <c r="L24" s="159">
        <f t="shared" si="26"/>
        <v>0.21776731384018377</v>
      </c>
      <c r="M24" s="160">
        <f t="shared" si="27"/>
        <v>21.033999999999999</v>
      </c>
      <c r="N24" s="161">
        <f t="shared" si="28"/>
        <v>2.04</v>
      </c>
      <c r="O24" s="161">
        <f t="shared" si="29"/>
        <v>82.796999999999997</v>
      </c>
      <c r="P24" s="162">
        <f t="shared" si="30"/>
        <v>0</v>
      </c>
      <c r="Q24" s="163">
        <f t="shared" si="31"/>
        <v>75</v>
      </c>
      <c r="R24" s="164">
        <f t="shared" si="32"/>
        <v>28.073373785322328</v>
      </c>
      <c r="S24" s="136">
        <f t="shared" si="33"/>
        <v>80</v>
      </c>
      <c r="T24" s="136">
        <f t="shared" si="34"/>
        <v>3247</v>
      </c>
      <c r="U24" t="s">
        <v>116</v>
      </c>
      <c r="V24" s="5" t="s">
        <v>119</v>
      </c>
      <c r="W24" t="s">
        <v>116</v>
      </c>
      <c r="X24" s="5" t="s">
        <v>119</v>
      </c>
      <c r="Y24" t="s">
        <v>189</v>
      </c>
      <c r="Z24" t="s">
        <v>169</v>
      </c>
      <c r="AA24" t="s">
        <v>48</v>
      </c>
      <c r="AB24">
        <v>525</v>
      </c>
      <c r="AC24" s="1">
        <v>3921.6170000000002</v>
      </c>
      <c r="AD24" s="1">
        <v>2331.2330000000002</v>
      </c>
      <c r="AE24" s="25">
        <v>1.6819999999999999</v>
      </c>
      <c r="AF24">
        <v>1.9</v>
      </c>
      <c r="AG24">
        <v>21.033999999999999</v>
      </c>
      <c r="AH24">
        <v>303.966093</v>
      </c>
      <c r="AI24">
        <v>3.4249869999999998</v>
      </c>
      <c r="AJ24">
        <v>160.84941699999999</v>
      </c>
      <c r="AK24">
        <v>854</v>
      </c>
      <c r="AL24">
        <v>80</v>
      </c>
      <c r="AM24">
        <v>3247</v>
      </c>
      <c r="AN24">
        <v>75</v>
      </c>
      <c r="AO24">
        <v>12.901494</v>
      </c>
      <c r="AP24">
        <v>778.1</v>
      </c>
      <c r="AQ24">
        <v>0</v>
      </c>
      <c r="AR24">
        <v>222</v>
      </c>
      <c r="AS24">
        <v>171449</v>
      </c>
      <c r="AT24">
        <v>2.04</v>
      </c>
      <c r="AU24">
        <v>82.796999999999997</v>
      </c>
      <c r="AV24">
        <v>0</v>
      </c>
      <c r="AW24">
        <v>0</v>
      </c>
      <c r="AX24" s="26">
        <v>0.56000000000000005</v>
      </c>
      <c r="AY24">
        <v>0.88526315789473686</v>
      </c>
      <c r="AZ24" t="s">
        <v>69</v>
      </c>
      <c r="BA24" t="s">
        <v>187</v>
      </c>
      <c r="BB24">
        <v>1</v>
      </c>
      <c r="BC24" t="s">
        <v>265</v>
      </c>
      <c r="BD24">
        <v>1</v>
      </c>
      <c r="BE24">
        <v>24270.933000000001</v>
      </c>
      <c r="BF24">
        <v>0.16157668928508023</v>
      </c>
      <c r="BG24">
        <v>0.14303789019868682</v>
      </c>
      <c r="BH24">
        <v>181073.28999999998</v>
      </c>
      <c r="BI24">
        <v>2.1657622722821245E-2</v>
      </c>
      <c r="BJ24">
        <v>1.9172695484097543E-2</v>
      </c>
      <c r="BK24">
        <v>1</v>
      </c>
      <c r="BL24" t="s">
        <v>69</v>
      </c>
      <c r="BM24">
        <v>0</v>
      </c>
      <c r="BN24" t="s">
        <v>236</v>
      </c>
    </row>
    <row r="25" spans="1:66">
      <c r="A25" s="137" t="str">
        <f t="shared" si="20"/>
        <v>신흥교통</v>
      </c>
      <c r="B25" s="137" t="str">
        <f t="shared" si="1"/>
        <v>46</v>
      </c>
      <c r="C25" s="138" t="str">
        <f t="shared" si="21"/>
        <v>71바6287</v>
      </c>
      <c r="D25" s="126" t="str">
        <f t="shared" si="22"/>
        <v>대형</v>
      </c>
      <c r="E25" s="122" t="str">
        <f t="shared" si="16"/>
        <v>B</v>
      </c>
      <c r="F25" s="145">
        <f t="shared" si="17"/>
        <v>0.9</v>
      </c>
      <c r="G25" s="146">
        <f t="shared" si="18"/>
        <v>1.71</v>
      </c>
      <c r="H25" s="147">
        <f t="shared" si="19"/>
        <v>1.9</v>
      </c>
      <c r="I25" s="148">
        <f t="shared" si="23"/>
        <v>4452.6580000000004</v>
      </c>
      <c r="J25" s="149">
        <f t="shared" si="24"/>
        <v>1.6339808033441261E-2</v>
      </c>
      <c r="K25" s="149">
        <f t="shared" si="25"/>
        <v>0.45109720981520296</v>
      </c>
      <c r="L25" s="149">
        <f t="shared" si="26"/>
        <v>0.24210258232273843</v>
      </c>
      <c r="M25" s="150">
        <f t="shared" si="27"/>
        <v>19.780999999999999</v>
      </c>
      <c r="N25" s="151">
        <f t="shared" si="28"/>
        <v>0.112</v>
      </c>
      <c r="O25" s="151">
        <f t="shared" si="29"/>
        <v>24.233000000000001</v>
      </c>
      <c r="P25" s="152">
        <f t="shared" si="30"/>
        <v>0</v>
      </c>
      <c r="Q25" s="153">
        <f t="shared" si="31"/>
        <v>78</v>
      </c>
      <c r="R25" s="154">
        <f t="shared" si="32"/>
        <v>27.261022271835287</v>
      </c>
      <c r="S25" s="139">
        <f t="shared" si="33"/>
        <v>5</v>
      </c>
      <c r="T25" s="139">
        <f t="shared" si="34"/>
        <v>1079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190</v>
      </c>
      <c r="Z25" s="4" t="s">
        <v>169</v>
      </c>
      <c r="AA25" s="4" t="s">
        <v>48</v>
      </c>
      <c r="AB25" s="4">
        <v>525</v>
      </c>
      <c r="AC25" s="4">
        <v>4452.6580000000004</v>
      </c>
      <c r="AD25" s="4">
        <v>2604.0810000000001</v>
      </c>
      <c r="AE25" s="4">
        <v>1.71</v>
      </c>
      <c r="AF25" s="4">
        <v>1.9</v>
      </c>
      <c r="AG25" s="4">
        <v>19.780999999999999</v>
      </c>
      <c r="AH25" s="4">
        <v>306.69466799999998</v>
      </c>
      <c r="AI25" s="4">
        <v>5.0113320000000003</v>
      </c>
      <c r="AJ25" s="4">
        <v>138.349109</v>
      </c>
      <c r="AK25" s="4">
        <v>1078</v>
      </c>
      <c r="AL25" s="4">
        <v>5</v>
      </c>
      <c r="AM25" s="4">
        <v>1079</v>
      </c>
      <c r="AN25" s="4">
        <v>78</v>
      </c>
      <c r="AO25" s="4">
        <v>14.518211000000001</v>
      </c>
      <c r="AP25" s="4">
        <v>2179.8000000000002</v>
      </c>
      <c r="AQ25" s="4">
        <v>0</v>
      </c>
      <c r="AR25" s="4">
        <v>127</v>
      </c>
      <c r="AS25" s="4">
        <v>72420</v>
      </c>
      <c r="AT25" s="4">
        <v>0.112</v>
      </c>
      <c r="AU25" s="4">
        <v>24.233000000000001</v>
      </c>
      <c r="AV25" s="4">
        <v>36350</v>
      </c>
      <c r="AW25" s="4">
        <v>0</v>
      </c>
      <c r="AX25" s="27">
        <v>0.56000000000000005</v>
      </c>
      <c r="AY25">
        <v>0.9</v>
      </c>
      <c r="AZ25" t="s">
        <v>68</v>
      </c>
      <c r="BA25" t="s">
        <v>187</v>
      </c>
      <c r="BB25">
        <v>1</v>
      </c>
      <c r="BC25" t="s">
        <v>188</v>
      </c>
      <c r="BD25">
        <v>5</v>
      </c>
      <c r="BE25">
        <v>24270.933000000001</v>
      </c>
      <c r="BF25">
        <v>0.18345640029577767</v>
      </c>
      <c r="BG25">
        <v>0.16511076026619992</v>
      </c>
      <c r="BH25">
        <v>181073.28999999998</v>
      </c>
      <c r="BI25">
        <v>2.4590363382694384E-2</v>
      </c>
      <c r="BJ25">
        <v>2.2131327044424946E-2</v>
      </c>
      <c r="BK25">
        <v>1</v>
      </c>
      <c r="BL25" t="s">
        <v>68</v>
      </c>
      <c r="BM25">
        <v>0</v>
      </c>
      <c r="BN25" t="s">
        <v>236</v>
      </c>
    </row>
    <row r="26" spans="1:66">
      <c r="A26" s="134" t="str">
        <f t="shared" si="20"/>
        <v>신흥교통</v>
      </c>
      <c r="B26" s="134" t="str">
        <f t="shared" si="1"/>
        <v>46</v>
      </c>
      <c r="C26" s="135" t="str">
        <f t="shared" si="21"/>
        <v>71바6289</v>
      </c>
      <c r="D26" s="109" t="str">
        <f t="shared" si="22"/>
        <v>대형</v>
      </c>
      <c r="E26" s="105" t="str">
        <f t="shared" si="16"/>
        <v>C</v>
      </c>
      <c r="F26" s="155">
        <f t="shared" si="17"/>
        <v>0.87818181818181806</v>
      </c>
      <c r="G26" s="156">
        <f t="shared" si="18"/>
        <v>1.9319999999999999</v>
      </c>
      <c r="H26" s="157">
        <f t="shared" si="19"/>
        <v>2.2000000000000002</v>
      </c>
      <c r="I26" s="158">
        <f t="shared" si="23"/>
        <v>5341.4129999999996</v>
      </c>
      <c r="J26" s="159">
        <f t="shared" si="24"/>
        <v>1.4096407561098792E-2</v>
      </c>
      <c r="K26" s="159">
        <f t="shared" si="25"/>
        <v>0.49122617626425102</v>
      </c>
      <c r="L26" s="159">
        <f t="shared" si="26"/>
        <v>0.2162349176144964</v>
      </c>
      <c r="M26" s="160">
        <f t="shared" si="27"/>
        <v>16.481000000000002</v>
      </c>
      <c r="N26" s="161">
        <f t="shared" si="28"/>
        <v>0.57999999999999996</v>
      </c>
      <c r="O26" s="161">
        <f t="shared" si="29"/>
        <v>21.773</v>
      </c>
      <c r="P26" s="162">
        <f t="shared" si="30"/>
        <v>0</v>
      </c>
      <c r="Q26" s="163">
        <f t="shared" si="31"/>
        <v>73</v>
      </c>
      <c r="R26" s="164">
        <f t="shared" si="32"/>
        <v>27.007669134964623</v>
      </c>
      <c r="S26" s="136">
        <f t="shared" si="33"/>
        <v>31</v>
      </c>
      <c r="T26" s="136">
        <f t="shared" si="34"/>
        <v>1163</v>
      </c>
      <c r="U26" t="s">
        <v>116</v>
      </c>
      <c r="V26" s="5" t="s">
        <v>119</v>
      </c>
      <c r="W26" t="s">
        <v>116</v>
      </c>
      <c r="X26" s="5" t="s">
        <v>119</v>
      </c>
      <c r="Y26" t="s">
        <v>191</v>
      </c>
      <c r="Z26" t="s">
        <v>169</v>
      </c>
      <c r="AA26" t="s">
        <v>48</v>
      </c>
      <c r="AB26">
        <v>525</v>
      </c>
      <c r="AC26" s="1">
        <v>5341.4129999999996</v>
      </c>
      <c r="AD26" s="1">
        <v>2764.252</v>
      </c>
      <c r="AE26" s="25">
        <v>1.9319999999999999</v>
      </c>
      <c r="AF26">
        <v>2.2000000000000002</v>
      </c>
      <c r="AG26">
        <v>16.481000000000002</v>
      </c>
      <c r="AH26">
        <v>399.80384900000001</v>
      </c>
      <c r="AI26">
        <v>5.6357980000000003</v>
      </c>
      <c r="AJ26">
        <v>196.394116</v>
      </c>
      <c r="AK26">
        <v>1155</v>
      </c>
      <c r="AL26">
        <v>31</v>
      </c>
      <c r="AM26">
        <v>1163</v>
      </c>
      <c r="AN26">
        <v>73</v>
      </c>
      <c r="AO26">
        <v>13.360082999999999</v>
      </c>
      <c r="AP26">
        <v>933.6</v>
      </c>
      <c r="AQ26">
        <v>0</v>
      </c>
      <c r="AR26">
        <v>230</v>
      </c>
      <c r="AS26">
        <v>156264</v>
      </c>
      <c r="AT26">
        <v>0.57999999999999996</v>
      </c>
      <c r="AU26">
        <v>21.773</v>
      </c>
      <c r="AV26">
        <v>38173</v>
      </c>
      <c r="AW26">
        <v>0</v>
      </c>
      <c r="AX26" s="26">
        <v>0.56000000000000005</v>
      </c>
      <c r="AY26">
        <v>0.87818181818181806</v>
      </c>
      <c r="AZ26" t="s">
        <v>69</v>
      </c>
      <c r="BA26" t="s">
        <v>187</v>
      </c>
      <c r="BB26">
        <v>2</v>
      </c>
      <c r="BC26" t="s">
        <v>264</v>
      </c>
      <c r="BD26">
        <v>8</v>
      </c>
      <c r="BE26">
        <v>24270.933000000001</v>
      </c>
      <c r="BF26">
        <v>0.22007448168556187</v>
      </c>
      <c r="BG26">
        <v>0.19326540846204796</v>
      </c>
      <c r="BH26">
        <v>181073.28999999998</v>
      </c>
      <c r="BI26">
        <v>2.9498624562463077E-2</v>
      </c>
      <c r="BJ26">
        <v>2.5905155752126662E-2</v>
      </c>
      <c r="BK26">
        <v>1</v>
      </c>
      <c r="BL26" t="s">
        <v>69</v>
      </c>
      <c r="BM26">
        <v>0</v>
      </c>
      <c r="BN26" t="s">
        <v>236</v>
      </c>
    </row>
    <row r="27" spans="1:66">
      <c r="A27" s="137" t="str">
        <f t="shared" si="20"/>
        <v>신흥교통</v>
      </c>
      <c r="B27" s="137" t="str">
        <f t="shared" si="1"/>
        <v>46</v>
      </c>
      <c r="C27" s="138" t="str">
        <f t="shared" si="21"/>
        <v>71바6292</v>
      </c>
      <c r="D27" s="126" t="str">
        <f t="shared" si="22"/>
        <v>대형</v>
      </c>
      <c r="E27" s="122" t="str">
        <f t="shared" si="16"/>
        <v>F</v>
      </c>
      <c r="F27" s="145">
        <f t="shared" si="17"/>
        <v>0.77409090909090905</v>
      </c>
      <c r="G27" s="146">
        <f t="shared" si="18"/>
        <v>1.7030000000000001</v>
      </c>
      <c r="H27" s="147">
        <f t="shared" si="19"/>
        <v>2.2000000000000002</v>
      </c>
      <c r="I27" s="148">
        <f t="shared" si="23"/>
        <v>3897.6469999999999</v>
      </c>
      <c r="J27" s="149">
        <f t="shared" si="24"/>
        <v>5.8376747046278172E-3</v>
      </c>
      <c r="K27" s="149">
        <f t="shared" si="25"/>
        <v>0.51122092622773496</v>
      </c>
      <c r="L27" s="149">
        <f t="shared" si="26"/>
        <v>0.19370661324640226</v>
      </c>
      <c r="M27" s="150">
        <f t="shared" si="27"/>
        <v>20.032</v>
      </c>
      <c r="N27" s="151">
        <f t="shared" si="28"/>
        <v>3.1560000000000001</v>
      </c>
      <c r="O27" s="151">
        <f t="shared" si="29"/>
        <v>76.046000000000006</v>
      </c>
      <c r="P27" s="152">
        <f t="shared" si="30"/>
        <v>0.35833333333333334</v>
      </c>
      <c r="Q27" s="153">
        <f t="shared" si="31"/>
        <v>82</v>
      </c>
      <c r="R27" s="154">
        <f t="shared" si="32"/>
        <v>27.396495655392457</v>
      </c>
      <c r="S27" s="139">
        <f t="shared" si="33"/>
        <v>123</v>
      </c>
      <c r="T27" s="139">
        <f t="shared" si="34"/>
        <v>2964</v>
      </c>
      <c r="U27" t="s">
        <v>116</v>
      </c>
      <c r="V27" t="s">
        <v>119</v>
      </c>
      <c r="W27" t="s">
        <v>116</v>
      </c>
      <c r="X27" s="4" t="s">
        <v>119</v>
      </c>
      <c r="Y27" s="4" t="s">
        <v>192</v>
      </c>
      <c r="Z27" s="4" t="s">
        <v>169</v>
      </c>
      <c r="AA27" s="4" t="s">
        <v>48</v>
      </c>
      <c r="AB27" s="4">
        <v>525</v>
      </c>
      <c r="AC27" s="4">
        <v>3897.6469999999999</v>
      </c>
      <c r="AD27" s="4">
        <v>2289.241</v>
      </c>
      <c r="AE27" s="4">
        <v>1.7030000000000001</v>
      </c>
      <c r="AF27" s="4">
        <v>2.2000000000000002</v>
      </c>
      <c r="AG27" s="4">
        <v>20.032</v>
      </c>
      <c r="AH27" s="4">
        <v>294.58664399999998</v>
      </c>
      <c r="AI27" s="4">
        <v>1.7197009999999999</v>
      </c>
      <c r="AJ27" s="4">
        <v>150.59885700000001</v>
      </c>
      <c r="AK27" s="4">
        <v>755</v>
      </c>
      <c r="AL27" s="4">
        <v>123</v>
      </c>
      <c r="AM27" s="4">
        <v>2964</v>
      </c>
      <c r="AN27" s="4">
        <v>82</v>
      </c>
      <c r="AO27" s="4">
        <v>13.230900999999999</v>
      </c>
      <c r="AP27" s="4">
        <v>1703.3</v>
      </c>
      <c r="AQ27" s="4">
        <v>21.5</v>
      </c>
      <c r="AR27" s="4">
        <v>199</v>
      </c>
      <c r="AS27" s="4">
        <v>147643</v>
      </c>
      <c r="AT27" s="4">
        <v>3.1560000000000001</v>
      </c>
      <c r="AU27" s="4">
        <v>76.046000000000006</v>
      </c>
      <c r="AV27" s="4">
        <v>0</v>
      </c>
      <c r="AW27" s="4">
        <v>0</v>
      </c>
      <c r="AX27" s="27">
        <v>0.56000000000000005</v>
      </c>
      <c r="AY27">
        <v>0.77409090909090905</v>
      </c>
      <c r="AZ27" t="s">
        <v>70</v>
      </c>
      <c r="BA27" t="s">
        <v>187</v>
      </c>
      <c r="BB27">
        <v>1</v>
      </c>
      <c r="BC27" t="s">
        <v>266</v>
      </c>
      <c r="BD27">
        <v>1</v>
      </c>
      <c r="BE27">
        <v>24270.933000000001</v>
      </c>
      <c r="BF27">
        <v>0.16058908819038806</v>
      </c>
      <c r="BG27">
        <v>0.12431055326737765</v>
      </c>
      <c r="BH27">
        <v>181073.28999999998</v>
      </c>
      <c r="BI27">
        <v>2.1525245385445861E-2</v>
      </c>
      <c r="BJ27">
        <v>1.6662496768824683E-2</v>
      </c>
      <c r="BK27">
        <v>1</v>
      </c>
      <c r="BL27" t="s">
        <v>70</v>
      </c>
      <c r="BM27">
        <v>0</v>
      </c>
      <c r="BN27" t="s">
        <v>236</v>
      </c>
    </row>
    <row r="28" spans="1:66">
      <c r="A28" s="134" t="str">
        <f t="shared" si="20"/>
        <v>신흥교통</v>
      </c>
      <c r="B28" s="134" t="str">
        <f t="shared" si="1"/>
        <v>46</v>
      </c>
      <c r="C28" s="135" t="str">
        <f t="shared" si="21"/>
        <v>71바6293</v>
      </c>
      <c r="D28" s="109" t="str">
        <f t="shared" si="22"/>
        <v>저상</v>
      </c>
      <c r="E28" s="105" t="str">
        <f t="shared" si="16"/>
        <v>D</v>
      </c>
      <c r="F28" s="155">
        <f t="shared" si="17"/>
        <v>0.82782608695652171</v>
      </c>
      <c r="G28" s="156">
        <f t="shared" si="18"/>
        <v>1.9039999999999999</v>
      </c>
      <c r="H28" s="157">
        <f t="shared" si="19"/>
        <v>2.2999999999999998</v>
      </c>
      <c r="I28" s="158">
        <f t="shared" si="23"/>
        <v>3252.2089999999998</v>
      </c>
      <c r="J28" s="159">
        <f t="shared" si="24"/>
        <v>8.9604226775522235E-3</v>
      </c>
      <c r="K28" s="159">
        <f t="shared" si="25"/>
        <v>0.54400541207515418</v>
      </c>
      <c r="L28" s="159">
        <f t="shared" si="26"/>
        <v>0.1795702551711775</v>
      </c>
      <c r="M28" s="160">
        <f t="shared" si="27"/>
        <v>16.945</v>
      </c>
      <c r="N28" s="161">
        <f t="shared" si="28"/>
        <v>3.69</v>
      </c>
      <c r="O28" s="161">
        <f t="shared" si="29"/>
        <v>39.911000000000001</v>
      </c>
      <c r="P28" s="162">
        <f t="shared" si="30"/>
        <v>0</v>
      </c>
      <c r="Q28" s="163">
        <f t="shared" si="31"/>
        <v>68</v>
      </c>
      <c r="R28" s="164">
        <f t="shared" si="32"/>
        <v>27.628662861626456</v>
      </c>
      <c r="S28" s="136">
        <f t="shared" si="33"/>
        <v>120</v>
      </c>
      <c r="T28" s="136">
        <f t="shared" si="34"/>
        <v>1298</v>
      </c>
      <c r="U28" t="s">
        <v>116</v>
      </c>
      <c r="V28" t="s">
        <v>119</v>
      </c>
      <c r="W28" s="4" t="s">
        <v>116</v>
      </c>
      <c r="X28" s="4" t="s">
        <v>119</v>
      </c>
      <c r="Y28" s="4" t="s">
        <v>267</v>
      </c>
      <c r="Z28" s="4" t="s">
        <v>166</v>
      </c>
      <c r="AA28" s="4" t="s">
        <v>167</v>
      </c>
      <c r="AB28" s="4">
        <v>525</v>
      </c>
      <c r="AC28" s="4">
        <v>3252.2089999999998</v>
      </c>
      <c r="AD28" s="4">
        <v>1708.1020000000001</v>
      </c>
      <c r="AE28" s="4">
        <v>1.9039999999999999</v>
      </c>
      <c r="AF28" s="4">
        <v>2.2999999999999998</v>
      </c>
      <c r="AG28" s="4">
        <v>16.945</v>
      </c>
      <c r="AH28" s="4">
        <v>263.316373</v>
      </c>
      <c r="AI28" s="4">
        <v>2.359426</v>
      </c>
      <c r="AJ28" s="4">
        <v>143.245532</v>
      </c>
      <c r="AK28" s="4">
        <v>584</v>
      </c>
      <c r="AL28" s="4">
        <v>120</v>
      </c>
      <c r="AM28" s="4">
        <v>1298</v>
      </c>
      <c r="AN28" s="4">
        <v>68</v>
      </c>
      <c r="AO28" s="4">
        <v>12.350956</v>
      </c>
      <c r="AP28" s="4">
        <v>434.1</v>
      </c>
      <c r="AQ28" s="4">
        <v>0</v>
      </c>
      <c r="AR28" s="4">
        <v>198</v>
      </c>
      <c r="AS28" s="4">
        <v>165226</v>
      </c>
      <c r="AT28" s="4">
        <v>3.69</v>
      </c>
      <c r="AU28" s="4">
        <v>39.911000000000001</v>
      </c>
      <c r="AV28" s="4">
        <v>399</v>
      </c>
      <c r="AW28" s="4">
        <v>0</v>
      </c>
      <c r="AX28" s="27">
        <v>0.55000000000000004</v>
      </c>
      <c r="AY28">
        <v>0.82782608695652171</v>
      </c>
      <c r="AZ28" t="s">
        <v>67</v>
      </c>
      <c r="BA28" t="s">
        <v>187</v>
      </c>
      <c r="BB28">
        <v>1</v>
      </c>
      <c r="BC28" t="s">
        <v>278</v>
      </c>
      <c r="BD28">
        <v>2</v>
      </c>
      <c r="BE28">
        <v>24270.933000000001</v>
      </c>
      <c r="BF28">
        <v>0.13399604374500146</v>
      </c>
      <c r="BG28">
        <v>0.11092542056107947</v>
      </c>
      <c r="BH28">
        <v>181073.28999999998</v>
      </c>
      <c r="BI28">
        <v>1.7960732916489232E-2</v>
      </c>
      <c r="BJ28">
        <v>1.4868363249128477E-2</v>
      </c>
      <c r="BK28">
        <v>1</v>
      </c>
      <c r="BL28" t="s">
        <v>67</v>
      </c>
      <c r="BM28">
        <v>0</v>
      </c>
      <c r="BN28" t="s">
        <v>236</v>
      </c>
    </row>
    <row r="29" spans="1:66">
      <c r="A29" s="137" t="str">
        <f t="shared" si="20"/>
        <v>신흥교통</v>
      </c>
      <c r="B29" s="137" t="str">
        <f t="shared" si="1"/>
        <v>82</v>
      </c>
      <c r="C29" s="138" t="str">
        <f t="shared" si="21"/>
        <v>70바4006</v>
      </c>
      <c r="D29" s="126" t="str">
        <f t="shared" si="22"/>
        <v>대형</v>
      </c>
      <c r="E29" s="122" t="str">
        <f t="shared" si="16"/>
        <v>C</v>
      </c>
      <c r="F29" s="145">
        <f t="shared" si="17"/>
        <v>0.85571428571428565</v>
      </c>
      <c r="G29" s="146">
        <f t="shared" si="18"/>
        <v>1.7969999999999999</v>
      </c>
      <c r="H29" s="147">
        <f t="shared" si="19"/>
        <v>2.1</v>
      </c>
      <c r="I29" s="148">
        <f t="shared" si="23"/>
        <v>731.59</v>
      </c>
      <c r="J29" s="149">
        <f t="shared" si="24"/>
        <v>1.4608128139774638E-2</v>
      </c>
      <c r="K29" s="149">
        <f t="shared" si="25"/>
        <v>0.45025355685912832</v>
      </c>
      <c r="L29" s="149">
        <f t="shared" si="26"/>
        <v>0.22553616096447462</v>
      </c>
      <c r="M29" s="150">
        <f t="shared" si="27"/>
        <v>19.666</v>
      </c>
      <c r="N29" s="151">
        <f t="shared" si="28"/>
        <v>0</v>
      </c>
      <c r="O29" s="151">
        <f t="shared" si="29"/>
        <v>29.388000000000002</v>
      </c>
      <c r="P29" s="152">
        <f t="shared" si="30"/>
        <v>0</v>
      </c>
      <c r="Q29" s="153">
        <f t="shared" si="31"/>
        <v>69</v>
      </c>
      <c r="R29" s="154">
        <f t="shared" si="32"/>
        <v>28.530053523049599</v>
      </c>
      <c r="S29" s="139">
        <f t="shared" si="33"/>
        <v>0</v>
      </c>
      <c r="T29" s="139">
        <f t="shared" si="34"/>
        <v>215</v>
      </c>
      <c r="U29" t="s">
        <v>116</v>
      </c>
      <c r="V29" s="5" t="s">
        <v>120</v>
      </c>
      <c r="W29" t="s">
        <v>116</v>
      </c>
      <c r="X29" s="5" t="s">
        <v>120</v>
      </c>
      <c r="Y29" t="s">
        <v>356</v>
      </c>
      <c r="Z29" t="s">
        <v>169</v>
      </c>
      <c r="AA29" t="s">
        <v>48</v>
      </c>
      <c r="AB29">
        <v>525</v>
      </c>
      <c r="AC29" s="1">
        <v>731.59</v>
      </c>
      <c r="AD29" s="1">
        <v>407.17399999999998</v>
      </c>
      <c r="AE29" s="25">
        <v>1.7969999999999999</v>
      </c>
      <c r="AF29">
        <v>2.1</v>
      </c>
      <c r="AG29">
        <v>19.666</v>
      </c>
      <c r="AH29">
        <v>47.918049000000003</v>
      </c>
      <c r="AI29">
        <v>0.69999299999999998</v>
      </c>
      <c r="AJ29">
        <v>21.575271999999998</v>
      </c>
      <c r="AK29">
        <v>165</v>
      </c>
      <c r="AL29">
        <v>0</v>
      </c>
      <c r="AM29">
        <v>215</v>
      </c>
      <c r="AN29">
        <v>69</v>
      </c>
      <c r="AO29">
        <v>15.267524</v>
      </c>
      <c r="AP29">
        <v>101.2</v>
      </c>
      <c r="AQ29">
        <v>0</v>
      </c>
      <c r="AR29">
        <v>13</v>
      </c>
      <c r="AS29">
        <v>10522</v>
      </c>
      <c r="AT29">
        <v>0</v>
      </c>
      <c r="AU29">
        <v>29.388000000000002</v>
      </c>
      <c r="AV29">
        <v>6262</v>
      </c>
      <c r="AW29">
        <v>0</v>
      </c>
      <c r="AX29" s="26">
        <v>0.56000000000000005</v>
      </c>
      <c r="AY29">
        <v>0.85571428571428565</v>
      </c>
      <c r="AZ29" t="s">
        <v>69</v>
      </c>
      <c r="BA29" t="s">
        <v>249</v>
      </c>
      <c r="BB29">
        <v>1</v>
      </c>
      <c r="BC29" t="s">
        <v>279</v>
      </c>
      <c r="BD29">
        <v>3</v>
      </c>
      <c r="BE29">
        <v>13604.223</v>
      </c>
      <c r="BF29">
        <v>5.3776683901756099E-2</v>
      </c>
      <c r="BG29">
        <v>4.6017476653074145E-2</v>
      </c>
      <c r="BH29">
        <v>181073.28999999998</v>
      </c>
      <c r="BI29">
        <v>4.0402977159138169E-3</v>
      </c>
      <c r="BJ29">
        <v>3.4573404740462516E-3</v>
      </c>
      <c r="BK29">
        <v>1</v>
      </c>
      <c r="BL29" t="s">
        <v>67</v>
      </c>
      <c r="BM29">
        <v>1</v>
      </c>
      <c r="BN29" t="s">
        <v>238</v>
      </c>
    </row>
    <row r="30" spans="1:66">
      <c r="A30" s="134" t="str">
        <f t="shared" si="20"/>
        <v>신흥교통</v>
      </c>
      <c r="B30" s="134" t="str">
        <f t="shared" si="1"/>
        <v>82</v>
      </c>
      <c r="C30" s="135" t="str">
        <f t="shared" si="21"/>
        <v>70바4007</v>
      </c>
      <c r="D30" s="109" t="str">
        <f t="shared" si="22"/>
        <v>대형</v>
      </c>
      <c r="E30" s="105" t="str">
        <f t="shared" si="16"/>
        <v>F</v>
      </c>
      <c r="F30" s="155">
        <f t="shared" si="17"/>
        <v>0.70760000000000001</v>
      </c>
      <c r="G30" s="156">
        <f t="shared" si="18"/>
        <v>1.7689999999999999</v>
      </c>
      <c r="H30" s="157">
        <f t="shared" si="19"/>
        <v>2.5</v>
      </c>
      <c r="I30" s="158">
        <f t="shared" si="23"/>
        <v>5066.4790000000003</v>
      </c>
      <c r="J30" s="159">
        <f t="shared" si="24"/>
        <v>1.4325434834216876E-2</v>
      </c>
      <c r="K30" s="159">
        <f t="shared" si="25"/>
        <v>0.38611577896888366</v>
      </c>
      <c r="L30" s="159">
        <f t="shared" si="26"/>
        <v>0.19066495686649446</v>
      </c>
      <c r="M30" s="160">
        <f t="shared" si="27"/>
        <v>19.530999999999999</v>
      </c>
      <c r="N30" s="161">
        <f t="shared" si="28"/>
        <v>0.375</v>
      </c>
      <c r="O30" s="161">
        <f t="shared" si="29"/>
        <v>21.297000000000001</v>
      </c>
      <c r="P30" s="162">
        <f t="shared" si="30"/>
        <v>0</v>
      </c>
      <c r="Q30" s="163">
        <f t="shared" si="31"/>
        <v>70</v>
      </c>
      <c r="R30" s="164">
        <f t="shared" si="32"/>
        <v>27.936110322315628</v>
      </c>
      <c r="S30" s="136">
        <f t="shared" si="33"/>
        <v>19</v>
      </c>
      <c r="T30" s="136">
        <f t="shared" si="34"/>
        <v>1079</v>
      </c>
      <c r="U30" t="s">
        <v>116</v>
      </c>
      <c r="V30" t="s">
        <v>120</v>
      </c>
      <c r="W30" t="s">
        <v>116</v>
      </c>
      <c r="X30" s="4" t="s">
        <v>120</v>
      </c>
      <c r="Y30" s="4" t="s">
        <v>171</v>
      </c>
      <c r="Z30" s="4" t="s">
        <v>169</v>
      </c>
      <c r="AA30" s="4" t="s">
        <v>48</v>
      </c>
      <c r="AB30" s="4">
        <v>525</v>
      </c>
      <c r="AC30" s="4">
        <v>5066.4790000000003</v>
      </c>
      <c r="AD30" s="4">
        <v>2864.26</v>
      </c>
      <c r="AE30" s="4">
        <v>1.7689999999999999</v>
      </c>
      <c r="AF30" s="4">
        <v>2.5</v>
      </c>
      <c r="AG30" s="4">
        <v>19.530999999999999</v>
      </c>
      <c r="AH30" s="4">
        <v>302.48827</v>
      </c>
      <c r="AI30" s="4">
        <v>4.3332759999999997</v>
      </c>
      <c r="AJ30" s="4">
        <v>116.79549400000001</v>
      </c>
      <c r="AK30" s="4">
        <v>966</v>
      </c>
      <c r="AL30" s="4">
        <v>19</v>
      </c>
      <c r="AM30" s="4">
        <v>1079</v>
      </c>
      <c r="AN30" s="4">
        <v>70</v>
      </c>
      <c r="AO30" s="4">
        <v>16.74934</v>
      </c>
      <c r="AP30" s="4">
        <v>925.5</v>
      </c>
      <c r="AQ30" s="4">
        <v>0</v>
      </c>
      <c r="AR30" s="4">
        <v>45</v>
      </c>
      <c r="AS30" s="4">
        <v>19425</v>
      </c>
      <c r="AT30" s="4">
        <v>0.375</v>
      </c>
      <c r="AU30" s="4">
        <v>21.297000000000001</v>
      </c>
      <c r="AV30" s="4">
        <v>39996</v>
      </c>
      <c r="AW30" s="4">
        <v>0</v>
      </c>
      <c r="AX30" s="27">
        <v>0.56000000000000005</v>
      </c>
      <c r="AY30">
        <v>0.70760000000000001</v>
      </c>
      <c r="AZ30" t="s">
        <v>70</v>
      </c>
      <c r="BA30" t="s">
        <v>249</v>
      </c>
      <c r="BB30">
        <v>2</v>
      </c>
      <c r="BC30" t="s">
        <v>316</v>
      </c>
      <c r="BD30">
        <v>4</v>
      </c>
      <c r="BE30">
        <v>13604.223</v>
      </c>
      <c r="BF30">
        <v>0.37241957883224941</v>
      </c>
      <c r="BG30">
        <v>0.26352409398169968</v>
      </c>
      <c r="BH30">
        <v>181073.28999999998</v>
      </c>
      <c r="BI30">
        <v>2.7980266995756252E-2</v>
      </c>
      <c r="BJ30">
        <v>1.9798836926197123E-2</v>
      </c>
      <c r="BK30">
        <v>1</v>
      </c>
      <c r="BL30" t="s">
        <v>70</v>
      </c>
      <c r="BM30">
        <v>0</v>
      </c>
      <c r="BN30" t="s">
        <v>236</v>
      </c>
    </row>
    <row r="31" spans="1:66">
      <c r="A31" s="137" t="str">
        <f t="shared" si="20"/>
        <v>신흥교통</v>
      </c>
      <c r="B31" s="137" t="str">
        <f t="shared" si="1"/>
        <v>82</v>
      </c>
      <c r="C31" s="138" t="str">
        <f t="shared" si="21"/>
        <v>70바4008</v>
      </c>
      <c r="D31" s="126" t="str">
        <f t="shared" si="22"/>
        <v>대형</v>
      </c>
      <c r="E31" s="122" t="str">
        <f t="shared" si="16"/>
        <v>D</v>
      </c>
      <c r="F31" s="145">
        <f t="shared" si="17"/>
        <v>0.8338461538461539</v>
      </c>
      <c r="G31" s="146">
        <f t="shared" si="18"/>
        <v>2.1680000000000001</v>
      </c>
      <c r="H31" s="147">
        <f t="shared" si="19"/>
        <v>2.6</v>
      </c>
      <c r="I31" s="148">
        <f t="shared" si="23"/>
        <v>4919.9669999999996</v>
      </c>
      <c r="J31" s="149">
        <f t="shared" si="24"/>
        <v>1.4302087021929196E-2</v>
      </c>
      <c r="K31" s="149">
        <f t="shared" si="25"/>
        <v>0.40995038974351322</v>
      </c>
      <c r="L31" s="149">
        <f t="shared" si="26"/>
        <v>0.19227771243181105</v>
      </c>
      <c r="M31" s="150">
        <f t="shared" si="27"/>
        <v>14.56</v>
      </c>
      <c r="N31" s="151">
        <f t="shared" si="28"/>
        <v>1.1180000000000001</v>
      </c>
      <c r="O31" s="151">
        <f t="shared" si="29"/>
        <v>42.947000000000003</v>
      </c>
      <c r="P31" s="152">
        <f t="shared" si="30"/>
        <v>0</v>
      </c>
      <c r="Q31" s="153">
        <f t="shared" si="31"/>
        <v>73</v>
      </c>
      <c r="R31" s="154">
        <f t="shared" si="32"/>
        <v>27.827685382015428</v>
      </c>
      <c r="S31" s="139">
        <f t="shared" si="33"/>
        <v>55</v>
      </c>
      <c r="T31" s="139">
        <f t="shared" si="34"/>
        <v>2113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358</v>
      </c>
      <c r="Z31" s="4" t="s">
        <v>169</v>
      </c>
      <c r="AA31" s="4" t="s">
        <v>48</v>
      </c>
      <c r="AB31" s="4">
        <v>525</v>
      </c>
      <c r="AC31" s="4">
        <v>4919.9669999999996</v>
      </c>
      <c r="AD31" s="4">
        <v>2268.9679999999998</v>
      </c>
      <c r="AE31" s="4">
        <v>2.1680000000000001</v>
      </c>
      <c r="AF31" s="4">
        <v>2.6</v>
      </c>
      <c r="AG31" s="4">
        <v>14.56</v>
      </c>
      <c r="AH31" s="4">
        <v>307.08105699999999</v>
      </c>
      <c r="AI31" s="4">
        <v>4.3918999999999997</v>
      </c>
      <c r="AJ31" s="4">
        <v>125.88799899999999</v>
      </c>
      <c r="AK31" s="4">
        <v>946</v>
      </c>
      <c r="AL31" s="4">
        <v>55</v>
      </c>
      <c r="AM31" s="4">
        <v>2113</v>
      </c>
      <c r="AN31" s="4">
        <v>73</v>
      </c>
      <c r="AO31" s="4">
        <v>16.021719999999998</v>
      </c>
      <c r="AP31" s="4">
        <v>1586.4</v>
      </c>
      <c r="AQ31" s="4">
        <v>0</v>
      </c>
      <c r="AR31" s="4">
        <v>55</v>
      </c>
      <c r="AS31" s="4">
        <v>40744</v>
      </c>
      <c r="AT31" s="4">
        <v>1.1180000000000001</v>
      </c>
      <c r="AU31" s="4">
        <v>42.947000000000003</v>
      </c>
      <c r="AV31" s="4">
        <v>40580</v>
      </c>
      <c r="AW31" s="4">
        <v>0</v>
      </c>
      <c r="AX31" s="4">
        <v>0.56000000000000005</v>
      </c>
      <c r="AY31">
        <v>0.8338461538461539</v>
      </c>
      <c r="AZ31" t="s">
        <v>67</v>
      </c>
      <c r="BA31" t="s">
        <v>249</v>
      </c>
      <c r="BB31">
        <v>1</v>
      </c>
      <c r="BC31" t="s">
        <v>357</v>
      </c>
      <c r="BD31">
        <v>7</v>
      </c>
      <c r="BE31">
        <v>13604.223</v>
      </c>
      <c r="BF31">
        <v>0.36164998177404173</v>
      </c>
      <c r="BG31">
        <v>0.30156044634081636</v>
      </c>
      <c r="BH31">
        <v>181073.28999999998</v>
      </c>
      <c r="BI31">
        <v>2.7171136063192977E-2</v>
      </c>
      <c r="BJ31">
        <v>2.2656547301923992E-2</v>
      </c>
      <c r="BK31">
        <v>1</v>
      </c>
      <c r="BL31" t="s">
        <v>67</v>
      </c>
      <c r="BM31">
        <v>0</v>
      </c>
      <c r="BN31" t="s">
        <v>236</v>
      </c>
    </row>
    <row r="32" spans="1:66">
      <c r="A32" s="134" t="str">
        <f t="shared" si="20"/>
        <v>신흥교통</v>
      </c>
      <c r="B32" s="134" t="str">
        <f t="shared" si="1"/>
        <v>82</v>
      </c>
      <c r="C32" s="135" t="str">
        <f t="shared" si="21"/>
        <v>71바6256</v>
      </c>
      <c r="D32" s="109" t="str">
        <f t="shared" si="22"/>
        <v>대형</v>
      </c>
      <c r="E32" s="105" t="str">
        <f t="shared" si="16"/>
        <v>F</v>
      </c>
      <c r="F32" s="155">
        <f t="shared" si="17"/>
        <v>0.79400000000000004</v>
      </c>
      <c r="G32" s="156">
        <f t="shared" si="18"/>
        <v>1.9850000000000001</v>
      </c>
      <c r="H32" s="157">
        <f t="shared" si="19"/>
        <v>2.5</v>
      </c>
      <c r="I32" s="158">
        <f t="shared" si="23"/>
        <v>2886.1869999999999</v>
      </c>
      <c r="J32" s="159">
        <f t="shared" si="24"/>
        <v>2.169394596520114E-2</v>
      </c>
      <c r="K32" s="159">
        <f t="shared" si="25"/>
        <v>0.46507561883050247</v>
      </c>
      <c r="L32" s="159">
        <f t="shared" si="26"/>
        <v>0.15037140698090595</v>
      </c>
      <c r="M32" s="160">
        <f t="shared" si="27"/>
        <v>18.027999999999999</v>
      </c>
      <c r="N32" s="161">
        <f t="shared" si="28"/>
        <v>0.20799999999999999</v>
      </c>
      <c r="O32" s="161">
        <f t="shared" si="29"/>
        <v>66.247</v>
      </c>
      <c r="P32" s="162">
        <f t="shared" si="30"/>
        <v>0</v>
      </c>
      <c r="Q32" s="163">
        <f t="shared" si="31"/>
        <v>76</v>
      </c>
      <c r="R32" s="164">
        <f t="shared" si="32"/>
        <v>29.573266155204585</v>
      </c>
      <c r="S32" s="136">
        <f t="shared" si="33"/>
        <v>6</v>
      </c>
      <c r="T32" s="136">
        <f t="shared" si="34"/>
        <v>1912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237</v>
      </c>
      <c r="Z32" t="s">
        <v>169</v>
      </c>
      <c r="AA32" t="s">
        <v>48</v>
      </c>
      <c r="AB32">
        <v>525</v>
      </c>
      <c r="AC32" s="1">
        <v>2886.1869999999999</v>
      </c>
      <c r="AD32" s="1">
        <v>1453.7919999999999</v>
      </c>
      <c r="AE32" s="25">
        <v>1.9850000000000001</v>
      </c>
      <c r="AF32">
        <v>2.5</v>
      </c>
      <c r="AG32">
        <v>18.027999999999999</v>
      </c>
      <c r="AH32">
        <v>190.15719899999999</v>
      </c>
      <c r="AI32">
        <v>4.1252599999999999</v>
      </c>
      <c r="AJ32">
        <v>88.437477000000001</v>
      </c>
      <c r="AK32">
        <v>434</v>
      </c>
      <c r="AL32">
        <v>6</v>
      </c>
      <c r="AM32">
        <v>1912</v>
      </c>
      <c r="AN32">
        <v>76</v>
      </c>
      <c r="AO32">
        <v>15.177899999999999</v>
      </c>
      <c r="AP32">
        <v>1758.9</v>
      </c>
      <c r="AQ32">
        <v>0</v>
      </c>
      <c r="AR32">
        <v>76</v>
      </c>
      <c r="AS32">
        <v>51280</v>
      </c>
      <c r="AT32">
        <v>0.20799999999999999</v>
      </c>
      <c r="AU32">
        <v>66.247</v>
      </c>
      <c r="AV32">
        <v>10271</v>
      </c>
      <c r="AW32">
        <v>0</v>
      </c>
      <c r="AX32">
        <v>0.56000000000000005</v>
      </c>
      <c r="AY32">
        <v>0.79400000000000004</v>
      </c>
      <c r="AZ32" t="s">
        <v>70</v>
      </c>
      <c r="BA32" t="s">
        <v>249</v>
      </c>
      <c r="BB32">
        <v>1</v>
      </c>
      <c r="BC32" t="s">
        <v>250</v>
      </c>
      <c r="BD32">
        <v>4</v>
      </c>
      <c r="BE32">
        <v>13604.223</v>
      </c>
      <c r="BF32">
        <v>0.21215375549195276</v>
      </c>
      <c r="BG32">
        <v>0.1684500818606105</v>
      </c>
      <c r="BH32">
        <v>181073.28999999998</v>
      </c>
      <c r="BI32">
        <v>1.5939330422504613E-2</v>
      </c>
      <c r="BJ32">
        <v>1.2655828355468662E-2</v>
      </c>
      <c r="BK32">
        <v>1</v>
      </c>
      <c r="BL32" t="s">
        <v>67</v>
      </c>
      <c r="BM32">
        <v>-1</v>
      </c>
      <c r="BN32" t="s">
        <v>233</v>
      </c>
    </row>
    <row r="33" spans="1:66">
      <c r="A33" s="137" t="str">
        <f t="shared" si="20"/>
        <v>신흥교통</v>
      </c>
      <c r="B33" s="137" t="str">
        <f t="shared" si="1"/>
        <v>93</v>
      </c>
      <c r="C33" s="138" t="str">
        <f t="shared" si="21"/>
        <v>70바4005</v>
      </c>
      <c r="D33" s="126" t="str">
        <f t="shared" si="22"/>
        <v>대형</v>
      </c>
      <c r="E33" s="122" t="str">
        <f t="shared" si="16"/>
        <v>A</v>
      </c>
      <c r="F33" s="145">
        <f t="shared" si="17"/>
        <v>0.98428571428571432</v>
      </c>
      <c r="G33" s="146">
        <f t="shared" si="18"/>
        <v>2.0670000000000002</v>
      </c>
      <c r="H33" s="147">
        <f t="shared" si="19"/>
        <v>2.1</v>
      </c>
      <c r="I33" s="148">
        <f t="shared" si="23"/>
        <v>5266.6080000000002</v>
      </c>
      <c r="J33" s="149">
        <f t="shared" si="24"/>
        <v>5.2918424527920935E-2</v>
      </c>
      <c r="K33" s="149">
        <f t="shared" si="25"/>
        <v>0.37925975587674549</v>
      </c>
      <c r="L33" s="149">
        <f t="shared" si="26"/>
        <v>0.19804018070074703</v>
      </c>
      <c r="M33" s="150">
        <f t="shared" si="27"/>
        <v>15.372</v>
      </c>
      <c r="N33" s="151">
        <f t="shared" si="28"/>
        <v>0.114</v>
      </c>
      <c r="O33" s="151">
        <f t="shared" si="29"/>
        <v>5.3360000000000003</v>
      </c>
      <c r="P33" s="152">
        <f t="shared" si="30"/>
        <v>0</v>
      </c>
      <c r="Q33" s="153">
        <f t="shared" si="31"/>
        <v>78</v>
      </c>
      <c r="R33" s="154">
        <f t="shared" si="32"/>
        <v>27.529410650398038</v>
      </c>
      <c r="S33" s="139">
        <f t="shared" si="33"/>
        <v>6</v>
      </c>
      <c r="T33" s="139">
        <f t="shared" si="34"/>
        <v>281</v>
      </c>
      <c r="U33" t="s">
        <v>116</v>
      </c>
      <c r="V33" t="s">
        <v>121</v>
      </c>
      <c r="W33" t="s">
        <v>116</v>
      </c>
      <c r="X33" s="4" t="s">
        <v>121</v>
      </c>
      <c r="Y33" s="4" t="s">
        <v>193</v>
      </c>
      <c r="Z33" s="4" t="s">
        <v>169</v>
      </c>
      <c r="AA33" s="4" t="s">
        <v>48</v>
      </c>
      <c r="AB33" s="4">
        <v>525</v>
      </c>
      <c r="AC33" s="4">
        <v>5266.6080000000002</v>
      </c>
      <c r="AD33" s="4">
        <v>2547.6869999999999</v>
      </c>
      <c r="AE33" s="4">
        <v>2.0670000000000002</v>
      </c>
      <c r="AF33" s="4">
        <v>2.1</v>
      </c>
      <c r="AG33" s="4">
        <v>15.372</v>
      </c>
      <c r="AH33" s="4">
        <v>336.91628500000002</v>
      </c>
      <c r="AI33" s="4">
        <v>17.829079</v>
      </c>
      <c r="AJ33" s="4">
        <v>127.77878800000001</v>
      </c>
      <c r="AK33" s="4">
        <v>1043</v>
      </c>
      <c r="AL33" s="4">
        <v>6</v>
      </c>
      <c r="AM33" s="4">
        <v>281</v>
      </c>
      <c r="AN33" s="4">
        <v>78</v>
      </c>
      <c r="AO33" s="4">
        <v>15.6318</v>
      </c>
      <c r="AP33" s="4">
        <v>3999.1</v>
      </c>
      <c r="AQ33" s="4">
        <v>0</v>
      </c>
      <c r="AR33" s="4">
        <v>16</v>
      </c>
      <c r="AS33" s="4">
        <v>4676</v>
      </c>
      <c r="AT33" s="4">
        <v>0.114</v>
      </c>
      <c r="AU33" s="4">
        <v>5.3360000000000003</v>
      </c>
      <c r="AV33" s="4">
        <v>45770</v>
      </c>
      <c r="AW33" s="4">
        <v>0</v>
      </c>
      <c r="AX33" s="4">
        <v>0.56000000000000005</v>
      </c>
      <c r="AY33">
        <v>0.98428571428571432</v>
      </c>
      <c r="AZ33" t="s">
        <v>66</v>
      </c>
      <c r="BA33" t="s">
        <v>251</v>
      </c>
      <c r="BB33">
        <v>1</v>
      </c>
      <c r="BC33" t="s">
        <v>254</v>
      </c>
      <c r="BD33">
        <v>4</v>
      </c>
      <c r="BE33">
        <v>18571.489000000001</v>
      </c>
      <c r="BF33">
        <v>0.28358566187126943</v>
      </c>
      <c r="BG33">
        <v>0.27912931575614952</v>
      </c>
      <c r="BH33">
        <v>181073.28999999998</v>
      </c>
      <c r="BI33">
        <v>2.9085504549014384E-2</v>
      </c>
      <c r="BJ33">
        <v>2.8628446620387018E-2</v>
      </c>
      <c r="BK33">
        <v>1</v>
      </c>
      <c r="BL33" t="s">
        <v>66</v>
      </c>
      <c r="BM33">
        <v>0</v>
      </c>
      <c r="BN33" t="s">
        <v>236</v>
      </c>
    </row>
    <row r="34" spans="1:66">
      <c r="A34" s="134" t="str">
        <f t="shared" ref="A34:A37" si="35">W34</f>
        <v>신흥교통</v>
      </c>
      <c r="B34" s="134" t="str">
        <f t="shared" ref="B34:B37" si="36">X34</f>
        <v>93</v>
      </c>
      <c r="C34" s="135" t="str">
        <f t="shared" ref="C34:C37" si="37">Y34</f>
        <v>70바4017</v>
      </c>
      <c r="D34" s="109" t="str">
        <f t="shared" ref="D34:D37" si="38">Z34</f>
        <v>대형</v>
      </c>
      <c r="E34" s="105" t="str">
        <f t="shared" ref="E34:E37" si="39">AZ34</f>
        <v>S</v>
      </c>
      <c r="F34" s="155">
        <f t="shared" ref="F34:F37" si="40">G34/H34</f>
        <v>1.0469999999999999</v>
      </c>
      <c r="G34" s="156">
        <f t="shared" ref="G34:G37" si="41">AE34</f>
        <v>2.0939999999999999</v>
      </c>
      <c r="H34" s="157">
        <f t="shared" ref="H34:H37" si="42">AF34</f>
        <v>2</v>
      </c>
      <c r="I34" s="158">
        <f t="shared" ref="I34:I37" si="43">AC34</f>
        <v>3889.8670000000002</v>
      </c>
      <c r="J34" s="159">
        <f t="shared" ref="J34:J37" si="44">AI34/AH34</f>
        <v>3.4532356606938645E-2</v>
      </c>
      <c r="K34" s="159">
        <f t="shared" ref="K34:K37" si="45">AJ34/AH34</f>
        <v>0.35286830991646972</v>
      </c>
      <c r="L34" s="159">
        <f t="shared" ref="L34:L37" si="46">AK34/AC34</f>
        <v>0.13290942852287752</v>
      </c>
      <c r="M34" s="160">
        <f t="shared" ref="M34:M37" si="47">AG34</f>
        <v>15.192</v>
      </c>
      <c r="N34" s="161">
        <f t="shared" ref="N34:N37" si="48">IF(AW34=0,AT34,"속도계이상")</f>
        <v>0.437</v>
      </c>
      <c r="O34" s="161">
        <f t="shared" ref="O34:O37" si="49">IF(AW34=0,AU34,"속도계이상")</f>
        <v>15.759</v>
      </c>
      <c r="P34" s="162">
        <f t="shared" ref="P34:P37" si="50">AQ34/60</f>
        <v>0</v>
      </c>
      <c r="Q34" s="163">
        <f t="shared" ref="Q34:Q37" si="51">AN34</f>
        <v>79</v>
      </c>
      <c r="R34" s="164">
        <f t="shared" ref="R34:R37" si="52">AC34/(AH34-AI34-AJ34)</f>
        <v>27.660936546856156</v>
      </c>
      <c r="S34" s="136">
        <f t="shared" ref="S34:S37" si="53">IF(AW34=0,AL34,"속도계이상")</f>
        <v>17</v>
      </c>
      <c r="T34" s="136">
        <f t="shared" ref="T34:T37" si="54">IF(AW34=0,AM34,"속도계이상")</f>
        <v>613</v>
      </c>
      <c r="U34" t="s">
        <v>116</v>
      </c>
      <c r="V34" t="s">
        <v>121</v>
      </c>
      <c r="W34" t="s">
        <v>116</v>
      </c>
      <c r="X34" s="4" t="s">
        <v>121</v>
      </c>
      <c r="Y34" s="4" t="s">
        <v>194</v>
      </c>
      <c r="Z34" s="4" t="s">
        <v>169</v>
      </c>
      <c r="AA34" s="4" t="s">
        <v>48</v>
      </c>
      <c r="AB34" s="4">
        <v>525</v>
      </c>
      <c r="AC34" s="4">
        <v>3889.8670000000002</v>
      </c>
      <c r="AD34" s="4">
        <v>1857.5509999999999</v>
      </c>
      <c r="AE34" s="4">
        <v>2.0939999999999999</v>
      </c>
      <c r="AF34" s="4">
        <v>2</v>
      </c>
      <c r="AG34" s="4">
        <v>15.192</v>
      </c>
      <c r="AH34" s="4">
        <v>229.55742900000001</v>
      </c>
      <c r="AI34" s="4">
        <v>7.9271589999999996</v>
      </c>
      <c r="AJ34" s="4">
        <v>81.003541999999996</v>
      </c>
      <c r="AK34" s="4">
        <v>517</v>
      </c>
      <c r="AL34" s="4">
        <v>17</v>
      </c>
      <c r="AM34" s="4">
        <v>613</v>
      </c>
      <c r="AN34" s="4">
        <v>79</v>
      </c>
      <c r="AO34" s="4">
        <v>16.945070999999999</v>
      </c>
      <c r="AP34" s="4">
        <v>7598.4</v>
      </c>
      <c r="AQ34" s="4">
        <v>0</v>
      </c>
      <c r="AR34" s="4">
        <v>19</v>
      </c>
      <c r="AS34" s="4">
        <v>6200</v>
      </c>
      <c r="AT34" s="4">
        <v>0.437</v>
      </c>
      <c r="AU34" s="4">
        <v>15.759</v>
      </c>
      <c r="AV34" s="4">
        <v>31324</v>
      </c>
      <c r="AW34" s="4">
        <v>0</v>
      </c>
      <c r="AX34" s="4">
        <v>0.56000000000000005</v>
      </c>
      <c r="AY34">
        <v>1.0469999999999999</v>
      </c>
      <c r="AZ34" t="s">
        <v>71</v>
      </c>
      <c r="BA34" t="s">
        <v>251</v>
      </c>
      <c r="BB34">
        <v>2</v>
      </c>
      <c r="BC34" t="s">
        <v>311</v>
      </c>
      <c r="BD34">
        <v>5</v>
      </c>
      <c r="BE34">
        <v>18571.489000000001</v>
      </c>
      <c r="BF34">
        <v>0.20945369539297576</v>
      </c>
      <c r="BG34">
        <v>0.21929801907644561</v>
      </c>
      <c r="BH34">
        <v>181073.28999999998</v>
      </c>
      <c r="BI34">
        <v>2.1482279357712009E-2</v>
      </c>
      <c r="BJ34">
        <v>2.2491946487524471E-2</v>
      </c>
      <c r="BK34">
        <v>1</v>
      </c>
      <c r="BL34" t="s">
        <v>71</v>
      </c>
      <c r="BM34">
        <v>0</v>
      </c>
      <c r="BN34" t="s">
        <v>236</v>
      </c>
    </row>
    <row r="35" spans="1:66">
      <c r="A35" s="137" t="str">
        <f t="shared" si="35"/>
        <v>신흥교통</v>
      </c>
      <c r="B35" s="137" t="str">
        <f t="shared" si="36"/>
        <v>93</v>
      </c>
      <c r="C35" s="138" t="str">
        <f t="shared" si="37"/>
        <v>71바6296</v>
      </c>
      <c r="D35" s="126" t="str">
        <f t="shared" si="38"/>
        <v>대형</v>
      </c>
      <c r="E35" s="122" t="str">
        <f t="shared" si="39"/>
        <v>A</v>
      </c>
      <c r="F35" s="145">
        <f t="shared" si="40"/>
        <v>0.96315789473684221</v>
      </c>
      <c r="G35" s="146">
        <f t="shared" si="41"/>
        <v>1.83</v>
      </c>
      <c r="H35" s="147">
        <f t="shared" si="42"/>
        <v>1.9</v>
      </c>
      <c r="I35" s="148">
        <f t="shared" si="43"/>
        <v>5187.5469999999996</v>
      </c>
      <c r="J35" s="149">
        <f t="shared" si="44"/>
        <v>2.9075710903725859E-2</v>
      </c>
      <c r="K35" s="149">
        <f t="shared" si="45"/>
        <v>0.36341171337766814</v>
      </c>
      <c r="L35" s="149">
        <f t="shared" si="46"/>
        <v>0.18929948972028593</v>
      </c>
      <c r="M35" s="150">
        <f t="shared" si="47"/>
        <v>18.099</v>
      </c>
      <c r="N35" s="151">
        <f t="shared" si="48"/>
        <v>7.6999999999999999E-2</v>
      </c>
      <c r="O35" s="151">
        <f t="shared" si="49"/>
        <v>4.665</v>
      </c>
      <c r="P35" s="152">
        <f t="shared" si="50"/>
        <v>0</v>
      </c>
      <c r="Q35" s="153">
        <f t="shared" si="51"/>
        <v>73</v>
      </c>
      <c r="R35" s="154">
        <f t="shared" si="52"/>
        <v>27.346962538843801</v>
      </c>
      <c r="S35" s="139">
        <f t="shared" si="53"/>
        <v>4</v>
      </c>
      <c r="T35" s="139">
        <f t="shared" si="54"/>
        <v>242</v>
      </c>
      <c r="U35" t="s">
        <v>116</v>
      </c>
      <c r="V35" t="s">
        <v>121</v>
      </c>
      <c r="W35" t="s">
        <v>116</v>
      </c>
      <c r="X35" s="4" t="s">
        <v>121</v>
      </c>
      <c r="Y35" s="4" t="s">
        <v>195</v>
      </c>
      <c r="Z35" s="4" t="s">
        <v>169</v>
      </c>
      <c r="AA35" s="4" t="s">
        <v>48</v>
      </c>
      <c r="AB35" s="4">
        <v>525</v>
      </c>
      <c r="AC35" s="4">
        <v>5187.5469999999996</v>
      </c>
      <c r="AD35" s="4">
        <v>2834.1280000000002</v>
      </c>
      <c r="AE35" s="4">
        <v>1.83</v>
      </c>
      <c r="AF35" s="4">
        <v>1.9</v>
      </c>
      <c r="AG35" s="4">
        <v>18.099</v>
      </c>
      <c r="AH35" s="4">
        <v>312.24657000000002</v>
      </c>
      <c r="AI35" s="4">
        <v>9.0787910000000007</v>
      </c>
      <c r="AJ35" s="4">
        <v>113.47406100000001</v>
      </c>
      <c r="AK35" s="4">
        <v>982</v>
      </c>
      <c r="AL35" s="4">
        <v>4</v>
      </c>
      <c r="AM35" s="4">
        <v>242</v>
      </c>
      <c r="AN35" s="4">
        <v>73</v>
      </c>
      <c r="AO35" s="4">
        <v>16.613623</v>
      </c>
      <c r="AP35" s="4">
        <v>6405</v>
      </c>
      <c r="AQ35" s="4">
        <v>0</v>
      </c>
      <c r="AR35" s="4">
        <v>8</v>
      </c>
      <c r="AS35" s="4">
        <v>1830</v>
      </c>
      <c r="AT35" s="4">
        <v>7.6999999999999999E-2</v>
      </c>
      <c r="AU35" s="4">
        <v>4.665</v>
      </c>
      <c r="AV35" s="4">
        <v>46355</v>
      </c>
      <c r="AW35" s="4">
        <v>0</v>
      </c>
      <c r="AX35" s="4">
        <v>0.56000000000000005</v>
      </c>
      <c r="AY35">
        <v>0.96315789473684221</v>
      </c>
      <c r="AZ35" t="s">
        <v>66</v>
      </c>
      <c r="BA35" t="s">
        <v>251</v>
      </c>
      <c r="BB35">
        <v>2</v>
      </c>
      <c r="BC35" t="s">
        <v>252</v>
      </c>
      <c r="BD35">
        <v>4</v>
      </c>
      <c r="BE35">
        <v>18571.489000000001</v>
      </c>
      <c r="BF35">
        <v>0.27932854495404214</v>
      </c>
      <c r="BG35">
        <v>0.2690374932978406</v>
      </c>
      <c r="BH35">
        <v>181073.28999999998</v>
      </c>
      <c r="BI35">
        <v>2.8648880240702536E-2</v>
      </c>
      <c r="BJ35">
        <v>2.7593395179202972E-2</v>
      </c>
      <c r="BK35">
        <v>1</v>
      </c>
      <c r="BL35" t="s">
        <v>66</v>
      </c>
      <c r="BM35">
        <v>0</v>
      </c>
      <c r="BN35" t="s">
        <v>236</v>
      </c>
    </row>
    <row r="36" spans="1:66">
      <c r="A36" s="134" t="str">
        <f t="shared" si="35"/>
        <v>신흥교통</v>
      </c>
      <c r="B36" s="134" t="str">
        <f t="shared" si="36"/>
        <v>93</v>
      </c>
      <c r="C36" s="135" t="str">
        <f t="shared" si="37"/>
        <v>71바6300</v>
      </c>
      <c r="D36" s="109" t="str">
        <f t="shared" si="38"/>
        <v>대형</v>
      </c>
      <c r="E36" s="105" t="str">
        <f t="shared" si="39"/>
        <v>S</v>
      </c>
      <c r="F36" s="155">
        <f t="shared" si="40"/>
        <v>1.194</v>
      </c>
      <c r="G36" s="156">
        <f t="shared" si="41"/>
        <v>2.3879999999999999</v>
      </c>
      <c r="H36" s="157">
        <f t="shared" si="42"/>
        <v>2</v>
      </c>
      <c r="I36" s="158">
        <f t="shared" si="43"/>
        <v>4227.4669999999996</v>
      </c>
      <c r="J36" s="159">
        <f t="shared" si="44"/>
        <v>6.5402088200833125E-2</v>
      </c>
      <c r="K36" s="159">
        <f t="shared" si="45"/>
        <v>0.36274981539458118</v>
      </c>
      <c r="L36" s="159">
        <f t="shared" si="46"/>
        <v>0.21478582801474266</v>
      </c>
      <c r="M36" s="160">
        <f t="shared" si="47"/>
        <v>11.717000000000001</v>
      </c>
      <c r="N36" s="161">
        <f t="shared" si="48"/>
        <v>4.7E-2</v>
      </c>
      <c r="O36" s="161">
        <f t="shared" si="49"/>
        <v>6.4340000000000002</v>
      </c>
      <c r="P36" s="162">
        <f t="shared" si="50"/>
        <v>0</v>
      </c>
      <c r="Q36" s="163">
        <f t="shared" si="51"/>
        <v>74</v>
      </c>
      <c r="R36" s="164">
        <f t="shared" si="52"/>
        <v>26.610796001436562</v>
      </c>
      <c r="S36" s="136">
        <f t="shared" si="53"/>
        <v>2</v>
      </c>
      <c r="T36" s="136">
        <f t="shared" si="54"/>
        <v>272</v>
      </c>
      <c r="U36" t="s">
        <v>116</v>
      </c>
      <c r="V36" t="s">
        <v>121</v>
      </c>
      <c r="W36" t="s">
        <v>116</v>
      </c>
      <c r="X36" s="4" t="s">
        <v>121</v>
      </c>
      <c r="Y36" s="4" t="s">
        <v>281</v>
      </c>
      <c r="Z36" s="4" t="s">
        <v>169</v>
      </c>
      <c r="AA36" s="4" t="s">
        <v>48</v>
      </c>
      <c r="AB36" s="4">
        <v>525</v>
      </c>
      <c r="AC36" s="4">
        <v>4227.4669999999996</v>
      </c>
      <c r="AD36" s="4">
        <v>1769.9780000000001</v>
      </c>
      <c r="AE36" s="4">
        <v>2.3879999999999999</v>
      </c>
      <c r="AF36" s="4">
        <v>2</v>
      </c>
      <c r="AG36" s="4">
        <v>11.717000000000001</v>
      </c>
      <c r="AH36" s="4">
        <v>277.806038</v>
      </c>
      <c r="AI36" s="4">
        <v>18.169094999999999</v>
      </c>
      <c r="AJ36" s="4">
        <v>100.774089</v>
      </c>
      <c r="AK36" s="4">
        <v>908</v>
      </c>
      <c r="AL36" s="4">
        <v>2</v>
      </c>
      <c r="AM36" s="4">
        <v>272</v>
      </c>
      <c r="AN36" s="4">
        <v>74</v>
      </c>
      <c r="AO36" s="4">
        <v>15.217333</v>
      </c>
      <c r="AP36" s="4">
        <v>4592.6000000000004</v>
      </c>
      <c r="AQ36" s="4">
        <v>0</v>
      </c>
      <c r="AR36" s="4">
        <v>30</v>
      </c>
      <c r="AS36" s="4">
        <v>21293</v>
      </c>
      <c r="AT36" s="4">
        <v>4.7E-2</v>
      </c>
      <c r="AU36" s="4">
        <v>6.4340000000000002</v>
      </c>
      <c r="AV36" s="4">
        <v>35842</v>
      </c>
      <c r="AW36" s="4">
        <v>0</v>
      </c>
      <c r="AX36" s="4">
        <v>0.56000000000000005</v>
      </c>
      <c r="AY36">
        <v>1.194</v>
      </c>
      <c r="AZ36" t="s">
        <v>71</v>
      </c>
      <c r="BA36" t="s">
        <v>251</v>
      </c>
      <c r="BB36">
        <v>1</v>
      </c>
      <c r="BC36" t="s">
        <v>253</v>
      </c>
      <c r="BD36">
        <v>6</v>
      </c>
      <c r="BE36">
        <v>18571.489000000001</v>
      </c>
      <c r="BF36">
        <v>0.22763209778171256</v>
      </c>
      <c r="BG36">
        <v>0.27179272475136479</v>
      </c>
      <c r="BH36">
        <v>181073.28999999998</v>
      </c>
      <c r="BI36">
        <v>2.3346717784826245E-2</v>
      </c>
      <c r="BJ36">
        <v>2.7875981035082535E-2</v>
      </c>
      <c r="BK36">
        <v>1</v>
      </c>
      <c r="BL36" t="s">
        <v>71</v>
      </c>
      <c r="BM36">
        <v>0</v>
      </c>
      <c r="BN36" t="s">
        <v>236</v>
      </c>
    </row>
    <row r="37" spans="1:66">
      <c r="A37" s="137" t="str">
        <f t="shared" si="35"/>
        <v>신흥교통</v>
      </c>
      <c r="B37" s="137" t="str">
        <f t="shared" si="36"/>
        <v>예비</v>
      </c>
      <c r="C37" s="138" t="str">
        <f t="shared" si="37"/>
        <v>70바4010</v>
      </c>
      <c r="D37" s="126" t="str">
        <f t="shared" si="38"/>
        <v>대형</v>
      </c>
      <c r="E37" s="122" t="str">
        <f t="shared" si="39"/>
        <v>A</v>
      </c>
      <c r="F37" s="145">
        <f t="shared" si="40"/>
        <v>0.95863636363636351</v>
      </c>
      <c r="G37" s="146">
        <f t="shared" si="41"/>
        <v>2.109</v>
      </c>
      <c r="H37" s="147">
        <f t="shared" si="42"/>
        <v>2.2000000000000002</v>
      </c>
      <c r="I37" s="148">
        <f t="shared" si="43"/>
        <v>3543.259</v>
      </c>
      <c r="J37" s="149">
        <f t="shared" si="44"/>
        <v>2.5280674893446646E-2</v>
      </c>
      <c r="K37" s="149">
        <f t="shared" si="45"/>
        <v>0.44846747733975678</v>
      </c>
      <c r="L37" s="149">
        <f t="shared" si="46"/>
        <v>0.13433960091542843</v>
      </c>
      <c r="M37" s="150">
        <f t="shared" si="47"/>
        <v>23.032</v>
      </c>
      <c r="N37" s="151">
        <f t="shared" si="48"/>
        <v>0.84699999999999998</v>
      </c>
      <c r="O37" s="151">
        <f t="shared" si="49"/>
        <v>26.585999999999999</v>
      </c>
      <c r="P37" s="152">
        <f t="shared" si="50"/>
        <v>242.18666666666667</v>
      </c>
      <c r="Q37" s="153">
        <f t="shared" si="51"/>
        <v>105</v>
      </c>
      <c r="R37" s="154">
        <f t="shared" si="52"/>
        <v>37.686108891407095</v>
      </c>
      <c r="S37" s="139">
        <f t="shared" si="53"/>
        <v>30</v>
      </c>
      <c r="T37" s="139">
        <f t="shared" si="54"/>
        <v>942</v>
      </c>
      <c r="U37" t="s">
        <v>116</v>
      </c>
      <c r="V37" t="s">
        <v>255</v>
      </c>
      <c r="W37" t="s">
        <v>116</v>
      </c>
      <c r="X37" s="4" t="s">
        <v>255</v>
      </c>
      <c r="Y37" s="4" t="s">
        <v>234</v>
      </c>
      <c r="Z37" s="4" t="s">
        <v>169</v>
      </c>
      <c r="AA37" s="4" t="s">
        <v>48</v>
      </c>
      <c r="AB37" s="4">
        <v>525</v>
      </c>
      <c r="AC37" s="4">
        <v>3543.259</v>
      </c>
      <c r="AD37" s="4">
        <v>1680.3579999999999</v>
      </c>
      <c r="AE37" s="4">
        <v>2.109</v>
      </c>
      <c r="AF37" s="4">
        <v>2.2000000000000002</v>
      </c>
      <c r="AG37" s="4">
        <v>23.032</v>
      </c>
      <c r="AH37" s="4">
        <v>178.66026199999999</v>
      </c>
      <c r="AI37" s="4">
        <v>4.5166519999999997</v>
      </c>
      <c r="AJ37" s="4">
        <v>80.123317</v>
      </c>
      <c r="AK37" s="4">
        <v>476</v>
      </c>
      <c r="AL37" s="4">
        <v>30</v>
      </c>
      <c r="AM37" s="4">
        <v>942</v>
      </c>
      <c r="AN37" s="4">
        <v>105</v>
      </c>
      <c r="AO37" s="4">
        <v>19.832384000000001</v>
      </c>
      <c r="AP37" s="4">
        <v>36820.6</v>
      </c>
      <c r="AQ37" s="4">
        <v>14531.2</v>
      </c>
      <c r="AR37" s="4">
        <v>90</v>
      </c>
      <c r="AS37" s="4">
        <v>80030</v>
      </c>
      <c r="AT37" s="4">
        <v>0.84699999999999998</v>
      </c>
      <c r="AU37" s="4">
        <v>26.585999999999999</v>
      </c>
      <c r="AV37" s="4">
        <v>2444</v>
      </c>
      <c r="AW37" s="4">
        <v>0</v>
      </c>
      <c r="AX37" s="4">
        <v>0.56000000000000005</v>
      </c>
      <c r="AY37">
        <v>0.95863636363636351</v>
      </c>
      <c r="AZ37" t="s">
        <v>66</v>
      </c>
      <c r="BA37" t="s">
        <v>256</v>
      </c>
      <c r="BB37">
        <v>4</v>
      </c>
      <c r="BC37" t="s">
        <v>495</v>
      </c>
      <c r="BD37">
        <v>5</v>
      </c>
      <c r="BE37">
        <v>3543.259</v>
      </c>
      <c r="BF37">
        <v>1</v>
      </c>
      <c r="BG37">
        <v>0.95863636363636351</v>
      </c>
      <c r="BH37">
        <v>181073.28999999998</v>
      </c>
      <c r="BI37">
        <v>1.9568093118537806E-2</v>
      </c>
      <c r="BJ37">
        <v>1.8758685630452829E-2</v>
      </c>
      <c r="BK37">
        <v>1</v>
      </c>
      <c r="BL37" t="s">
        <v>66</v>
      </c>
      <c r="BM37">
        <v>0</v>
      </c>
      <c r="BN37" t="s">
        <v>236</v>
      </c>
    </row>
  </sheetData>
  <sortState xmlns:xlrd2="http://schemas.microsoft.com/office/spreadsheetml/2017/richdata2" ref="U5:AX33">
    <sortCondition ref="Y5:Y33"/>
    <sortCondition ref="U5:U33"/>
  </sortState>
  <phoneticPr fontId="3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6" customWidth="1"/>
    <col min="4" max="4" width="10.140625" style="10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30"/>
      <c r="C1" s="95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4"/>
      <c r="D2" s="101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153</v>
      </c>
      <c r="B3" s="32"/>
      <c r="E3" s="11"/>
      <c r="F3" s="8"/>
      <c r="G3" s="11"/>
      <c r="H3" s="11"/>
      <c r="X3" s="11"/>
      <c r="Y3" s="11"/>
    </row>
    <row r="4" spans="1:78" ht="54">
      <c r="A4" s="115" t="s">
        <v>38</v>
      </c>
      <c r="B4" s="116" t="s">
        <v>49</v>
      </c>
      <c r="C4" s="117" t="s">
        <v>139</v>
      </c>
      <c r="D4" s="117" t="s">
        <v>154</v>
      </c>
      <c r="E4" s="118" t="s">
        <v>143</v>
      </c>
      <c r="F4" s="116" t="s">
        <v>147</v>
      </c>
      <c r="G4" s="118" t="s">
        <v>145</v>
      </c>
      <c r="H4" s="118" t="s">
        <v>149</v>
      </c>
      <c r="I4" s="119" t="s">
        <v>151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159</v>
      </c>
      <c r="Q4" s="211" t="s">
        <v>43</v>
      </c>
      <c r="R4" s="211" t="s">
        <v>44</v>
      </c>
      <c r="S4" s="13"/>
      <c r="T4" s="245" t="s">
        <v>42</v>
      </c>
      <c r="U4" s="245" t="s">
        <v>156</v>
      </c>
      <c r="V4" s="245" t="s">
        <v>157</v>
      </c>
      <c r="W4" s="246" t="s">
        <v>3</v>
      </c>
      <c r="X4" s="247" t="s">
        <v>19</v>
      </c>
      <c r="Y4" s="245" t="s">
        <v>8</v>
      </c>
      <c r="Z4" s="245" t="s">
        <v>15</v>
      </c>
      <c r="AA4" s="245" t="s">
        <v>2</v>
      </c>
      <c r="AB4" s="245" t="s">
        <v>20</v>
      </c>
      <c r="AC4" s="245" t="s">
        <v>21</v>
      </c>
      <c r="AD4" s="245" t="s">
        <v>22</v>
      </c>
      <c r="AE4" s="245" t="s">
        <v>23</v>
      </c>
      <c r="AF4" s="245" t="s">
        <v>24</v>
      </c>
      <c r="AG4" s="245" t="s">
        <v>17</v>
      </c>
      <c r="AH4" s="245" t="s">
        <v>25</v>
      </c>
      <c r="AI4" s="245" t="s">
        <v>39</v>
      </c>
      <c r="AJ4" s="245" t="s">
        <v>27</v>
      </c>
      <c r="AK4" s="245" t="s">
        <v>40</v>
      </c>
      <c r="AL4" s="245" t="s">
        <v>41</v>
      </c>
      <c r="AM4" s="248" t="s">
        <v>288</v>
      </c>
      <c r="AN4" s="249"/>
      <c r="AO4" s="250" t="s">
        <v>164</v>
      </c>
      <c r="AP4" s="250" t="s">
        <v>289</v>
      </c>
      <c r="AQ4" s="267" t="s">
        <v>144</v>
      </c>
      <c r="AR4" s="268" t="s">
        <v>31</v>
      </c>
      <c r="AS4" s="267" t="s">
        <v>0</v>
      </c>
      <c r="AT4" s="268" t="s">
        <v>9</v>
      </c>
      <c r="AU4" s="267" t="s">
        <v>29</v>
      </c>
      <c r="AV4" s="267" t="s">
        <v>157</v>
      </c>
      <c r="AW4" s="269" t="s">
        <v>65</v>
      </c>
      <c r="AX4" s="269" t="s">
        <v>290</v>
      </c>
      <c r="AY4" s="251" t="s">
        <v>124</v>
      </c>
      <c r="AZ4" s="252" t="s">
        <v>291</v>
      </c>
      <c r="BA4" s="270" t="s">
        <v>292</v>
      </c>
      <c r="BB4" s="270" t="s">
        <v>293</v>
      </c>
      <c r="BC4" s="253" t="s">
        <v>294</v>
      </c>
      <c r="BD4" s="254">
        <v>12</v>
      </c>
      <c r="BE4" s="255" t="s">
        <v>136</v>
      </c>
      <c r="BF4" s="271" t="s">
        <v>137</v>
      </c>
      <c r="BG4" s="272" t="s">
        <v>138</v>
      </c>
      <c r="BH4" s="273"/>
      <c r="BI4" s="256" t="s">
        <v>0</v>
      </c>
      <c r="BJ4" s="257" t="s">
        <v>74</v>
      </c>
      <c r="BK4" s="258" t="s">
        <v>65</v>
      </c>
      <c r="BL4" s="258" t="s">
        <v>155</v>
      </c>
      <c r="BM4" s="259" t="s">
        <v>141</v>
      </c>
      <c r="BN4" s="257" t="s">
        <v>146</v>
      </c>
      <c r="BO4" s="259" t="s">
        <v>144</v>
      </c>
      <c r="BP4" s="259" t="s">
        <v>148</v>
      </c>
      <c r="BQ4" s="260" t="s">
        <v>150</v>
      </c>
      <c r="BR4" s="259" t="s">
        <v>11</v>
      </c>
      <c r="BS4" s="259" t="s">
        <v>12</v>
      </c>
      <c r="BT4" s="259" t="s">
        <v>13</v>
      </c>
      <c r="BU4" s="259" t="s">
        <v>105</v>
      </c>
      <c r="BV4" s="259" t="s">
        <v>6</v>
      </c>
      <c r="BW4" s="259" t="s">
        <v>7</v>
      </c>
      <c r="BX4" s="259" t="s">
        <v>158</v>
      </c>
      <c r="BY4" s="261" t="s">
        <v>160</v>
      </c>
      <c r="BZ4" s="261" t="s">
        <v>161</v>
      </c>
    </row>
    <row r="5" spans="1:78" ht="16.5">
      <c r="A5" s="120" t="str">
        <f>BI5</f>
        <v>신흥교통</v>
      </c>
      <c r="B5" s="121" t="str">
        <f>IF(BJ5="NULL", E5, BJ5)</f>
        <v>권병헌</v>
      </c>
      <c r="C5" s="122" t="str">
        <f>BK5</f>
        <v>S</v>
      </c>
      <c r="D5" s="123">
        <f>BL5</f>
        <v>1.126096963438614</v>
      </c>
      <c r="E5" s="124">
        <f>U5</f>
        <v>1100</v>
      </c>
      <c r="F5" s="125" t="str">
        <f t="shared" ref="F5:I6" si="0">BN5</f>
        <v>93</v>
      </c>
      <c r="G5" s="126" t="str">
        <f t="shared" si="0"/>
        <v>71바6300</v>
      </c>
      <c r="H5" s="127">
        <f t="shared" si="0"/>
        <v>2</v>
      </c>
      <c r="I5" s="128">
        <f t="shared" si="0"/>
        <v>1263.7650000000001</v>
      </c>
      <c r="J5" s="129">
        <f>AB5/AA5</f>
        <v>0.1085043487235481</v>
      </c>
      <c r="K5" s="129">
        <f>AC5/AA5</f>
        <v>0.33617574038820658</v>
      </c>
      <c r="L5" s="129">
        <f>AD5/I5</f>
        <v>0.2152298884681883</v>
      </c>
      <c r="M5" s="130">
        <f>Z5</f>
        <v>12.493</v>
      </c>
      <c r="N5" s="131">
        <f>BV5</f>
        <v>0</v>
      </c>
      <c r="O5" s="131">
        <f>BW5</f>
        <v>0.94954362559494832</v>
      </c>
      <c r="P5" s="212">
        <f>AK5</f>
        <v>6</v>
      </c>
      <c r="Q5" s="213">
        <f>AE5</f>
        <v>0</v>
      </c>
      <c r="R5" s="213">
        <f>AF5</f>
        <v>12</v>
      </c>
      <c r="T5" s="262">
        <v>525</v>
      </c>
      <c r="U5" s="262">
        <v>1100</v>
      </c>
      <c r="V5" s="262" t="s">
        <v>282</v>
      </c>
      <c r="W5" s="263">
        <v>1263.7650000000001</v>
      </c>
      <c r="X5" s="262">
        <v>555.15700000000004</v>
      </c>
      <c r="Y5" s="262">
        <v>2.2759999999999998</v>
      </c>
      <c r="Z5" s="262">
        <v>12.493</v>
      </c>
      <c r="AA5" s="262">
        <v>86.156086000000002</v>
      </c>
      <c r="AB5" s="262">
        <v>9.3483099999999997</v>
      </c>
      <c r="AC5" s="262">
        <v>28.963585999999999</v>
      </c>
      <c r="AD5" s="262">
        <v>272</v>
      </c>
      <c r="AE5" s="262">
        <v>0</v>
      </c>
      <c r="AF5" s="262">
        <v>12</v>
      </c>
      <c r="AG5" s="262">
        <v>73</v>
      </c>
      <c r="AH5" s="262">
        <v>14.668319</v>
      </c>
      <c r="AI5" s="262">
        <v>1619.4</v>
      </c>
      <c r="AJ5" s="262">
        <v>0</v>
      </c>
      <c r="AK5" s="262">
        <v>6</v>
      </c>
      <c r="AL5" s="262">
        <v>6329</v>
      </c>
      <c r="AM5" s="244">
        <v>1.126096963438614</v>
      </c>
      <c r="AN5" s="243" t="s">
        <v>71</v>
      </c>
      <c r="AO5" s="274">
        <v>1170.931</v>
      </c>
      <c r="AP5" s="273" t="s">
        <v>407</v>
      </c>
      <c r="AQ5" s="273" t="s">
        <v>116</v>
      </c>
      <c r="AR5" s="275" t="s">
        <v>121</v>
      </c>
      <c r="AS5" s="273" t="s">
        <v>116</v>
      </c>
      <c r="AT5" s="275" t="s">
        <v>121</v>
      </c>
      <c r="AU5" s="273" t="s">
        <v>281</v>
      </c>
      <c r="AV5" s="273" t="s">
        <v>282</v>
      </c>
      <c r="AW5" s="273" t="s">
        <v>71</v>
      </c>
      <c r="AX5" s="273">
        <v>1100</v>
      </c>
      <c r="AY5" s="263" t="s">
        <v>310</v>
      </c>
      <c r="AZ5" s="264">
        <v>1</v>
      </c>
      <c r="BA5" s="273" t="s">
        <v>253</v>
      </c>
      <c r="BB5" s="273">
        <v>2</v>
      </c>
      <c r="BC5" s="265">
        <v>1</v>
      </c>
      <c r="BD5" s="273"/>
      <c r="BE5" s="266" t="s">
        <v>71</v>
      </c>
      <c r="BF5" s="275">
        <v>0</v>
      </c>
      <c r="BG5" s="276" t="s">
        <v>236</v>
      </c>
      <c r="BH5" s="273"/>
      <c r="BI5" s="273" t="s">
        <v>116</v>
      </c>
      <c r="BJ5" s="273" t="s">
        <v>282</v>
      </c>
      <c r="BK5" s="273" t="s">
        <v>71</v>
      </c>
      <c r="BL5" s="277">
        <v>1.126096963438614</v>
      </c>
      <c r="BM5" s="273">
        <v>1100</v>
      </c>
      <c r="BN5" s="273" t="s">
        <v>121</v>
      </c>
      <c r="BO5" s="273" t="s">
        <v>281</v>
      </c>
      <c r="BP5" s="273">
        <v>2</v>
      </c>
      <c r="BQ5" s="273">
        <v>1263.7650000000001</v>
      </c>
      <c r="BR5" s="278">
        <v>0.1085043487235481</v>
      </c>
      <c r="BS5" s="278">
        <v>0.33617574038820658</v>
      </c>
      <c r="BT5" s="278">
        <v>0.2152298884681883</v>
      </c>
      <c r="BU5" s="273">
        <v>12.493</v>
      </c>
      <c r="BV5" s="279">
        <v>0</v>
      </c>
      <c r="BW5" s="279">
        <v>0.94954362559494832</v>
      </c>
      <c r="BX5" s="273">
        <v>6</v>
      </c>
      <c r="BY5" s="273">
        <v>0</v>
      </c>
      <c r="BZ5" s="273">
        <v>12</v>
      </c>
    </row>
    <row r="6" spans="1:78" ht="16.5">
      <c r="A6" s="103" t="str">
        <f>BI6</f>
        <v>신흥교통</v>
      </c>
      <c r="B6" s="104" t="str">
        <f>IF(BJ6="NULL", E6, BJ6)</f>
        <v>권영준</v>
      </c>
      <c r="C6" s="105" t="str">
        <f>BK6</f>
        <v>A</v>
      </c>
      <c r="D6" s="106">
        <f>BL6</f>
        <v>0.99032302994592358</v>
      </c>
      <c r="E6" s="107">
        <f>U6</f>
        <v>8368</v>
      </c>
      <c r="F6" s="108" t="str">
        <f t="shared" si="0"/>
        <v>330</v>
      </c>
      <c r="G6" s="109" t="str">
        <f t="shared" si="0"/>
        <v>70바4014</v>
      </c>
      <c r="H6" s="110">
        <f t="shared" si="0"/>
        <v>4</v>
      </c>
      <c r="I6" s="111">
        <f t="shared" si="0"/>
        <v>1354.6309999999999</v>
      </c>
      <c r="J6" s="112">
        <f>AB6/AA6</f>
        <v>9.7556747110201271E-3</v>
      </c>
      <c r="K6" s="112">
        <f>AC6/AA6</f>
        <v>0.25150518886884893</v>
      </c>
      <c r="L6" s="112">
        <f>AD6/I6</f>
        <v>9.8919927271707217E-2</v>
      </c>
      <c r="M6" s="113">
        <f>Z6</f>
        <v>17.462</v>
      </c>
      <c r="N6" s="114">
        <f>BV6</f>
        <v>0</v>
      </c>
      <c r="O6" s="114">
        <f>BW6</f>
        <v>12.180438805844545</v>
      </c>
      <c r="P6" s="214">
        <f>AK6</f>
        <v>1</v>
      </c>
      <c r="Q6" s="215">
        <f>AE6</f>
        <v>0</v>
      </c>
      <c r="R6" s="215">
        <f>AF6</f>
        <v>165</v>
      </c>
      <c r="T6" s="262">
        <v>525</v>
      </c>
      <c r="U6" s="262">
        <v>8368</v>
      </c>
      <c r="V6" s="262" t="s">
        <v>196</v>
      </c>
      <c r="W6" s="263">
        <v>1354.6310000000001</v>
      </c>
      <c r="X6" s="262">
        <v>423.19400000000002</v>
      </c>
      <c r="Y6" s="262">
        <v>3.2010000000000001</v>
      </c>
      <c r="Z6" s="262">
        <v>17.462</v>
      </c>
      <c r="AA6" s="262">
        <v>39.349713000000001</v>
      </c>
      <c r="AB6" s="262">
        <v>0.38388299999999997</v>
      </c>
      <c r="AC6" s="262">
        <v>9.8966569999999994</v>
      </c>
      <c r="AD6" s="262">
        <v>134</v>
      </c>
      <c r="AE6" s="262">
        <v>0</v>
      </c>
      <c r="AF6" s="262">
        <v>165</v>
      </c>
      <c r="AG6" s="262">
        <v>92</v>
      </c>
      <c r="AH6" s="262">
        <v>34.425435</v>
      </c>
      <c r="AI6" s="262">
        <v>16594.7</v>
      </c>
      <c r="AJ6" s="262">
        <v>2710.5</v>
      </c>
      <c r="AK6" s="262">
        <v>1</v>
      </c>
      <c r="AL6" s="262">
        <v>1145</v>
      </c>
      <c r="AM6" s="244">
        <v>0.99032302994592358</v>
      </c>
      <c r="AN6" s="243" t="s">
        <v>66</v>
      </c>
      <c r="AO6" s="274">
        <v>617.22500000000002</v>
      </c>
      <c r="AP6" s="273" t="s">
        <v>408</v>
      </c>
      <c r="AQ6" s="273" t="s">
        <v>116</v>
      </c>
      <c r="AR6" s="275" t="s">
        <v>118</v>
      </c>
      <c r="AS6" s="273" t="s">
        <v>116</v>
      </c>
      <c r="AT6" s="275" t="s">
        <v>118</v>
      </c>
      <c r="AU6" s="273" t="s">
        <v>181</v>
      </c>
      <c r="AV6" s="273" t="s">
        <v>196</v>
      </c>
      <c r="AW6" s="273" t="s">
        <v>66</v>
      </c>
      <c r="AX6" s="273">
        <v>8368</v>
      </c>
      <c r="AY6" s="263" t="s">
        <v>304</v>
      </c>
      <c r="AZ6" s="264">
        <v>1</v>
      </c>
      <c r="BA6" s="273" t="s">
        <v>276</v>
      </c>
      <c r="BB6" s="273">
        <v>4</v>
      </c>
      <c r="BC6" s="265">
        <v>1</v>
      </c>
      <c r="BD6" s="273"/>
      <c r="BE6" s="266" t="s">
        <v>71</v>
      </c>
      <c r="BF6" s="275">
        <v>-1</v>
      </c>
      <c r="BG6" s="276" t="s">
        <v>233</v>
      </c>
      <c r="BH6" s="273"/>
      <c r="BI6" s="273" t="s">
        <v>116</v>
      </c>
      <c r="BJ6" s="273" t="s">
        <v>196</v>
      </c>
      <c r="BK6" s="273" t="s">
        <v>66</v>
      </c>
      <c r="BL6" s="277">
        <v>0.99032302994592358</v>
      </c>
      <c r="BM6" s="273">
        <v>8368</v>
      </c>
      <c r="BN6" s="273" t="s">
        <v>118</v>
      </c>
      <c r="BO6" s="273" t="s">
        <v>181</v>
      </c>
      <c r="BP6" s="273">
        <v>4</v>
      </c>
      <c r="BQ6" s="273">
        <v>1354.6309999999999</v>
      </c>
      <c r="BR6" s="278">
        <v>9.7556747110201271E-3</v>
      </c>
      <c r="BS6" s="278">
        <v>0.25150518886884893</v>
      </c>
      <c r="BT6" s="278">
        <v>9.8919927271707203E-2</v>
      </c>
      <c r="BU6" s="273">
        <v>17.462</v>
      </c>
      <c r="BV6" s="279">
        <v>0</v>
      </c>
      <c r="BW6" s="279">
        <v>12.180438805844545</v>
      </c>
      <c r="BX6" s="273">
        <v>1</v>
      </c>
      <c r="BY6" s="273">
        <v>0</v>
      </c>
      <c r="BZ6" s="273">
        <v>165</v>
      </c>
    </row>
    <row r="7" spans="1:78" ht="16.5">
      <c r="A7" s="120" t="str">
        <f t="shared" ref="A7:A59" si="1">BI7</f>
        <v>신흥교통</v>
      </c>
      <c r="B7" s="121" t="str">
        <f t="shared" ref="B7:B59" si="2">IF(BJ7="NULL", E7, BJ7)</f>
        <v>김대선</v>
      </c>
      <c r="C7" s="122" t="str">
        <f t="shared" ref="C7:C59" si="3">BK7</f>
        <v>F</v>
      </c>
      <c r="D7" s="123">
        <f t="shared" ref="D7:D59" si="4">BL7</f>
        <v>0.79069014663271608</v>
      </c>
      <c r="E7" s="124">
        <f t="shared" ref="E7:E59" si="5">U7</f>
        <v>1028</v>
      </c>
      <c r="F7" s="125" t="str">
        <f t="shared" ref="F7:F59" si="6">BN7</f>
        <v>46</v>
      </c>
      <c r="G7" s="126" t="str">
        <f t="shared" ref="G7:G59" si="7">BO7</f>
        <v>71바6276</v>
      </c>
      <c r="H7" s="127">
        <f t="shared" ref="H7:H59" si="8">BP7</f>
        <v>3</v>
      </c>
      <c r="I7" s="128">
        <f t="shared" ref="I7:I59" si="9">BQ7</f>
        <v>3708.8729999999996</v>
      </c>
      <c r="J7" s="129">
        <f t="shared" ref="J7:J59" si="10">AB7/AA7</f>
        <v>1.3873058775489571E-2</v>
      </c>
      <c r="K7" s="129">
        <f t="shared" ref="K7:K59" si="11">AC7/AA7</f>
        <v>0.52064034277007643</v>
      </c>
      <c r="L7" s="129">
        <f t="shared" ref="L7:L59" si="12">AD7/I7</f>
        <v>0.18469222321713363</v>
      </c>
      <c r="M7" s="130">
        <f t="shared" ref="M7:M59" si="13">Z7</f>
        <v>20.853999999999999</v>
      </c>
      <c r="N7" s="131">
        <f t="shared" ref="N7:N59" si="14">BV7</f>
        <v>4.0443552529299334</v>
      </c>
      <c r="O7" s="131">
        <f t="shared" ref="O7:O59" si="15">BW7</f>
        <v>56.944521961253464</v>
      </c>
      <c r="P7" s="212">
        <f t="shared" ref="P7:P59" si="16">AK7</f>
        <v>197</v>
      </c>
      <c r="Q7" s="213">
        <f t="shared" ref="Q7:Q59" si="17">AE7</f>
        <v>150</v>
      </c>
      <c r="R7" s="213">
        <f t="shared" ref="R7:R59" si="18">AF7</f>
        <v>2112</v>
      </c>
      <c r="T7" s="262">
        <v>525</v>
      </c>
      <c r="U7" s="262">
        <v>1028</v>
      </c>
      <c r="V7" s="262" t="s">
        <v>361</v>
      </c>
      <c r="W7" s="263">
        <v>3708.873</v>
      </c>
      <c r="X7" s="262">
        <v>2210.2240000000002</v>
      </c>
      <c r="Y7" s="262">
        <v>1.6779999999999999</v>
      </c>
      <c r="Z7" s="262">
        <v>20.853999999999999</v>
      </c>
      <c r="AA7" s="262">
        <v>286.36525399999999</v>
      </c>
      <c r="AB7" s="262">
        <v>3.9727619999999999</v>
      </c>
      <c r="AC7" s="262">
        <v>149.09330399999999</v>
      </c>
      <c r="AD7" s="262">
        <v>685</v>
      </c>
      <c r="AE7" s="262">
        <v>150</v>
      </c>
      <c r="AF7" s="262">
        <v>2112</v>
      </c>
      <c r="AG7" s="262">
        <v>90</v>
      </c>
      <c r="AH7" s="262">
        <v>12.951546</v>
      </c>
      <c r="AI7" s="262">
        <v>5715.5</v>
      </c>
      <c r="AJ7" s="262">
        <v>124.7</v>
      </c>
      <c r="AK7" s="262">
        <v>197</v>
      </c>
      <c r="AL7" s="262">
        <v>151594</v>
      </c>
      <c r="AM7" s="244">
        <v>0.79069014663271608</v>
      </c>
      <c r="AN7" s="243" t="s">
        <v>70</v>
      </c>
      <c r="AO7" s="274">
        <v>2846.3119999999999</v>
      </c>
      <c r="AP7" s="273" t="s">
        <v>409</v>
      </c>
      <c r="AQ7" s="273" t="s">
        <v>116</v>
      </c>
      <c r="AR7" s="275" t="s">
        <v>119</v>
      </c>
      <c r="AS7" s="273" t="s">
        <v>116</v>
      </c>
      <c r="AT7" s="275" t="s">
        <v>119</v>
      </c>
      <c r="AU7" s="273" t="s">
        <v>332</v>
      </c>
      <c r="AV7" s="273" t="s">
        <v>361</v>
      </c>
      <c r="AW7" s="273" t="s">
        <v>70</v>
      </c>
      <c r="AX7" s="273">
        <v>1028</v>
      </c>
      <c r="AY7" s="263" t="s">
        <v>327</v>
      </c>
      <c r="AZ7" s="264">
        <v>1</v>
      </c>
      <c r="BA7" s="273" t="s">
        <v>266</v>
      </c>
      <c r="BB7" s="273">
        <v>3</v>
      </c>
      <c r="BC7" s="265">
        <v>1</v>
      </c>
      <c r="BD7" s="273"/>
      <c r="BE7" s="266" t="s">
        <v>67</v>
      </c>
      <c r="BF7" s="275">
        <v>-1</v>
      </c>
      <c r="BG7" s="276" t="s">
        <v>233</v>
      </c>
      <c r="BH7" s="273"/>
      <c r="BI7" s="273" t="s">
        <v>116</v>
      </c>
      <c r="BJ7" s="273" t="s">
        <v>361</v>
      </c>
      <c r="BK7" s="273" t="s">
        <v>70</v>
      </c>
      <c r="BL7" s="277">
        <v>0.79069014663271608</v>
      </c>
      <c r="BM7" s="273">
        <v>1028</v>
      </c>
      <c r="BN7" s="273" t="s">
        <v>119</v>
      </c>
      <c r="BO7" s="273" t="s">
        <v>332</v>
      </c>
      <c r="BP7" s="273">
        <v>3</v>
      </c>
      <c r="BQ7" s="273">
        <v>3708.8729999999996</v>
      </c>
      <c r="BR7" s="278">
        <v>1.3873058775489571E-2</v>
      </c>
      <c r="BS7" s="278">
        <v>0.52064034277007643</v>
      </c>
      <c r="BT7" s="278">
        <v>0.18469222321713361</v>
      </c>
      <c r="BU7" s="273">
        <v>20.853999999999999</v>
      </c>
      <c r="BV7" s="279">
        <v>4.0443552529299334</v>
      </c>
      <c r="BW7" s="279">
        <v>56.944521961253464</v>
      </c>
      <c r="BX7" s="273">
        <v>197</v>
      </c>
      <c r="BY7" s="273">
        <v>150</v>
      </c>
      <c r="BZ7" s="273">
        <v>2112</v>
      </c>
    </row>
    <row r="8" spans="1:78" ht="16.5">
      <c r="A8" s="103" t="str">
        <f t="shared" si="1"/>
        <v>신흥교통</v>
      </c>
      <c r="B8" s="104" t="str">
        <f t="shared" si="2"/>
        <v>김락규</v>
      </c>
      <c r="C8" s="105" t="str">
        <f t="shared" si="3"/>
        <v>F</v>
      </c>
      <c r="D8" s="106">
        <f t="shared" si="4"/>
        <v>0.78915682346741689</v>
      </c>
      <c r="E8" s="107">
        <f t="shared" si="5"/>
        <v>5085</v>
      </c>
      <c r="F8" s="108" t="str">
        <f t="shared" si="6"/>
        <v>330</v>
      </c>
      <c r="G8" s="109" t="str">
        <f t="shared" si="7"/>
        <v>71바6298</v>
      </c>
      <c r="H8" s="110">
        <f t="shared" si="8"/>
        <v>2</v>
      </c>
      <c r="I8" s="111">
        <f t="shared" si="9"/>
        <v>11921.697999999999</v>
      </c>
      <c r="J8" s="112">
        <f t="shared" si="10"/>
        <v>1.3918248977100934E-2</v>
      </c>
      <c r="K8" s="112">
        <f t="shared" si="11"/>
        <v>0.40466919903285897</v>
      </c>
      <c r="L8" s="112">
        <f t="shared" si="12"/>
        <v>0.1163424874543878</v>
      </c>
      <c r="M8" s="113">
        <f t="shared" si="13"/>
        <v>22.597000000000001</v>
      </c>
      <c r="N8" s="114">
        <f t="shared" si="14"/>
        <v>0.60394081447122727</v>
      </c>
      <c r="O8" s="114">
        <f t="shared" si="15"/>
        <v>11.206457335188327</v>
      </c>
      <c r="P8" s="214">
        <f t="shared" si="16"/>
        <v>234</v>
      </c>
      <c r="Q8" s="215">
        <f t="shared" si="17"/>
        <v>72</v>
      </c>
      <c r="R8" s="215">
        <f t="shared" si="18"/>
        <v>1336</v>
      </c>
      <c r="T8" s="262">
        <v>525</v>
      </c>
      <c r="U8" s="262">
        <v>5085</v>
      </c>
      <c r="V8" s="262" t="s">
        <v>197</v>
      </c>
      <c r="W8" s="263">
        <v>11921.698</v>
      </c>
      <c r="X8" s="262">
        <v>4332.4709999999995</v>
      </c>
      <c r="Y8" s="262">
        <v>2.7519999999999998</v>
      </c>
      <c r="Z8" s="262">
        <v>22.597000000000001</v>
      </c>
      <c r="AA8" s="262">
        <v>423.00385699999998</v>
      </c>
      <c r="AB8" s="262">
        <v>5.887473</v>
      </c>
      <c r="AC8" s="262">
        <v>171.17663200000001</v>
      </c>
      <c r="AD8" s="262">
        <v>1387</v>
      </c>
      <c r="AE8" s="262">
        <v>72</v>
      </c>
      <c r="AF8" s="262">
        <v>1336</v>
      </c>
      <c r="AG8" s="262">
        <v>113</v>
      </c>
      <c r="AH8" s="262">
        <v>28.183426000000001</v>
      </c>
      <c r="AI8" s="262">
        <v>234754</v>
      </c>
      <c r="AJ8" s="262">
        <v>155358.1</v>
      </c>
      <c r="AK8" s="262">
        <v>234</v>
      </c>
      <c r="AL8" s="262">
        <v>205470</v>
      </c>
      <c r="AM8" s="244">
        <v>0.78915682346741689</v>
      </c>
      <c r="AN8" s="243" t="s">
        <v>70</v>
      </c>
      <c r="AO8" s="274">
        <v>11430.924999999999</v>
      </c>
      <c r="AP8" s="273" t="s">
        <v>410</v>
      </c>
      <c r="AQ8" s="273" t="s">
        <v>116</v>
      </c>
      <c r="AR8" s="275" t="s">
        <v>118</v>
      </c>
      <c r="AS8" s="273" t="s">
        <v>116</v>
      </c>
      <c r="AT8" s="275" t="s">
        <v>118</v>
      </c>
      <c r="AU8" s="273" t="s">
        <v>186</v>
      </c>
      <c r="AV8" s="273" t="s">
        <v>197</v>
      </c>
      <c r="AW8" s="273" t="s">
        <v>70</v>
      </c>
      <c r="AX8" s="273">
        <v>5085</v>
      </c>
      <c r="AY8" s="263" t="s">
        <v>299</v>
      </c>
      <c r="AZ8" s="264">
        <v>2</v>
      </c>
      <c r="BA8" s="273" t="s">
        <v>300</v>
      </c>
      <c r="BB8" s="273">
        <v>2</v>
      </c>
      <c r="BC8" s="265">
        <v>1</v>
      </c>
      <c r="BD8" s="273"/>
      <c r="BE8" s="266" t="s">
        <v>67</v>
      </c>
      <c r="BF8" s="275">
        <v>-1</v>
      </c>
      <c r="BG8" s="276" t="s">
        <v>233</v>
      </c>
      <c r="BH8" s="273"/>
      <c r="BI8" s="273" t="s">
        <v>116</v>
      </c>
      <c r="BJ8" s="273" t="s">
        <v>197</v>
      </c>
      <c r="BK8" s="273" t="s">
        <v>70</v>
      </c>
      <c r="BL8" s="277">
        <v>0.78915682346741689</v>
      </c>
      <c r="BM8" s="273">
        <v>5085</v>
      </c>
      <c r="BN8" s="273" t="s">
        <v>118</v>
      </c>
      <c r="BO8" s="273" t="s">
        <v>186</v>
      </c>
      <c r="BP8" s="273">
        <v>2</v>
      </c>
      <c r="BQ8" s="273">
        <v>11921.697999999999</v>
      </c>
      <c r="BR8" s="278">
        <v>1.3918248977100934E-2</v>
      </c>
      <c r="BS8" s="278">
        <v>0.40466919903285897</v>
      </c>
      <c r="BT8" s="278">
        <v>0.11634248745438779</v>
      </c>
      <c r="BU8" s="273">
        <v>22.597000000000001</v>
      </c>
      <c r="BV8" s="279">
        <v>0.60394081447122727</v>
      </c>
      <c r="BW8" s="279">
        <v>11.206457335188327</v>
      </c>
      <c r="BX8" s="273">
        <v>234</v>
      </c>
      <c r="BY8" s="273">
        <v>72</v>
      </c>
      <c r="BZ8" s="273">
        <v>1336</v>
      </c>
    </row>
    <row r="9" spans="1:78" ht="16.5">
      <c r="A9" s="120" t="str">
        <f t="shared" si="1"/>
        <v>신흥교통</v>
      </c>
      <c r="B9" s="121" t="str">
        <f t="shared" si="2"/>
        <v>김범수</v>
      </c>
      <c r="C9" s="122" t="str">
        <f t="shared" si="3"/>
        <v>D</v>
      </c>
      <c r="D9" s="123">
        <f t="shared" si="4"/>
        <v>0.84442180487462615</v>
      </c>
      <c r="E9" s="124">
        <f t="shared" si="5"/>
        <v>6651</v>
      </c>
      <c r="F9" s="125" t="str">
        <f t="shared" si="6"/>
        <v>330</v>
      </c>
      <c r="G9" s="126" t="str">
        <f t="shared" si="7"/>
        <v>71바6255</v>
      </c>
      <c r="H9" s="127">
        <f t="shared" si="8"/>
        <v>2</v>
      </c>
      <c r="I9" s="128">
        <f t="shared" si="9"/>
        <v>1758.7460000000001</v>
      </c>
      <c r="J9" s="129">
        <f t="shared" si="10"/>
        <v>4.8435202781988186E-3</v>
      </c>
      <c r="K9" s="129">
        <f t="shared" si="11"/>
        <v>0.32530273232910339</v>
      </c>
      <c r="L9" s="129">
        <f t="shared" si="12"/>
        <v>8.9836735947089574E-2</v>
      </c>
      <c r="M9" s="130">
        <f t="shared" si="13"/>
        <v>19.408000000000001</v>
      </c>
      <c r="N9" s="131">
        <f t="shared" si="14"/>
        <v>0</v>
      </c>
      <c r="O9" s="131">
        <f t="shared" si="15"/>
        <v>4.7761302655414708</v>
      </c>
      <c r="P9" s="212">
        <f t="shared" si="16"/>
        <v>17</v>
      </c>
      <c r="Q9" s="213">
        <f t="shared" si="17"/>
        <v>0</v>
      </c>
      <c r="R9" s="213">
        <f t="shared" si="18"/>
        <v>84</v>
      </c>
      <c r="T9" s="262">
        <v>525</v>
      </c>
      <c r="U9" s="262">
        <v>6651</v>
      </c>
      <c r="V9" s="262" t="s">
        <v>198</v>
      </c>
      <c r="W9" s="263">
        <v>1758.7460000000001</v>
      </c>
      <c r="X9" s="262">
        <v>616.67600000000004</v>
      </c>
      <c r="Y9" s="262">
        <v>2.8519999999999999</v>
      </c>
      <c r="Z9" s="262">
        <v>19.408000000000001</v>
      </c>
      <c r="AA9" s="262">
        <v>54.825825999999999</v>
      </c>
      <c r="AB9" s="262">
        <v>0.26555000000000001</v>
      </c>
      <c r="AC9" s="262">
        <v>17.834990999999999</v>
      </c>
      <c r="AD9" s="262">
        <v>158</v>
      </c>
      <c r="AE9" s="262">
        <v>0</v>
      </c>
      <c r="AF9" s="262">
        <v>84</v>
      </c>
      <c r="AG9" s="262">
        <v>106</v>
      </c>
      <c r="AH9" s="262">
        <v>32.078786999999998</v>
      </c>
      <c r="AI9" s="262">
        <v>26173.599999999999</v>
      </c>
      <c r="AJ9" s="262">
        <v>12962.4</v>
      </c>
      <c r="AK9" s="262">
        <v>17</v>
      </c>
      <c r="AL9" s="262">
        <v>11208</v>
      </c>
      <c r="AM9" s="244">
        <v>0.84442180487462615</v>
      </c>
      <c r="AN9" s="243" t="s">
        <v>67</v>
      </c>
      <c r="AO9" s="274">
        <v>1570.183</v>
      </c>
      <c r="AP9" s="273" t="s">
        <v>411</v>
      </c>
      <c r="AQ9" s="273" t="s">
        <v>116</v>
      </c>
      <c r="AR9" s="275" t="s">
        <v>118</v>
      </c>
      <c r="AS9" s="273" t="s">
        <v>116</v>
      </c>
      <c r="AT9" s="275" t="s">
        <v>118</v>
      </c>
      <c r="AU9" s="273" t="s">
        <v>182</v>
      </c>
      <c r="AV9" s="273" t="s">
        <v>198</v>
      </c>
      <c r="AW9" s="273" t="s">
        <v>67</v>
      </c>
      <c r="AX9" s="273">
        <v>6651</v>
      </c>
      <c r="AY9" s="263" t="s">
        <v>297</v>
      </c>
      <c r="AZ9" s="264">
        <v>1</v>
      </c>
      <c r="BA9" s="273" t="s">
        <v>247</v>
      </c>
      <c r="BB9" s="273">
        <v>2</v>
      </c>
      <c r="BC9" s="265">
        <v>1</v>
      </c>
      <c r="BD9" s="273"/>
      <c r="BE9" s="266" t="s">
        <v>67</v>
      </c>
      <c r="BF9" s="275">
        <v>0</v>
      </c>
      <c r="BG9" s="276" t="s">
        <v>236</v>
      </c>
      <c r="BH9" s="273"/>
      <c r="BI9" s="273" t="s">
        <v>116</v>
      </c>
      <c r="BJ9" s="273" t="s">
        <v>198</v>
      </c>
      <c r="BK9" s="273" t="s">
        <v>67</v>
      </c>
      <c r="BL9" s="277">
        <v>0.84442180487462615</v>
      </c>
      <c r="BM9" s="273">
        <v>6651</v>
      </c>
      <c r="BN9" s="273" t="s">
        <v>118</v>
      </c>
      <c r="BO9" s="273" t="s">
        <v>182</v>
      </c>
      <c r="BP9" s="273">
        <v>2</v>
      </c>
      <c r="BQ9" s="273">
        <v>1758.7460000000001</v>
      </c>
      <c r="BR9" s="278">
        <v>4.8435202781988186E-3</v>
      </c>
      <c r="BS9" s="278">
        <v>0.32530273232910339</v>
      </c>
      <c r="BT9" s="278">
        <v>8.9836735947089574E-2</v>
      </c>
      <c r="BU9" s="273">
        <v>19.408000000000001</v>
      </c>
      <c r="BV9" s="279">
        <v>0</v>
      </c>
      <c r="BW9" s="279">
        <v>4.7761302655414708</v>
      </c>
      <c r="BX9" s="273">
        <v>17</v>
      </c>
      <c r="BY9" s="273">
        <v>0</v>
      </c>
      <c r="BZ9" s="273">
        <v>84</v>
      </c>
    </row>
    <row r="10" spans="1:78" ht="16.5">
      <c r="A10" s="103" t="str">
        <f t="shared" si="1"/>
        <v>신흥교통</v>
      </c>
      <c r="B10" s="104" t="str">
        <f t="shared" si="2"/>
        <v>김상용</v>
      </c>
      <c r="C10" s="105" t="str">
        <f t="shared" si="3"/>
        <v>C</v>
      </c>
      <c r="D10" s="106">
        <f t="shared" si="4"/>
        <v>0.85463604499870693</v>
      </c>
      <c r="E10" s="107">
        <f t="shared" si="5"/>
        <v>4211</v>
      </c>
      <c r="F10" s="108" t="str">
        <f t="shared" si="6"/>
        <v>13</v>
      </c>
      <c r="G10" s="109" t="str">
        <f t="shared" si="7"/>
        <v>70바4015</v>
      </c>
      <c r="H10" s="110">
        <f t="shared" si="8"/>
        <v>6</v>
      </c>
      <c r="I10" s="111">
        <f t="shared" si="9"/>
        <v>839.678</v>
      </c>
      <c r="J10" s="112">
        <f t="shared" si="10"/>
        <v>3.4795208100293087E-2</v>
      </c>
      <c r="K10" s="112">
        <f t="shared" si="11"/>
        <v>0.45590952978817734</v>
      </c>
      <c r="L10" s="112">
        <f t="shared" si="12"/>
        <v>0.21555882135771093</v>
      </c>
      <c r="M10" s="113">
        <f t="shared" si="13"/>
        <v>17.797000000000001</v>
      </c>
      <c r="N10" s="114">
        <f t="shared" si="14"/>
        <v>0.59546635734174291</v>
      </c>
      <c r="O10" s="114">
        <f t="shared" si="15"/>
        <v>20.841322506961003</v>
      </c>
      <c r="P10" s="214">
        <f t="shared" si="16"/>
        <v>23</v>
      </c>
      <c r="Q10" s="215">
        <f t="shared" si="17"/>
        <v>5</v>
      </c>
      <c r="R10" s="215">
        <f t="shared" si="18"/>
        <v>175</v>
      </c>
      <c r="T10" s="262">
        <v>525</v>
      </c>
      <c r="U10" s="262">
        <v>4211</v>
      </c>
      <c r="V10" s="262" t="s">
        <v>362</v>
      </c>
      <c r="W10" s="263">
        <v>839.678</v>
      </c>
      <c r="X10" s="262">
        <v>437.34199999999998</v>
      </c>
      <c r="Y10" s="262">
        <v>1.92</v>
      </c>
      <c r="Z10" s="262">
        <v>17.797000000000001</v>
      </c>
      <c r="AA10" s="262">
        <v>57.886102999999999</v>
      </c>
      <c r="AB10" s="262">
        <v>2.0141589999999998</v>
      </c>
      <c r="AC10" s="262">
        <v>26.390826000000001</v>
      </c>
      <c r="AD10" s="262">
        <v>181</v>
      </c>
      <c r="AE10" s="262">
        <v>5</v>
      </c>
      <c r="AF10" s="262">
        <v>175</v>
      </c>
      <c r="AG10" s="262">
        <v>75</v>
      </c>
      <c r="AH10" s="262">
        <v>14.505692</v>
      </c>
      <c r="AI10" s="262">
        <v>759.4</v>
      </c>
      <c r="AJ10" s="262">
        <v>0</v>
      </c>
      <c r="AK10" s="262">
        <v>23</v>
      </c>
      <c r="AL10" s="262">
        <v>21637</v>
      </c>
      <c r="AM10" s="244">
        <v>0.85463604499870693</v>
      </c>
      <c r="AN10" s="243" t="s">
        <v>69</v>
      </c>
      <c r="AO10" s="274">
        <v>249.495</v>
      </c>
      <c r="AP10" s="273" t="s">
        <v>412</v>
      </c>
      <c r="AQ10" s="273" t="s">
        <v>116</v>
      </c>
      <c r="AR10" s="275" t="s">
        <v>117</v>
      </c>
      <c r="AS10" s="273" t="s">
        <v>116</v>
      </c>
      <c r="AT10" s="275" t="s">
        <v>117</v>
      </c>
      <c r="AU10" s="273" t="s">
        <v>235</v>
      </c>
      <c r="AV10" s="273" t="s">
        <v>362</v>
      </c>
      <c r="AW10" s="273" t="s">
        <v>69</v>
      </c>
      <c r="AX10" s="273">
        <v>4211</v>
      </c>
      <c r="AY10" s="263" t="s">
        <v>298</v>
      </c>
      <c r="AZ10" s="264">
        <v>4</v>
      </c>
      <c r="BA10" s="273" t="s">
        <v>413</v>
      </c>
      <c r="BB10" s="273">
        <v>6</v>
      </c>
      <c r="BC10" s="265">
        <v>1</v>
      </c>
      <c r="BD10" s="273"/>
      <c r="BE10" s="266" t="s">
        <v>69</v>
      </c>
      <c r="BF10" s="275">
        <v>0</v>
      </c>
      <c r="BG10" s="276" t="s">
        <v>236</v>
      </c>
      <c r="BH10" s="273"/>
      <c r="BI10" s="273" t="s">
        <v>116</v>
      </c>
      <c r="BJ10" s="273" t="s">
        <v>362</v>
      </c>
      <c r="BK10" s="273" t="s">
        <v>69</v>
      </c>
      <c r="BL10" s="277">
        <v>0.85463604499870693</v>
      </c>
      <c r="BM10" s="273">
        <v>4211</v>
      </c>
      <c r="BN10" s="273" t="s">
        <v>117</v>
      </c>
      <c r="BO10" s="273" t="s">
        <v>235</v>
      </c>
      <c r="BP10" s="273">
        <v>6</v>
      </c>
      <c r="BQ10" s="273">
        <v>839.678</v>
      </c>
      <c r="BR10" s="278">
        <v>3.4795208100293087E-2</v>
      </c>
      <c r="BS10" s="278">
        <v>0.45590952978817734</v>
      </c>
      <c r="BT10" s="278">
        <v>0.21555882135771093</v>
      </c>
      <c r="BU10" s="273">
        <v>17.797000000000001</v>
      </c>
      <c r="BV10" s="279">
        <v>0.59546635734174291</v>
      </c>
      <c r="BW10" s="279">
        <v>20.841322506961003</v>
      </c>
      <c r="BX10" s="273">
        <v>23</v>
      </c>
      <c r="BY10" s="273">
        <v>5</v>
      </c>
      <c r="BZ10" s="273">
        <v>175</v>
      </c>
    </row>
    <row r="11" spans="1:78" ht="16.5">
      <c r="A11" s="120" t="str">
        <f t="shared" si="1"/>
        <v>신흥교통</v>
      </c>
      <c r="B11" s="121" t="str">
        <f t="shared" si="2"/>
        <v>김영찬</v>
      </c>
      <c r="C11" s="122" t="str">
        <f t="shared" si="3"/>
        <v>F</v>
      </c>
      <c r="D11" s="123">
        <f t="shared" si="4"/>
        <v>0.73939657243609802</v>
      </c>
      <c r="E11" s="124">
        <f t="shared" si="5"/>
        <v>5885</v>
      </c>
      <c r="F11" s="125" t="str">
        <f t="shared" si="6"/>
        <v>13</v>
      </c>
      <c r="G11" s="126" t="str">
        <f t="shared" si="7"/>
        <v>71바6277</v>
      </c>
      <c r="H11" s="127">
        <f t="shared" si="8"/>
        <v>6</v>
      </c>
      <c r="I11" s="128">
        <f t="shared" si="9"/>
        <v>1291.2750000000001</v>
      </c>
      <c r="J11" s="129">
        <f t="shared" si="10"/>
        <v>4.7740945982546128E-2</v>
      </c>
      <c r="K11" s="129">
        <f t="shared" si="11"/>
        <v>0.46529817477706931</v>
      </c>
      <c r="L11" s="129">
        <f t="shared" si="12"/>
        <v>0.22690751389130895</v>
      </c>
      <c r="M11" s="130">
        <f t="shared" si="13"/>
        <v>21.33</v>
      </c>
      <c r="N11" s="131">
        <f t="shared" si="14"/>
        <v>0</v>
      </c>
      <c r="O11" s="131">
        <f t="shared" si="15"/>
        <v>77.232809191572073</v>
      </c>
      <c r="P11" s="212">
        <f t="shared" si="16"/>
        <v>28</v>
      </c>
      <c r="Q11" s="213">
        <f t="shared" si="17"/>
        <v>10</v>
      </c>
      <c r="R11" s="213">
        <f t="shared" si="18"/>
        <v>1325</v>
      </c>
      <c r="T11" s="262">
        <v>525</v>
      </c>
      <c r="U11" s="262">
        <v>5885</v>
      </c>
      <c r="V11" s="262" t="s">
        <v>334</v>
      </c>
      <c r="W11" s="263">
        <v>1291.2750000000001</v>
      </c>
      <c r="X11" s="262">
        <v>750.93200000000002</v>
      </c>
      <c r="Y11" s="262">
        <v>1.72</v>
      </c>
      <c r="Z11" s="262">
        <v>21.33</v>
      </c>
      <c r="AA11" s="262">
        <v>90.953602000000004</v>
      </c>
      <c r="AB11" s="262">
        <v>4.3422109999999998</v>
      </c>
      <c r="AC11" s="262">
        <v>42.320545000000003</v>
      </c>
      <c r="AD11" s="262">
        <v>293</v>
      </c>
      <c r="AE11" s="262">
        <v>10</v>
      </c>
      <c r="AF11" s="262">
        <v>1325</v>
      </c>
      <c r="AG11" s="262">
        <v>86</v>
      </c>
      <c r="AH11" s="262">
        <v>14.197073</v>
      </c>
      <c r="AI11" s="262">
        <v>624.4</v>
      </c>
      <c r="AJ11" s="262">
        <v>20.9</v>
      </c>
      <c r="AK11" s="262">
        <v>28</v>
      </c>
      <c r="AL11" s="262">
        <v>35588</v>
      </c>
      <c r="AM11" s="244">
        <v>0.73939657243609802</v>
      </c>
      <c r="AN11" s="243" t="s">
        <v>70</v>
      </c>
      <c r="AO11" s="274">
        <v>376.28699999999998</v>
      </c>
      <c r="AP11" s="273" t="s">
        <v>414</v>
      </c>
      <c r="AQ11" s="273" t="s">
        <v>116</v>
      </c>
      <c r="AR11" s="275" t="s">
        <v>117</v>
      </c>
      <c r="AS11" s="273" t="s">
        <v>116</v>
      </c>
      <c r="AT11" s="275" t="s">
        <v>117</v>
      </c>
      <c r="AU11" s="273" t="s">
        <v>177</v>
      </c>
      <c r="AV11" s="273" t="s">
        <v>334</v>
      </c>
      <c r="AW11" s="273" t="s">
        <v>70</v>
      </c>
      <c r="AX11" s="273">
        <v>5885</v>
      </c>
      <c r="AY11" s="263" t="s">
        <v>305</v>
      </c>
      <c r="AZ11" s="264">
        <v>13</v>
      </c>
      <c r="BA11" s="273" t="s">
        <v>415</v>
      </c>
      <c r="BB11" s="273">
        <v>6</v>
      </c>
      <c r="BC11" s="265">
        <v>1</v>
      </c>
      <c r="BD11" s="273"/>
      <c r="BE11" s="266" t="s">
        <v>70</v>
      </c>
      <c r="BF11" s="275">
        <v>0</v>
      </c>
      <c r="BG11" s="276" t="s">
        <v>236</v>
      </c>
      <c r="BH11" s="273"/>
      <c r="BI11" s="273" t="s">
        <v>116</v>
      </c>
      <c r="BJ11" s="273" t="s">
        <v>334</v>
      </c>
      <c r="BK11" s="273" t="s">
        <v>70</v>
      </c>
      <c r="BL11" s="277">
        <v>0.73939657243609802</v>
      </c>
      <c r="BM11" s="273">
        <v>5885</v>
      </c>
      <c r="BN11" s="273" t="s">
        <v>117</v>
      </c>
      <c r="BO11" s="273" t="s">
        <v>177</v>
      </c>
      <c r="BP11" s="273">
        <v>6</v>
      </c>
      <c r="BQ11" s="273">
        <v>1291.2750000000001</v>
      </c>
      <c r="BR11" s="278">
        <v>4.7740945982546128E-2</v>
      </c>
      <c r="BS11" s="278">
        <v>0.46529817477706931</v>
      </c>
      <c r="BT11" s="278">
        <v>0.22690751389130895</v>
      </c>
      <c r="BU11" s="273">
        <v>21.33</v>
      </c>
      <c r="BV11" s="279">
        <v>0</v>
      </c>
      <c r="BW11" s="279">
        <v>77.232809191572073</v>
      </c>
      <c r="BX11" s="273">
        <v>28</v>
      </c>
      <c r="BY11" s="273">
        <v>10</v>
      </c>
      <c r="BZ11" s="273">
        <v>1325</v>
      </c>
    </row>
    <row r="12" spans="1:78" ht="16.5">
      <c r="A12" s="103" t="str">
        <f t="shared" si="1"/>
        <v>신흥교통</v>
      </c>
      <c r="B12" s="104" t="str">
        <f t="shared" si="2"/>
        <v>김용만</v>
      </c>
      <c r="C12" s="105" t="str">
        <f t="shared" si="3"/>
        <v>F</v>
      </c>
      <c r="D12" s="106">
        <f t="shared" si="4"/>
        <v>0.77399149883378149</v>
      </c>
      <c r="E12" s="107">
        <f t="shared" si="5"/>
        <v>865</v>
      </c>
      <c r="F12" s="108" t="str">
        <f t="shared" si="6"/>
        <v>13</v>
      </c>
      <c r="G12" s="109" t="str">
        <f t="shared" si="7"/>
        <v>71바6286</v>
      </c>
      <c r="H12" s="110">
        <f t="shared" si="8"/>
        <v>6</v>
      </c>
      <c r="I12" s="111">
        <f t="shared" si="9"/>
        <v>1058.855</v>
      </c>
      <c r="J12" s="112">
        <f t="shared" si="10"/>
        <v>2.2053844202425864E-2</v>
      </c>
      <c r="K12" s="112">
        <f t="shared" si="11"/>
        <v>0.50035407077876981</v>
      </c>
      <c r="L12" s="112">
        <f t="shared" si="12"/>
        <v>0.222882264332699</v>
      </c>
      <c r="M12" s="113">
        <f t="shared" si="13"/>
        <v>18.718</v>
      </c>
      <c r="N12" s="114">
        <f t="shared" si="14"/>
        <v>0.9657520190253146</v>
      </c>
      <c r="O12" s="114">
        <f t="shared" si="15"/>
        <v>47.684005939374913</v>
      </c>
      <c r="P12" s="214">
        <f t="shared" si="16"/>
        <v>29</v>
      </c>
      <c r="Q12" s="215">
        <f t="shared" si="17"/>
        <v>10</v>
      </c>
      <c r="R12" s="215">
        <f t="shared" si="18"/>
        <v>672</v>
      </c>
      <c r="T12" s="262">
        <v>525</v>
      </c>
      <c r="U12" s="262">
        <v>865</v>
      </c>
      <c r="V12" s="262" t="s">
        <v>364</v>
      </c>
      <c r="W12" s="263">
        <v>1058.855</v>
      </c>
      <c r="X12" s="262">
        <v>572.26099999999997</v>
      </c>
      <c r="Y12" s="262">
        <v>1.85</v>
      </c>
      <c r="Z12" s="262">
        <v>18.718</v>
      </c>
      <c r="AA12" s="262">
        <v>78.053602999999995</v>
      </c>
      <c r="AB12" s="262">
        <v>1.721382</v>
      </c>
      <c r="AC12" s="262">
        <v>39.054437999999998</v>
      </c>
      <c r="AD12" s="262">
        <v>236</v>
      </c>
      <c r="AE12" s="262">
        <v>10</v>
      </c>
      <c r="AF12" s="262">
        <v>672</v>
      </c>
      <c r="AG12" s="262">
        <v>79</v>
      </c>
      <c r="AH12" s="262">
        <v>13.565740999999999</v>
      </c>
      <c r="AI12" s="262">
        <v>636.70000000000005</v>
      </c>
      <c r="AJ12" s="262">
        <v>0</v>
      </c>
      <c r="AK12" s="262">
        <v>29</v>
      </c>
      <c r="AL12" s="262">
        <v>47077</v>
      </c>
      <c r="AM12" s="244">
        <v>0.77399149883378149</v>
      </c>
      <c r="AN12" s="243" t="s">
        <v>70</v>
      </c>
      <c r="AO12" s="274">
        <v>361.99700000000001</v>
      </c>
      <c r="AP12" s="273" t="s">
        <v>416</v>
      </c>
      <c r="AQ12" s="273" t="s">
        <v>116</v>
      </c>
      <c r="AR12" s="275" t="s">
        <v>117</v>
      </c>
      <c r="AS12" s="273" t="s">
        <v>116</v>
      </c>
      <c r="AT12" s="275" t="s">
        <v>117</v>
      </c>
      <c r="AU12" s="273" t="s">
        <v>353</v>
      </c>
      <c r="AV12" s="273" t="s">
        <v>364</v>
      </c>
      <c r="AW12" s="273" t="s">
        <v>70</v>
      </c>
      <c r="AX12" s="273">
        <v>865</v>
      </c>
      <c r="AY12" s="263" t="s">
        <v>305</v>
      </c>
      <c r="AZ12" s="264">
        <v>4</v>
      </c>
      <c r="BA12" s="273" t="s">
        <v>367</v>
      </c>
      <c r="BB12" s="273">
        <v>6</v>
      </c>
      <c r="BC12" s="265">
        <v>1</v>
      </c>
      <c r="BD12" s="273"/>
      <c r="BE12" s="266" t="s">
        <v>69</v>
      </c>
      <c r="BF12" s="275">
        <v>-2</v>
      </c>
      <c r="BG12" s="276" t="s">
        <v>233</v>
      </c>
      <c r="BH12" s="273"/>
      <c r="BI12" s="273" t="s">
        <v>116</v>
      </c>
      <c r="BJ12" s="273" t="s">
        <v>364</v>
      </c>
      <c r="BK12" s="273" t="s">
        <v>70</v>
      </c>
      <c r="BL12" s="277">
        <v>0.77399149883378149</v>
      </c>
      <c r="BM12" s="273">
        <v>865</v>
      </c>
      <c r="BN12" s="273" t="s">
        <v>117</v>
      </c>
      <c r="BO12" s="273" t="s">
        <v>353</v>
      </c>
      <c r="BP12" s="273">
        <v>6</v>
      </c>
      <c r="BQ12" s="273">
        <v>1058.855</v>
      </c>
      <c r="BR12" s="278">
        <v>2.2053844202425864E-2</v>
      </c>
      <c r="BS12" s="278">
        <v>0.50035407077876981</v>
      </c>
      <c r="BT12" s="278">
        <v>0.222882264332699</v>
      </c>
      <c r="BU12" s="273">
        <v>18.718</v>
      </c>
      <c r="BV12" s="279">
        <v>0.9657520190253146</v>
      </c>
      <c r="BW12" s="279">
        <v>47.684005939374913</v>
      </c>
      <c r="BX12" s="273">
        <v>29</v>
      </c>
      <c r="BY12" s="273">
        <v>10</v>
      </c>
      <c r="BZ12" s="273">
        <v>672</v>
      </c>
    </row>
    <row r="13" spans="1:78" ht="16.5">
      <c r="A13" s="120" t="str">
        <f t="shared" si="1"/>
        <v>신흥교통</v>
      </c>
      <c r="B13" s="121" t="str">
        <f t="shared" si="2"/>
        <v>김용진</v>
      </c>
      <c r="C13" s="122" t="str">
        <f t="shared" si="3"/>
        <v>F</v>
      </c>
      <c r="D13" s="123">
        <f t="shared" si="4"/>
        <v>0.79931890394562832</v>
      </c>
      <c r="E13" s="124">
        <f t="shared" si="5"/>
        <v>4554</v>
      </c>
      <c r="F13" s="125" t="str">
        <f t="shared" si="6"/>
        <v>330</v>
      </c>
      <c r="G13" s="126" t="str">
        <f t="shared" si="7"/>
        <v>70바4014</v>
      </c>
      <c r="H13" s="127">
        <f t="shared" si="8"/>
        <v>3</v>
      </c>
      <c r="I13" s="128">
        <f t="shared" si="9"/>
        <v>740.23699999999985</v>
      </c>
      <c r="J13" s="129">
        <f t="shared" si="10"/>
        <v>2.9730495484002416E-3</v>
      </c>
      <c r="K13" s="129">
        <f t="shared" si="11"/>
        <v>0.43484765200120074</v>
      </c>
      <c r="L13" s="129">
        <f t="shared" si="12"/>
        <v>0.12968819445664026</v>
      </c>
      <c r="M13" s="130">
        <f t="shared" si="13"/>
        <v>25.318999999999999</v>
      </c>
      <c r="N13" s="131">
        <f t="shared" si="14"/>
        <v>0</v>
      </c>
      <c r="O13" s="131">
        <f t="shared" si="15"/>
        <v>24.586720199071383</v>
      </c>
      <c r="P13" s="212">
        <f t="shared" si="16"/>
        <v>18</v>
      </c>
      <c r="Q13" s="213">
        <f t="shared" si="17"/>
        <v>0</v>
      </c>
      <c r="R13" s="213">
        <f t="shared" si="18"/>
        <v>182</v>
      </c>
      <c r="T13" s="262">
        <v>525</v>
      </c>
      <c r="U13" s="262">
        <v>4554</v>
      </c>
      <c r="V13" s="262" t="s">
        <v>199</v>
      </c>
      <c r="W13" s="263">
        <v>740.23699999999997</v>
      </c>
      <c r="X13" s="262">
        <v>281.01499999999999</v>
      </c>
      <c r="Y13" s="262">
        <v>2.6339999999999999</v>
      </c>
      <c r="Z13" s="262">
        <v>25.318999999999999</v>
      </c>
      <c r="AA13" s="262">
        <v>25.973331000000002</v>
      </c>
      <c r="AB13" s="262">
        <v>7.7219999999999997E-2</v>
      </c>
      <c r="AC13" s="262">
        <v>11.294442</v>
      </c>
      <c r="AD13" s="262">
        <v>96</v>
      </c>
      <c r="AE13" s="262">
        <v>0</v>
      </c>
      <c r="AF13" s="262">
        <v>182</v>
      </c>
      <c r="AG13" s="262">
        <v>102</v>
      </c>
      <c r="AH13" s="262">
        <v>28.499887000000001</v>
      </c>
      <c r="AI13" s="262">
        <v>7235.3</v>
      </c>
      <c r="AJ13" s="262">
        <v>4229.1000000000004</v>
      </c>
      <c r="AK13" s="262">
        <v>18</v>
      </c>
      <c r="AL13" s="262">
        <v>14606</v>
      </c>
      <c r="AM13" s="244">
        <v>0.79931890394562832</v>
      </c>
      <c r="AN13" s="243" t="s">
        <v>70</v>
      </c>
      <c r="AO13" s="274">
        <v>354.21499999999997</v>
      </c>
      <c r="AP13" s="273" t="s">
        <v>417</v>
      </c>
      <c r="AQ13" s="273" t="s">
        <v>116</v>
      </c>
      <c r="AR13" s="275" t="s">
        <v>118</v>
      </c>
      <c r="AS13" s="273" t="s">
        <v>116</v>
      </c>
      <c r="AT13" s="275" t="s">
        <v>118</v>
      </c>
      <c r="AU13" s="273" t="s">
        <v>181</v>
      </c>
      <c r="AV13" s="273" t="s">
        <v>199</v>
      </c>
      <c r="AW13" s="273" t="s">
        <v>70</v>
      </c>
      <c r="AX13" s="273">
        <v>4554</v>
      </c>
      <c r="AY13" s="263" t="s">
        <v>299</v>
      </c>
      <c r="AZ13" s="264">
        <v>1</v>
      </c>
      <c r="BA13" s="273" t="s">
        <v>319</v>
      </c>
      <c r="BB13" s="273">
        <v>3</v>
      </c>
      <c r="BC13" s="265">
        <v>1</v>
      </c>
      <c r="BD13" s="273"/>
      <c r="BE13" s="266" t="s">
        <v>70</v>
      </c>
      <c r="BF13" s="275">
        <v>0</v>
      </c>
      <c r="BG13" s="276" t="s">
        <v>236</v>
      </c>
      <c r="BH13" s="273"/>
      <c r="BI13" s="273" t="s">
        <v>116</v>
      </c>
      <c r="BJ13" s="273" t="s">
        <v>199</v>
      </c>
      <c r="BK13" s="273" t="s">
        <v>70</v>
      </c>
      <c r="BL13" s="277">
        <v>0.79931890394562832</v>
      </c>
      <c r="BM13" s="273">
        <v>4554</v>
      </c>
      <c r="BN13" s="273" t="s">
        <v>118</v>
      </c>
      <c r="BO13" s="273" t="s">
        <v>181</v>
      </c>
      <c r="BP13" s="273">
        <v>3</v>
      </c>
      <c r="BQ13" s="273">
        <v>740.23699999999985</v>
      </c>
      <c r="BR13" s="278">
        <v>2.9730495484002416E-3</v>
      </c>
      <c r="BS13" s="278">
        <v>0.43484765200120074</v>
      </c>
      <c r="BT13" s="278">
        <v>0.12968819445664023</v>
      </c>
      <c r="BU13" s="273">
        <v>25.318999999999999</v>
      </c>
      <c r="BV13" s="279">
        <v>0</v>
      </c>
      <c r="BW13" s="279">
        <v>24.586720199071383</v>
      </c>
      <c r="BX13" s="273">
        <v>18</v>
      </c>
      <c r="BY13" s="273">
        <v>0</v>
      </c>
      <c r="BZ13" s="273">
        <v>182</v>
      </c>
    </row>
    <row r="14" spans="1:78" ht="16.5">
      <c r="A14" s="103" t="str">
        <f t="shared" si="1"/>
        <v>신흥교통</v>
      </c>
      <c r="B14" s="104" t="str">
        <f t="shared" si="2"/>
        <v>김정근</v>
      </c>
      <c r="C14" s="105" t="str">
        <f t="shared" si="3"/>
        <v>A</v>
      </c>
      <c r="D14" s="106">
        <f t="shared" si="4"/>
        <v>0.96370643064957762</v>
      </c>
      <c r="E14" s="107">
        <f t="shared" si="5"/>
        <v>85</v>
      </c>
      <c r="F14" s="108" t="str">
        <f t="shared" si="6"/>
        <v>330</v>
      </c>
      <c r="G14" s="109" t="str">
        <f t="shared" si="7"/>
        <v>70바4013</v>
      </c>
      <c r="H14" s="110">
        <f t="shared" si="8"/>
        <v>3</v>
      </c>
      <c r="I14" s="111">
        <f t="shared" si="9"/>
        <v>763.77199999999993</v>
      </c>
      <c r="J14" s="112">
        <f t="shared" si="10"/>
        <v>1.1642000420486664E-2</v>
      </c>
      <c r="K14" s="112">
        <f t="shared" si="11"/>
        <v>0.24531679350835514</v>
      </c>
      <c r="L14" s="112">
        <f t="shared" si="12"/>
        <v>0.1636614068072671</v>
      </c>
      <c r="M14" s="113">
        <f t="shared" si="13"/>
        <v>16.138999999999999</v>
      </c>
      <c r="N14" s="114">
        <f t="shared" si="14"/>
        <v>0</v>
      </c>
      <c r="O14" s="114">
        <f t="shared" si="15"/>
        <v>1.3092912544581368</v>
      </c>
      <c r="P14" s="214">
        <f t="shared" si="16"/>
        <v>1</v>
      </c>
      <c r="Q14" s="215">
        <f t="shared" si="17"/>
        <v>0</v>
      </c>
      <c r="R14" s="215">
        <f t="shared" si="18"/>
        <v>10</v>
      </c>
      <c r="T14" s="262">
        <v>525</v>
      </c>
      <c r="U14" s="262">
        <v>85</v>
      </c>
      <c r="V14" s="262" t="s">
        <v>270</v>
      </c>
      <c r="W14" s="263">
        <v>763.77200000000005</v>
      </c>
      <c r="X14" s="262">
        <v>239.83199999999999</v>
      </c>
      <c r="Y14" s="262">
        <v>3.1850000000000001</v>
      </c>
      <c r="Z14" s="262">
        <v>16.138999999999999</v>
      </c>
      <c r="AA14" s="262">
        <v>23.429994000000001</v>
      </c>
      <c r="AB14" s="262">
        <v>0.27277200000000001</v>
      </c>
      <c r="AC14" s="262">
        <v>5.7477710000000002</v>
      </c>
      <c r="AD14" s="262">
        <v>125</v>
      </c>
      <c r="AE14" s="262">
        <v>0</v>
      </c>
      <c r="AF14" s="262">
        <v>10</v>
      </c>
      <c r="AG14" s="262">
        <v>89</v>
      </c>
      <c r="AH14" s="262">
        <v>32.598044999999999</v>
      </c>
      <c r="AI14" s="262">
        <v>6293.5</v>
      </c>
      <c r="AJ14" s="262">
        <v>1354.3</v>
      </c>
      <c r="AK14" s="262">
        <v>1</v>
      </c>
      <c r="AL14" s="262">
        <v>1</v>
      </c>
      <c r="AM14" s="244">
        <v>0.96370643064957762</v>
      </c>
      <c r="AN14" s="243" t="s">
        <v>66</v>
      </c>
      <c r="AO14" s="274">
        <v>368.28699999999998</v>
      </c>
      <c r="AP14" s="273" t="s">
        <v>418</v>
      </c>
      <c r="AQ14" s="273" t="s">
        <v>116</v>
      </c>
      <c r="AR14" s="275" t="s">
        <v>118</v>
      </c>
      <c r="AS14" s="273" t="s">
        <v>116</v>
      </c>
      <c r="AT14" s="275" t="s">
        <v>118</v>
      </c>
      <c r="AU14" s="273" t="s">
        <v>180</v>
      </c>
      <c r="AV14" s="273" t="s">
        <v>270</v>
      </c>
      <c r="AW14" s="273" t="s">
        <v>66</v>
      </c>
      <c r="AX14" s="273">
        <v>85</v>
      </c>
      <c r="AY14" s="263" t="s">
        <v>304</v>
      </c>
      <c r="AZ14" s="264">
        <v>4</v>
      </c>
      <c r="BA14" s="273" t="s">
        <v>419</v>
      </c>
      <c r="BB14" s="273">
        <v>3</v>
      </c>
      <c r="BC14" s="265">
        <v>1</v>
      </c>
      <c r="BD14" s="273"/>
      <c r="BE14" s="266" t="s">
        <v>70</v>
      </c>
      <c r="BF14" s="275">
        <v>4</v>
      </c>
      <c r="BG14" s="276" t="s">
        <v>238</v>
      </c>
      <c r="BH14" s="273"/>
      <c r="BI14" s="273" t="s">
        <v>116</v>
      </c>
      <c r="BJ14" s="273" t="s">
        <v>270</v>
      </c>
      <c r="BK14" s="273" t="s">
        <v>66</v>
      </c>
      <c r="BL14" s="277">
        <v>0.96370643064957762</v>
      </c>
      <c r="BM14" s="273">
        <v>85</v>
      </c>
      <c r="BN14" s="273" t="s">
        <v>118</v>
      </c>
      <c r="BO14" s="273" t="s">
        <v>180</v>
      </c>
      <c r="BP14" s="273">
        <v>3</v>
      </c>
      <c r="BQ14" s="273">
        <v>763.77199999999993</v>
      </c>
      <c r="BR14" s="278">
        <v>1.1642000420486664E-2</v>
      </c>
      <c r="BS14" s="278">
        <v>0.24531679350835514</v>
      </c>
      <c r="BT14" s="278">
        <v>0.16366140680726707</v>
      </c>
      <c r="BU14" s="273">
        <v>16.138999999999999</v>
      </c>
      <c r="BV14" s="279">
        <v>0</v>
      </c>
      <c r="BW14" s="279">
        <v>1.3092912544581368</v>
      </c>
      <c r="BX14" s="273">
        <v>1</v>
      </c>
      <c r="BY14" s="273">
        <v>0</v>
      </c>
      <c r="BZ14" s="273">
        <v>10</v>
      </c>
    </row>
    <row r="15" spans="1:78" ht="16.5">
      <c r="A15" s="120" t="str">
        <f t="shared" si="1"/>
        <v>신흥교통</v>
      </c>
      <c r="B15" s="121" t="str">
        <f t="shared" si="2"/>
        <v>김정열</v>
      </c>
      <c r="C15" s="122" t="str">
        <f t="shared" si="3"/>
        <v>S</v>
      </c>
      <c r="D15" s="123">
        <f t="shared" si="4"/>
        <v>1.0086395858344352</v>
      </c>
      <c r="E15" s="124">
        <f t="shared" si="5"/>
        <v>5000</v>
      </c>
      <c r="F15" s="125" t="str">
        <f t="shared" si="6"/>
        <v>330</v>
      </c>
      <c r="G15" s="126" t="str">
        <f t="shared" si="7"/>
        <v>71바6297</v>
      </c>
      <c r="H15" s="127">
        <f t="shared" si="8"/>
        <v>4</v>
      </c>
      <c r="I15" s="128">
        <f t="shared" si="9"/>
        <v>2214.9549999999999</v>
      </c>
      <c r="J15" s="129">
        <f t="shared" si="10"/>
        <v>8.9556221512324032E-3</v>
      </c>
      <c r="K15" s="129">
        <f t="shared" si="11"/>
        <v>0.26371785296284517</v>
      </c>
      <c r="L15" s="129">
        <f t="shared" si="12"/>
        <v>0.12009273326094662</v>
      </c>
      <c r="M15" s="130">
        <f t="shared" si="13"/>
        <v>15.699</v>
      </c>
      <c r="N15" s="131">
        <f t="shared" si="14"/>
        <v>9.0295288166125268E-2</v>
      </c>
      <c r="O15" s="131">
        <f t="shared" si="15"/>
        <v>5.5080125781336413</v>
      </c>
      <c r="P15" s="212">
        <f t="shared" si="16"/>
        <v>10</v>
      </c>
      <c r="Q15" s="213">
        <f t="shared" si="17"/>
        <v>2</v>
      </c>
      <c r="R15" s="213">
        <f t="shared" si="18"/>
        <v>122</v>
      </c>
      <c r="T15" s="262">
        <v>525</v>
      </c>
      <c r="U15" s="262">
        <v>5000</v>
      </c>
      <c r="V15" s="262" t="s">
        <v>200</v>
      </c>
      <c r="W15" s="263">
        <v>2214.9549999999999</v>
      </c>
      <c r="X15" s="262">
        <v>655.59400000000005</v>
      </c>
      <c r="Y15" s="262">
        <v>3.379</v>
      </c>
      <c r="Z15" s="262">
        <v>15.699</v>
      </c>
      <c r="AA15" s="262">
        <v>66.189148000000003</v>
      </c>
      <c r="AB15" s="262">
        <v>0.59276499999999999</v>
      </c>
      <c r="AC15" s="262">
        <v>17.455259999999999</v>
      </c>
      <c r="AD15" s="262">
        <v>266</v>
      </c>
      <c r="AE15" s="262">
        <v>2</v>
      </c>
      <c r="AF15" s="262">
        <v>122</v>
      </c>
      <c r="AG15" s="262">
        <v>100</v>
      </c>
      <c r="AH15" s="262">
        <v>33.464019999999998</v>
      </c>
      <c r="AI15" s="262">
        <v>16487.900000000001</v>
      </c>
      <c r="AJ15" s="262">
        <v>3226.1</v>
      </c>
      <c r="AK15" s="262">
        <v>10</v>
      </c>
      <c r="AL15" s="262">
        <v>5554</v>
      </c>
      <c r="AM15" s="244">
        <v>1.0086395858344352</v>
      </c>
      <c r="AN15" s="243" t="s">
        <v>71</v>
      </c>
      <c r="AO15" s="274">
        <v>986.15499999999997</v>
      </c>
      <c r="AP15" s="273" t="s">
        <v>420</v>
      </c>
      <c r="AQ15" s="273" t="s">
        <v>116</v>
      </c>
      <c r="AR15" s="275" t="s">
        <v>118</v>
      </c>
      <c r="AS15" s="273" t="s">
        <v>116</v>
      </c>
      <c r="AT15" s="275" t="s">
        <v>118</v>
      </c>
      <c r="AU15" s="273" t="s">
        <v>185</v>
      </c>
      <c r="AV15" s="273" t="s">
        <v>200</v>
      </c>
      <c r="AW15" s="273" t="s">
        <v>71</v>
      </c>
      <c r="AX15" s="273">
        <v>5000</v>
      </c>
      <c r="AY15" s="263" t="s">
        <v>320</v>
      </c>
      <c r="AZ15" s="264">
        <v>4</v>
      </c>
      <c r="BA15" s="273" t="s">
        <v>389</v>
      </c>
      <c r="BB15" s="273">
        <v>4</v>
      </c>
      <c r="BC15" s="265">
        <v>1</v>
      </c>
      <c r="BD15" s="273"/>
      <c r="BE15" s="266" t="s">
        <v>71</v>
      </c>
      <c r="BF15" s="275">
        <v>0</v>
      </c>
      <c r="BG15" s="276" t="s">
        <v>236</v>
      </c>
      <c r="BH15" s="273"/>
      <c r="BI15" s="273" t="s">
        <v>116</v>
      </c>
      <c r="BJ15" s="273" t="s">
        <v>200</v>
      </c>
      <c r="BK15" s="273" t="s">
        <v>71</v>
      </c>
      <c r="BL15" s="277">
        <v>1.0086395858344352</v>
      </c>
      <c r="BM15" s="273">
        <v>5000</v>
      </c>
      <c r="BN15" s="273" t="s">
        <v>118</v>
      </c>
      <c r="BO15" s="273" t="s">
        <v>185</v>
      </c>
      <c r="BP15" s="273">
        <v>4</v>
      </c>
      <c r="BQ15" s="273">
        <v>2214.9549999999999</v>
      </c>
      <c r="BR15" s="278">
        <v>8.9556221512324032E-3</v>
      </c>
      <c r="BS15" s="278">
        <v>0.26371785296284517</v>
      </c>
      <c r="BT15" s="278">
        <v>0.12009273326094662</v>
      </c>
      <c r="BU15" s="273">
        <v>15.699</v>
      </c>
      <c r="BV15" s="279">
        <v>9.0295288166125268E-2</v>
      </c>
      <c r="BW15" s="279">
        <v>5.5080125781336413</v>
      </c>
      <c r="BX15" s="273">
        <v>10</v>
      </c>
      <c r="BY15" s="273">
        <v>2</v>
      </c>
      <c r="BZ15" s="273">
        <v>122</v>
      </c>
    </row>
    <row r="16" spans="1:78" ht="16.5">
      <c r="A16" s="103" t="str">
        <f t="shared" si="1"/>
        <v>신흥교통</v>
      </c>
      <c r="B16" s="104" t="str">
        <f t="shared" si="2"/>
        <v>김정훈</v>
      </c>
      <c r="C16" s="105" t="str">
        <f t="shared" si="3"/>
        <v>C</v>
      </c>
      <c r="D16" s="106">
        <f t="shared" si="4"/>
        <v>0.88526315789473686</v>
      </c>
      <c r="E16" s="107">
        <f t="shared" si="5"/>
        <v>4627</v>
      </c>
      <c r="F16" s="108" t="str">
        <f t="shared" si="6"/>
        <v>46</v>
      </c>
      <c r="G16" s="109" t="str">
        <f t="shared" si="7"/>
        <v>71바6284</v>
      </c>
      <c r="H16" s="110">
        <f t="shared" si="8"/>
        <v>1</v>
      </c>
      <c r="I16" s="111">
        <f t="shared" si="9"/>
        <v>3921.6170000000002</v>
      </c>
      <c r="J16" s="112">
        <f t="shared" si="10"/>
        <v>1.1267661357215917E-2</v>
      </c>
      <c r="K16" s="112">
        <f t="shared" si="11"/>
        <v>0.52916894582712548</v>
      </c>
      <c r="L16" s="112">
        <f t="shared" si="12"/>
        <v>0.21776731384018377</v>
      </c>
      <c r="M16" s="113">
        <f t="shared" si="13"/>
        <v>21.033999999999999</v>
      </c>
      <c r="N16" s="114">
        <f t="shared" si="14"/>
        <v>2.0399748369103867</v>
      </c>
      <c r="O16" s="114">
        <f t="shared" si="15"/>
        <v>82.797478693100317</v>
      </c>
      <c r="P16" s="214">
        <f t="shared" si="16"/>
        <v>222</v>
      </c>
      <c r="Q16" s="215">
        <f t="shared" si="17"/>
        <v>80</v>
      </c>
      <c r="R16" s="215">
        <f t="shared" si="18"/>
        <v>3247</v>
      </c>
      <c r="T16" s="262">
        <v>525</v>
      </c>
      <c r="U16" s="262">
        <v>4627</v>
      </c>
      <c r="V16" s="262" t="s">
        <v>201</v>
      </c>
      <c r="W16" s="263">
        <v>3921.6170000000002</v>
      </c>
      <c r="X16" s="262">
        <v>2331.2330000000002</v>
      </c>
      <c r="Y16" s="262">
        <v>1.6819999999999999</v>
      </c>
      <c r="Z16" s="262">
        <v>21.033999999999999</v>
      </c>
      <c r="AA16" s="262">
        <v>303.966093</v>
      </c>
      <c r="AB16" s="262">
        <v>3.4249869999999998</v>
      </c>
      <c r="AC16" s="262">
        <v>160.84941699999999</v>
      </c>
      <c r="AD16" s="262">
        <v>854</v>
      </c>
      <c r="AE16" s="262">
        <v>80</v>
      </c>
      <c r="AF16" s="262">
        <v>3247</v>
      </c>
      <c r="AG16" s="262">
        <v>75</v>
      </c>
      <c r="AH16" s="262">
        <v>12.901494</v>
      </c>
      <c r="AI16" s="262">
        <v>778.1</v>
      </c>
      <c r="AJ16" s="262">
        <v>0</v>
      </c>
      <c r="AK16" s="262">
        <v>222</v>
      </c>
      <c r="AL16" s="262">
        <v>171449</v>
      </c>
      <c r="AM16" s="244">
        <v>0.88526315789473686</v>
      </c>
      <c r="AN16" s="243" t="s">
        <v>69</v>
      </c>
      <c r="AO16" s="274">
        <v>3921.6170000000002</v>
      </c>
      <c r="AP16" s="273" t="s">
        <v>421</v>
      </c>
      <c r="AQ16" s="273" t="s">
        <v>116</v>
      </c>
      <c r="AR16" s="275" t="s">
        <v>119</v>
      </c>
      <c r="AS16" s="273" t="s">
        <v>116</v>
      </c>
      <c r="AT16" s="275" t="s">
        <v>119</v>
      </c>
      <c r="AU16" s="273" t="s">
        <v>189</v>
      </c>
      <c r="AV16" s="273" t="s">
        <v>201</v>
      </c>
      <c r="AW16" s="273" t="s">
        <v>69</v>
      </c>
      <c r="AX16" s="273">
        <v>4627</v>
      </c>
      <c r="AY16" s="263" t="s">
        <v>301</v>
      </c>
      <c r="AZ16" s="264">
        <v>2</v>
      </c>
      <c r="BA16" s="273" t="s">
        <v>264</v>
      </c>
      <c r="BB16" s="273">
        <v>1</v>
      </c>
      <c r="BC16" s="265">
        <v>1</v>
      </c>
      <c r="BD16" s="273"/>
      <c r="BE16" s="266" t="s">
        <v>69</v>
      </c>
      <c r="BF16" s="275">
        <v>0</v>
      </c>
      <c r="BG16" s="276" t="s">
        <v>236</v>
      </c>
      <c r="BH16" s="273"/>
      <c r="BI16" s="273" t="s">
        <v>116</v>
      </c>
      <c r="BJ16" s="273" t="s">
        <v>201</v>
      </c>
      <c r="BK16" s="273" t="s">
        <v>69</v>
      </c>
      <c r="BL16" s="277">
        <v>0.88526315789473686</v>
      </c>
      <c r="BM16" s="273">
        <v>4627</v>
      </c>
      <c r="BN16" s="273" t="s">
        <v>119</v>
      </c>
      <c r="BO16" s="273" t="s">
        <v>189</v>
      </c>
      <c r="BP16" s="273">
        <v>1</v>
      </c>
      <c r="BQ16" s="273">
        <v>3921.6170000000002</v>
      </c>
      <c r="BR16" s="278">
        <v>1.1267661357215917E-2</v>
      </c>
      <c r="BS16" s="278">
        <v>0.52916894582712548</v>
      </c>
      <c r="BT16" s="278">
        <v>0.21776731384018377</v>
      </c>
      <c r="BU16" s="273">
        <v>21.033999999999999</v>
      </c>
      <c r="BV16" s="279">
        <v>2.0399748369103867</v>
      </c>
      <c r="BW16" s="279">
        <v>82.797478693100317</v>
      </c>
      <c r="BX16" s="273">
        <v>222</v>
      </c>
      <c r="BY16" s="273">
        <v>80</v>
      </c>
      <c r="BZ16" s="273">
        <v>3247</v>
      </c>
    </row>
    <row r="17" spans="1:78" ht="16.5">
      <c r="A17" s="120" t="str">
        <f t="shared" si="1"/>
        <v>신흥교통</v>
      </c>
      <c r="B17" s="121" t="str">
        <f t="shared" si="2"/>
        <v>김종관</v>
      </c>
      <c r="C17" s="122" t="str">
        <f t="shared" si="3"/>
        <v>F</v>
      </c>
      <c r="D17" s="123">
        <f t="shared" si="4"/>
        <v>0.7430737885171641</v>
      </c>
      <c r="E17" s="124">
        <f t="shared" si="5"/>
        <v>9380</v>
      </c>
      <c r="F17" s="125" t="str">
        <f t="shared" si="6"/>
        <v>13</v>
      </c>
      <c r="G17" s="126" t="str">
        <f t="shared" si="7"/>
        <v>71바6261</v>
      </c>
      <c r="H17" s="127">
        <f t="shared" si="8"/>
        <v>2</v>
      </c>
      <c r="I17" s="128">
        <f t="shared" si="9"/>
        <v>1529.211</v>
      </c>
      <c r="J17" s="129">
        <f t="shared" si="10"/>
        <v>1.3649903793177392E-2</v>
      </c>
      <c r="K17" s="129">
        <f t="shared" si="11"/>
        <v>0.50744611769382642</v>
      </c>
      <c r="L17" s="129">
        <f t="shared" si="12"/>
        <v>0.14059537892416415</v>
      </c>
      <c r="M17" s="130">
        <f t="shared" si="13"/>
        <v>23.436</v>
      </c>
      <c r="N17" s="131">
        <f t="shared" si="14"/>
        <v>2.9426939774825058</v>
      </c>
      <c r="O17" s="131">
        <f t="shared" si="15"/>
        <v>78.406446200033869</v>
      </c>
      <c r="P17" s="212">
        <f t="shared" si="16"/>
        <v>42</v>
      </c>
      <c r="Q17" s="213">
        <f t="shared" si="17"/>
        <v>45</v>
      </c>
      <c r="R17" s="213">
        <f t="shared" si="18"/>
        <v>1199</v>
      </c>
      <c r="T17" s="262">
        <v>525</v>
      </c>
      <c r="U17" s="262">
        <v>9380</v>
      </c>
      <c r="V17" s="262" t="s">
        <v>366</v>
      </c>
      <c r="W17" s="263">
        <v>1529.211</v>
      </c>
      <c r="X17" s="262">
        <v>928.66300000000001</v>
      </c>
      <c r="Y17" s="262">
        <v>1.647</v>
      </c>
      <c r="Z17" s="262">
        <v>23.436</v>
      </c>
      <c r="AA17" s="262">
        <v>105.31165799999999</v>
      </c>
      <c r="AB17" s="262">
        <v>1.437494</v>
      </c>
      <c r="AC17" s="262">
        <v>53.439991999999997</v>
      </c>
      <c r="AD17" s="262">
        <v>215</v>
      </c>
      <c r="AE17" s="262">
        <v>45</v>
      </c>
      <c r="AF17" s="262">
        <v>1199</v>
      </c>
      <c r="AG17" s="262">
        <v>94</v>
      </c>
      <c r="AH17" s="262">
        <v>14.520814</v>
      </c>
      <c r="AI17" s="262">
        <v>3766</v>
      </c>
      <c r="AJ17" s="262">
        <v>212</v>
      </c>
      <c r="AK17" s="262">
        <v>42</v>
      </c>
      <c r="AL17" s="262">
        <v>68487</v>
      </c>
      <c r="AM17" s="244">
        <v>0.7430737885171641</v>
      </c>
      <c r="AN17" s="243" t="s">
        <v>70</v>
      </c>
      <c r="AO17" s="274">
        <v>1394.6990000000001</v>
      </c>
      <c r="AP17" s="273" t="s">
        <v>422</v>
      </c>
      <c r="AQ17" s="273" t="s">
        <v>116</v>
      </c>
      <c r="AR17" s="275" t="s">
        <v>117</v>
      </c>
      <c r="AS17" s="273" t="s">
        <v>116</v>
      </c>
      <c r="AT17" s="275" t="s">
        <v>117</v>
      </c>
      <c r="AU17" s="273" t="s">
        <v>173</v>
      </c>
      <c r="AV17" s="273" t="s">
        <v>366</v>
      </c>
      <c r="AW17" s="273" t="s">
        <v>70</v>
      </c>
      <c r="AX17" s="273">
        <v>9380</v>
      </c>
      <c r="AY17" s="263" t="s">
        <v>305</v>
      </c>
      <c r="AZ17" s="264">
        <v>12</v>
      </c>
      <c r="BA17" s="273" t="s">
        <v>423</v>
      </c>
      <c r="BB17" s="273">
        <v>2</v>
      </c>
      <c r="BC17" s="265">
        <v>1</v>
      </c>
      <c r="BD17" s="273"/>
      <c r="BE17" s="266" t="s">
        <v>70</v>
      </c>
      <c r="BF17" s="275">
        <v>0</v>
      </c>
      <c r="BG17" s="276" t="s">
        <v>236</v>
      </c>
      <c r="BH17" s="273"/>
      <c r="BI17" s="273" t="s">
        <v>116</v>
      </c>
      <c r="BJ17" s="273" t="s">
        <v>366</v>
      </c>
      <c r="BK17" s="273" t="s">
        <v>70</v>
      </c>
      <c r="BL17" s="277">
        <v>0.7430737885171641</v>
      </c>
      <c r="BM17" s="273">
        <v>9380</v>
      </c>
      <c r="BN17" s="273" t="s">
        <v>117</v>
      </c>
      <c r="BO17" s="273" t="s">
        <v>173</v>
      </c>
      <c r="BP17" s="273">
        <v>2</v>
      </c>
      <c r="BQ17" s="273">
        <v>1529.211</v>
      </c>
      <c r="BR17" s="278">
        <v>1.3649903793177392E-2</v>
      </c>
      <c r="BS17" s="278">
        <v>0.50744611769382642</v>
      </c>
      <c r="BT17" s="278">
        <v>0.14059537892416415</v>
      </c>
      <c r="BU17" s="273">
        <v>23.436</v>
      </c>
      <c r="BV17" s="279">
        <v>2.9426939774825058</v>
      </c>
      <c r="BW17" s="279">
        <v>78.406446200033869</v>
      </c>
      <c r="BX17" s="273">
        <v>42</v>
      </c>
      <c r="BY17" s="273">
        <v>45</v>
      </c>
      <c r="BZ17" s="273">
        <v>1199</v>
      </c>
    </row>
    <row r="18" spans="1:78" ht="16.5">
      <c r="A18" s="103" t="str">
        <f t="shared" si="1"/>
        <v>신흥교통</v>
      </c>
      <c r="B18" s="104" t="str">
        <f t="shared" si="2"/>
        <v>김철민</v>
      </c>
      <c r="C18" s="105" t="str">
        <f t="shared" si="3"/>
        <v>C</v>
      </c>
      <c r="D18" s="106">
        <f t="shared" si="4"/>
        <v>0.85869565217391319</v>
      </c>
      <c r="E18" s="107">
        <f t="shared" si="5"/>
        <v>1734</v>
      </c>
      <c r="F18" s="108" t="str">
        <f t="shared" si="6"/>
        <v>13</v>
      </c>
      <c r="G18" s="109" t="str">
        <f t="shared" si="7"/>
        <v>71바6277</v>
      </c>
      <c r="H18" s="110">
        <f t="shared" si="8"/>
        <v>1</v>
      </c>
      <c r="I18" s="111">
        <f t="shared" si="9"/>
        <v>2309.991</v>
      </c>
      <c r="J18" s="112">
        <f t="shared" si="10"/>
        <v>2.9582292800570259E-2</v>
      </c>
      <c r="K18" s="112">
        <f t="shared" si="11"/>
        <v>0.49950796385678281</v>
      </c>
      <c r="L18" s="112">
        <f t="shared" si="12"/>
        <v>0.34718749986471809</v>
      </c>
      <c r="M18" s="113">
        <f t="shared" si="13"/>
        <v>18.177</v>
      </c>
      <c r="N18" s="114">
        <f t="shared" si="14"/>
        <v>2.9437344128180585</v>
      </c>
      <c r="O18" s="114">
        <f t="shared" si="15"/>
        <v>29.134312644508139</v>
      </c>
      <c r="P18" s="214">
        <f t="shared" si="16"/>
        <v>58</v>
      </c>
      <c r="Q18" s="215">
        <f t="shared" si="17"/>
        <v>68</v>
      </c>
      <c r="R18" s="215">
        <f t="shared" si="18"/>
        <v>673</v>
      </c>
      <c r="T18" s="262">
        <v>525</v>
      </c>
      <c r="U18" s="262">
        <v>1734</v>
      </c>
      <c r="V18" s="262" t="s">
        <v>202</v>
      </c>
      <c r="W18" s="263">
        <v>2309.991</v>
      </c>
      <c r="X18" s="262">
        <v>1169.5609999999999</v>
      </c>
      <c r="Y18" s="262">
        <v>1.9750000000000001</v>
      </c>
      <c r="Z18" s="262">
        <v>18.177</v>
      </c>
      <c r="AA18" s="262">
        <v>165.72359800000001</v>
      </c>
      <c r="AB18" s="262">
        <v>4.9024840000000003</v>
      </c>
      <c r="AC18" s="262">
        <v>82.780257000000006</v>
      </c>
      <c r="AD18" s="262">
        <v>802</v>
      </c>
      <c r="AE18" s="262">
        <v>68</v>
      </c>
      <c r="AF18" s="262">
        <v>673</v>
      </c>
      <c r="AG18" s="262">
        <v>66</v>
      </c>
      <c r="AH18" s="262">
        <v>13.938817</v>
      </c>
      <c r="AI18" s="262">
        <v>268.60000000000002</v>
      </c>
      <c r="AJ18" s="262">
        <v>0</v>
      </c>
      <c r="AK18" s="262">
        <v>58</v>
      </c>
      <c r="AL18" s="262">
        <v>89065</v>
      </c>
      <c r="AM18" s="244">
        <v>0.85869565217391319</v>
      </c>
      <c r="AN18" s="243" t="s">
        <v>69</v>
      </c>
      <c r="AO18" s="274">
        <v>2309.991</v>
      </c>
      <c r="AP18" s="273" t="s">
        <v>424</v>
      </c>
      <c r="AQ18" s="273" t="s">
        <v>116</v>
      </c>
      <c r="AR18" s="275" t="s">
        <v>117</v>
      </c>
      <c r="AS18" s="273" t="s">
        <v>116</v>
      </c>
      <c r="AT18" s="275" t="s">
        <v>117</v>
      </c>
      <c r="AU18" s="273" t="s">
        <v>177</v>
      </c>
      <c r="AV18" s="273" t="s">
        <v>202</v>
      </c>
      <c r="AW18" s="273" t="s">
        <v>69</v>
      </c>
      <c r="AX18" s="273">
        <v>1734</v>
      </c>
      <c r="AY18" s="263" t="s">
        <v>298</v>
      </c>
      <c r="AZ18" s="264">
        <v>3</v>
      </c>
      <c r="BA18" s="273" t="s">
        <v>425</v>
      </c>
      <c r="BB18" s="273">
        <v>1</v>
      </c>
      <c r="BC18" s="265">
        <v>1</v>
      </c>
      <c r="BD18" s="273"/>
      <c r="BE18" s="266" t="s">
        <v>67</v>
      </c>
      <c r="BF18" s="275">
        <v>1</v>
      </c>
      <c r="BG18" s="276" t="s">
        <v>238</v>
      </c>
      <c r="BH18" s="273"/>
      <c r="BI18" s="273" t="s">
        <v>116</v>
      </c>
      <c r="BJ18" s="273" t="s">
        <v>202</v>
      </c>
      <c r="BK18" s="273" t="s">
        <v>69</v>
      </c>
      <c r="BL18" s="277">
        <v>0.85869565217391319</v>
      </c>
      <c r="BM18" s="273">
        <v>1734</v>
      </c>
      <c r="BN18" s="273" t="s">
        <v>117</v>
      </c>
      <c r="BO18" s="273" t="s">
        <v>177</v>
      </c>
      <c r="BP18" s="273">
        <v>1</v>
      </c>
      <c r="BQ18" s="273">
        <v>2309.991</v>
      </c>
      <c r="BR18" s="278">
        <v>2.9582292800570259E-2</v>
      </c>
      <c r="BS18" s="278">
        <v>0.49950796385678281</v>
      </c>
      <c r="BT18" s="278">
        <v>0.34718749986471809</v>
      </c>
      <c r="BU18" s="273">
        <v>18.177</v>
      </c>
      <c r="BV18" s="279">
        <v>2.9437344128180585</v>
      </c>
      <c r="BW18" s="279">
        <v>29.134312644508139</v>
      </c>
      <c r="BX18" s="273">
        <v>58</v>
      </c>
      <c r="BY18" s="273">
        <v>68</v>
      </c>
      <c r="BZ18" s="273">
        <v>673</v>
      </c>
    </row>
    <row r="19" spans="1:78" ht="16.5">
      <c r="A19" s="120" t="str">
        <f t="shared" si="1"/>
        <v>신흥교통</v>
      </c>
      <c r="B19" s="121" t="str">
        <f t="shared" si="2"/>
        <v>김철수</v>
      </c>
      <c r="C19" s="122" t="str">
        <f t="shared" si="3"/>
        <v>C</v>
      </c>
      <c r="D19" s="123">
        <f t="shared" si="4"/>
        <v>0.8784615384615384</v>
      </c>
      <c r="E19" s="124">
        <f t="shared" si="5"/>
        <v>9546</v>
      </c>
      <c r="F19" s="125" t="str">
        <f t="shared" si="6"/>
        <v>82</v>
      </c>
      <c r="G19" s="126" t="str">
        <f t="shared" si="7"/>
        <v>70바4008</v>
      </c>
      <c r="H19" s="127">
        <f t="shared" si="8"/>
        <v>1</v>
      </c>
      <c r="I19" s="128">
        <f t="shared" si="9"/>
        <v>2081.7089999999998</v>
      </c>
      <c r="J19" s="129">
        <f t="shared" si="10"/>
        <v>1.6856761215438398E-2</v>
      </c>
      <c r="K19" s="129">
        <f t="shared" si="11"/>
        <v>0.37320943165209591</v>
      </c>
      <c r="L19" s="129">
        <f t="shared" si="12"/>
        <v>0.13690674344973289</v>
      </c>
      <c r="M19" s="130">
        <f t="shared" si="13"/>
        <v>12.491</v>
      </c>
      <c r="N19" s="131">
        <f t="shared" si="14"/>
        <v>0.24018726921005773</v>
      </c>
      <c r="O19" s="131">
        <f t="shared" si="15"/>
        <v>18.542457183016456</v>
      </c>
      <c r="P19" s="212">
        <f t="shared" si="16"/>
        <v>12</v>
      </c>
      <c r="Q19" s="213">
        <f t="shared" si="17"/>
        <v>5</v>
      </c>
      <c r="R19" s="213">
        <f t="shared" si="18"/>
        <v>386</v>
      </c>
      <c r="T19" s="262">
        <v>525</v>
      </c>
      <c r="U19" s="262">
        <v>9546</v>
      </c>
      <c r="V19" s="262" t="s">
        <v>368</v>
      </c>
      <c r="W19" s="263">
        <v>2081.7089999999998</v>
      </c>
      <c r="X19" s="262">
        <v>911.55</v>
      </c>
      <c r="Y19" s="262">
        <v>2.2839999999999998</v>
      </c>
      <c r="Z19" s="262">
        <v>12.491</v>
      </c>
      <c r="AA19" s="262">
        <v>128.829137</v>
      </c>
      <c r="AB19" s="262">
        <v>2.1716419999999999</v>
      </c>
      <c r="AC19" s="262">
        <v>48.080249000000002</v>
      </c>
      <c r="AD19" s="262">
        <v>285</v>
      </c>
      <c r="AE19" s="262">
        <v>5</v>
      </c>
      <c r="AF19" s="262">
        <v>386</v>
      </c>
      <c r="AG19" s="262">
        <v>69</v>
      </c>
      <c r="AH19" s="262">
        <v>16.158681000000001</v>
      </c>
      <c r="AI19" s="262">
        <v>273.89999999999998</v>
      </c>
      <c r="AJ19" s="262">
        <v>0</v>
      </c>
      <c r="AK19" s="262">
        <v>12</v>
      </c>
      <c r="AL19" s="262">
        <v>13653</v>
      </c>
      <c r="AM19" s="244">
        <v>0.8784615384615384</v>
      </c>
      <c r="AN19" s="243" t="s">
        <v>69</v>
      </c>
      <c r="AO19" s="274">
        <v>2081.7089999999998</v>
      </c>
      <c r="AP19" s="273" t="s">
        <v>426</v>
      </c>
      <c r="AQ19" s="273" t="s">
        <v>116</v>
      </c>
      <c r="AR19" s="275" t="s">
        <v>120</v>
      </c>
      <c r="AS19" s="273" t="s">
        <v>116</v>
      </c>
      <c r="AT19" s="275" t="s">
        <v>120</v>
      </c>
      <c r="AU19" s="273" t="s">
        <v>358</v>
      </c>
      <c r="AV19" s="273" t="s">
        <v>368</v>
      </c>
      <c r="AW19" s="273" t="s">
        <v>69</v>
      </c>
      <c r="AX19" s="273">
        <v>9546</v>
      </c>
      <c r="AY19" s="263" t="s">
        <v>314</v>
      </c>
      <c r="AZ19" s="264">
        <v>1</v>
      </c>
      <c r="BA19" s="273" t="s">
        <v>279</v>
      </c>
      <c r="BB19" s="273">
        <v>1</v>
      </c>
      <c r="BC19" s="265">
        <v>1</v>
      </c>
      <c r="BD19" s="273"/>
      <c r="BE19" s="266" t="s">
        <v>68</v>
      </c>
      <c r="BF19" s="275">
        <v>-1</v>
      </c>
      <c r="BG19" s="276" t="s">
        <v>233</v>
      </c>
      <c r="BH19" s="273"/>
      <c r="BI19" s="273" t="s">
        <v>116</v>
      </c>
      <c r="BJ19" s="273" t="s">
        <v>368</v>
      </c>
      <c r="BK19" s="273" t="s">
        <v>69</v>
      </c>
      <c r="BL19" s="277">
        <v>0.8784615384615384</v>
      </c>
      <c r="BM19" s="273">
        <v>9546</v>
      </c>
      <c r="BN19" s="273" t="s">
        <v>120</v>
      </c>
      <c r="BO19" s="273" t="s">
        <v>358</v>
      </c>
      <c r="BP19" s="273">
        <v>1</v>
      </c>
      <c r="BQ19" s="273">
        <v>2081.7089999999998</v>
      </c>
      <c r="BR19" s="278">
        <v>1.6856761215438398E-2</v>
      </c>
      <c r="BS19" s="278">
        <v>0.37320943165209591</v>
      </c>
      <c r="BT19" s="278">
        <v>0.13690674344973289</v>
      </c>
      <c r="BU19" s="273">
        <v>12.491</v>
      </c>
      <c r="BV19" s="279">
        <v>0.24018726921005773</v>
      </c>
      <c r="BW19" s="279">
        <v>18.542457183016456</v>
      </c>
      <c r="BX19" s="273">
        <v>12</v>
      </c>
      <c r="BY19" s="273">
        <v>5</v>
      </c>
      <c r="BZ19" s="273">
        <v>386</v>
      </c>
    </row>
    <row r="20" spans="1:78" ht="16.5">
      <c r="A20" s="103" t="str">
        <f t="shared" si="1"/>
        <v>신흥교통</v>
      </c>
      <c r="B20" s="104" t="str">
        <f t="shared" si="2"/>
        <v>김태산</v>
      </c>
      <c r="C20" s="105" t="str">
        <f t="shared" si="3"/>
        <v>F</v>
      </c>
      <c r="D20" s="106">
        <f t="shared" si="4"/>
        <v>0.72360000000000002</v>
      </c>
      <c r="E20" s="107">
        <f t="shared" si="5"/>
        <v>7807</v>
      </c>
      <c r="F20" s="108" t="str">
        <f t="shared" si="6"/>
        <v>82</v>
      </c>
      <c r="G20" s="109" t="str">
        <f t="shared" si="7"/>
        <v>70바4007</v>
      </c>
      <c r="H20" s="110">
        <f t="shared" si="8"/>
        <v>1</v>
      </c>
      <c r="I20" s="111">
        <f t="shared" si="9"/>
        <v>2211.8870000000002</v>
      </c>
      <c r="J20" s="112">
        <f t="shared" si="10"/>
        <v>9.2861013747856432E-3</v>
      </c>
      <c r="K20" s="112">
        <f t="shared" si="11"/>
        <v>0.38841515917075847</v>
      </c>
      <c r="L20" s="112">
        <f t="shared" si="12"/>
        <v>0.22153030421535999</v>
      </c>
      <c r="M20" s="113">
        <f t="shared" si="13"/>
        <v>19.192</v>
      </c>
      <c r="N20" s="114">
        <f t="shared" si="14"/>
        <v>0.58773346016319994</v>
      </c>
      <c r="O20" s="114">
        <f t="shared" si="15"/>
        <v>22.605133083199998</v>
      </c>
      <c r="P20" s="214">
        <f t="shared" si="16"/>
        <v>23</v>
      </c>
      <c r="Q20" s="215">
        <f t="shared" si="17"/>
        <v>13</v>
      </c>
      <c r="R20" s="215">
        <f t="shared" si="18"/>
        <v>500</v>
      </c>
      <c r="T20" s="262">
        <v>525</v>
      </c>
      <c r="U20" s="262">
        <v>7807</v>
      </c>
      <c r="V20" s="262" t="s">
        <v>203</v>
      </c>
      <c r="W20" s="263">
        <v>2211.8870000000002</v>
      </c>
      <c r="X20" s="262">
        <v>1222.855</v>
      </c>
      <c r="Y20" s="262">
        <v>1.8089999999999999</v>
      </c>
      <c r="Z20" s="262">
        <v>19.192</v>
      </c>
      <c r="AA20" s="262">
        <v>130.20997199999999</v>
      </c>
      <c r="AB20" s="262">
        <v>1.2091430000000001</v>
      </c>
      <c r="AC20" s="262">
        <v>50.575527000000001</v>
      </c>
      <c r="AD20" s="262">
        <v>490</v>
      </c>
      <c r="AE20" s="262">
        <v>13</v>
      </c>
      <c r="AF20" s="262">
        <v>500</v>
      </c>
      <c r="AG20" s="262">
        <v>67</v>
      </c>
      <c r="AH20" s="262">
        <v>16.987078</v>
      </c>
      <c r="AI20" s="262">
        <v>285.3</v>
      </c>
      <c r="AJ20" s="262">
        <v>0</v>
      </c>
      <c r="AK20" s="262">
        <v>23</v>
      </c>
      <c r="AL20" s="262">
        <v>6959</v>
      </c>
      <c r="AM20" s="244">
        <v>0.72360000000000002</v>
      </c>
      <c r="AN20" s="243" t="s">
        <v>70</v>
      </c>
      <c r="AO20" s="274">
        <v>2211.8870000000002</v>
      </c>
      <c r="AP20" s="273" t="s">
        <v>427</v>
      </c>
      <c r="AQ20" s="273" t="s">
        <v>116</v>
      </c>
      <c r="AR20" s="275" t="s">
        <v>120</v>
      </c>
      <c r="AS20" s="273" t="s">
        <v>116</v>
      </c>
      <c r="AT20" s="275" t="s">
        <v>120</v>
      </c>
      <c r="AU20" s="273" t="s">
        <v>171</v>
      </c>
      <c r="AV20" s="273" t="s">
        <v>203</v>
      </c>
      <c r="AW20" s="273" t="s">
        <v>70</v>
      </c>
      <c r="AX20" s="273">
        <v>7807</v>
      </c>
      <c r="AY20" s="263" t="s">
        <v>302</v>
      </c>
      <c r="AZ20" s="264">
        <v>1</v>
      </c>
      <c r="BA20" s="273" t="s">
        <v>250</v>
      </c>
      <c r="BB20" s="273">
        <v>1</v>
      </c>
      <c r="BC20" s="265">
        <v>1</v>
      </c>
      <c r="BD20" s="273"/>
      <c r="BE20" s="266" t="s">
        <v>70</v>
      </c>
      <c r="BF20" s="275">
        <v>0</v>
      </c>
      <c r="BG20" s="276" t="s">
        <v>236</v>
      </c>
      <c r="BH20" s="273"/>
      <c r="BI20" s="273" t="s">
        <v>116</v>
      </c>
      <c r="BJ20" s="273" t="s">
        <v>203</v>
      </c>
      <c r="BK20" s="273" t="s">
        <v>70</v>
      </c>
      <c r="BL20" s="277">
        <v>0.72360000000000002</v>
      </c>
      <c r="BM20" s="273">
        <v>7807</v>
      </c>
      <c r="BN20" s="273" t="s">
        <v>120</v>
      </c>
      <c r="BO20" s="273" t="s">
        <v>171</v>
      </c>
      <c r="BP20" s="273">
        <v>1</v>
      </c>
      <c r="BQ20" s="273">
        <v>2211.8870000000002</v>
      </c>
      <c r="BR20" s="278">
        <v>9.2861013747856432E-3</v>
      </c>
      <c r="BS20" s="278">
        <v>0.38841515917075847</v>
      </c>
      <c r="BT20" s="278">
        <v>0.22153030421535999</v>
      </c>
      <c r="BU20" s="273">
        <v>19.192</v>
      </c>
      <c r="BV20" s="279">
        <v>0.58773346016319994</v>
      </c>
      <c r="BW20" s="279">
        <v>22.605133083199998</v>
      </c>
      <c r="BX20" s="273">
        <v>23</v>
      </c>
      <c r="BY20" s="273">
        <v>13</v>
      </c>
      <c r="BZ20" s="273">
        <v>500</v>
      </c>
    </row>
    <row r="21" spans="1:78" ht="16.5">
      <c r="A21" s="120" t="str">
        <f t="shared" si="1"/>
        <v>신흥교통</v>
      </c>
      <c r="B21" s="121" t="str">
        <f t="shared" si="2"/>
        <v>김화윤</v>
      </c>
      <c r="C21" s="122" t="str">
        <f t="shared" si="3"/>
        <v>B</v>
      </c>
      <c r="D21" s="123">
        <f t="shared" si="4"/>
        <v>0.92227272727272713</v>
      </c>
      <c r="E21" s="124">
        <f t="shared" si="5"/>
        <v>5658</v>
      </c>
      <c r="F21" s="125" t="str">
        <f t="shared" si="6"/>
        <v>13</v>
      </c>
      <c r="G21" s="126" t="str">
        <f t="shared" si="7"/>
        <v>71바6262</v>
      </c>
      <c r="H21" s="127">
        <f t="shared" si="8"/>
        <v>1</v>
      </c>
      <c r="I21" s="128">
        <f t="shared" si="9"/>
        <v>2635.5450000000001</v>
      </c>
      <c r="J21" s="129">
        <f t="shared" si="10"/>
        <v>4.4154741865591471E-2</v>
      </c>
      <c r="K21" s="129">
        <f t="shared" si="11"/>
        <v>0.42812917571685571</v>
      </c>
      <c r="L21" s="129">
        <f t="shared" si="12"/>
        <v>0.18174609046705709</v>
      </c>
      <c r="M21" s="130">
        <f t="shared" si="13"/>
        <v>15.772</v>
      </c>
      <c r="N21" s="131">
        <f t="shared" si="14"/>
        <v>0.11382844914429463</v>
      </c>
      <c r="O21" s="131">
        <f t="shared" si="15"/>
        <v>12.52112940587241</v>
      </c>
      <c r="P21" s="212">
        <f t="shared" si="16"/>
        <v>48</v>
      </c>
      <c r="Q21" s="213">
        <f t="shared" si="17"/>
        <v>3</v>
      </c>
      <c r="R21" s="213">
        <f t="shared" si="18"/>
        <v>330</v>
      </c>
      <c r="T21" s="262">
        <v>525</v>
      </c>
      <c r="U21" s="262">
        <v>5658</v>
      </c>
      <c r="V21" s="262" t="s">
        <v>239</v>
      </c>
      <c r="W21" s="263">
        <v>2635.5450000000001</v>
      </c>
      <c r="X21" s="262">
        <v>1299.1510000000001</v>
      </c>
      <c r="Y21" s="262">
        <v>2.0289999999999999</v>
      </c>
      <c r="Z21" s="262">
        <v>15.772</v>
      </c>
      <c r="AA21" s="262">
        <v>178.41247999999999</v>
      </c>
      <c r="AB21" s="262">
        <v>7.8777569999999999</v>
      </c>
      <c r="AC21" s="262">
        <v>76.383588000000003</v>
      </c>
      <c r="AD21" s="262">
        <v>479</v>
      </c>
      <c r="AE21" s="262">
        <v>3</v>
      </c>
      <c r="AF21" s="262">
        <v>330</v>
      </c>
      <c r="AG21" s="262">
        <v>69</v>
      </c>
      <c r="AH21" s="262">
        <v>14.7722</v>
      </c>
      <c r="AI21" s="262">
        <v>310.3</v>
      </c>
      <c r="AJ21" s="262">
        <v>0</v>
      </c>
      <c r="AK21" s="262">
        <v>48</v>
      </c>
      <c r="AL21" s="262">
        <v>60538</v>
      </c>
      <c r="AM21" s="244">
        <v>0.92227272727272713</v>
      </c>
      <c r="AN21" s="243" t="s">
        <v>68</v>
      </c>
      <c r="AO21" s="274">
        <v>2635.5450000000001</v>
      </c>
      <c r="AP21" s="273" t="s">
        <v>428</v>
      </c>
      <c r="AQ21" s="273" t="s">
        <v>116</v>
      </c>
      <c r="AR21" s="275" t="s">
        <v>117</v>
      </c>
      <c r="AS21" s="273" t="s">
        <v>116</v>
      </c>
      <c r="AT21" s="275" t="s">
        <v>117</v>
      </c>
      <c r="AU21" s="273" t="s">
        <v>175</v>
      </c>
      <c r="AV21" s="273" t="s">
        <v>239</v>
      </c>
      <c r="AW21" s="273" t="s">
        <v>68</v>
      </c>
      <c r="AX21" s="273">
        <v>5658</v>
      </c>
      <c r="AY21" s="263" t="s">
        <v>308</v>
      </c>
      <c r="AZ21" s="264">
        <v>2</v>
      </c>
      <c r="BA21" s="273" t="s">
        <v>261</v>
      </c>
      <c r="BB21" s="273">
        <v>1</v>
      </c>
      <c r="BC21" s="265">
        <v>1</v>
      </c>
      <c r="BD21" s="273"/>
      <c r="BE21" s="266" t="s">
        <v>68</v>
      </c>
      <c r="BF21" s="275">
        <v>0</v>
      </c>
      <c r="BG21" s="276" t="s">
        <v>236</v>
      </c>
      <c r="BH21" s="273"/>
      <c r="BI21" s="273" t="s">
        <v>116</v>
      </c>
      <c r="BJ21" s="273" t="s">
        <v>239</v>
      </c>
      <c r="BK21" s="273" t="s">
        <v>68</v>
      </c>
      <c r="BL21" s="277">
        <v>0.92227272727272713</v>
      </c>
      <c r="BM21" s="273">
        <v>5658</v>
      </c>
      <c r="BN21" s="273" t="s">
        <v>117</v>
      </c>
      <c r="BO21" s="273" t="s">
        <v>175</v>
      </c>
      <c r="BP21" s="273">
        <v>1</v>
      </c>
      <c r="BQ21" s="273">
        <v>2635.5450000000001</v>
      </c>
      <c r="BR21" s="278">
        <v>4.4154741865591471E-2</v>
      </c>
      <c r="BS21" s="278">
        <v>0.42812917571685571</v>
      </c>
      <c r="BT21" s="278">
        <v>0.18174609046705709</v>
      </c>
      <c r="BU21" s="273">
        <v>15.772</v>
      </c>
      <c r="BV21" s="279">
        <v>0.11382844914429463</v>
      </c>
      <c r="BW21" s="279">
        <v>12.52112940587241</v>
      </c>
      <c r="BX21" s="273">
        <v>48</v>
      </c>
      <c r="BY21" s="273">
        <v>3</v>
      </c>
      <c r="BZ21" s="273">
        <v>330</v>
      </c>
    </row>
    <row r="22" spans="1:78" ht="16.5">
      <c r="A22" s="103" t="str">
        <f t="shared" si="1"/>
        <v>신흥교통</v>
      </c>
      <c r="B22" s="104" t="str">
        <f t="shared" si="2"/>
        <v>김효영</v>
      </c>
      <c r="C22" s="105" t="str">
        <f t="shared" si="3"/>
        <v>A</v>
      </c>
      <c r="D22" s="106">
        <f t="shared" si="4"/>
        <v>0.99285714285714277</v>
      </c>
      <c r="E22" s="107">
        <f t="shared" si="5"/>
        <v>7171</v>
      </c>
      <c r="F22" s="108" t="str">
        <f t="shared" si="6"/>
        <v>93</v>
      </c>
      <c r="G22" s="109" t="str">
        <f t="shared" si="7"/>
        <v>70바4005</v>
      </c>
      <c r="H22" s="110">
        <f t="shared" si="8"/>
        <v>1</v>
      </c>
      <c r="I22" s="111">
        <f t="shared" si="9"/>
        <v>2270.7579999999998</v>
      </c>
      <c r="J22" s="112">
        <f t="shared" si="10"/>
        <v>5.449824426669022E-2</v>
      </c>
      <c r="K22" s="112">
        <f t="shared" si="11"/>
        <v>0.37384830830778809</v>
      </c>
      <c r="L22" s="112">
        <f t="shared" si="12"/>
        <v>0.23340223837150417</v>
      </c>
      <c r="M22" s="113">
        <f t="shared" si="13"/>
        <v>15.771000000000001</v>
      </c>
      <c r="N22" s="114">
        <f t="shared" si="14"/>
        <v>4.4038158183302673E-2</v>
      </c>
      <c r="O22" s="114">
        <f t="shared" si="15"/>
        <v>4.1836250274137541</v>
      </c>
      <c r="P22" s="214">
        <f t="shared" si="16"/>
        <v>3</v>
      </c>
      <c r="Q22" s="215">
        <f t="shared" si="17"/>
        <v>1</v>
      </c>
      <c r="R22" s="215">
        <f t="shared" si="18"/>
        <v>95</v>
      </c>
      <c r="T22" s="262">
        <v>525</v>
      </c>
      <c r="U22" s="262">
        <v>7171</v>
      </c>
      <c r="V22" s="262" t="s">
        <v>271</v>
      </c>
      <c r="W22" s="263">
        <v>2270.7579999999998</v>
      </c>
      <c r="X22" s="262">
        <v>1088.9359999999999</v>
      </c>
      <c r="Y22" s="262">
        <v>2.085</v>
      </c>
      <c r="Z22" s="262">
        <v>15.771000000000001</v>
      </c>
      <c r="AA22" s="262">
        <v>140.54412400000001</v>
      </c>
      <c r="AB22" s="262">
        <v>7.659408</v>
      </c>
      <c r="AC22" s="262">
        <v>52.542183000000001</v>
      </c>
      <c r="AD22" s="262">
        <v>530</v>
      </c>
      <c r="AE22" s="262">
        <v>1</v>
      </c>
      <c r="AF22" s="262">
        <v>95</v>
      </c>
      <c r="AG22" s="262">
        <v>74</v>
      </c>
      <c r="AH22" s="262">
        <v>16.156904000000001</v>
      </c>
      <c r="AI22" s="262">
        <v>2285.1999999999998</v>
      </c>
      <c r="AJ22" s="262">
        <v>0</v>
      </c>
      <c r="AK22" s="262">
        <v>3</v>
      </c>
      <c r="AL22" s="262">
        <v>513</v>
      </c>
      <c r="AM22" s="244">
        <v>0.99285714285714277</v>
      </c>
      <c r="AN22" s="243" t="s">
        <v>66</v>
      </c>
      <c r="AO22" s="274">
        <v>2270.7579999999998</v>
      </c>
      <c r="AP22" s="273" t="s">
        <v>429</v>
      </c>
      <c r="AQ22" s="273" t="s">
        <v>116</v>
      </c>
      <c r="AR22" s="275" t="s">
        <v>121</v>
      </c>
      <c r="AS22" s="273" t="s">
        <v>116</v>
      </c>
      <c r="AT22" s="275" t="s">
        <v>121</v>
      </c>
      <c r="AU22" s="273" t="s">
        <v>193</v>
      </c>
      <c r="AV22" s="273" t="s">
        <v>271</v>
      </c>
      <c r="AW22" s="273" t="s">
        <v>66</v>
      </c>
      <c r="AX22" s="273">
        <v>7171</v>
      </c>
      <c r="AY22" s="263" t="s">
        <v>317</v>
      </c>
      <c r="AZ22" s="264">
        <v>1</v>
      </c>
      <c r="BA22" s="273" t="s">
        <v>254</v>
      </c>
      <c r="BB22" s="273">
        <v>1</v>
      </c>
      <c r="BC22" s="265">
        <v>1</v>
      </c>
      <c r="BD22" s="273"/>
      <c r="BE22" s="266" t="s">
        <v>71</v>
      </c>
      <c r="BF22" s="275">
        <v>-1</v>
      </c>
      <c r="BG22" s="276" t="s">
        <v>233</v>
      </c>
      <c r="BH22" s="273"/>
      <c r="BI22" s="273" t="s">
        <v>116</v>
      </c>
      <c r="BJ22" s="273" t="s">
        <v>271</v>
      </c>
      <c r="BK22" s="273" t="s">
        <v>66</v>
      </c>
      <c r="BL22" s="277">
        <v>0.99285714285714277</v>
      </c>
      <c r="BM22" s="273">
        <v>7171</v>
      </c>
      <c r="BN22" s="273" t="s">
        <v>121</v>
      </c>
      <c r="BO22" s="273" t="s">
        <v>193</v>
      </c>
      <c r="BP22" s="273">
        <v>1</v>
      </c>
      <c r="BQ22" s="273">
        <v>2270.7579999999998</v>
      </c>
      <c r="BR22" s="278">
        <v>5.449824426669022E-2</v>
      </c>
      <c r="BS22" s="278">
        <v>0.37384830830778809</v>
      </c>
      <c r="BT22" s="278">
        <v>0.23340223837150417</v>
      </c>
      <c r="BU22" s="273">
        <v>15.771000000000001</v>
      </c>
      <c r="BV22" s="279">
        <v>4.4038158183302673E-2</v>
      </c>
      <c r="BW22" s="279">
        <v>4.1836250274137541</v>
      </c>
      <c r="BX22" s="273">
        <v>3</v>
      </c>
      <c r="BY22" s="273">
        <v>1</v>
      </c>
      <c r="BZ22" s="273">
        <v>95</v>
      </c>
    </row>
    <row r="23" spans="1:78" ht="16.5">
      <c r="A23" s="120" t="str">
        <f t="shared" si="1"/>
        <v>신흥교통</v>
      </c>
      <c r="B23" s="121" t="str">
        <f t="shared" si="2"/>
        <v>나정훈</v>
      </c>
      <c r="C23" s="122" t="str">
        <f t="shared" si="3"/>
        <v>F</v>
      </c>
      <c r="D23" s="123">
        <f t="shared" si="4"/>
        <v>0.79502581379745019</v>
      </c>
      <c r="E23" s="124">
        <f t="shared" si="5"/>
        <v>5784</v>
      </c>
      <c r="F23" s="125" t="str">
        <f t="shared" si="6"/>
        <v>13</v>
      </c>
      <c r="G23" s="126" t="str">
        <f t="shared" si="7"/>
        <v>71바6251</v>
      </c>
      <c r="H23" s="127">
        <f t="shared" si="8"/>
        <v>2</v>
      </c>
      <c r="I23" s="128">
        <f t="shared" si="9"/>
        <v>1115.02</v>
      </c>
      <c r="J23" s="129">
        <f t="shared" si="10"/>
        <v>2.1295706041229816E-2</v>
      </c>
      <c r="K23" s="129">
        <f t="shared" si="11"/>
        <v>0.4806150779171503</v>
      </c>
      <c r="L23" s="129">
        <f t="shared" si="12"/>
        <v>0.18295635952718337</v>
      </c>
      <c r="M23" s="130">
        <f t="shared" si="13"/>
        <v>20.509</v>
      </c>
      <c r="N23" s="131">
        <f t="shared" si="14"/>
        <v>2.2421122491076395</v>
      </c>
      <c r="O23" s="131">
        <f t="shared" si="15"/>
        <v>34.797582106150564</v>
      </c>
      <c r="P23" s="212">
        <f t="shared" si="16"/>
        <v>34</v>
      </c>
      <c r="Q23" s="213">
        <f t="shared" si="17"/>
        <v>25</v>
      </c>
      <c r="R23" s="213">
        <f t="shared" si="18"/>
        <v>388</v>
      </c>
      <c r="T23" s="262">
        <v>525</v>
      </c>
      <c r="U23" s="262">
        <v>5784</v>
      </c>
      <c r="V23" s="262" t="s">
        <v>272</v>
      </c>
      <c r="W23" s="263">
        <v>1115.02</v>
      </c>
      <c r="X23" s="262">
        <v>645.81100000000004</v>
      </c>
      <c r="Y23" s="262">
        <v>1.7270000000000001</v>
      </c>
      <c r="Z23" s="262">
        <v>20.509</v>
      </c>
      <c r="AA23" s="262">
        <v>79.149711999999994</v>
      </c>
      <c r="AB23" s="262">
        <v>1.685549</v>
      </c>
      <c r="AC23" s="262">
        <v>38.040545000000002</v>
      </c>
      <c r="AD23" s="262">
        <v>204</v>
      </c>
      <c r="AE23" s="262">
        <v>25</v>
      </c>
      <c r="AF23" s="262">
        <v>388</v>
      </c>
      <c r="AG23" s="262">
        <v>67</v>
      </c>
      <c r="AH23" s="262">
        <v>14.087479999999999</v>
      </c>
      <c r="AI23" s="262">
        <v>129.5</v>
      </c>
      <c r="AJ23" s="262">
        <v>0</v>
      </c>
      <c r="AK23" s="262">
        <v>34</v>
      </c>
      <c r="AL23" s="262">
        <v>39443</v>
      </c>
      <c r="AM23" s="244">
        <v>0.79502581379745019</v>
      </c>
      <c r="AN23" s="243" t="s">
        <v>70</v>
      </c>
      <c r="AO23" s="274">
        <v>808.83799999999997</v>
      </c>
      <c r="AP23" s="273" t="s">
        <v>430</v>
      </c>
      <c r="AQ23" s="273" t="s">
        <v>116</v>
      </c>
      <c r="AR23" s="275" t="s">
        <v>117</v>
      </c>
      <c r="AS23" s="273" t="s">
        <v>116</v>
      </c>
      <c r="AT23" s="275" t="s">
        <v>117</v>
      </c>
      <c r="AU23" s="273" t="s">
        <v>172</v>
      </c>
      <c r="AV23" s="273" t="s">
        <v>272</v>
      </c>
      <c r="AW23" s="273" t="s">
        <v>70</v>
      </c>
      <c r="AX23" s="273">
        <v>5784</v>
      </c>
      <c r="AY23" s="263" t="s">
        <v>305</v>
      </c>
      <c r="AZ23" s="264">
        <v>2</v>
      </c>
      <c r="BA23" s="273" t="s">
        <v>274</v>
      </c>
      <c r="BB23" s="273">
        <v>2</v>
      </c>
      <c r="BC23" s="265">
        <v>1</v>
      </c>
      <c r="BD23" s="273"/>
      <c r="BE23" s="266" t="s">
        <v>67</v>
      </c>
      <c r="BF23" s="275">
        <v>-1</v>
      </c>
      <c r="BG23" s="276" t="s">
        <v>233</v>
      </c>
      <c r="BH23" s="273"/>
      <c r="BI23" s="273" t="s">
        <v>116</v>
      </c>
      <c r="BJ23" s="273" t="s">
        <v>272</v>
      </c>
      <c r="BK23" s="273" t="s">
        <v>70</v>
      </c>
      <c r="BL23" s="277">
        <v>0.79502581379745019</v>
      </c>
      <c r="BM23" s="273">
        <v>5784</v>
      </c>
      <c r="BN23" s="273" t="s">
        <v>117</v>
      </c>
      <c r="BO23" s="273" t="s">
        <v>172</v>
      </c>
      <c r="BP23" s="273">
        <v>2</v>
      </c>
      <c r="BQ23" s="273">
        <v>1115.02</v>
      </c>
      <c r="BR23" s="278">
        <v>2.1295706041229816E-2</v>
      </c>
      <c r="BS23" s="278">
        <v>0.4806150779171503</v>
      </c>
      <c r="BT23" s="278">
        <v>0.18295635952718337</v>
      </c>
      <c r="BU23" s="273">
        <v>20.509</v>
      </c>
      <c r="BV23" s="279">
        <v>2.2421122491076395</v>
      </c>
      <c r="BW23" s="279">
        <v>34.797582106150564</v>
      </c>
      <c r="BX23" s="273">
        <v>34</v>
      </c>
      <c r="BY23" s="273">
        <v>25</v>
      </c>
      <c r="BZ23" s="273">
        <v>388</v>
      </c>
    </row>
    <row r="24" spans="1:78" ht="16.5">
      <c r="A24" s="103" t="str">
        <f t="shared" si="1"/>
        <v>신흥교통</v>
      </c>
      <c r="B24" s="104" t="str">
        <f t="shared" si="2"/>
        <v>남중익</v>
      </c>
      <c r="C24" s="105" t="str">
        <f t="shared" si="3"/>
        <v>F</v>
      </c>
      <c r="D24" s="106">
        <f t="shared" si="4"/>
        <v>0.75523546343680747</v>
      </c>
      <c r="E24" s="107">
        <f t="shared" si="5"/>
        <v>6891</v>
      </c>
      <c r="F24" s="108" t="str">
        <f t="shared" si="6"/>
        <v>13</v>
      </c>
      <c r="G24" s="109" t="str">
        <f t="shared" si="7"/>
        <v>71바6254</v>
      </c>
      <c r="H24" s="110">
        <f t="shared" si="8"/>
        <v>2</v>
      </c>
      <c r="I24" s="111">
        <f t="shared" si="9"/>
        <v>462.72400000000005</v>
      </c>
      <c r="J24" s="112">
        <f t="shared" si="10"/>
        <v>1.4724772941147244E-3</v>
      </c>
      <c r="K24" s="112">
        <f t="shared" si="11"/>
        <v>0.53161559502659306</v>
      </c>
      <c r="L24" s="112">
        <f t="shared" si="12"/>
        <v>0.19450039332301758</v>
      </c>
      <c r="M24" s="113">
        <f t="shared" si="13"/>
        <v>19.440999999999999</v>
      </c>
      <c r="N24" s="114">
        <f t="shared" si="14"/>
        <v>1.5127808369568034</v>
      </c>
      <c r="O24" s="114">
        <f t="shared" si="15"/>
        <v>60.079010381998764</v>
      </c>
      <c r="P24" s="214">
        <f t="shared" si="16"/>
        <v>14</v>
      </c>
      <c r="Q24" s="215">
        <f t="shared" si="17"/>
        <v>7</v>
      </c>
      <c r="R24" s="215">
        <f t="shared" si="18"/>
        <v>278</v>
      </c>
      <c r="T24" s="262">
        <v>525</v>
      </c>
      <c r="U24" s="262">
        <v>6891</v>
      </c>
      <c r="V24" s="262" t="s">
        <v>401</v>
      </c>
      <c r="W24" s="263">
        <v>462.72399999999999</v>
      </c>
      <c r="X24" s="262">
        <v>256.53100000000001</v>
      </c>
      <c r="Y24" s="262">
        <v>1.804</v>
      </c>
      <c r="Z24" s="262">
        <v>19.440999999999999</v>
      </c>
      <c r="AA24" s="262">
        <v>34.898330999999999</v>
      </c>
      <c r="AB24" s="262">
        <v>5.1387000000000002E-2</v>
      </c>
      <c r="AC24" s="262">
        <v>18.552496999999999</v>
      </c>
      <c r="AD24" s="262">
        <v>90</v>
      </c>
      <c r="AE24" s="262">
        <v>7</v>
      </c>
      <c r="AF24" s="262">
        <v>278</v>
      </c>
      <c r="AG24" s="262">
        <v>78</v>
      </c>
      <c r="AH24" s="262">
        <v>13.259200999999999</v>
      </c>
      <c r="AI24" s="262">
        <v>1249.7</v>
      </c>
      <c r="AJ24" s="262">
        <v>0</v>
      </c>
      <c r="AK24" s="262">
        <v>14</v>
      </c>
      <c r="AL24" s="262">
        <v>29145</v>
      </c>
      <c r="AM24" s="244">
        <v>0.75523546343680747</v>
      </c>
      <c r="AN24" s="243" t="s">
        <v>70</v>
      </c>
      <c r="AO24" s="274">
        <v>231.483</v>
      </c>
      <c r="AP24" s="273" t="s">
        <v>431</v>
      </c>
      <c r="AQ24" s="273" t="s">
        <v>116</v>
      </c>
      <c r="AR24" s="275" t="s">
        <v>117</v>
      </c>
      <c r="AS24" s="273" t="s">
        <v>116</v>
      </c>
      <c r="AT24" s="275" t="s">
        <v>117</v>
      </c>
      <c r="AU24" s="273" t="s">
        <v>352</v>
      </c>
      <c r="AV24" s="273" t="s">
        <v>401</v>
      </c>
      <c r="AW24" s="273" t="s">
        <v>70</v>
      </c>
      <c r="AX24" s="273">
        <v>6891</v>
      </c>
      <c r="AY24" s="263" t="s">
        <v>305</v>
      </c>
      <c r="AZ24" s="264">
        <v>11</v>
      </c>
      <c r="BA24" s="273" t="s">
        <v>432</v>
      </c>
      <c r="BB24" s="273">
        <v>2</v>
      </c>
      <c r="BC24" s="265">
        <v>1</v>
      </c>
      <c r="BD24" s="273"/>
      <c r="BE24" s="266" t="s">
        <v>268</v>
      </c>
      <c r="BF24" s="275" t="s">
        <v>269</v>
      </c>
      <c r="BG24" s="276" t="s">
        <v>268</v>
      </c>
      <c r="BH24" s="273"/>
      <c r="BI24" s="273" t="s">
        <v>116</v>
      </c>
      <c r="BJ24" s="273" t="s">
        <v>401</v>
      </c>
      <c r="BK24" s="273" t="s">
        <v>70</v>
      </c>
      <c r="BL24" s="277">
        <v>0.75523546343680747</v>
      </c>
      <c r="BM24" s="273">
        <v>6891</v>
      </c>
      <c r="BN24" s="273" t="s">
        <v>117</v>
      </c>
      <c r="BO24" s="273" t="s">
        <v>352</v>
      </c>
      <c r="BP24" s="273">
        <v>2</v>
      </c>
      <c r="BQ24" s="273">
        <v>462.72400000000005</v>
      </c>
      <c r="BR24" s="278">
        <v>1.4724772941147244E-3</v>
      </c>
      <c r="BS24" s="278">
        <v>0.53161559502659306</v>
      </c>
      <c r="BT24" s="278">
        <v>0.19450039332301761</v>
      </c>
      <c r="BU24" s="273">
        <v>19.440999999999999</v>
      </c>
      <c r="BV24" s="279">
        <v>1.5127808369568034</v>
      </c>
      <c r="BW24" s="279">
        <v>60.079010381998764</v>
      </c>
      <c r="BX24" s="273">
        <v>14</v>
      </c>
      <c r="BY24" s="273">
        <v>7</v>
      </c>
      <c r="BZ24" s="273">
        <v>278</v>
      </c>
    </row>
    <row r="25" spans="1:78" ht="16.5">
      <c r="A25" s="120" t="str">
        <f t="shared" si="1"/>
        <v>신흥교통</v>
      </c>
      <c r="B25" s="121" t="str">
        <f t="shared" si="2"/>
        <v>노경록</v>
      </c>
      <c r="C25" s="122" t="str">
        <f t="shared" si="3"/>
        <v>D</v>
      </c>
      <c r="D25" s="123">
        <f t="shared" si="4"/>
        <v>0.84796560750266659</v>
      </c>
      <c r="E25" s="124">
        <f t="shared" si="5"/>
        <v>310</v>
      </c>
      <c r="F25" s="125" t="str">
        <f t="shared" si="6"/>
        <v>93</v>
      </c>
      <c r="G25" s="126" t="str">
        <f t="shared" si="7"/>
        <v>71바6300</v>
      </c>
      <c r="H25" s="127">
        <f t="shared" si="8"/>
        <v>7</v>
      </c>
      <c r="I25" s="128">
        <f t="shared" si="9"/>
        <v>1638.855</v>
      </c>
      <c r="J25" s="129">
        <f t="shared" si="10"/>
        <v>2.9655375684781809E-2</v>
      </c>
      <c r="K25" s="129">
        <f t="shared" si="11"/>
        <v>0.41801679267189745</v>
      </c>
      <c r="L25" s="129">
        <f t="shared" si="12"/>
        <v>0.23675065823394992</v>
      </c>
      <c r="M25" s="130">
        <f t="shared" si="13"/>
        <v>13.327</v>
      </c>
      <c r="N25" s="131">
        <f t="shared" si="14"/>
        <v>6.1018210885038636E-2</v>
      </c>
      <c r="O25" s="131">
        <f t="shared" si="15"/>
        <v>26.298848891451655</v>
      </c>
      <c r="P25" s="212">
        <f t="shared" si="16"/>
        <v>17</v>
      </c>
      <c r="Q25" s="213">
        <f t="shared" si="17"/>
        <v>1</v>
      </c>
      <c r="R25" s="213">
        <f t="shared" si="18"/>
        <v>431</v>
      </c>
      <c r="T25" s="262">
        <v>525</v>
      </c>
      <c r="U25" s="262">
        <v>310</v>
      </c>
      <c r="V25" s="262" t="s">
        <v>369</v>
      </c>
      <c r="W25" s="263">
        <v>1638.855</v>
      </c>
      <c r="X25" s="262">
        <v>752.60799999999995</v>
      </c>
      <c r="Y25" s="262">
        <v>2.1779999999999999</v>
      </c>
      <c r="Z25" s="262">
        <v>13.327</v>
      </c>
      <c r="AA25" s="262">
        <v>112.308036</v>
      </c>
      <c r="AB25" s="262">
        <v>3.3305370000000001</v>
      </c>
      <c r="AC25" s="262">
        <v>46.946644999999997</v>
      </c>
      <c r="AD25" s="262">
        <v>388</v>
      </c>
      <c r="AE25" s="262">
        <v>1</v>
      </c>
      <c r="AF25" s="262">
        <v>431</v>
      </c>
      <c r="AG25" s="262">
        <v>71</v>
      </c>
      <c r="AH25" s="262">
        <v>14.592499</v>
      </c>
      <c r="AI25" s="262">
        <v>209.2</v>
      </c>
      <c r="AJ25" s="262">
        <v>0</v>
      </c>
      <c r="AK25" s="262">
        <v>17</v>
      </c>
      <c r="AL25" s="262">
        <v>32829</v>
      </c>
      <c r="AM25" s="244">
        <v>0.84796560750266659</v>
      </c>
      <c r="AN25" s="243" t="s">
        <v>67</v>
      </c>
      <c r="AO25" s="274">
        <v>573.03200000000004</v>
      </c>
      <c r="AP25" s="273" t="s">
        <v>433</v>
      </c>
      <c r="AQ25" s="273" t="s">
        <v>116</v>
      </c>
      <c r="AR25" s="275" t="s">
        <v>121</v>
      </c>
      <c r="AS25" s="273" t="s">
        <v>116</v>
      </c>
      <c r="AT25" s="275" t="s">
        <v>121</v>
      </c>
      <c r="AU25" s="273" t="s">
        <v>281</v>
      </c>
      <c r="AV25" s="273" t="s">
        <v>369</v>
      </c>
      <c r="AW25" s="273" t="s">
        <v>67</v>
      </c>
      <c r="AX25" s="273">
        <v>310</v>
      </c>
      <c r="AY25" s="263" t="s">
        <v>434</v>
      </c>
      <c r="AZ25" s="264">
        <v>1</v>
      </c>
      <c r="BA25" s="273" t="s">
        <v>435</v>
      </c>
      <c r="BB25" s="273">
        <v>7</v>
      </c>
      <c r="BC25" s="265">
        <v>1</v>
      </c>
      <c r="BD25" s="273"/>
      <c r="BE25" s="266" t="s">
        <v>66</v>
      </c>
      <c r="BF25" s="275">
        <v>-3</v>
      </c>
      <c r="BG25" s="276" t="s">
        <v>233</v>
      </c>
      <c r="BH25" s="273"/>
      <c r="BI25" s="273" t="s">
        <v>116</v>
      </c>
      <c r="BJ25" s="273" t="s">
        <v>369</v>
      </c>
      <c r="BK25" s="273" t="s">
        <v>67</v>
      </c>
      <c r="BL25" s="277">
        <v>0.84796560750266659</v>
      </c>
      <c r="BM25" s="273">
        <v>310</v>
      </c>
      <c r="BN25" s="273" t="s">
        <v>121</v>
      </c>
      <c r="BO25" s="273" t="s">
        <v>281</v>
      </c>
      <c r="BP25" s="273">
        <v>7</v>
      </c>
      <c r="BQ25" s="273">
        <v>1638.855</v>
      </c>
      <c r="BR25" s="278">
        <v>2.9655375684781809E-2</v>
      </c>
      <c r="BS25" s="278">
        <v>0.41801679267189745</v>
      </c>
      <c r="BT25" s="278">
        <v>0.23675065823394992</v>
      </c>
      <c r="BU25" s="273">
        <v>13.327</v>
      </c>
      <c r="BV25" s="279">
        <v>6.1018210885038636E-2</v>
      </c>
      <c r="BW25" s="279">
        <v>26.298848891451655</v>
      </c>
      <c r="BX25" s="273">
        <v>17</v>
      </c>
      <c r="BY25" s="273">
        <v>1</v>
      </c>
      <c r="BZ25" s="273">
        <v>431</v>
      </c>
    </row>
    <row r="26" spans="1:78" ht="16.5">
      <c r="A26" s="103" t="str">
        <f t="shared" si="1"/>
        <v>신흥교통</v>
      </c>
      <c r="B26" s="104" t="str">
        <f t="shared" si="2"/>
        <v>박경배</v>
      </c>
      <c r="C26" s="105" t="str">
        <f t="shared" si="3"/>
        <v>C</v>
      </c>
      <c r="D26" s="106">
        <f t="shared" si="4"/>
        <v>0.89000000000000012</v>
      </c>
      <c r="E26" s="107">
        <f t="shared" si="5"/>
        <v>6539</v>
      </c>
      <c r="F26" s="108" t="str">
        <f t="shared" si="6"/>
        <v>13</v>
      </c>
      <c r="G26" s="109" t="str">
        <f t="shared" si="7"/>
        <v>71바6275</v>
      </c>
      <c r="H26" s="110">
        <f t="shared" si="8"/>
        <v>1</v>
      </c>
      <c r="I26" s="111">
        <f t="shared" si="9"/>
        <v>3153.5239999999999</v>
      </c>
      <c r="J26" s="112">
        <f t="shared" si="10"/>
        <v>2.0437114948062888E-2</v>
      </c>
      <c r="K26" s="112">
        <f t="shared" si="11"/>
        <v>0.51846129667685692</v>
      </c>
      <c r="L26" s="112">
        <f t="shared" si="12"/>
        <v>0.22546205451425136</v>
      </c>
      <c r="M26" s="113">
        <f t="shared" si="13"/>
        <v>16.863</v>
      </c>
      <c r="N26" s="114">
        <f t="shared" si="14"/>
        <v>4.6297412038088188</v>
      </c>
      <c r="O26" s="114">
        <f t="shared" si="15"/>
        <v>71.539014765703385</v>
      </c>
      <c r="P26" s="214">
        <f t="shared" si="16"/>
        <v>94</v>
      </c>
      <c r="Q26" s="215">
        <f t="shared" si="17"/>
        <v>146</v>
      </c>
      <c r="R26" s="215">
        <f t="shared" si="18"/>
        <v>2256</v>
      </c>
      <c r="T26" s="262">
        <v>525</v>
      </c>
      <c r="U26" s="262">
        <v>6539</v>
      </c>
      <c r="V26" s="262" t="s">
        <v>204</v>
      </c>
      <c r="W26" s="263">
        <v>3153.5239999999999</v>
      </c>
      <c r="X26" s="262">
        <v>1540.624</v>
      </c>
      <c r="Y26" s="262">
        <v>2.0470000000000002</v>
      </c>
      <c r="Z26" s="262">
        <v>16.863</v>
      </c>
      <c r="AA26" s="262">
        <v>235.206095</v>
      </c>
      <c r="AB26" s="262">
        <v>4.806934</v>
      </c>
      <c r="AC26" s="262">
        <v>121.945257</v>
      </c>
      <c r="AD26" s="262">
        <v>711</v>
      </c>
      <c r="AE26" s="262">
        <v>146</v>
      </c>
      <c r="AF26" s="262">
        <v>2256</v>
      </c>
      <c r="AG26" s="262">
        <v>67</v>
      </c>
      <c r="AH26" s="262">
        <v>13.407492</v>
      </c>
      <c r="AI26" s="262">
        <v>768.2</v>
      </c>
      <c r="AJ26" s="262">
        <v>0</v>
      </c>
      <c r="AK26" s="262">
        <v>94</v>
      </c>
      <c r="AL26" s="262">
        <v>167295</v>
      </c>
      <c r="AM26" s="244">
        <v>0.89000000000000012</v>
      </c>
      <c r="AN26" s="243" t="s">
        <v>69</v>
      </c>
      <c r="AO26" s="274">
        <v>3153.5239999999999</v>
      </c>
      <c r="AP26" s="273" t="s">
        <v>436</v>
      </c>
      <c r="AQ26" s="273" t="s">
        <v>116</v>
      </c>
      <c r="AR26" s="275" t="s">
        <v>117</v>
      </c>
      <c r="AS26" s="273" t="s">
        <v>116</v>
      </c>
      <c r="AT26" s="275" t="s">
        <v>117</v>
      </c>
      <c r="AU26" s="273" t="s">
        <v>176</v>
      </c>
      <c r="AV26" s="273" t="s">
        <v>204</v>
      </c>
      <c r="AW26" s="273" t="s">
        <v>69</v>
      </c>
      <c r="AX26" s="273">
        <v>6539</v>
      </c>
      <c r="AY26" s="263" t="s">
        <v>298</v>
      </c>
      <c r="AZ26" s="264">
        <v>1</v>
      </c>
      <c r="BA26" s="273" t="s">
        <v>174</v>
      </c>
      <c r="BB26" s="273">
        <v>1</v>
      </c>
      <c r="BC26" s="265">
        <v>1</v>
      </c>
      <c r="BD26" s="273"/>
      <c r="BE26" s="266" t="s">
        <v>68</v>
      </c>
      <c r="BF26" s="275">
        <v>-1</v>
      </c>
      <c r="BG26" s="276" t="s">
        <v>233</v>
      </c>
      <c r="BH26" s="273"/>
      <c r="BI26" s="273" t="s">
        <v>116</v>
      </c>
      <c r="BJ26" s="273" t="s">
        <v>204</v>
      </c>
      <c r="BK26" s="273" t="s">
        <v>69</v>
      </c>
      <c r="BL26" s="277">
        <v>0.89000000000000012</v>
      </c>
      <c r="BM26" s="273">
        <v>6539</v>
      </c>
      <c r="BN26" s="273" t="s">
        <v>117</v>
      </c>
      <c r="BO26" s="273" t="s">
        <v>176</v>
      </c>
      <c r="BP26" s="273">
        <v>1</v>
      </c>
      <c r="BQ26" s="273">
        <v>3153.5239999999999</v>
      </c>
      <c r="BR26" s="278">
        <v>2.0437114948062888E-2</v>
      </c>
      <c r="BS26" s="278">
        <v>0.51846129667685692</v>
      </c>
      <c r="BT26" s="278">
        <v>0.22546205451425136</v>
      </c>
      <c r="BU26" s="273">
        <v>16.863</v>
      </c>
      <c r="BV26" s="279">
        <v>4.6297412038088188</v>
      </c>
      <c r="BW26" s="279">
        <v>71.539014765703385</v>
      </c>
      <c r="BX26" s="273">
        <v>94</v>
      </c>
      <c r="BY26" s="273">
        <v>146</v>
      </c>
      <c r="BZ26" s="273">
        <v>2256</v>
      </c>
    </row>
    <row r="27" spans="1:78" ht="16.5">
      <c r="A27" s="120" t="str">
        <f t="shared" si="1"/>
        <v>신흥교통</v>
      </c>
      <c r="B27" s="121" t="str">
        <f t="shared" si="2"/>
        <v>박명대</v>
      </c>
      <c r="C27" s="122" t="str">
        <f t="shared" si="3"/>
        <v>A</v>
      </c>
      <c r="D27" s="123">
        <f t="shared" si="4"/>
        <v>0.97571428571428565</v>
      </c>
      <c r="E27" s="124">
        <f t="shared" si="5"/>
        <v>2086</v>
      </c>
      <c r="F27" s="125" t="str">
        <f t="shared" si="6"/>
        <v>93</v>
      </c>
      <c r="G27" s="126" t="str">
        <f t="shared" si="7"/>
        <v>70바4005</v>
      </c>
      <c r="H27" s="127">
        <f t="shared" si="8"/>
        <v>1</v>
      </c>
      <c r="I27" s="128">
        <f t="shared" si="9"/>
        <v>2063.3180000000002</v>
      </c>
      <c r="J27" s="129">
        <f t="shared" si="10"/>
        <v>5.3063957493573781E-2</v>
      </c>
      <c r="K27" s="129">
        <f t="shared" si="11"/>
        <v>0.39157319267563423</v>
      </c>
      <c r="L27" s="129">
        <f t="shared" si="12"/>
        <v>0.1933778506269998</v>
      </c>
      <c r="M27" s="130">
        <f t="shared" si="13"/>
        <v>15.372</v>
      </c>
      <c r="N27" s="131">
        <f t="shared" si="14"/>
        <v>4.8465626723558843E-2</v>
      </c>
      <c r="O27" s="131">
        <f t="shared" si="15"/>
        <v>4.5073032852909725</v>
      </c>
      <c r="P27" s="212">
        <f t="shared" si="16"/>
        <v>12</v>
      </c>
      <c r="Q27" s="213">
        <f t="shared" si="17"/>
        <v>1</v>
      </c>
      <c r="R27" s="213">
        <f t="shared" si="18"/>
        <v>93</v>
      </c>
      <c r="T27" s="262">
        <v>525</v>
      </c>
      <c r="U27" s="262">
        <v>2086</v>
      </c>
      <c r="V27" s="262" t="s">
        <v>205</v>
      </c>
      <c r="W27" s="263">
        <v>2063.3180000000002</v>
      </c>
      <c r="X27" s="262">
        <v>1007.051</v>
      </c>
      <c r="Y27" s="262">
        <v>2.0489999999999999</v>
      </c>
      <c r="Z27" s="262">
        <v>15.372</v>
      </c>
      <c r="AA27" s="262">
        <v>136.155789</v>
      </c>
      <c r="AB27" s="262">
        <v>7.2249650000000001</v>
      </c>
      <c r="AC27" s="262">
        <v>53.314957</v>
      </c>
      <c r="AD27" s="262">
        <v>399</v>
      </c>
      <c r="AE27" s="262">
        <v>1</v>
      </c>
      <c r="AF27" s="262">
        <v>93</v>
      </c>
      <c r="AG27" s="262">
        <v>78</v>
      </c>
      <c r="AH27" s="262">
        <v>15.154095999999999</v>
      </c>
      <c r="AI27" s="262">
        <v>1165.2</v>
      </c>
      <c r="AJ27" s="262">
        <v>0</v>
      </c>
      <c r="AK27" s="262">
        <v>12</v>
      </c>
      <c r="AL27" s="262">
        <v>2879</v>
      </c>
      <c r="AM27" s="244">
        <v>0.97571428571428565</v>
      </c>
      <c r="AN27" s="243" t="s">
        <v>66</v>
      </c>
      <c r="AO27" s="274">
        <v>2063.3180000000002</v>
      </c>
      <c r="AP27" s="273" t="s">
        <v>437</v>
      </c>
      <c r="AQ27" s="273" t="s">
        <v>116</v>
      </c>
      <c r="AR27" s="275" t="s">
        <v>121</v>
      </c>
      <c r="AS27" s="273" t="s">
        <v>116</v>
      </c>
      <c r="AT27" s="275" t="s">
        <v>121</v>
      </c>
      <c r="AU27" s="273" t="s">
        <v>193</v>
      </c>
      <c r="AV27" s="273" t="s">
        <v>205</v>
      </c>
      <c r="AW27" s="273" t="s">
        <v>66</v>
      </c>
      <c r="AX27" s="273">
        <v>2086</v>
      </c>
      <c r="AY27" s="263" t="s">
        <v>317</v>
      </c>
      <c r="AZ27" s="264">
        <v>2</v>
      </c>
      <c r="BA27" s="273" t="s">
        <v>252</v>
      </c>
      <c r="BB27" s="273">
        <v>1</v>
      </c>
      <c r="BC27" s="265">
        <v>1</v>
      </c>
      <c r="BD27" s="273"/>
      <c r="BE27" s="266" t="s">
        <v>66</v>
      </c>
      <c r="BF27" s="275">
        <v>0</v>
      </c>
      <c r="BG27" s="276" t="s">
        <v>236</v>
      </c>
      <c r="BH27" s="273"/>
      <c r="BI27" s="273" t="s">
        <v>116</v>
      </c>
      <c r="BJ27" s="273" t="s">
        <v>205</v>
      </c>
      <c r="BK27" s="273" t="s">
        <v>66</v>
      </c>
      <c r="BL27" s="277">
        <v>0.97571428571428565</v>
      </c>
      <c r="BM27" s="273">
        <v>2086</v>
      </c>
      <c r="BN27" s="273" t="s">
        <v>121</v>
      </c>
      <c r="BO27" s="273" t="s">
        <v>193</v>
      </c>
      <c r="BP27" s="273">
        <v>1</v>
      </c>
      <c r="BQ27" s="273">
        <v>2063.3180000000002</v>
      </c>
      <c r="BR27" s="278">
        <v>5.3063957493573781E-2</v>
      </c>
      <c r="BS27" s="278">
        <v>0.39157319267563423</v>
      </c>
      <c r="BT27" s="278">
        <v>0.1933778506269998</v>
      </c>
      <c r="BU27" s="273">
        <v>15.372</v>
      </c>
      <c r="BV27" s="279">
        <v>4.8465626723558843E-2</v>
      </c>
      <c r="BW27" s="279">
        <v>4.5073032852909725</v>
      </c>
      <c r="BX27" s="273">
        <v>12</v>
      </c>
      <c r="BY27" s="273">
        <v>1</v>
      </c>
      <c r="BZ27" s="273">
        <v>93</v>
      </c>
    </row>
    <row r="28" spans="1:78" ht="16.5">
      <c r="A28" s="103" t="str">
        <f t="shared" si="1"/>
        <v>신흥교통</v>
      </c>
      <c r="B28" s="104" t="str">
        <f t="shared" si="2"/>
        <v>박용도</v>
      </c>
      <c r="C28" s="105" t="str">
        <f t="shared" si="3"/>
        <v>F</v>
      </c>
      <c r="D28" s="106">
        <f t="shared" si="4"/>
        <v>0.76576923076923076</v>
      </c>
      <c r="E28" s="107">
        <f t="shared" si="5"/>
        <v>3324</v>
      </c>
      <c r="F28" s="108" t="str">
        <f t="shared" si="6"/>
        <v>13</v>
      </c>
      <c r="G28" s="109" t="str">
        <f t="shared" si="7"/>
        <v>70바4016</v>
      </c>
      <c r="H28" s="110">
        <f t="shared" si="8"/>
        <v>1</v>
      </c>
      <c r="I28" s="111">
        <f t="shared" si="9"/>
        <v>2715.444</v>
      </c>
      <c r="J28" s="112">
        <f t="shared" si="10"/>
        <v>6.5476682957755624E-3</v>
      </c>
      <c r="K28" s="112">
        <f t="shared" si="11"/>
        <v>0.5081525762326724</v>
      </c>
      <c r="L28" s="112">
        <f t="shared" si="12"/>
        <v>0.18891938113987988</v>
      </c>
      <c r="M28" s="113">
        <f t="shared" si="13"/>
        <v>17.181000000000001</v>
      </c>
      <c r="N28" s="114">
        <f t="shared" si="14"/>
        <v>0.22095834051447941</v>
      </c>
      <c r="O28" s="114">
        <f t="shared" si="15"/>
        <v>77.630030300753759</v>
      </c>
      <c r="P28" s="214">
        <f t="shared" si="16"/>
        <v>82</v>
      </c>
      <c r="Q28" s="215">
        <f t="shared" si="17"/>
        <v>6</v>
      </c>
      <c r="R28" s="215">
        <f t="shared" si="18"/>
        <v>2108</v>
      </c>
      <c r="T28" s="262">
        <v>525</v>
      </c>
      <c r="U28" s="262">
        <v>3324</v>
      </c>
      <c r="V28" s="262" t="s">
        <v>370</v>
      </c>
      <c r="W28" s="263">
        <v>2715.444</v>
      </c>
      <c r="X28" s="262">
        <v>1363.752</v>
      </c>
      <c r="Y28" s="262">
        <v>1.9910000000000001</v>
      </c>
      <c r="Z28" s="262">
        <v>17.181000000000001</v>
      </c>
      <c r="AA28" s="262">
        <v>195.233317</v>
      </c>
      <c r="AB28" s="262">
        <v>1.2783230000000001</v>
      </c>
      <c r="AC28" s="262">
        <v>99.208313000000004</v>
      </c>
      <c r="AD28" s="262">
        <v>513</v>
      </c>
      <c r="AE28" s="262">
        <v>6</v>
      </c>
      <c r="AF28" s="262">
        <v>2108</v>
      </c>
      <c r="AG28" s="262">
        <v>67</v>
      </c>
      <c r="AH28" s="262">
        <v>13.908712</v>
      </c>
      <c r="AI28" s="262">
        <v>421.1</v>
      </c>
      <c r="AJ28" s="262">
        <v>0</v>
      </c>
      <c r="AK28" s="262">
        <v>82</v>
      </c>
      <c r="AL28" s="262">
        <v>133339</v>
      </c>
      <c r="AM28" s="244">
        <v>0.76576923076923076</v>
      </c>
      <c r="AN28" s="243" t="s">
        <v>70</v>
      </c>
      <c r="AO28" s="274">
        <v>2715.444</v>
      </c>
      <c r="AP28" s="273" t="s">
        <v>438</v>
      </c>
      <c r="AQ28" s="273" t="s">
        <v>116</v>
      </c>
      <c r="AR28" s="275" t="s">
        <v>117</v>
      </c>
      <c r="AS28" s="273" t="s">
        <v>116</v>
      </c>
      <c r="AT28" s="275" t="s">
        <v>117</v>
      </c>
      <c r="AU28" s="273" t="s">
        <v>351</v>
      </c>
      <c r="AV28" s="273" t="s">
        <v>370</v>
      </c>
      <c r="AW28" s="273" t="s">
        <v>70</v>
      </c>
      <c r="AX28" s="273">
        <v>3324</v>
      </c>
      <c r="AY28" s="263" t="s">
        <v>305</v>
      </c>
      <c r="AZ28" s="264">
        <v>6</v>
      </c>
      <c r="BA28" s="273" t="s">
        <v>385</v>
      </c>
      <c r="BB28" s="273">
        <v>1</v>
      </c>
      <c r="BC28" s="265">
        <v>1</v>
      </c>
      <c r="BD28" s="273"/>
      <c r="BE28" s="266" t="s">
        <v>70</v>
      </c>
      <c r="BF28" s="275">
        <v>0</v>
      </c>
      <c r="BG28" s="276" t="s">
        <v>236</v>
      </c>
      <c r="BH28" s="273"/>
      <c r="BI28" s="273" t="s">
        <v>116</v>
      </c>
      <c r="BJ28" s="273" t="s">
        <v>370</v>
      </c>
      <c r="BK28" s="273" t="s">
        <v>70</v>
      </c>
      <c r="BL28" s="277">
        <v>0.76576923076923076</v>
      </c>
      <c r="BM28" s="273">
        <v>3324</v>
      </c>
      <c r="BN28" s="273" t="s">
        <v>117</v>
      </c>
      <c r="BO28" s="273" t="s">
        <v>351</v>
      </c>
      <c r="BP28" s="273">
        <v>1</v>
      </c>
      <c r="BQ28" s="273">
        <v>2715.444</v>
      </c>
      <c r="BR28" s="278">
        <v>6.5476682957755624E-3</v>
      </c>
      <c r="BS28" s="278">
        <v>0.5081525762326724</v>
      </c>
      <c r="BT28" s="278">
        <v>0.18891938113987988</v>
      </c>
      <c r="BU28" s="273">
        <v>17.181000000000001</v>
      </c>
      <c r="BV28" s="279">
        <v>0.22095834051447941</v>
      </c>
      <c r="BW28" s="279">
        <v>77.630030300753759</v>
      </c>
      <c r="BX28" s="273">
        <v>82</v>
      </c>
      <c r="BY28" s="273">
        <v>6</v>
      </c>
      <c r="BZ28" s="273">
        <v>2108</v>
      </c>
    </row>
    <row r="29" spans="1:78" ht="16.5">
      <c r="A29" s="120" t="str">
        <f t="shared" si="1"/>
        <v>신흥교통</v>
      </c>
      <c r="B29" s="121" t="str">
        <f t="shared" si="2"/>
        <v>반윤환</v>
      </c>
      <c r="C29" s="122" t="str">
        <f t="shared" si="3"/>
        <v>F</v>
      </c>
      <c r="D29" s="123">
        <f t="shared" si="4"/>
        <v>0.76384615384615384</v>
      </c>
      <c r="E29" s="124">
        <f t="shared" si="5"/>
        <v>6754</v>
      </c>
      <c r="F29" s="125" t="str">
        <f t="shared" si="6"/>
        <v>13</v>
      </c>
      <c r="G29" s="126" t="str">
        <f t="shared" si="7"/>
        <v>70바4016</v>
      </c>
      <c r="H29" s="127">
        <f t="shared" si="8"/>
        <v>1</v>
      </c>
      <c r="I29" s="128">
        <f t="shared" si="9"/>
        <v>701.04700000000003</v>
      </c>
      <c r="J29" s="129">
        <f t="shared" si="10"/>
        <v>4.5280219683575679E-2</v>
      </c>
      <c r="K29" s="129">
        <f t="shared" si="11"/>
        <v>0.48374572260281246</v>
      </c>
      <c r="L29" s="129">
        <f t="shared" si="12"/>
        <v>0.223950747952705</v>
      </c>
      <c r="M29" s="130">
        <f t="shared" si="13"/>
        <v>20.317</v>
      </c>
      <c r="N29" s="131" t="str">
        <f t="shared" si="14"/>
        <v>-</v>
      </c>
      <c r="O29" s="131" t="str">
        <f t="shared" si="15"/>
        <v>-</v>
      </c>
      <c r="P29" s="212">
        <f t="shared" si="16"/>
        <v>17</v>
      </c>
      <c r="Q29" s="213">
        <f t="shared" si="17"/>
        <v>3</v>
      </c>
      <c r="R29" s="213">
        <f t="shared" si="18"/>
        <v>1332</v>
      </c>
      <c r="T29" s="262">
        <v>525</v>
      </c>
      <c r="U29" s="262">
        <v>6754</v>
      </c>
      <c r="V29" s="262" t="s">
        <v>371</v>
      </c>
      <c r="W29" s="263">
        <v>701.04700000000003</v>
      </c>
      <c r="X29" s="262">
        <v>353.00599999999997</v>
      </c>
      <c r="Y29" s="262">
        <v>1.986</v>
      </c>
      <c r="Z29" s="262">
        <v>20.317</v>
      </c>
      <c r="AA29" s="262">
        <v>46.107771</v>
      </c>
      <c r="AB29" s="262">
        <v>2.0877699999999999</v>
      </c>
      <c r="AC29" s="262">
        <v>22.304437</v>
      </c>
      <c r="AD29" s="262">
        <v>157</v>
      </c>
      <c r="AE29" s="262">
        <v>3</v>
      </c>
      <c r="AF29" s="262">
        <v>1332</v>
      </c>
      <c r="AG29" s="262">
        <v>66</v>
      </c>
      <c r="AH29" s="262">
        <v>15.20453</v>
      </c>
      <c r="AI29" s="262">
        <v>192.2</v>
      </c>
      <c r="AJ29" s="262">
        <v>0</v>
      </c>
      <c r="AK29" s="262">
        <v>17</v>
      </c>
      <c r="AL29" s="262">
        <v>23727</v>
      </c>
      <c r="AM29" s="244">
        <v>0.76384615384615384</v>
      </c>
      <c r="AN29" s="243" t="s">
        <v>70</v>
      </c>
      <c r="AO29" s="274">
        <v>701.04700000000003</v>
      </c>
      <c r="AP29" s="273" t="s">
        <v>439</v>
      </c>
      <c r="AQ29" s="273" t="s">
        <v>116</v>
      </c>
      <c r="AR29" s="275" t="s">
        <v>117</v>
      </c>
      <c r="AS29" s="273" t="s">
        <v>116</v>
      </c>
      <c r="AT29" s="275" t="s">
        <v>117</v>
      </c>
      <c r="AU29" s="273" t="s">
        <v>351</v>
      </c>
      <c r="AV29" s="273" t="s">
        <v>371</v>
      </c>
      <c r="AW29" s="273" t="s">
        <v>70</v>
      </c>
      <c r="AX29" s="273">
        <v>6754</v>
      </c>
      <c r="AY29" s="263" t="s">
        <v>305</v>
      </c>
      <c r="AZ29" s="264">
        <v>8</v>
      </c>
      <c r="BA29" s="273" t="s">
        <v>375</v>
      </c>
      <c r="BB29" s="273">
        <v>1</v>
      </c>
      <c r="BC29" s="265">
        <v>1</v>
      </c>
      <c r="BD29" s="273"/>
      <c r="BE29" s="266" t="s">
        <v>67</v>
      </c>
      <c r="BF29" s="275">
        <v>-1</v>
      </c>
      <c r="BG29" s="276" t="s">
        <v>233</v>
      </c>
      <c r="BH29" s="273"/>
      <c r="BI29" s="273" t="s">
        <v>116</v>
      </c>
      <c r="BJ29" s="273" t="s">
        <v>371</v>
      </c>
      <c r="BK29" s="273" t="s">
        <v>70</v>
      </c>
      <c r="BL29" s="277">
        <v>0.76384615384615384</v>
      </c>
      <c r="BM29" s="273">
        <v>6754</v>
      </c>
      <c r="BN29" s="273" t="s">
        <v>117</v>
      </c>
      <c r="BO29" s="273" t="s">
        <v>351</v>
      </c>
      <c r="BP29" s="273">
        <v>1</v>
      </c>
      <c r="BQ29" s="273">
        <v>701.04700000000003</v>
      </c>
      <c r="BR29" s="278">
        <v>4.5280219683575679E-2</v>
      </c>
      <c r="BS29" s="278">
        <v>0.48374572260281246</v>
      </c>
      <c r="BT29" s="278">
        <v>0.223950747952705</v>
      </c>
      <c r="BU29" s="273">
        <v>20.317</v>
      </c>
      <c r="BV29" s="279" t="s">
        <v>307</v>
      </c>
      <c r="BW29" s="279" t="s">
        <v>307</v>
      </c>
      <c r="BX29" s="273">
        <v>17</v>
      </c>
      <c r="BY29" s="273">
        <v>3</v>
      </c>
      <c r="BZ29" s="273">
        <v>1332</v>
      </c>
    </row>
    <row r="30" spans="1:78" ht="16.5">
      <c r="A30" s="103" t="str">
        <f t="shared" si="1"/>
        <v>신흥교통</v>
      </c>
      <c r="B30" s="104" t="str">
        <f t="shared" si="2"/>
        <v>방선혁</v>
      </c>
      <c r="C30" s="105" t="str">
        <f t="shared" si="3"/>
        <v>D</v>
      </c>
      <c r="D30" s="106">
        <f t="shared" si="4"/>
        <v>0.82140057559300184</v>
      </c>
      <c r="E30" s="107">
        <f t="shared" si="5"/>
        <v>4255</v>
      </c>
      <c r="F30" s="108" t="str">
        <f t="shared" si="6"/>
        <v>330</v>
      </c>
      <c r="G30" s="109" t="str">
        <f t="shared" si="7"/>
        <v>71바6291</v>
      </c>
      <c r="H30" s="110">
        <f t="shared" si="8"/>
        <v>2</v>
      </c>
      <c r="I30" s="111">
        <f t="shared" si="9"/>
        <v>445.04300000000001</v>
      </c>
      <c r="J30" s="112">
        <f t="shared" si="10"/>
        <v>6.3925953265952604E-3</v>
      </c>
      <c r="K30" s="112">
        <f t="shared" si="11"/>
        <v>0.51771396689196414</v>
      </c>
      <c r="L30" s="112">
        <f t="shared" si="12"/>
        <v>0.11684264217165533</v>
      </c>
      <c r="M30" s="113">
        <f t="shared" si="13"/>
        <v>25.431999999999999</v>
      </c>
      <c r="N30" s="114">
        <f t="shared" si="14"/>
        <v>0.22469738879164486</v>
      </c>
      <c r="O30" s="114">
        <f t="shared" si="15"/>
        <v>8.9878955516657939</v>
      </c>
      <c r="P30" s="214">
        <f t="shared" si="16"/>
        <v>9</v>
      </c>
      <c r="Q30" s="215">
        <f t="shared" si="17"/>
        <v>1</v>
      </c>
      <c r="R30" s="215">
        <f t="shared" si="18"/>
        <v>40</v>
      </c>
      <c r="T30" s="262">
        <v>525</v>
      </c>
      <c r="U30" s="262">
        <v>4255</v>
      </c>
      <c r="V30" s="262" t="s">
        <v>273</v>
      </c>
      <c r="W30" s="263">
        <v>445.04300000000001</v>
      </c>
      <c r="X30" s="262">
        <v>199.58</v>
      </c>
      <c r="Y30" s="262">
        <v>2.23</v>
      </c>
      <c r="Z30" s="262">
        <v>25.431999999999999</v>
      </c>
      <c r="AA30" s="262">
        <v>21.726386999999999</v>
      </c>
      <c r="AB30" s="262">
        <v>0.13888800000000001</v>
      </c>
      <c r="AC30" s="262">
        <v>11.248054</v>
      </c>
      <c r="AD30" s="262">
        <v>52</v>
      </c>
      <c r="AE30" s="262">
        <v>1</v>
      </c>
      <c r="AF30" s="262">
        <v>40</v>
      </c>
      <c r="AG30" s="262">
        <v>91</v>
      </c>
      <c r="AH30" s="262">
        <v>20.483985000000001</v>
      </c>
      <c r="AI30" s="262">
        <v>4131.5</v>
      </c>
      <c r="AJ30" s="262">
        <v>1473.1</v>
      </c>
      <c r="AK30" s="262">
        <v>9</v>
      </c>
      <c r="AL30" s="262">
        <v>22087</v>
      </c>
      <c r="AM30" s="244">
        <v>0.82140057559300184</v>
      </c>
      <c r="AN30" s="243" t="s">
        <v>67</v>
      </c>
      <c r="AO30" s="274">
        <v>242.249</v>
      </c>
      <c r="AP30" s="273" t="s">
        <v>440</v>
      </c>
      <c r="AQ30" s="273" t="s">
        <v>116</v>
      </c>
      <c r="AR30" s="275" t="s">
        <v>118</v>
      </c>
      <c r="AS30" s="273" t="s">
        <v>116</v>
      </c>
      <c r="AT30" s="275" t="s">
        <v>118</v>
      </c>
      <c r="AU30" s="273" t="s">
        <v>277</v>
      </c>
      <c r="AV30" s="273" t="s">
        <v>273</v>
      </c>
      <c r="AW30" s="273" t="s">
        <v>67</v>
      </c>
      <c r="AX30" s="273">
        <v>4255</v>
      </c>
      <c r="AY30" s="263" t="s">
        <v>297</v>
      </c>
      <c r="AZ30" s="264">
        <v>3</v>
      </c>
      <c r="BA30" s="273" t="s">
        <v>246</v>
      </c>
      <c r="BB30" s="273">
        <v>2</v>
      </c>
      <c r="BC30" s="265">
        <v>1</v>
      </c>
      <c r="BD30" s="273"/>
      <c r="BE30" s="266" t="s">
        <v>70</v>
      </c>
      <c r="BF30" s="275">
        <v>1</v>
      </c>
      <c r="BG30" s="276" t="s">
        <v>238</v>
      </c>
      <c r="BH30" s="273"/>
      <c r="BI30" s="273" t="s">
        <v>116</v>
      </c>
      <c r="BJ30" s="273" t="s">
        <v>273</v>
      </c>
      <c r="BK30" s="273" t="s">
        <v>67</v>
      </c>
      <c r="BL30" s="277">
        <v>0.82140057559300184</v>
      </c>
      <c r="BM30" s="273">
        <v>4255</v>
      </c>
      <c r="BN30" s="273" t="s">
        <v>118</v>
      </c>
      <c r="BO30" s="273" t="s">
        <v>277</v>
      </c>
      <c r="BP30" s="273">
        <v>2</v>
      </c>
      <c r="BQ30" s="273">
        <v>445.04300000000001</v>
      </c>
      <c r="BR30" s="278">
        <v>6.3925953265952604E-3</v>
      </c>
      <c r="BS30" s="278">
        <v>0.51771396689196414</v>
      </c>
      <c r="BT30" s="278">
        <v>0.11684264217165533</v>
      </c>
      <c r="BU30" s="273">
        <v>25.431999999999999</v>
      </c>
      <c r="BV30" s="279">
        <v>0.22469738879164486</v>
      </c>
      <c r="BW30" s="279">
        <v>8.9878955516657939</v>
      </c>
      <c r="BX30" s="273">
        <v>9</v>
      </c>
      <c r="BY30" s="273">
        <v>1</v>
      </c>
      <c r="BZ30" s="273">
        <v>40</v>
      </c>
    </row>
    <row r="31" spans="1:78" ht="16.5">
      <c r="A31" s="120" t="str">
        <f t="shared" si="1"/>
        <v>신흥교통</v>
      </c>
      <c r="B31" s="121" t="str">
        <f t="shared" si="2"/>
        <v>배정현</v>
      </c>
      <c r="C31" s="122" t="str">
        <f t="shared" si="3"/>
        <v>C</v>
      </c>
      <c r="D31" s="123">
        <f t="shared" si="4"/>
        <v>0.85554509507036658</v>
      </c>
      <c r="E31" s="124">
        <f t="shared" si="5"/>
        <v>9972</v>
      </c>
      <c r="F31" s="125" t="str">
        <f t="shared" si="6"/>
        <v>330</v>
      </c>
      <c r="G31" s="126" t="str">
        <f t="shared" si="7"/>
        <v>70바4003</v>
      </c>
      <c r="H31" s="127">
        <f t="shared" si="8"/>
        <v>8</v>
      </c>
      <c r="I31" s="128">
        <f t="shared" si="9"/>
        <v>4305.63</v>
      </c>
      <c r="J31" s="129">
        <f t="shared" si="10"/>
        <v>5.9716306922068182E-3</v>
      </c>
      <c r="K31" s="129">
        <f t="shared" si="11"/>
        <v>0.46367298981572591</v>
      </c>
      <c r="L31" s="129">
        <f t="shared" si="12"/>
        <v>0.16397135843070584</v>
      </c>
      <c r="M31" s="130">
        <f t="shared" si="13"/>
        <v>20.117000000000001</v>
      </c>
      <c r="N31" s="131">
        <f t="shared" si="14"/>
        <v>1.3470734828584898</v>
      </c>
      <c r="O31" s="131">
        <f t="shared" si="15"/>
        <v>16.536488272331805</v>
      </c>
      <c r="P31" s="212">
        <f t="shared" si="16"/>
        <v>140</v>
      </c>
      <c r="Q31" s="213">
        <f t="shared" si="17"/>
        <v>58</v>
      </c>
      <c r="R31" s="213">
        <f t="shared" si="18"/>
        <v>712</v>
      </c>
      <c r="T31" s="262">
        <v>525</v>
      </c>
      <c r="U31" s="262">
        <v>9972</v>
      </c>
      <c r="V31" s="262" t="s">
        <v>206</v>
      </c>
      <c r="W31" s="263">
        <v>4305.63</v>
      </c>
      <c r="X31" s="262">
        <v>1772.38</v>
      </c>
      <c r="Y31" s="262">
        <v>2.4289999999999998</v>
      </c>
      <c r="Z31" s="262">
        <v>20.117000000000001</v>
      </c>
      <c r="AA31" s="262">
        <v>204.94803899999999</v>
      </c>
      <c r="AB31" s="262">
        <v>1.2238739999999999</v>
      </c>
      <c r="AC31" s="262">
        <v>95.028869999999998</v>
      </c>
      <c r="AD31" s="262">
        <v>706</v>
      </c>
      <c r="AE31" s="262">
        <v>58</v>
      </c>
      <c r="AF31" s="262">
        <v>712</v>
      </c>
      <c r="AG31" s="262">
        <v>108</v>
      </c>
      <c r="AH31" s="262">
        <v>21.008398</v>
      </c>
      <c r="AI31" s="262">
        <v>61395.7</v>
      </c>
      <c r="AJ31" s="262">
        <v>40556.5</v>
      </c>
      <c r="AK31" s="262">
        <v>140</v>
      </c>
      <c r="AL31" s="262">
        <v>97453</v>
      </c>
      <c r="AM31" s="244">
        <v>0.85554509507036658</v>
      </c>
      <c r="AN31" s="243" t="s">
        <v>69</v>
      </c>
      <c r="AO31" s="274">
        <v>1401.425</v>
      </c>
      <c r="AP31" s="273" t="s">
        <v>441</v>
      </c>
      <c r="AQ31" s="273" t="s">
        <v>116</v>
      </c>
      <c r="AR31" s="275" t="s">
        <v>118</v>
      </c>
      <c r="AS31" s="273" t="s">
        <v>116</v>
      </c>
      <c r="AT31" s="275" t="s">
        <v>118</v>
      </c>
      <c r="AU31" s="273" t="s">
        <v>178</v>
      </c>
      <c r="AV31" s="273" t="s">
        <v>206</v>
      </c>
      <c r="AW31" s="273" t="s">
        <v>69</v>
      </c>
      <c r="AX31" s="273">
        <v>9972</v>
      </c>
      <c r="AY31" s="263" t="s">
        <v>303</v>
      </c>
      <c r="AZ31" s="264">
        <v>7</v>
      </c>
      <c r="BA31" s="273" t="s">
        <v>442</v>
      </c>
      <c r="BB31" s="273">
        <v>8</v>
      </c>
      <c r="BC31" s="265">
        <v>1</v>
      </c>
      <c r="BD31" s="273"/>
      <c r="BE31" s="266" t="s">
        <v>67</v>
      </c>
      <c r="BF31" s="275">
        <v>1</v>
      </c>
      <c r="BG31" s="276" t="s">
        <v>238</v>
      </c>
      <c r="BH31" s="273"/>
      <c r="BI31" s="273" t="s">
        <v>116</v>
      </c>
      <c r="BJ31" s="273" t="s">
        <v>206</v>
      </c>
      <c r="BK31" s="273" t="s">
        <v>69</v>
      </c>
      <c r="BL31" s="277">
        <v>0.85554509507036658</v>
      </c>
      <c r="BM31" s="273">
        <v>9972</v>
      </c>
      <c r="BN31" s="273" t="s">
        <v>118</v>
      </c>
      <c r="BO31" s="273" t="s">
        <v>178</v>
      </c>
      <c r="BP31" s="273">
        <v>8</v>
      </c>
      <c r="BQ31" s="273">
        <v>4305.63</v>
      </c>
      <c r="BR31" s="278">
        <v>5.9716306922068182E-3</v>
      </c>
      <c r="BS31" s="278">
        <v>0.46367298981572591</v>
      </c>
      <c r="BT31" s="278">
        <v>0.16397135843070584</v>
      </c>
      <c r="BU31" s="273">
        <v>20.117000000000001</v>
      </c>
      <c r="BV31" s="279">
        <v>1.3470734828584898</v>
      </c>
      <c r="BW31" s="279">
        <v>16.536488272331805</v>
      </c>
      <c r="BX31" s="273">
        <v>140</v>
      </c>
      <c r="BY31" s="273">
        <v>58</v>
      </c>
      <c r="BZ31" s="273">
        <v>712</v>
      </c>
    </row>
    <row r="32" spans="1:78" ht="16.5">
      <c r="A32" s="103" t="str">
        <f t="shared" si="1"/>
        <v>신흥교통</v>
      </c>
      <c r="B32" s="104" t="str">
        <f t="shared" si="2"/>
        <v>변성만</v>
      </c>
      <c r="C32" s="105" t="str">
        <f t="shared" si="3"/>
        <v>B</v>
      </c>
      <c r="D32" s="106">
        <f t="shared" si="4"/>
        <v>0.92514935180841251</v>
      </c>
      <c r="E32" s="107">
        <f t="shared" si="5"/>
        <v>320</v>
      </c>
      <c r="F32" s="108" t="str">
        <f t="shared" si="6"/>
        <v>330</v>
      </c>
      <c r="G32" s="109" t="str">
        <f t="shared" si="7"/>
        <v>71바6297</v>
      </c>
      <c r="H32" s="110">
        <f t="shared" si="8"/>
        <v>2</v>
      </c>
      <c r="I32" s="111">
        <f t="shared" si="9"/>
        <v>5183.5209999999997</v>
      </c>
      <c r="J32" s="112">
        <f t="shared" si="10"/>
        <v>2.412852634067738E-2</v>
      </c>
      <c r="K32" s="112">
        <f t="shared" si="11"/>
        <v>0.25722924607934244</v>
      </c>
      <c r="L32" s="112">
        <f t="shared" si="12"/>
        <v>7.5431352549743702E-2</v>
      </c>
      <c r="M32" s="113">
        <f t="shared" si="13"/>
        <v>19.036999999999999</v>
      </c>
      <c r="N32" s="114">
        <f t="shared" si="14"/>
        <v>0</v>
      </c>
      <c r="O32" s="114">
        <f t="shared" si="15"/>
        <v>7.3309242887218939</v>
      </c>
      <c r="P32" s="214">
        <f t="shared" si="16"/>
        <v>10</v>
      </c>
      <c r="Q32" s="215">
        <f t="shared" si="17"/>
        <v>0</v>
      </c>
      <c r="R32" s="215">
        <f t="shared" si="18"/>
        <v>380</v>
      </c>
      <c r="T32" s="262">
        <v>525</v>
      </c>
      <c r="U32" s="262">
        <v>320</v>
      </c>
      <c r="V32" s="262" t="s">
        <v>207</v>
      </c>
      <c r="W32" s="263">
        <v>5183.5209999999997</v>
      </c>
      <c r="X32" s="262">
        <v>1652.588</v>
      </c>
      <c r="Y32" s="262">
        <v>3.137</v>
      </c>
      <c r="Z32" s="262">
        <v>19.036999999999999</v>
      </c>
      <c r="AA32" s="262">
        <v>148.37052</v>
      </c>
      <c r="AB32" s="262">
        <v>3.5799620000000001</v>
      </c>
      <c r="AC32" s="262">
        <v>38.165236999999998</v>
      </c>
      <c r="AD32" s="262">
        <v>391</v>
      </c>
      <c r="AE32" s="262">
        <v>0</v>
      </c>
      <c r="AF32" s="262">
        <v>380</v>
      </c>
      <c r="AG32" s="262">
        <v>116</v>
      </c>
      <c r="AH32" s="262">
        <v>34.936326000000001</v>
      </c>
      <c r="AI32" s="262">
        <v>39925.300000000003</v>
      </c>
      <c r="AJ32" s="262">
        <v>17880.900000000001</v>
      </c>
      <c r="AK32" s="262">
        <v>10</v>
      </c>
      <c r="AL32" s="262">
        <v>2746</v>
      </c>
      <c r="AM32" s="244">
        <v>0.92514935180841251</v>
      </c>
      <c r="AN32" s="243" t="s">
        <v>68</v>
      </c>
      <c r="AO32" s="274">
        <v>4937.0169999999998</v>
      </c>
      <c r="AP32" s="273" t="s">
        <v>443</v>
      </c>
      <c r="AQ32" s="273" t="s">
        <v>116</v>
      </c>
      <c r="AR32" s="275" t="s">
        <v>118</v>
      </c>
      <c r="AS32" s="273" t="s">
        <v>116</v>
      </c>
      <c r="AT32" s="275" t="s">
        <v>118</v>
      </c>
      <c r="AU32" s="273" t="s">
        <v>185</v>
      </c>
      <c r="AV32" s="273" t="s">
        <v>207</v>
      </c>
      <c r="AW32" s="273" t="s">
        <v>68</v>
      </c>
      <c r="AX32" s="273">
        <v>320</v>
      </c>
      <c r="AY32" s="263" t="s">
        <v>296</v>
      </c>
      <c r="AZ32" s="264">
        <v>2</v>
      </c>
      <c r="BA32" s="273" t="s">
        <v>262</v>
      </c>
      <c r="BB32" s="273">
        <v>2</v>
      </c>
      <c r="BC32" s="265">
        <v>1</v>
      </c>
      <c r="BD32" s="273"/>
      <c r="BE32" s="266" t="s">
        <v>68</v>
      </c>
      <c r="BF32" s="275">
        <v>0</v>
      </c>
      <c r="BG32" s="276" t="s">
        <v>236</v>
      </c>
      <c r="BH32" s="273"/>
      <c r="BI32" s="273" t="s">
        <v>116</v>
      </c>
      <c r="BJ32" s="273" t="s">
        <v>207</v>
      </c>
      <c r="BK32" s="273" t="s">
        <v>68</v>
      </c>
      <c r="BL32" s="277">
        <v>0.92514935180841251</v>
      </c>
      <c r="BM32" s="273">
        <v>320</v>
      </c>
      <c r="BN32" s="273" t="s">
        <v>118</v>
      </c>
      <c r="BO32" s="273" t="s">
        <v>185</v>
      </c>
      <c r="BP32" s="273">
        <v>2</v>
      </c>
      <c r="BQ32" s="273">
        <v>5183.5209999999997</v>
      </c>
      <c r="BR32" s="278">
        <v>2.412852634067738E-2</v>
      </c>
      <c r="BS32" s="278">
        <v>0.25722924607934244</v>
      </c>
      <c r="BT32" s="278">
        <v>7.5431352549743702E-2</v>
      </c>
      <c r="BU32" s="273">
        <v>19.036999999999999</v>
      </c>
      <c r="BV32" s="279">
        <v>0</v>
      </c>
      <c r="BW32" s="279">
        <v>7.3309242887218939</v>
      </c>
      <c r="BX32" s="273">
        <v>10</v>
      </c>
      <c r="BY32" s="273">
        <v>0</v>
      </c>
      <c r="BZ32" s="273">
        <v>380</v>
      </c>
    </row>
    <row r="33" spans="1:78" ht="16.5">
      <c r="A33" s="120" t="str">
        <f t="shared" si="1"/>
        <v>신흥교통</v>
      </c>
      <c r="B33" s="121" t="str">
        <f t="shared" si="2"/>
        <v>손영준</v>
      </c>
      <c r="C33" s="122" t="str">
        <f t="shared" si="3"/>
        <v>B</v>
      </c>
      <c r="D33" s="123">
        <f t="shared" si="4"/>
        <v>0.91227272727272724</v>
      </c>
      <c r="E33" s="124">
        <f t="shared" si="5"/>
        <v>9642</v>
      </c>
      <c r="F33" s="125" t="str">
        <f t="shared" si="6"/>
        <v>46</v>
      </c>
      <c r="G33" s="126" t="str">
        <f t="shared" si="7"/>
        <v>71바6289</v>
      </c>
      <c r="H33" s="127">
        <f t="shared" si="8"/>
        <v>1</v>
      </c>
      <c r="I33" s="128">
        <f t="shared" si="9"/>
        <v>2125.8919999999998</v>
      </c>
      <c r="J33" s="129">
        <f t="shared" si="10"/>
        <v>1.7673163435997181E-2</v>
      </c>
      <c r="K33" s="129">
        <f t="shared" si="11"/>
        <v>0.47840998375124211</v>
      </c>
      <c r="L33" s="129">
        <f t="shared" si="12"/>
        <v>0.18063006022883571</v>
      </c>
      <c r="M33" s="130">
        <f t="shared" si="13"/>
        <v>16.163</v>
      </c>
      <c r="N33" s="131">
        <f t="shared" si="14"/>
        <v>4.7039078184592638E-2</v>
      </c>
      <c r="O33" s="131">
        <f t="shared" si="15"/>
        <v>16.275521051869053</v>
      </c>
      <c r="P33" s="212">
        <f t="shared" si="16"/>
        <v>71</v>
      </c>
      <c r="Q33" s="213">
        <f t="shared" si="17"/>
        <v>1</v>
      </c>
      <c r="R33" s="213">
        <f t="shared" si="18"/>
        <v>346</v>
      </c>
      <c r="T33" s="262">
        <v>525</v>
      </c>
      <c r="U33" s="262">
        <v>9642</v>
      </c>
      <c r="V33" s="262" t="s">
        <v>208</v>
      </c>
      <c r="W33" s="263">
        <v>2125.8919999999998</v>
      </c>
      <c r="X33" s="262">
        <v>1059.048</v>
      </c>
      <c r="Y33" s="262">
        <v>2.0070000000000001</v>
      </c>
      <c r="Z33" s="262">
        <v>16.163</v>
      </c>
      <c r="AA33" s="262">
        <v>152.41165000000001</v>
      </c>
      <c r="AB33" s="262">
        <v>2.6935959999999999</v>
      </c>
      <c r="AC33" s="262">
        <v>72.915255000000002</v>
      </c>
      <c r="AD33" s="262">
        <v>384</v>
      </c>
      <c r="AE33" s="262">
        <v>1</v>
      </c>
      <c r="AF33" s="262">
        <v>346</v>
      </c>
      <c r="AG33" s="262">
        <v>69</v>
      </c>
      <c r="AH33" s="262">
        <v>13.948356</v>
      </c>
      <c r="AI33" s="262">
        <v>31.4</v>
      </c>
      <c r="AJ33" s="262">
        <v>0</v>
      </c>
      <c r="AK33" s="262">
        <v>71</v>
      </c>
      <c r="AL33" s="262">
        <v>48124</v>
      </c>
      <c r="AM33" s="244">
        <v>0.91227272727272724</v>
      </c>
      <c r="AN33" s="243" t="s">
        <v>68</v>
      </c>
      <c r="AO33" s="274">
        <v>2125.8919999999998</v>
      </c>
      <c r="AP33" s="273" t="s">
        <v>444</v>
      </c>
      <c r="AQ33" s="273" t="s">
        <v>116</v>
      </c>
      <c r="AR33" s="275" t="s">
        <v>119</v>
      </c>
      <c r="AS33" s="273" t="s">
        <v>116</v>
      </c>
      <c r="AT33" s="275" t="s">
        <v>119</v>
      </c>
      <c r="AU33" s="273" t="s">
        <v>191</v>
      </c>
      <c r="AV33" s="273" t="s">
        <v>208</v>
      </c>
      <c r="AW33" s="273" t="s">
        <v>68</v>
      </c>
      <c r="AX33" s="273">
        <v>9642</v>
      </c>
      <c r="AY33" s="263" t="s">
        <v>312</v>
      </c>
      <c r="AZ33" s="264">
        <v>1</v>
      </c>
      <c r="BA33" s="273" t="s">
        <v>188</v>
      </c>
      <c r="BB33" s="273">
        <v>1</v>
      </c>
      <c r="BC33" s="265">
        <v>1</v>
      </c>
      <c r="BD33" s="273"/>
      <c r="BE33" s="266" t="s">
        <v>68</v>
      </c>
      <c r="BF33" s="275">
        <v>0</v>
      </c>
      <c r="BG33" s="276" t="s">
        <v>236</v>
      </c>
      <c r="BH33" s="273"/>
      <c r="BI33" s="273" t="s">
        <v>116</v>
      </c>
      <c r="BJ33" s="273" t="s">
        <v>208</v>
      </c>
      <c r="BK33" s="273" t="s">
        <v>68</v>
      </c>
      <c r="BL33" s="277">
        <v>0.91227272727272724</v>
      </c>
      <c r="BM33" s="273">
        <v>9642</v>
      </c>
      <c r="BN33" s="273" t="s">
        <v>119</v>
      </c>
      <c r="BO33" s="273" t="s">
        <v>191</v>
      </c>
      <c r="BP33" s="273">
        <v>1</v>
      </c>
      <c r="BQ33" s="273">
        <v>2125.8919999999998</v>
      </c>
      <c r="BR33" s="278">
        <v>1.7673163435997181E-2</v>
      </c>
      <c r="BS33" s="278">
        <v>0.47840998375124211</v>
      </c>
      <c r="BT33" s="278">
        <v>0.18063006022883571</v>
      </c>
      <c r="BU33" s="273">
        <v>16.163</v>
      </c>
      <c r="BV33" s="279">
        <v>4.7039078184592638E-2</v>
      </c>
      <c r="BW33" s="279">
        <v>16.275521051869053</v>
      </c>
      <c r="BX33" s="273">
        <v>71</v>
      </c>
      <c r="BY33" s="273">
        <v>1</v>
      </c>
      <c r="BZ33" s="273">
        <v>346</v>
      </c>
    </row>
    <row r="34" spans="1:78" ht="16.5">
      <c r="A34" s="103" t="str">
        <f t="shared" si="1"/>
        <v>신흥교통</v>
      </c>
      <c r="B34" s="104" t="str">
        <f t="shared" si="2"/>
        <v>신소연</v>
      </c>
      <c r="C34" s="105" t="str">
        <f t="shared" si="3"/>
        <v>B</v>
      </c>
      <c r="D34" s="106">
        <f t="shared" si="4"/>
        <v>0.92235871810290249</v>
      </c>
      <c r="E34" s="107">
        <f t="shared" si="5"/>
        <v>6034</v>
      </c>
      <c r="F34" s="108" t="str">
        <f t="shared" si="6"/>
        <v>13</v>
      </c>
      <c r="G34" s="109" t="str">
        <f t="shared" si="7"/>
        <v>71바6261</v>
      </c>
      <c r="H34" s="110">
        <f t="shared" si="8"/>
        <v>4</v>
      </c>
      <c r="I34" s="111">
        <f t="shared" si="9"/>
        <v>706.05500000000006</v>
      </c>
      <c r="J34" s="112">
        <f t="shared" si="10"/>
        <v>7.2911917448210239E-2</v>
      </c>
      <c r="K34" s="112">
        <f t="shared" si="11"/>
        <v>0.39455072399809143</v>
      </c>
      <c r="L34" s="112">
        <f t="shared" si="12"/>
        <v>0.19261955513380685</v>
      </c>
      <c r="M34" s="113">
        <f t="shared" si="13"/>
        <v>14.337999999999999</v>
      </c>
      <c r="N34" s="114">
        <f t="shared" si="14"/>
        <v>0.28326405166736301</v>
      </c>
      <c r="O34" s="114">
        <f t="shared" si="15"/>
        <v>13.879938531700788</v>
      </c>
      <c r="P34" s="214">
        <f t="shared" si="16"/>
        <v>9</v>
      </c>
      <c r="Q34" s="215">
        <f t="shared" si="17"/>
        <v>2</v>
      </c>
      <c r="R34" s="215">
        <f t="shared" si="18"/>
        <v>100</v>
      </c>
      <c r="T34" s="262">
        <v>525</v>
      </c>
      <c r="U34" s="262">
        <v>6034</v>
      </c>
      <c r="V34" s="262" t="s">
        <v>372</v>
      </c>
      <c r="W34" s="263">
        <v>744.38</v>
      </c>
      <c r="X34" s="262">
        <v>354.34199999999998</v>
      </c>
      <c r="Y34" s="262">
        <v>2.101</v>
      </c>
      <c r="Z34" s="262">
        <v>14.337999999999999</v>
      </c>
      <c r="AA34" s="262">
        <v>52.026103999999997</v>
      </c>
      <c r="AB34" s="262">
        <v>3.793323</v>
      </c>
      <c r="AC34" s="262">
        <v>20.526937</v>
      </c>
      <c r="AD34" s="262">
        <v>136</v>
      </c>
      <c r="AE34" s="262">
        <v>2</v>
      </c>
      <c r="AF34" s="262">
        <v>100</v>
      </c>
      <c r="AG34" s="262">
        <v>81</v>
      </c>
      <c r="AH34" s="262">
        <v>14.307817</v>
      </c>
      <c r="AI34" s="262">
        <v>138.30000000000001</v>
      </c>
      <c r="AJ34" s="262">
        <v>0</v>
      </c>
      <c r="AK34" s="262">
        <v>9</v>
      </c>
      <c r="AL34" s="262">
        <v>10263</v>
      </c>
      <c r="AM34" s="244">
        <v>0.92235871810290249</v>
      </c>
      <c r="AN34" s="243" t="s">
        <v>68</v>
      </c>
      <c r="AO34" s="274">
        <v>250.459</v>
      </c>
      <c r="AP34" s="273" t="s">
        <v>445</v>
      </c>
      <c r="AQ34" s="273" t="s">
        <v>116</v>
      </c>
      <c r="AR34" s="275" t="s">
        <v>117</v>
      </c>
      <c r="AS34" s="273" t="s">
        <v>116</v>
      </c>
      <c r="AT34" s="275" t="s">
        <v>117</v>
      </c>
      <c r="AU34" s="273" t="s">
        <v>173</v>
      </c>
      <c r="AV34" s="273" t="s">
        <v>372</v>
      </c>
      <c r="AW34" s="273" t="s">
        <v>68</v>
      </c>
      <c r="AX34" s="273">
        <v>6034</v>
      </c>
      <c r="AY34" s="263" t="s">
        <v>308</v>
      </c>
      <c r="AZ34" s="264">
        <v>1</v>
      </c>
      <c r="BA34" s="273" t="s">
        <v>259</v>
      </c>
      <c r="BB34" s="273">
        <v>4</v>
      </c>
      <c r="BC34" s="265">
        <v>1</v>
      </c>
      <c r="BD34" s="273"/>
      <c r="BE34" s="266" t="s">
        <v>68</v>
      </c>
      <c r="BF34" s="275">
        <v>0</v>
      </c>
      <c r="BG34" s="276" t="s">
        <v>236</v>
      </c>
      <c r="BH34" s="273"/>
      <c r="BI34" s="273" t="s">
        <v>116</v>
      </c>
      <c r="BJ34" s="273" t="s">
        <v>372</v>
      </c>
      <c r="BK34" s="273" t="s">
        <v>68</v>
      </c>
      <c r="BL34" s="277">
        <v>0.92235871810290249</v>
      </c>
      <c r="BM34" s="273">
        <v>6034</v>
      </c>
      <c r="BN34" s="273" t="s">
        <v>117</v>
      </c>
      <c r="BO34" s="273" t="s">
        <v>173</v>
      </c>
      <c r="BP34" s="273">
        <v>4</v>
      </c>
      <c r="BQ34" s="273">
        <v>706.05500000000006</v>
      </c>
      <c r="BR34" s="278">
        <v>7.2911917448210239E-2</v>
      </c>
      <c r="BS34" s="278">
        <v>0.39455072399809143</v>
      </c>
      <c r="BT34" s="278">
        <v>0.18270238319138074</v>
      </c>
      <c r="BU34" s="273">
        <v>14.337999999999999</v>
      </c>
      <c r="BV34" s="279">
        <v>0.28326405166736301</v>
      </c>
      <c r="BW34" s="279">
        <v>13.879938531700788</v>
      </c>
      <c r="BX34" s="273">
        <v>9</v>
      </c>
      <c r="BY34" s="273">
        <v>2</v>
      </c>
      <c r="BZ34" s="273">
        <v>100</v>
      </c>
    </row>
    <row r="35" spans="1:78" ht="16.5">
      <c r="A35" s="120" t="str">
        <f t="shared" si="1"/>
        <v>신흥교통</v>
      </c>
      <c r="B35" s="121" t="str">
        <f t="shared" si="2"/>
        <v>양계호</v>
      </c>
      <c r="C35" s="122" t="str">
        <f t="shared" si="3"/>
        <v>A</v>
      </c>
      <c r="D35" s="123">
        <f t="shared" si="4"/>
        <v>0.96105263157894749</v>
      </c>
      <c r="E35" s="124">
        <f t="shared" si="5"/>
        <v>7357</v>
      </c>
      <c r="F35" s="125" t="str">
        <f t="shared" si="6"/>
        <v>93</v>
      </c>
      <c r="G35" s="126" t="str">
        <f t="shared" si="7"/>
        <v>71바6296</v>
      </c>
      <c r="H35" s="127">
        <f t="shared" si="8"/>
        <v>1</v>
      </c>
      <c r="I35" s="128">
        <f t="shared" si="9"/>
        <v>2190.7510000000002</v>
      </c>
      <c r="J35" s="129">
        <f t="shared" si="10"/>
        <v>1.5229009396435249E-2</v>
      </c>
      <c r="K35" s="129">
        <f t="shared" si="11"/>
        <v>0.36205371578918122</v>
      </c>
      <c r="L35" s="129">
        <f t="shared" si="12"/>
        <v>0.21590769558019143</v>
      </c>
      <c r="M35" s="130">
        <f t="shared" si="13"/>
        <v>17.896999999999998</v>
      </c>
      <c r="N35" s="131">
        <f t="shared" si="14"/>
        <v>4.5646447268539413E-2</v>
      </c>
      <c r="O35" s="131">
        <f t="shared" si="15"/>
        <v>3.10395841426068</v>
      </c>
      <c r="P35" s="212">
        <f t="shared" si="16"/>
        <v>3</v>
      </c>
      <c r="Q35" s="213">
        <f t="shared" si="17"/>
        <v>1</v>
      </c>
      <c r="R35" s="213">
        <f t="shared" si="18"/>
        <v>68</v>
      </c>
      <c r="T35" s="262">
        <v>525</v>
      </c>
      <c r="U35" s="262">
        <v>7357</v>
      </c>
      <c r="V35" s="262" t="s">
        <v>209</v>
      </c>
      <c r="W35" s="263">
        <v>2190.7510000000002</v>
      </c>
      <c r="X35" s="262">
        <v>1199.7729999999999</v>
      </c>
      <c r="Y35" s="262">
        <v>1.8260000000000001</v>
      </c>
      <c r="Z35" s="262">
        <v>17.896999999999998</v>
      </c>
      <c r="AA35" s="262">
        <v>129.994404</v>
      </c>
      <c r="AB35" s="262">
        <v>1.9796860000000001</v>
      </c>
      <c r="AC35" s="262">
        <v>47.064957</v>
      </c>
      <c r="AD35" s="262">
        <v>473</v>
      </c>
      <c r="AE35" s="262">
        <v>1</v>
      </c>
      <c r="AF35" s="262">
        <v>68</v>
      </c>
      <c r="AG35" s="262">
        <v>72</v>
      </c>
      <c r="AH35" s="262">
        <v>16.852656</v>
      </c>
      <c r="AI35" s="262">
        <v>2549.1</v>
      </c>
      <c r="AJ35" s="262">
        <v>0</v>
      </c>
      <c r="AK35" s="262">
        <v>3</v>
      </c>
      <c r="AL35" s="262">
        <v>698</v>
      </c>
      <c r="AM35" s="244">
        <v>0.96105263157894749</v>
      </c>
      <c r="AN35" s="243" t="s">
        <v>66</v>
      </c>
      <c r="AO35" s="274">
        <v>2190.7510000000002</v>
      </c>
      <c r="AP35" s="273" t="s">
        <v>446</v>
      </c>
      <c r="AQ35" s="273" t="s">
        <v>116</v>
      </c>
      <c r="AR35" s="275" t="s">
        <v>121</v>
      </c>
      <c r="AS35" s="273" t="s">
        <v>116</v>
      </c>
      <c r="AT35" s="275" t="s">
        <v>121</v>
      </c>
      <c r="AU35" s="273" t="s">
        <v>195</v>
      </c>
      <c r="AV35" s="273" t="s">
        <v>209</v>
      </c>
      <c r="AW35" s="273" t="s">
        <v>66</v>
      </c>
      <c r="AX35" s="273">
        <v>7357</v>
      </c>
      <c r="AY35" s="263" t="s">
        <v>317</v>
      </c>
      <c r="AZ35" s="264">
        <v>5</v>
      </c>
      <c r="BA35" s="273" t="s">
        <v>447</v>
      </c>
      <c r="BB35" s="273">
        <v>1</v>
      </c>
      <c r="BC35" s="265">
        <v>1</v>
      </c>
      <c r="BD35" s="273"/>
      <c r="BE35" s="266" t="s">
        <v>66</v>
      </c>
      <c r="BF35" s="275">
        <v>0</v>
      </c>
      <c r="BG35" s="276" t="s">
        <v>236</v>
      </c>
      <c r="BH35" s="273"/>
      <c r="BI35" s="273" t="s">
        <v>116</v>
      </c>
      <c r="BJ35" s="273" t="s">
        <v>209</v>
      </c>
      <c r="BK35" s="273" t="s">
        <v>66</v>
      </c>
      <c r="BL35" s="277">
        <v>0.96105263157894749</v>
      </c>
      <c r="BM35" s="273">
        <v>7357</v>
      </c>
      <c r="BN35" s="273" t="s">
        <v>121</v>
      </c>
      <c r="BO35" s="273" t="s">
        <v>195</v>
      </c>
      <c r="BP35" s="273">
        <v>1</v>
      </c>
      <c r="BQ35" s="273">
        <v>2190.7510000000002</v>
      </c>
      <c r="BR35" s="278">
        <v>1.5229009396435249E-2</v>
      </c>
      <c r="BS35" s="278">
        <v>0.36205371578918122</v>
      </c>
      <c r="BT35" s="278">
        <v>0.21590769558019143</v>
      </c>
      <c r="BU35" s="273">
        <v>17.896999999999998</v>
      </c>
      <c r="BV35" s="279">
        <v>4.5646447268539413E-2</v>
      </c>
      <c r="BW35" s="279">
        <v>3.10395841426068</v>
      </c>
      <c r="BX35" s="273">
        <v>3</v>
      </c>
      <c r="BY35" s="273">
        <v>1</v>
      </c>
      <c r="BZ35" s="273">
        <v>68</v>
      </c>
    </row>
    <row r="36" spans="1:78" ht="16.5">
      <c r="A36" s="103" t="str">
        <f t="shared" si="1"/>
        <v>신흥교통</v>
      </c>
      <c r="B36" s="104" t="str">
        <f t="shared" si="2"/>
        <v>양동민</v>
      </c>
      <c r="C36" s="105" t="str">
        <f t="shared" si="3"/>
        <v>S</v>
      </c>
      <c r="D36" s="106">
        <f t="shared" si="4"/>
        <v>1.0491304347826087</v>
      </c>
      <c r="E36" s="107">
        <f t="shared" si="5"/>
        <v>3673</v>
      </c>
      <c r="F36" s="108" t="str">
        <f t="shared" si="6"/>
        <v>13</v>
      </c>
      <c r="G36" s="109" t="str">
        <f t="shared" si="7"/>
        <v>71바6277</v>
      </c>
      <c r="H36" s="110">
        <f t="shared" si="8"/>
        <v>1</v>
      </c>
      <c r="I36" s="111">
        <f t="shared" si="9"/>
        <v>1923.884</v>
      </c>
      <c r="J36" s="112">
        <f t="shared" si="10"/>
        <v>7.9813199712319371E-2</v>
      </c>
      <c r="K36" s="112">
        <f t="shared" si="11"/>
        <v>0.36364636024670471</v>
      </c>
      <c r="L36" s="112">
        <f t="shared" si="12"/>
        <v>0.19543797858914572</v>
      </c>
      <c r="M36" s="113">
        <f t="shared" si="13"/>
        <v>13.101000000000001</v>
      </c>
      <c r="N36" s="114">
        <f t="shared" si="14"/>
        <v>5.197818579498556E-2</v>
      </c>
      <c r="O36" s="114">
        <f t="shared" si="15"/>
        <v>32.79823523663589</v>
      </c>
      <c r="P36" s="214">
        <f t="shared" si="16"/>
        <v>17</v>
      </c>
      <c r="Q36" s="215">
        <f t="shared" si="17"/>
        <v>1</v>
      </c>
      <c r="R36" s="215">
        <f t="shared" si="18"/>
        <v>631</v>
      </c>
      <c r="T36" s="262">
        <v>525</v>
      </c>
      <c r="U36" s="262">
        <v>3673</v>
      </c>
      <c r="V36" s="262" t="s">
        <v>283</v>
      </c>
      <c r="W36" s="263">
        <v>1923.884</v>
      </c>
      <c r="X36" s="262">
        <v>797.21799999999996</v>
      </c>
      <c r="Y36" s="262">
        <v>2.4129999999999998</v>
      </c>
      <c r="Z36" s="262">
        <v>13.101000000000001</v>
      </c>
      <c r="AA36" s="262">
        <v>119.713306</v>
      </c>
      <c r="AB36" s="262">
        <v>9.5547020000000007</v>
      </c>
      <c r="AC36" s="262">
        <v>43.533307999999998</v>
      </c>
      <c r="AD36" s="262">
        <v>376</v>
      </c>
      <c r="AE36" s="262">
        <v>1</v>
      </c>
      <c r="AF36" s="262">
        <v>631</v>
      </c>
      <c r="AG36" s="262">
        <v>66</v>
      </c>
      <c r="AH36" s="262">
        <v>16.070761000000001</v>
      </c>
      <c r="AI36" s="262">
        <v>70.7</v>
      </c>
      <c r="AJ36" s="262">
        <v>0</v>
      </c>
      <c r="AK36" s="262">
        <v>17</v>
      </c>
      <c r="AL36" s="262">
        <v>10509</v>
      </c>
      <c r="AM36" s="244">
        <v>1.0491304347826087</v>
      </c>
      <c r="AN36" s="243" t="s">
        <v>71</v>
      </c>
      <c r="AO36" s="274">
        <v>1923.884</v>
      </c>
      <c r="AP36" s="273" t="s">
        <v>448</v>
      </c>
      <c r="AQ36" s="273" t="s">
        <v>116</v>
      </c>
      <c r="AR36" s="275" t="s">
        <v>117</v>
      </c>
      <c r="AS36" s="273" t="s">
        <v>116</v>
      </c>
      <c r="AT36" s="275" t="s">
        <v>117</v>
      </c>
      <c r="AU36" s="273" t="s">
        <v>177</v>
      </c>
      <c r="AV36" s="273" t="s">
        <v>283</v>
      </c>
      <c r="AW36" s="273" t="s">
        <v>71</v>
      </c>
      <c r="AX36" s="273">
        <v>3673</v>
      </c>
      <c r="AY36" s="263" t="s">
        <v>313</v>
      </c>
      <c r="AZ36" s="264">
        <v>1</v>
      </c>
      <c r="BA36" s="273" t="s">
        <v>322</v>
      </c>
      <c r="BB36" s="273">
        <v>1</v>
      </c>
      <c r="BC36" s="265">
        <v>1</v>
      </c>
      <c r="BD36" s="273"/>
      <c r="BE36" s="266" t="s">
        <v>71</v>
      </c>
      <c r="BF36" s="275">
        <v>0</v>
      </c>
      <c r="BG36" s="276" t="s">
        <v>236</v>
      </c>
      <c r="BH36" s="273"/>
      <c r="BI36" s="273" t="s">
        <v>116</v>
      </c>
      <c r="BJ36" s="273" t="s">
        <v>283</v>
      </c>
      <c r="BK36" s="273" t="s">
        <v>71</v>
      </c>
      <c r="BL36" s="277">
        <v>1.0491304347826087</v>
      </c>
      <c r="BM36" s="273">
        <v>3673</v>
      </c>
      <c r="BN36" s="273" t="s">
        <v>117</v>
      </c>
      <c r="BO36" s="273" t="s">
        <v>177</v>
      </c>
      <c r="BP36" s="273">
        <v>1</v>
      </c>
      <c r="BQ36" s="273">
        <v>1923.884</v>
      </c>
      <c r="BR36" s="278">
        <v>7.9813199712319371E-2</v>
      </c>
      <c r="BS36" s="278">
        <v>0.36364636024670471</v>
      </c>
      <c r="BT36" s="278">
        <v>0.19543797858914572</v>
      </c>
      <c r="BU36" s="273">
        <v>13.101000000000001</v>
      </c>
      <c r="BV36" s="279">
        <v>5.197818579498556E-2</v>
      </c>
      <c r="BW36" s="279">
        <v>32.79823523663589</v>
      </c>
      <c r="BX36" s="273">
        <v>17</v>
      </c>
      <c r="BY36" s="273">
        <v>1</v>
      </c>
      <c r="BZ36" s="273">
        <v>631</v>
      </c>
    </row>
    <row r="37" spans="1:78" ht="16.5">
      <c r="A37" s="120" t="str">
        <f t="shared" si="1"/>
        <v>신흥교통</v>
      </c>
      <c r="B37" s="121" t="str">
        <f t="shared" si="2"/>
        <v>양정목</v>
      </c>
      <c r="C37" s="122" t="str">
        <f t="shared" si="3"/>
        <v>S</v>
      </c>
      <c r="D37" s="123">
        <f t="shared" si="4"/>
        <v>1.0767960503862617</v>
      </c>
      <c r="E37" s="124">
        <f t="shared" si="5"/>
        <v>2606</v>
      </c>
      <c r="F37" s="125" t="str">
        <f t="shared" si="6"/>
        <v>330</v>
      </c>
      <c r="G37" s="126" t="str">
        <f t="shared" si="7"/>
        <v>70바4013</v>
      </c>
      <c r="H37" s="127">
        <f t="shared" si="8"/>
        <v>2</v>
      </c>
      <c r="I37" s="128">
        <f t="shared" si="9"/>
        <v>5088.1610000000001</v>
      </c>
      <c r="J37" s="129">
        <f t="shared" si="10"/>
        <v>8.0386850005507368E-3</v>
      </c>
      <c r="K37" s="129">
        <f t="shared" si="11"/>
        <v>0.25735608063476295</v>
      </c>
      <c r="L37" s="129">
        <f t="shared" si="12"/>
        <v>0.14858020412483017</v>
      </c>
      <c r="M37" s="130">
        <f t="shared" si="13"/>
        <v>13.912000000000001</v>
      </c>
      <c r="N37" s="131">
        <f t="shared" si="14"/>
        <v>3.9306932308156128E-2</v>
      </c>
      <c r="O37" s="131">
        <f t="shared" si="15"/>
        <v>4.6185645462083453</v>
      </c>
      <c r="P37" s="212">
        <f t="shared" si="16"/>
        <v>12</v>
      </c>
      <c r="Q37" s="213">
        <f t="shared" si="17"/>
        <v>2</v>
      </c>
      <c r="R37" s="213">
        <f t="shared" si="18"/>
        <v>235</v>
      </c>
      <c r="T37" s="262">
        <v>525</v>
      </c>
      <c r="U37" s="262">
        <v>2606</v>
      </c>
      <c r="V37" s="262" t="s">
        <v>210</v>
      </c>
      <c r="W37" s="263">
        <v>5088.1610000000001</v>
      </c>
      <c r="X37" s="262">
        <v>1390.0229999999999</v>
      </c>
      <c r="Y37" s="262">
        <v>3.66</v>
      </c>
      <c r="Z37" s="262">
        <v>13.912000000000001</v>
      </c>
      <c r="AA37" s="262">
        <v>152.00496100000001</v>
      </c>
      <c r="AB37" s="262">
        <v>1.2219199999999999</v>
      </c>
      <c r="AC37" s="262">
        <v>39.119401000000003</v>
      </c>
      <c r="AD37" s="262">
        <v>756</v>
      </c>
      <c r="AE37" s="262">
        <v>2</v>
      </c>
      <c r="AF37" s="262">
        <v>235</v>
      </c>
      <c r="AG37" s="262">
        <v>104</v>
      </c>
      <c r="AH37" s="262">
        <v>33.473649999999999</v>
      </c>
      <c r="AI37" s="262">
        <v>43503.9</v>
      </c>
      <c r="AJ37" s="262">
        <v>12279.7</v>
      </c>
      <c r="AK37" s="262">
        <v>12</v>
      </c>
      <c r="AL37" s="262">
        <v>4379</v>
      </c>
      <c r="AM37" s="244">
        <v>1.0767960503862617</v>
      </c>
      <c r="AN37" s="243" t="s">
        <v>71</v>
      </c>
      <c r="AO37" s="274">
        <v>4846.2150000000001</v>
      </c>
      <c r="AP37" s="273" t="s">
        <v>449</v>
      </c>
      <c r="AQ37" s="273" t="s">
        <v>116</v>
      </c>
      <c r="AR37" s="275" t="s">
        <v>118</v>
      </c>
      <c r="AS37" s="273" t="s">
        <v>116</v>
      </c>
      <c r="AT37" s="275" t="s">
        <v>118</v>
      </c>
      <c r="AU37" s="273" t="s">
        <v>180</v>
      </c>
      <c r="AV37" s="273" t="s">
        <v>210</v>
      </c>
      <c r="AW37" s="273" t="s">
        <v>71</v>
      </c>
      <c r="AX37" s="273">
        <v>2606</v>
      </c>
      <c r="AY37" s="263" t="s">
        <v>320</v>
      </c>
      <c r="AZ37" s="264">
        <v>1</v>
      </c>
      <c r="BA37" s="273" t="s">
        <v>321</v>
      </c>
      <c r="BB37" s="273">
        <v>2</v>
      </c>
      <c r="BC37" s="265">
        <v>1</v>
      </c>
      <c r="BD37" s="273"/>
      <c r="BE37" s="266" t="s">
        <v>71</v>
      </c>
      <c r="BF37" s="275">
        <v>0</v>
      </c>
      <c r="BG37" s="276" t="s">
        <v>236</v>
      </c>
      <c r="BH37" s="273"/>
      <c r="BI37" s="273" t="s">
        <v>116</v>
      </c>
      <c r="BJ37" s="273" t="s">
        <v>210</v>
      </c>
      <c r="BK37" s="273" t="s">
        <v>71</v>
      </c>
      <c r="BL37" s="277">
        <v>1.0767960503862617</v>
      </c>
      <c r="BM37" s="273">
        <v>2606</v>
      </c>
      <c r="BN37" s="273" t="s">
        <v>118</v>
      </c>
      <c r="BO37" s="273" t="s">
        <v>180</v>
      </c>
      <c r="BP37" s="273">
        <v>2</v>
      </c>
      <c r="BQ37" s="273">
        <v>5088.1610000000001</v>
      </c>
      <c r="BR37" s="278">
        <v>8.0386850005507368E-3</v>
      </c>
      <c r="BS37" s="278">
        <v>0.25735608063476295</v>
      </c>
      <c r="BT37" s="278">
        <v>0.14858020412483017</v>
      </c>
      <c r="BU37" s="273">
        <v>13.912000000000001</v>
      </c>
      <c r="BV37" s="279">
        <v>3.9306932308156128E-2</v>
      </c>
      <c r="BW37" s="279">
        <v>4.6185645462083453</v>
      </c>
      <c r="BX37" s="273">
        <v>12</v>
      </c>
      <c r="BY37" s="273">
        <v>2</v>
      </c>
      <c r="BZ37" s="273">
        <v>235</v>
      </c>
    </row>
    <row r="38" spans="1:78" ht="16.5">
      <c r="A38" s="103" t="str">
        <f t="shared" si="1"/>
        <v>신흥교통</v>
      </c>
      <c r="B38" s="104" t="str">
        <f t="shared" si="2"/>
        <v>양혁진</v>
      </c>
      <c r="C38" s="105" t="str">
        <f t="shared" si="3"/>
        <v>D</v>
      </c>
      <c r="D38" s="106">
        <f t="shared" si="4"/>
        <v>0.82521783985779873</v>
      </c>
      <c r="E38" s="107">
        <f t="shared" si="5"/>
        <v>6001</v>
      </c>
      <c r="F38" s="108" t="str">
        <f t="shared" si="6"/>
        <v>82</v>
      </c>
      <c r="G38" s="109" t="str">
        <f t="shared" si="7"/>
        <v>70바4008</v>
      </c>
      <c r="H38" s="110">
        <f t="shared" si="8"/>
        <v>3</v>
      </c>
      <c r="I38" s="111">
        <f t="shared" si="9"/>
        <v>515.33000000000004</v>
      </c>
      <c r="J38" s="112">
        <f t="shared" si="10"/>
        <v>2.094406001370067E-2</v>
      </c>
      <c r="K38" s="112">
        <f t="shared" si="11"/>
        <v>0.45188855653290871</v>
      </c>
      <c r="L38" s="112">
        <f t="shared" si="12"/>
        <v>0.26196805930180661</v>
      </c>
      <c r="M38" s="113">
        <f t="shared" si="13"/>
        <v>16.343</v>
      </c>
      <c r="N38" s="114">
        <f t="shared" si="14"/>
        <v>0.1940504142976345</v>
      </c>
      <c r="O38" s="114">
        <f t="shared" si="15"/>
        <v>58.603225117885621</v>
      </c>
      <c r="P38" s="214">
        <f t="shared" si="16"/>
        <v>10</v>
      </c>
      <c r="Q38" s="215">
        <f t="shared" si="17"/>
        <v>1</v>
      </c>
      <c r="R38" s="215">
        <f t="shared" si="18"/>
        <v>302</v>
      </c>
      <c r="T38" s="262">
        <v>525</v>
      </c>
      <c r="U38" s="262">
        <v>6001</v>
      </c>
      <c r="V38" s="262" t="s">
        <v>374</v>
      </c>
      <c r="W38" s="263">
        <v>515.33000000000004</v>
      </c>
      <c r="X38" s="262">
        <v>253.59299999999999</v>
      </c>
      <c r="Y38" s="262">
        <v>2.032</v>
      </c>
      <c r="Z38" s="262">
        <v>16.343</v>
      </c>
      <c r="AA38" s="262">
        <v>34.615828999999998</v>
      </c>
      <c r="AB38" s="262">
        <v>0.72499599999999997</v>
      </c>
      <c r="AC38" s="262">
        <v>15.642497000000001</v>
      </c>
      <c r="AD38" s="262">
        <v>135</v>
      </c>
      <c r="AE38" s="262">
        <v>1</v>
      </c>
      <c r="AF38" s="262">
        <v>302</v>
      </c>
      <c r="AG38" s="262">
        <v>73</v>
      </c>
      <c r="AH38" s="262">
        <v>14.887119</v>
      </c>
      <c r="AI38" s="262">
        <v>199.1</v>
      </c>
      <c r="AJ38" s="262">
        <v>0</v>
      </c>
      <c r="AK38" s="262">
        <v>10</v>
      </c>
      <c r="AL38" s="262">
        <v>5952</v>
      </c>
      <c r="AM38" s="244">
        <v>0.82521783985779873</v>
      </c>
      <c r="AN38" s="243" t="s">
        <v>67</v>
      </c>
      <c r="AO38" s="274">
        <v>243.25800000000001</v>
      </c>
      <c r="AP38" s="273" t="s">
        <v>450</v>
      </c>
      <c r="AQ38" s="273" t="s">
        <v>116</v>
      </c>
      <c r="AR38" s="275" t="s">
        <v>120</v>
      </c>
      <c r="AS38" s="273" t="s">
        <v>116</v>
      </c>
      <c r="AT38" s="275" t="s">
        <v>120</v>
      </c>
      <c r="AU38" s="273" t="s">
        <v>358</v>
      </c>
      <c r="AV38" s="273" t="s">
        <v>374</v>
      </c>
      <c r="AW38" s="273" t="s">
        <v>67</v>
      </c>
      <c r="AX38" s="273">
        <v>6001</v>
      </c>
      <c r="AY38" s="263" t="s">
        <v>373</v>
      </c>
      <c r="AZ38" s="264">
        <v>2</v>
      </c>
      <c r="BA38" s="273" t="s">
        <v>360</v>
      </c>
      <c r="BB38" s="273">
        <v>3</v>
      </c>
      <c r="BC38" s="265">
        <v>1</v>
      </c>
      <c r="BD38" s="273"/>
      <c r="BE38" s="266" t="s">
        <v>70</v>
      </c>
      <c r="BF38" s="275">
        <v>1</v>
      </c>
      <c r="BG38" s="276" t="s">
        <v>238</v>
      </c>
      <c r="BH38" s="273"/>
      <c r="BI38" s="273" t="s">
        <v>116</v>
      </c>
      <c r="BJ38" s="273" t="s">
        <v>374</v>
      </c>
      <c r="BK38" s="273" t="s">
        <v>67</v>
      </c>
      <c r="BL38" s="277">
        <v>0.82521783985779873</v>
      </c>
      <c r="BM38" s="273">
        <v>6001</v>
      </c>
      <c r="BN38" s="273" t="s">
        <v>120</v>
      </c>
      <c r="BO38" s="273" t="s">
        <v>358</v>
      </c>
      <c r="BP38" s="273">
        <v>3</v>
      </c>
      <c r="BQ38" s="273">
        <v>515.33000000000004</v>
      </c>
      <c r="BR38" s="278">
        <v>2.094406001370067E-2</v>
      </c>
      <c r="BS38" s="278">
        <v>0.45188855653290871</v>
      </c>
      <c r="BT38" s="278">
        <v>0.26196805930180661</v>
      </c>
      <c r="BU38" s="273">
        <v>16.343</v>
      </c>
      <c r="BV38" s="279">
        <v>0.1940504142976345</v>
      </c>
      <c r="BW38" s="279">
        <v>58.603225117885621</v>
      </c>
      <c r="BX38" s="273">
        <v>10</v>
      </c>
      <c r="BY38" s="273">
        <v>1</v>
      </c>
      <c r="BZ38" s="273">
        <v>302</v>
      </c>
    </row>
    <row r="39" spans="1:78" ht="16.5">
      <c r="A39" s="120" t="str">
        <f t="shared" si="1"/>
        <v>신흥교통</v>
      </c>
      <c r="B39" s="121" t="str">
        <f t="shared" si="2"/>
        <v>오태호</v>
      </c>
      <c r="C39" s="122" t="str">
        <f t="shared" si="3"/>
        <v>F</v>
      </c>
      <c r="D39" s="123">
        <f t="shared" si="4"/>
        <v>0.76545454545454539</v>
      </c>
      <c r="E39" s="124">
        <f t="shared" si="5"/>
        <v>8898</v>
      </c>
      <c r="F39" s="125" t="str">
        <f t="shared" si="6"/>
        <v>13</v>
      </c>
      <c r="G39" s="126" t="str">
        <f t="shared" si="7"/>
        <v>71바6261</v>
      </c>
      <c r="H39" s="127">
        <f t="shared" si="8"/>
        <v>1</v>
      </c>
      <c r="I39" s="128">
        <f t="shared" si="9"/>
        <v>887.779</v>
      </c>
      <c r="J39" s="129">
        <f t="shared" si="10"/>
        <v>6.6460079004105575E-3</v>
      </c>
      <c r="K39" s="129">
        <f t="shared" si="11"/>
        <v>0.49425257878242834</v>
      </c>
      <c r="L39" s="129">
        <f t="shared" si="12"/>
        <v>0.1205254911413764</v>
      </c>
      <c r="M39" s="130">
        <f t="shared" si="13"/>
        <v>23.692</v>
      </c>
      <c r="N39" s="131">
        <f t="shared" si="14"/>
        <v>3.3792193777956001</v>
      </c>
      <c r="O39" s="131">
        <f t="shared" si="15"/>
        <v>82.790874755992206</v>
      </c>
      <c r="P39" s="212">
        <f t="shared" si="16"/>
        <v>25</v>
      </c>
      <c r="Q39" s="213">
        <f t="shared" si="17"/>
        <v>30</v>
      </c>
      <c r="R39" s="213">
        <f t="shared" si="18"/>
        <v>759</v>
      </c>
      <c r="T39" s="262">
        <v>525</v>
      </c>
      <c r="U39" s="262">
        <v>8898</v>
      </c>
      <c r="V39" s="262" t="s">
        <v>284</v>
      </c>
      <c r="W39" s="263">
        <v>915.85500000000002</v>
      </c>
      <c r="X39" s="262">
        <v>544.75599999999997</v>
      </c>
      <c r="Y39" s="262">
        <v>1.681</v>
      </c>
      <c r="Z39" s="262">
        <v>23.692</v>
      </c>
      <c r="AA39" s="262">
        <v>58.722771000000002</v>
      </c>
      <c r="AB39" s="262">
        <v>0.39027200000000001</v>
      </c>
      <c r="AC39" s="262">
        <v>29.023880999999999</v>
      </c>
      <c r="AD39" s="262">
        <v>107</v>
      </c>
      <c r="AE39" s="262">
        <v>30</v>
      </c>
      <c r="AF39" s="262">
        <v>759</v>
      </c>
      <c r="AG39" s="262">
        <v>92</v>
      </c>
      <c r="AH39" s="262">
        <v>15.596249</v>
      </c>
      <c r="AI39" s="262">
        <v>3277.5</v>
      </c>
      <c r="AJ39" s="262">
        <v>57.1</v>
      </c>
      <c r="AK39" s="262">
        <v>25</v>
      </c>
      <c r="AL39" s="262">
        <v>31512</v>
      </c>
      <c r="AM39" s="244">
        <v>0.76545454545454539</v>
      </c>
      <c r="AN39" s="243" t="s">
        <v>70</v>
      </c>
      <c r="AO39" s="274">
        <v>887.779</v>
      </c>
      <c r="AP39" s="273" t="s">
        <v>451</v>
      </c>
      <c r="AQ39" s="273" t="s">
        <v>116</v>
      </c>
      <c r="AR39" s="275" t="s">
        <v>117</v>
      </c>
      <c r="AS39" s="273" t="s">
        <v>116</v>
      </c>
      <c r="AT39" s="275" t="s">
        <v>117</v>
      </c>
      <c r="AU39" s="273" t="s">
        <v>173</v>
      </c>
      <c r="AV39" s="273" t="s">
        <v>284</v>
      </c>
      <c r="AW39" s="273" t="s">
        <v>70</v>
      </c>
      <c r="AX39" s="273">
        <v>8898</v>
      </c>
      <c r="AY39" s="263" t="s">
        <v>305</v>
      </c>
      <c r="AZ39" s="264">
        <v>7</v>
      </c>
      <c r="BA39" s="273" t="s">
        <v>452</v>
      </c>
      <c r="BB39" s="273">
        <v>1</v>
      </c>
      <c r="BC39" s="265">
        <v>1</v>
      </c>
      <c r="BD39" s="273"/>
      <c r="BE39" s="266" t="s">
        <v>70</v>
      </c>
      <c r="BF39" s="275">
        <v>0</v>
      </c>
      <c r="BG39" s="276" t="s">
        <v>236</v>
      </c>
      <c r="BH39" s="273"/>
      <c r="BI39" s="273" t="s">
        <v>116</v>
      </c>
      <c r="BJ39" s="273" t="s">
        <v>284</v>
      </c>
      <c r="BK39" s="273" t="s">
        <v>70</v>
      </c>
      <c r="BL39" s="277">
        <v>0.76545454545454539</v>
      </c>
      <c r="BM39" s="273">
        <v>8898</v>
      </c>
      <c r="BN39" s="273" t="s">
        <v>117</v>
      </c>
      <c r="BO39" s="273" t="s">
        <v>173</v>
      </c>
      <c r="BP39" s="273">
        <v>1</v>
      </c>
      <c r="BQ39" s="273">
        <v>887.779</v>
      </c>
      <c r="BR39" s="278">
        <v>6.6460079004105575E-3</v>
      </c>
      <c r="BS39" s="278">
        <v>0.49425257878242834</v>
      </c>
      <c r="BT39" s="278">
        <v>0.11683072102024884</v>
      </c>
      <c r="BU39" s="273">
        <v>23.692</v>
      </c>
      <c r="BV39" s="279">
        <v>3.3792193777956001</v>
      </c>
      <c r="BW39" s="279">
        <v>82.790874755992206</v>
      </c>
      <c r="BX39" s="273">
        <v>25</v>
      </c>
      <c r="BY39" s="273">
        <v>30</v>
      </c>
      <c r="BZ39" s="273">
        <v>759</v>
      </c>
    </row>
    <row r="40" spans="1:78" ht="16.5">
      <c r="A40" s="103" t="str">
        <f t="shared" si="1"/>
        <v>신흥교통</v>
      </c>
      <c r="B40" s="104" t="str">
        <f t="shared" si="2"/>
        <v>용석국</v>
      </c>
      <c r="C40" s="105" t="str">
        <f t="shared" si="3"/>
        <v>A</v>
      </c>
      <c r="D40" s="106">
        <f t="shared" si="4"/>
        <v>0.98411200320068892</v>
      </c>
      <c r="E40" s="107">
        <f t="shared" si="5"/>
        <v>4487</v>
      </c>
      <c r="F40" s="108" t="str">
        <f t="shared" si="6"/>
        <v>330</v>
      </c>
      <c r="G40" s="109" t="str">
        <f t="shared" si="7"/>
        <v>70바4003</v>
      </c>
      <c r="H40" s="110">
        <f t="shared" si="8"/>
        <v>2</v>
      </c>
      <c r="I40" s="111">
        <f t="shared" si="9"/>
        <v>2776.1210000000001</v>
      </c>
      <c r="J40" s="112">
        <f t="shared" si="10"/>
        <v>5.5106145458302842E-3</v>
      </c>
      <c r="K40" s="112">
        <f t="shared" si="11"/>
        <v>0.28533540904153226</v>
      </c>
      <c r="L40" s="112">
        <f t="shared" si="12"/>
        <v>0.10049994218551712</v>
      </c>
      <c r="M40" s="113">
        <f t="shared" si="13"/>
        <v>18.309999999999999</v>
      </c>
      <c r="N40" s="114">
        <f t="shared" si="14"/>
        <v>0.46827930050599376</v>
      </c>
      <c r="O40" s="114">
        <f t="shared" si="15"/>
        <v>2.5215039258015048</v>
      </c>
      <c r="P40" s="214">
        <f t="shared" si="16"/>
        <v>10</v>
      </c>
      <c r="Q40" s="215">
        <f t="shared" si="17"/>
        <v>13</v>
      </c>
      <c r="R40" s="215">
        <f t="shared" si="18"/>
        <v>70</v>
      </c>
      <c r="T40" s="262">
        <v>525</v>
      </c>
      <c r="U40" s="262">
        <v>4487</v>
      </c>
      <c r="V40" s="262" t="s">
        <v>211</v>
      </c>
      <c r="W40" s="263">
        <v>2776.1210000000001</v>
      </c>
      <c r="X40" s="262">
        <v>881.51</v>
      </c>
      <c r="Y40" s="262">
        <v>3.149</v>
      </c>
      <c r="Z40" s="262">
        <v>18.309999999999999</v>
      </c>
      <c r="AA40" s="262">
        <v>82.513846000000001</v>
      </c>
      <c r="AB40" s="262">
        <v>0.454702</v>
      </c>
      <c r="AC40" s="262">
        <v>23.544122000000002</v>
      </c>
      <c r="AD40" s="262">
        <v>279</v>
      </c>
      <c r="AE40" s="262">
        <v>13</v>
      </c>
      <c r="AF40" s="262">
        <v>70</v>
      </c>
      <c r="AG40" s="262">
        <v>112</v>
      </c>
      <c r="AH40" s="262">
        <v>33.644303999999998</v>
      </c>
      <c r="AI40" s="262">
        <v>15529</v>
      </c>
      <c r="AJ40" s="262">
        <v>5314.1</v>
      </c>
      <c r="AK40" s="262">
        <v>10</v>
      </c>
      <c r="AL40" s="262">
        <v>10622</v>
      </c>
      <c r="AM40" s="244">
        <v>0.98411200320068892</v>
      </c>
      <c r="AN40" s="243" t="s">
        <v>66</v>
      </c>
      <c r="AO40" s="274">
        <v>2533.098</v>
      </c>
      <c r="AP40" s="273" t="s">
        <v>453</v>
      </c>
      <c r="AQ40" s="273" t="s">
        <v>116</v>
      </c>
      <c r="AR40" s="275" t="s">
        <v>118</v>
      </c>
      <c r="AS40" s="273" t="s">
        <v>116</v>
      </c>
      <c r="AT40" s="275" t="s">
        <v>118</v>
      </c>
      <c r="AU40" s="273" t="s">
        <v>178</v>
      </c>
      <c r="AV40" s="273" t="s">
        <v>211</v>
      </c>
      <c r="AW40" s="273" t="s">
        <v>66</v>
      </c>
      <c r="AX40" s="273">
        <v>4487</v>
      </c>
      <c r="AY40" s="263" t="s">
        <v>304</v>
      </c>
      <c r="AZ40" s="264">
        <v>2</v>
      </c>
      <c r="BA40" s="273" t="s">
        <v>315</v>
      </c>
      <c r="BB40" s="273">
        <v>2</v>
      </c>
      <c r="BC40" s="265">
        <v>1</v>
      </c>
      <c r="BD40" s="273"/>
      <c r="BE40" s="266" t="s">
        <v>66</v>
      </c>
      <c r="BF40" s="275">
        <v>0</v>
      </c>
      <c r="BG40" s="276" t="s">
        <v>236</v>
      </c>
      <c r="BH40" s="273"/>
      <c r="BI40" s="273" t="s">
        <v>116</v>
      </c>
      <c r="BJ40" s="273" t="s">
        <v>211</v>
      </c>
      <c r="BK40" s="273" t="s">
        <v>66</v>
      </c>
      <c r="BL40" s="277">
        <v>0.98411200320068892</v>
      </c>
      <c r="BM40" s="273">
        <v>4487</v>
      </c>
      <c r="BN40" s="273" t="s">
        <v>118</v>
      </c>
      <c r="BO40" s="273" t="s">
        <v>178</v>
      </c>
      <c r="BP40" s="273">
        <v>2</v>
      </c>
      <c r="BQ40" s="273">
        <v>2776.1210000000001</v>
      </c>
      <c r="BR40" s="278">
        <v>5.5106145458302842E-3</v>
      </c>
      <c r="BS40" s="278">
        <v>0.28533540904153226</v>
      </c>
      <c r="BT40" s="278">
        <v>0.10049994218551712</v>
      </c>
      <c r="BU40" s="273">
        <v>18.309999999999999</v>
      </c>
      <c r="BV40" s="279">
        <v>0.46827930050599376</v>
      </c>
      <c r="BW40" s="279">
        <v>2.5215039258015048</v>
      </c>
      <c r="BX40" s="273">
        <v>10</v>
      </c>
      <c r="BY40" s="273">
        <v>13</v>
      </c>
      <c r="BZ40" s="273">
        <v>70</v>
      </c>
    </row>
    <row r="41" spans="1:78" ht="16.5">
      <c r="A41" s="120" t="str">
        <f t="shared" si="1"/>
        <v>신흥교통</v>
      </c>
      <c r="B41" s="121" t="str">
        <f t="shared" si="2"/>
        <v>윤철희</v>
      </c>
      <c r="C41" s="122" t="str">
        <f t="shared" si="3"/>
        <v>C</v>
      </c>
      <c r="D41" s="123">
        <f t="shared" si="4"/>
        <v>0.8941852786754948</v>
      </c>
      <c r="E41" s="124">
        <f t="shared" si="5"/>
        <v>5146</v>
      </c>
      <c r="F41" s="125" t="str">
        <f t="shared" si="6"/>
        <v>330</v>
      </c>
      <c r="G41" s="126" t="str">
        <f t="shared" si="7"/>
        <v>70바4014</v>
      </c>
      <c r="H41" s="127">
        <f t="shared" si="8"/>
        <v>2</v>
      </c>
      <c r="I41" s="128">
        <f t="shared" si="9"/>
        <v>4508.4769999999999</v>
      </c>
      <c r="J41" s="129">
        <f t="shared" si="10"/>
        <v>1.899577008450027E-2</v>
      </c>
      <c r="K41" s="129">
        <f t="shared" si="11"/>
        <v>0.33659817578425943</v>
      </c>
      <c r="L41" s="129">
        <f t="shared" si="12"/>
        <v>0.12066158926839374</v>
      </c>
      <c r="M41" s="130">
        <f t="shared" si="13"/>
        <v>20.928999999999998</v>
      </c>
      <c r="N41" s="131">
        <f t="shared" si="14"/>
        <v>0</v>
      </c>
      <c r="O41" s="131">
        <f t="shared" si="15"/>
        <v>3.7928551038410534</v>
      </c>
      <c r="P41" s="212">
        <f t="shared" si="16"/>
        <v>49</v>
      </c>
      <c r="Q41" s="213">
        <f t="shared" si="17"/>
        <v>0</v>
      </c>
      <c r="R41" s="213">
        <f t="shared" si="18"/>
        <v>171</v>
      </c>
      <c r="T41" s="262">
        <v>525</v>
      </c>
      <c r="U41" s="262">
        <v>5146</v>
      </c>
      <c r="V41" s="262" t="s">
        <v>212</v>
      </c>
      <c r="W41" s="263">
        <v>4508.4769999999999</v>
      </c>
      <c r="X41" s="262">
        <v>1573.5060000000001</v>
      </c>
      <c r="Y41" s="262">
        <v>2.8650000000000002</v>
      </c>
      <c r="Z41" s="262">
        <v>20.928999999999998</v>
      </c>
      <c r="AA41" s="262">
        <v>146.87385599999999</v>
      </c>
      <c r="AB41" s="262">
        <v>2.7899820000000002</v>
      </c>
      <c r="AC41" s="262">
        <v>49.437472</v>
      </c>
      <c r="AD41" s="262">
        <v>544</v>
      </c>
      <c r="AE41" s="262">
        <v>0</v>
      </c>
      <c r="AF41" s="262">
        <v>171</v>
      </c>
      <c r="AG41" s="262">
        <v>115</v>
      </c>
      <c r="AH41" s="262">
        <v>30.696252000000001</v>
      </c>
      <c r="AI41" s="262">
        <v>46255.6</v>
      </c>
      <c r="AJ41" s="262">
        <v>28389.4</v>
      </c>
      <c r="AK41" s="262">
        <v>49</v>
      </c>
      <c r="AL41" s="262">
        <v>38814</v>
      </c>
      <c r="AM41" s="244">
        <v>0.8941852786754948</v>
      </c>
      <c r="AN41" s="243" t="s">
        <v>69</v>
      </c>
      <c r="AO41" s="274">
        <v>4139.4560000000001</v>
      </c>
      <c r="AP41" s="273" t="s">
        <v>454</v>
      </c>
      <c r="AQ41" s="273" t="s">
        <v>116</v>
      </c>
      <c r="AR41" s="275" t="s">
        <v>118</v>
      </c>
      <c r="AS41" s="273" t="s">
        <v>116</v>
      </c>
      <c r="AT41" s="275" t="s">
        <v>118</v>
      </c>
      <c r="AU41" s="273" t="s">
        <v>181</v>
      </c>
      <c r="AV41" s="273" t="s">
        <v>212</v>
      </c>
      <c r="AW41" s="273" t="s">
        <v>69</v>
      </c>
      <c r="AX41" s="273">
        <v>5146</v>
      </c>
      <c r="AY41" s="263" t="s">
        <v>303</v>
      </c>
      <c r="AZ41" s="264">
        <v>2</v>
      </c>
      <c r="BA41" s="273" t="s">
        <v>232</v>
      </c>
      <c r="BB41" s="273">
        <v>2</v>
      </c>
      <c r="BC41" s="265">
        <v>1</v>
      </c>
      <c r="BD41" s="273"/>
      <c r="BE41" s="266" t="s">
        <v>69</v>
      </c>
      <c r="BF41" s="275">
        <v>0</v>
      </c>
      <c r="BG41" s="276" t="s">
        <v>236</v>
      </c>
      <c r="BH41" s="273"/>
      <c r="BI41" s="273" t="s">
        <v>116</v>
      </c>
      <c r="BJ41" s="273" t="s">
        <v>212</v>
      </c>
      <c r="BK41" s="273" t="s">
        <v>69</v>
      </c>
      <c r="BL41" s="277">
        <v>0.8941852786754948</v>
      </c>
      <c r="BM41" s="273">
        <v>5146</v>
      </c>
      <c r="BN41" s="273" t="s">
        <v>118</v>
      </c>
      <c r="BO41" s="273" t="s">
        <v>181</v>
      </c>
      <c r="BP41" s="273">
        <v>2</v>
      </c>
      <c r="BQ41" s="273">
        <v>4508.4769999999999</v>
      </c>
      <c r="BR41" s="278">
        <v>1.899577008450027E-2</v>
      </c>
      <c r="BS41" s="278">
        <v>0.33659817578425943</v>
      </c>
      <c r="BT41" s="278">
        <v>0.12066158926839374</v>
      </c>
      <c r="BU41" s="273">
        <v>20.928999999999998</v>
      </c>
      <c r="BV41" s="279">
        <v>0</v>
      </c>
      <c r="BW41" s="279">
        <v>3.7928551038410534</v>
      </c>
      <c r="BX41" s="273">
        <v>49</v>
      </c>
      <c r="BY41" s="273">
        <v>0</v>
      </c>
      <c r="BZ41" s="273">
        <v>171</v>
      </c>
    </row>
    <row r="42" spans="1:78" ht="16.5">
      <c r="A42" s="103" t="str">
        <f t="shared" si="1"/>
        <v>신흥교통</v>
      </c>
      <c r="B42" s="104" t="str">
        <f t="shared" si="2"/>
        <v>은병철</v>
      </c>
      <c r="C42" s="105" t="str">
        <f t="shared" si="3"/>
        <v>F</v>
      </c>
      <c r="D42" s="106">
        <f t="shared" si="4"/>
        <v>0.69800000000000006</v>
      </c>
      <c r="E42" s="107">
        <f t="shared" si="5"/>
        <v>7178</v>
      </c>
      <c r="F42" s="108" t="str">
        <f t="shared" si="6"/>
        <v>82</v>
      </c>
      <c r="G42" s="109" t="str">
        <f t="shared" si="7"/>
        <v>70바4007</v>
      </c>
      <c r="H42" s="110">
        <f t="shared" si="8"/>
        <v>1</v>
      </c>
      <c r="I42" s="111">
        <f t="shared" si="9"/>
        <v>2488.2979999999998</v>
      </c>
      <c r="J42" s="112">
        <f t="shared" si="10"/>
        <v>1.2568071273095272E-2</v>
      </c>
      <c r="K42" s="112">
        <f t="shared" si="11"/>
        <v>0.37625596538854389</v>
      </c>
      <c r="L42" s="112">
        <f t="shared" si="12"/>
        <v>0.15914492556759682</v>
      </c>
      <c r="M42" s="113">
        <f t="shared" si="13"/>
        <v>19.613</v>
      </c>
      <c r="N42" s="114">
        <f t="shared" si="14"/>
        <v>0.12056433755120971</v>
      </c>
      <c r="O42" s="114">
        <f t="shared" si="15"/>
        <v>12.86019600546237</v>
      </c>
      <c r="P42" s="214">
        <f t="shared" si="16"/>
        <v>11</v>
      </c>
      <c r="Q42" s="215">
        <f t="shared" si="17"/>
        <v>3</v>
      </c>
      <c r="R42" s="215">
        <f t="shared" si="18"/>
        <v>320</v>
      </c>
      <c r="T42" s="262">
        <v>525</v>
      </c>
      <c r="U42" s="262">
        <v>7178</v>
      </c>
      <c r="V42" s="262" t="s">
        <v>213</v>
      </c>
      <c r="W42" s="263">
        <v>2488.2979999999998</v>
      </c>
      <c r="X42" s="262">
        <v>1425.954</v>
      </c>
      <c r="Y42" s="262">
        <v>1.7450000000000001</v>
      </c>
      <c r="Z42" s="262">
        <v>19.613</v>
      </c>
      <c r="AA42" s="262">
        <v>147.284413</v>
      </c>
      <c r="AB42" s="262">
        <v>1.851081</v>
      </c>
      <c r="AC42" s="262">
        <v>55.416639000000004</v>
      </c>
      <c r="AD42" s="262">
        <v>396</v>
      </c>
      <c r="AE42" s="262">
        <v>3</v>
      </c>
      <c r="AF42" s="262">
        <v>320</v>
      </c>
      <c r="AG42" s="262">
        <v>70</v>
      </c>
      <c r="AH42" s="262">
        <v>16.89451</v>
      </c>
      <c r="AI42" s="262">
        <v>447.7</v>
      </c>
      <c r="AJ42" s="262">
        <v>0</v>
      </c>
      <c r="AK42" s="262">
        <v>11</v>
      </c>
      <c r="AL42" s="262">
        <v>8418</v>
      </c>
      <c r="AM42" s="244">
        <v>0.69800000000000006</v>
      </c>
      <c r="AN42" s="243" t="s">
        <v>70</v>
      </c>
      <c r="AO42" s="274">
        <v>2488.2979999999998</v>
      </c>
      <c r="AP42" s="273" t="s">
        <v>455</v>
      </c>
      <c r="AQ42" s="273" t="s">
        <v>116</v>
      </c>
      <c r="AR42" s="275" t="s">
        <v>120</v>
      </c>
      <c r="AS42" s="273" t="s">
        <v>116</v>
      </c>
      <c r="AT42" s="275" t="s">
        <v>120</v>
      </c>
      <c r="AU42" s="273" t="s">
        <v>171</v>
      </c>
      <c r="AV42" s="273" t="s">
        <v>213</v>
      </c>
      <c r="AW42" s="273" t="s">
        <v>70</v>
      </c>
      <c r="AX42" s="273">
        <v>7178</v>
      </c>
      <c r="AY42" s="263" t="s">
        <v>302</v>
      </c>
      <c r="AZ42" s="264">
        <v>2</v>
      </c>
      <c r="BA42" s="273" t="s">
        <v>316</v>
      </c>
      <c r="BB42" s="273">
        <v>1</v>
      </c>
      <c r="BC42" s="265">
        <v>1</v>
      </c>
      <c r="BD42" s="273"/>
      <c r="BE42" s="266" t="s">
        <v>70</v>
      </c>
      <c r="BF42" s="275">
        <v>0</v>
      </c>
      <c r="BG42" s="276" t="s">
        <v>236</v>
      </c>
      <c r="BH42" s="273"/>
      <c r="BI42" s="273" t="s">
        <v>116</v>
      </c>
      <c r="BJ42" s="273" t="s">
        <v>213</v>
      </c>
      <c r="BK42" s="273" t="s">
        <v>70</v>
      </c>
      <c r="BL42" s="277">
        <v>0.69800000000000006</v>
      </c>
      <c r="BM42" s="273">
        <v>7178</v>
      </c>
      <c r="BN42" s="273" t="s">
        <v>120</v>
      </c>
      <c r="BO42" s="273" t="s">
        <v>171</v>
      </c>
      <c r="BP42" s="273">
        <v>1</v>
      </c>
      <c r="BQ42" s="273">
        <v>2488.2979999999998</v>
      </c>
      <c r="BR42" s="278">
        <v>1.2568071273095272E-2</v>
      </c>
      <c r="BS42" s="278">
        <v>0.37625596538854389</v>
      </c>
      <c r="BT42" s="278">
        <v>0.15914492556759682</v>
      </c>
      <c r="BU42" s="273">
        <v>19.613</v>
      </c>
      <c r="BV42" s="279">
        <v>0.12056433755120971</v>
      </c>
      <c r="BW42" s="279">
        <v>12.86019600546237</v>
      </c>
      <c r="BX42" s="273">
        <v>11</v>
      </c>
      <c r="BY42" s="273">
        <v>3</v>
      </c>
      <c r="BZ42" s="273">
        <v>320</v>
      </c>
    </row>
    <row r="43" spans="1:78" ht="16.5">
      <c r="A43" s="120" t="str">
        <f t="shared" si="1"/>
        <v>신흥교통</v>
      </c>
      <c r="B43" s="121" t="str">
        <f t="shared" si="2"/>
        <v>이광호</v>
      </c>
      <c r="C43" s="122" t="str">
        <f t="shared" si="3"/>
        <v>C</v>
      </c>
      <c r="D43" s="123">
        <f t="shared" si="4"/>
        <v>0.89156250000000004</v>
      </c>
      <c r="E43" s="124">
        <f t="shared" si="5"/>
        <v>9182</v>
      </c>
      <c r="F43" s="125" t="str">
        <f t="shared" si="6"/>
        <v>330</v>
      </c>
      <c r="G43" s="126" t="str">
        <f t="shared" si="7"/>
        <v>70바4003</v>
      </c>
      <c r="H43" s="127">
        <f t="shared" si="8"/>
        <v>1</v>
      </c>
      <c r="I43" s="128">
        <f t="shared" si="9"/>
        <v>6499.5860000000002</v>
      </c>
      <c r="J43" s="129">
        <f t="shared" si="10"/>
        <v>3.3934505796689794E-2</v>
      </c>
      <c r="K43" s="129">
        <f t="shared" si="11"/>
        <v>0.32130126551381716</v>
      </c>
      <c r="L43" s="129">
        <f t="shared" si="12"/>
        <v>0.11631510068487438</v>
      </c>
      <c r="M43" s="130">
        <f t="shared" si="13"/>
        <v>22.103999999999999</v>
      </c>
      <c r="N43" s="131">
        <f t="shared" si="14"/>
        <v>0.80005095709172858</v>
      </c>
      <c r="O43" s="131">
        <f t="shared" si="15"/>
        <v>7.015831469881312</v>
      </c>
      <c r="P43" s="212">
        <f t="shared" si="16"/>
        <v>59</v>
      </c>
      <c r="Q43" s="213">
        <f t="shared" si="17"/>
        <v>52</v>
      </c>
      <c r="R43" s="213">
        <f t="shared" si="18"/>
        <v>456</v>
      </c>
      <c r="T43" s="262">
        <v>525</v>
      </c>
      <c r="U43" s="262">
        <v>9182</v>
      </c>
      <c r="V43" s="262" t="s">
        <v>214</v>
      </c>
      <c r="W43" s="263">
        <v>6499.5860000000002</v>
      </c>
      <c r="X43" s="262">
        <v>2278.31</v>
      </c>
      <c r="Y43" s="262">
        <v>2.8530000000000002</v>
      </c>
      <c r="Z43" s="262">
        <v>22.103999999999999</v>
      </c>
      <c r="AA43" s="262">
        <v>203.97857099999999</v>
      </c>
      <c r="AB43" s="262">
        <v>6.9219119999999998</v>
      </c>
      <c r="AC43" s="262">
        <v>65.538573</v>
      </c>
      <c r="AD43" s="262">
        <v>756</v>
      </c>
      <c r="AE43" s="262">
        <v>52</v>
      </c>
      <c r="AF43" s="262">
        <v>456</v>
      </c>
      <c r="AG43" s="262">
        <v>118</v>
      </c>
      <c r="AH43" s="262">
        <v>31.864062000000001</v>
      </c>
      <c r="AI43" s="262">
        <v>72973.100000000006</v>
      </c>
      <c r="AJ43" s="262">
        <v>37161</v>
      </c>
      <c r="AK43" s="262">
        <v>59</v>
      </c>
      <c r="AL43" s="262">
        <v>48775</v>
      </c>
      <c r="AM43" s="244">
        <v>0.89156250000000004</v>
      </c>
      <c r="AN43" s="243" t="s">
        <v>69</v>
      </c>
      <c r="AO43" s="274">
        <v>6499.5860000000002</v>
      </c>
      <c r="AP43" s="273" t="s">
        <v>456</v>
      </c>
      <c r="AQ43" s="273" t="s">
        <v>116</v>
      </c>
      <c r="AR43" s="275" t="s">
        <v>118</v>
      </c>
      <c r="AS43" s="273" t="s">
        <v>116</v>
      </c>
      <c r="AT43" s="275" t="s">
        <v>118</v>
      </c>
      <c r="AU43" s="273" t="s">
        <v>178</v>
      </c>
      <c r="AV43" s="273" t="s">
        <v>214</v>
      </c>
      <c r="AW43" s="273" t="s">
        <v>69</v>
      </c>
      <c r="AX43" s="273">
        <v>9182</v>
      </c>
      <c r="AY43" s="263" t="s">
        <v>303</v>
      </c>
      <c r="AZ43" s="264">
        <v>3</v>
      </c>
      <c r="BA43" s="273" t="s">
        <v>275</v>
      </c>
      <c r="BB43" s="273">
        <v>1</v>
      </c>
      <c r="BC43" s="265">
        <v>1</v>
      </c>
      <c r="BD43" s="273"/>
      <c r="BE43" s="266" t="s">
        <v>68</v>
      </c>
      <c r="BF43" s="275">
        <v>-1</v>
      </c>
      <c r="BG43" s="276" t="s">
        <v>233</v>
      </c>
      <c r="BH43" s="273"/>
      <c r="BI43" s="273" t="s">
        <v>116</v>
      </c>
      <c r="BJ43" s="273" t="s">
        <v>214</v>
      </c>
      <c r="BK43" s="273" t="s">
        <v>69</v>
      </c>
      <c r="BL43" s="277">
        <v>0.89156250000000004</v>
      </c>
      <c r="BM43" s="273">
        <v>9182</v>
      </c>
      <c r="BN43" s="273" t="s">
        <v>118</v>
      </c>
      <c r="BO43" s="273" t="s">
        <v>178</v>
      </c>
      <c r="BP43" s="273">
        <v>1</v>
      </c>
      <c r="BQ43" s="273">
        <v>6499.5860000000002</v>
      </c>
      <c r="BR43" s="278">
        <v>3.3934505796689794E-2</v>
      </c>
      <c r="BS43" s="278">
        <v>0.32130126551381716</v>
      </c>
      <c r="BT43" s="278">
        <v>0.11631510068487438</v>
      </c>
      <c r="BU43" s="273">
        <v>22.103999999999999</v>
      </c>
      <c r="BV43" s="279">
        <v>0.80005095709172858</v>
      </c>
      <c r="BW43" s="279">
        <v>7.015831469881312</v>
      </c>
      <c r="BX43" s="273">
        <v>59</v>
      </c>
      <c r="BY43" s="273">
        <v>52</v>
      </c>
      <c r="BZ43" s="273">
        <v>456</v>
      </c>
    </row>
    <row r="44" spans="1:78" ht="16.5">
      <c r="A44" s="103" t="str">
        <f t="shared" si="1"/>
        <v>신흥교통</v>
      </c>
      <c r="B44" s="104" t="str">
        <f t="shared" si="2"/>
        <v>이기하</v>
      </c>
      <c r="C44" s="105" t="str">
        <f t="shared" si="3"/>
        <v>S</v>
      </c>
      <c r="D44" s="106">
        <f t="shared" si="4"/>
        <v>1.0214705882352941</v>
      </c>
      <c r="E44" s="107">
        <f t="shared" si="5"/>
        <v>755</v>
      </c>
      <c r="F44" s="108" t="str">
        <f t="shared" si="6"/>
        <v>330</v>
      </c>
      <c r="G44" s="109" t="str">
        <f t="shared" si="7"/>
        <v>70바4013</v>
      </c>
      <c r="H44" s="110">
        <f t="shared" si="8"/>
        <v>1</v>
      </c>
      <c r="I44" s="111">
        <f t="shared" si="9"/>
        <v>3986.25</v>
      </c>
      <c r="J44" s="112">
        <f t="shared" si="10"/>
        <v>1.2810422010942187E-2</v>
      </c>
      <c r="K44" s="112">
        <f t="shared" si="11"/>
        <v>0.30610685464502657</v>
      </c>
      <c r="L44" s="112">
        <f t="shared" si="12"/>
        <v>0.18639071809344623</v>
      </c>
      <c r="M44" s="113">
        <f t="shared" si="13"/>
        <v>16.173999999999999</v>
      </c>
      <c r="N44" s="114">
        <f t="shared" si="14"/>
        <v>0</v>
      </c>
      <c r="O44" s="114">
        <f t="shared" si="15"/>
        <v>1.3044841643148322</v>
      </c>
      <c r="P44" s="214">
        <f t="shared" si="16"/>
        <v>40</v>
      </c>
      <c r="Q44" s="215">
        <f t="shared" si="17"/>
        <v>0</v>
      </c>
      <c r="R44" s="215">
        <f t="shared" si="18"/>
        <v>52</v>
      </c>
      <c r="T44" s="262">
        <v>525</v>
      </c>
      <c r="U44" s="262">
        <v>755</v>
      </c>
      <c r="V44" s="262" t="s">
        <v>215</v>
      </c>
      <c r="W44" s="263">
        <v>3986.25</v>
      </c>
      <c r="X44" s="262">
        <v>1147.7940000000001</v>
      </c>
      <c r="Y44" s="262">
        <v>3.4729999999999999</v>
      </c>
      <c r="Z44" s="262">
        <v>16.173999999999999</v>
      </c>
      <c r="AA44" s="262">
        <v>122.164984</v>
      </c>
      <c r="AB44" s="262">
        <v>1.5649850000000001</v>
      </c>
      <c r="AC44" s="262">
        <v>37.395538999999999</v>
      </c>
      <c r="AD44" s="262">
        <v>743</v>
      </c>
      <c r="AE44" s="262">
        <v>0</v>
      </c>
      <c r="AF44" s="262">
        <v>52</v>
      </c>
      <c r="AG44" s="262">
        <v>95</v>
      </c>
      <c r="AH44" s="262">
        <v>32.630052999999997</v>
      </c>
      <c r="AI44" s="262">
        <v>64317.9</v>
      </c>
      <c r="AJ44" s="262">
        <v>30080</v>
      </c>
      <c r="AK44" s="262">
        <v>40</v>
      </c>
      <c r="AL44" s="262">
        <v>18025</v>
      </c>
      <c r="AM44" s="244">
        <v>1.0214705882352941</v>
      </c>
      <c r="AN44" s="243" t="s">
        <v>71</v>
      </c>
      <c r="AO44" s="274">
        <v>3986.25</v>
      </c>
      <c r="AP44" s="273" t="s">
        <v>457</v>
      </c>
      <c r="AQ44" s="273" t="s">
        <v>116</v>
      </c>
      <c r="AR44" s="275" t="s">
        <v>118</v>
      </c>
      <c r="AS44" s="273" t="s">
        <v>116</v>
      </c>
      <c r="AT44" s="275" t="s">
        <v>118</v>
      </c>
      <c r="AU44" s="273" t="s">
        <v>180</v>
      </c>
      <c r="AV44" s="273" t="s">
        <v>215</v>
      </c>
      <c r="AW44" s="273" t="s">
        <v>71</v>
      </c>
      <c r="AX44" s="273">
        <v>755</v>
      </c>
      <c r="AY44" s="263" t="s">
        <v>320</v>
      </c>
      <c r="AZ44" s="264">
        <v>3</v>
      </c>
      <c r="BA44" s="273" t="s">
        <v>376</v>
      </c>
      <c r="BB44" s="273">
        <v>1</v>
      </c>
      <c r="BC44" s="265">
        <v>1</v>
      </c>
      <c r="BD44" s="273"/>
      <c r="BE44" s="266" t="s">
        <v>71</v>
      </c>
      <c r="BF44" s="275">
        <v>0</v>
      </c>
      <c r="BG44" s="276" t="s">
        <v>236</v>
      </c>
      <c r="BH44" s="273"/>
      <c r="BI44" s="273" t="s">
        <v>116</v>
      </c>
      <c r="BJ44" s="273" t="s">
        <v>215</v>
      </c>
      <c r="BK44" s="273" t="s">
        <v>71</v>
      </c>
      <c r="BL44" s="277">
        <v>1.0214705882352941</v>
      </c>
      <c r="BM44" s="273">
        <v>755</v>
      </c>
      <c r="BN44" s="273" t="s">
        <v>118</v>
      </c>
      <c r="BO44" s="273" t="s">
        <v>180</v>
      </c>
      <c r="BP44" s="273">
        <v>1</v>
      </c>
      <c r="BQ44" s="273">
        <v>3986.25</v>
      </c>
      <c r="BR44" s="278">
        <v>1.2810422010942187E-2</v>
      </c>
      <c r="BS44" s="278">
        <v>0.30610685464502657</v>
      </c>
      <c r="BT44" s="278">
        <v>0.18639071809344623</v>
      </c>
      <c r="BU44" s="273">
        <v>16.173999999999999</v>
      </c>
      <c r="BV44" s="279">
        <v>0</v>
      </c>
      <c r="BW44" s="279">
        <v>1.3044841643148322</v>
      </c>
      <c r="BX44" s="273">
        <v>40</v>
      </c>
      <c r="BY44" s="273">
        <v>0</v>
      </c>
      <c r="BZ44" s="273">
        <v>52</v>
      </c>
    </row>
    <row r="45" spans="1:78" ht="16.5">
      <c r="A45" s="120" t="str">
        <f t="shared" si="1"/>
        <v>신흥교통</v>
      </c>
      <c r="B45" s="121" t="str">
        <f t="shared" si="2"/>
        <v>이병수</v>
      </c>
      <c r="C45" s="122" t="str">
        <f t="shared" si="3"/>
        <v>D</v>
      </c>
      <c r="D45" s="123">
        <f t="shared" si="4"/>
        <v>0.82833333333333337</v>
      </c>
      <c r="E45" s="124">
        <f t="shared" si="5"/>
        <v>9943</v>
      </c>
      <c r="F45" s="125" t="str">
        <f t="shared" si="6"/>
        <v>93</v>
      </c>
      <c r="G45" s="126" t="str">
        <f t="shared" si="7"/>
        <v>71바6300</v>
      </c>
      <c r="H45" s="127">
        <f t="shared" si="8"/>
        <v>2</v>
      </c>
      <c r="I45" s="128">
        <f t="shared" si="9"/>
        <v>2593.3319999999999</v>
      </c>
      <c r="J45" s="129">
        <f t="shared" si="10"/>
        <v>4.4050501998014746E-2</v>
      </c>
      <c r="K45" s="129">
        <f t="shared" si="11"/>
        <v>0.41341660212257747</v>
      </c>
      <c r="L45" s="129">
        <f t="shared" si="12"/>
        <v>0.23406181699836351</v>
      </c>
      <c r="M45" s="130">
        <f t="shared" si="13"/>
        <v>13.058999999999999</v>
      </c>
      <c r="N45" s="131">
        <f t="shared" si="14"/>
        <v>3.8560431136468454E-2</v>
      </c>
      <c r="O45" s="131">
        <f t="shared" si="15"/>
        <v>19.125973843688353</v>
      </c>
      <c r="P45" s="212">
        <f t="shared" si="16"/>
        <v>47</v>
      </c>
      <c r="Q45" s="213">
        <f t="shared" si="17"/>
        <v>1</v>
      </c>
      <c r="R45" s="213">
        <f t="shared" si="18"/>
        <v>496</v>
      </c>
      <c r="T45" s="262">
        <v>525</v>
      </c>
      <c r="U45" s="262">
        <v>9943</v>
      </c>
      <c r="V45" s="262" t="s">
        <v>377</v>
      </c>
      <c r="W45" s="263">
        <v>2593.3319999999999</v>
      </c>
      <c r="X45" s="262">
        <v>1143.8119999999999</v>
      </c>
      <c r="Y45" s="262">
        <v>2.2669999999999999</v>
      </c>
      <c r="Z45" s="262">
        <v>13.058999999999999</v>
      </c>
      <c r="AA45" s="262">
        <v>176.57051899999999</v>
      </c>
      <c r="AB45" s="262">
        <v>7.7780199999999997</v>
      </c>
      <c r="AC45" s="262">
        <v>72.997184000000004</v>
      </c>
      <c r="AD45" s="262">
        <v>607</v>
      </c>
      <c r="AE45" s="262">
        <v>1</v>
      </c>
      <c r="AF45" s="262">
        <v>496</v>
      </c>
      <c r="AG45" s="262">
        <v>79</v>
      </c>
      <c r="AH45" s="262">
        <v>14.68723</v>
      </c>
      <c r="AI45" s="262">
        <v>5149.3999999999996</v>
      </c>
      <c r="AJ45" s="262">
        <v>0</v>
      </c>
      <c r="AK45" s="262">
        <v>47</v>
      </c>
      <c r="AL45" s="262">
        <v>34681</v>
      </c>
      <c r="AM45" s="244">
        <v>0.82833333333333337</v>
      </c>
      <c r="AN45" s="243" t="s">
        <v>67</v>
      </c>
      <c r="AO45" s="274">
        <v>1558.0119999999999</v>
      </c>
      <c r="AP45" s="273" t="s">
        <v>458</v>
      </c>
      <c r="AQ45" s="273" t="s">
        <v>116</v>
      </c>
      <c r="AR45" s="275" t="s">
        <v>121</v>
      </c>
      <c r="AS45" s="273" t="s">
        <v>116</v>
      </c>
      <c r="AT45" s="275" t="s">
        <v>121</v>
      </c>
      <c r="AU45" s="273" t="s">
        <v>281</v>
      </c>
      <c r="AV45" s="273" t="s">
        <v>377</v>
      </c>
      <c r="AW45" s="273" t="s">
        <v>67</v>
      </c>
      <c r="AX45" s="273">
        <v>9943</v>
      </c>
      <c r="AY45" s="263" t="s">
        <v>434</v>
      </c>
      <c r="AZ45" s="264">
        <v>2</v>
      </c>
      <c r="BA45" s="273" t="s">
        <v>459</v>
      </c>
      <c r="BB45" s="273">
        <v>2</v>
      </c>
      <c r="BC45" s="265">
        <v>1</v>
      </c>
      <c r="BD45" s="273"/>
      <c r="BE45" s="266" t="s">
        <v>71</v>
      </c>
      <c r="BF45" s="275">
        <v>-4</v>
      </c>
      <c r="BG45" s="276" t="s">
        <v>233</v>
      </c>
      <c r="BH45" s="273"/>
      <c r="BI45" s="273" t="s">
        <v>116</v>
      </c>
      <c r="BJ45" s="273" t="s">
        <v>377</v>
      </c>
      <c r="BK45" s="273" t="s">
        <v>67</v>
      </c>
      <c r="BL45" s="277">
        <v>0.82833333333333337</v>
      </c>
      <c r="BM45" s="273">
        <v>9943</v>
      </c>
      <c r="BN45" s="273" t="s">
        <v>121</v>
      </c>
      <c r="BO45" s="273" t="s">
        <v>281</v>
      </c>
      <c r="BP45" s="273">
        <v>2</v>
      </c>
      <c r="BQ45" s="273">
        <v>2593.3319999999999</v>
      </c>
      <c r="BR45" s="278">
        <v>4.4050501998014746E-2</v>
      </c>
      <c r="BS45" s="278">
        <v>0.41341660212257747</v>
      </c>
      <c r="BT45" s="278">
        <v>0.23406181699836351</v>
      </c>
      <c r="BU45" s="273">
        <v>13.058999999999999</v>
      </c>
      <c r="BV45" s="279">
        <v>3.8560431136468454E-2</v>
      </c>
      <c r="BW45" s="279">
        <v>19.125973843688353</v>
      </c>
      <c r="BX45" s="273">
        <v>47</v>
      </c>
      <c r="BY45" s="273">
        <v>1</v>
      </c>
      <c r="BZ45" s="273">
        <v>496</v>
      </c>
    </row>
    <row r="46" spans="1:78" ht="16.5">
      <c r="A46" s="103" t="str">
        <f t="shared" si="1"/>
        <v>신흥교통</v>
      </c>
      <c r="B46" s="104" t="str">
        <f t="shared" si="2"/>
        <v>이상돈</v>
      </c>
      <c r="C46" s="105" t="str">
        <f t="shared" si="3"/>
        <v>C</v>
      </c>
      <c r="D46" s="106">
        <f t="shared" si="4"/>
        <v>0.86126174368961528</v>
      </c>
      <c r="E46" s="107">
        <f t="shared" si="5"/>
        <v>906</v>
      </c>
      <c r="F46" s="108" t="str">
        <f t="shared" si="6"/>
        <v>330</v>
      </c>
      <c r="G46" s="109" t="str">
        <f t="shared" si="7"/>
        <v>70바4003</v>
      </c>
      <c r="H46" s="110">
        <f t="shared" si="8"/>
        <v>3</v>
      </c>
      <c r="I46" s="111">
        <f t="shared" si="9"/>
        <v>514.88</v>
      </c>
      <c r="J46" s="112">
        <f t="shared" si="10"/>
        <v>4.7508474892338996E-2</v>
      </c>
      <c r="K46" s="112">
        <f t="shared" si="11"/>
        <v>0.40487420518746819</v>
      </c>
      <c r="L46" s="112">
        <f t="shared" si="12"/>
        <v>0.15537600994406464</v>
      </c>
      <c r="M46" s="113">
        <f t="shared" si="13"/>
        <v>20.401</v>
      </c>
      <c r="N46" s="114">
        <f t="shared" si="14"/>
        <v>0.58266003729024241</v>
      </c>
      <c r="O46" s="114">
        <f t="shared" si="15"/>
        <v>27.579241765071473</v>
      </c>
      <c r="P46" s="214">
        <f t="shared" si="16"/>
        <v>7</v>
      </c>
      <c r="Q46" s="215">
        <f t="shared" si="17"/>
        <v>3</v>
      </c>
      <c r="R46" s="215">
        <f t="shared" si="18"/>
        <v>142</v>
      </c>
      <c r="T46" s="262">
        <v>525</v>
      </c>
      <c r="U46" s="262">
        <v>906</v>
      </c>
      <c r="V46" s="262" t="s">
        <v>379</v>
      </c>
      <c r="W46" s="263">
        <v>514.88</v>
      </c>
      <c r="X46" s="262">
        <v>231.30099999999999</v>
      </c>
      <c r="Y46" s="262">
        <v>2.226</v>
      </c>
      <c r="Z46" s="262">
        <v>20.401</v>
      </c>
      <c r="AA46" s="262">
        <v>25.632774000000001</v>
      </c>
      <c r="AB46" s="262">
        <v>1.2177739999999999</v>
      </c>
      <c r="AC46" s="262">
        <v>10.378049000000001</v>
      </c>
      <c r="AD46" s="262">
        <v>80</v>
      </c>
      <c r="AE46" s="262">
        <v>3</v>
      </c>
      <c r="AF46" s="262">
        <v>142</v>
      </c>
      <c r="AG46" s="262">
        <v>98</v>
      </c>
      <c r="AH46" s="262">
        <v>20.086784000000002</v>
      </c>
      <c r="AI46" s="262">
        <v>4283</v>
      </c>
      <c r="AJ46" s="262">
        <v>2851.8</v>
      </c>
      <c r="AK46" s="262">
        <v>7</v>
      </c>
      <c r="AL46" s="262">
        <v>10516</v>
      </c>
      <c r="AM46" s="244">
        <v>0.86126174368961528</v>
      </c>
      <c r="AN46" s="243" t="s">
        <v>69</v>
      </c>
      <c r="AO46" s="274">
        <v>247.20500000000001</v>
      </c>
      <c r="AP46" s="273" t="s">
        <v>460</v>
      </c>
      <c r="AQ46" s="273" t="s">
        <v>116</v>
      </c>
      <c r="AR46" s="275" t="s">
        <v>118</v>
      </c>
      <c r="AS46" s="273" t="s">
        <v>116</v>
      </c>
      <c r="AT46" s="275" t="s">
        <v>118</v>
      </c>
      <c r="AU46" s="273" t="s">
        <v>178</v>
      </c>
      <c r="AV46" s="273" t="s">
        <v>379</v>
      </c>
      <c r="AW46" s="273" t="s">
        <v>69</v>
      </c>
      <c r="AX46" s="273">
        <v>906</v>
      </c>
      <c r="AY46" s="263" t="s">
        <v>303</v>
      </c>
      <c r="AZ46" s="264">
        <v>6</v>
      </c>
      <c r="BA46" s="273" t="s">
        <v>461</v>
      </c>
      <c r="BB46" s="273">
        <v>3</v>
      </c>
      <c r="BC46" s="265">
        <v>1</v>
      </c>
      <c r="BD46" s="273"/>
      <c r="BE46" s="266" t="s">
        <v>67</v>
      </c>
      <c r="BF46" s="275">
        <v>1</v>
      </c>
      <c r="BG46" s="276" t="s">
        <v>238</v>
      </c>
      <c r="BH46" s="273"/>
      <c r="BI46" s="273" t="s">
        <v>116</v>
      </c>
      <c r="BJ46" s="273" t="s">
        <v>379</v>
      </c>
      <c r="BK46" s="273" t="s">
        <v>69</v>
      </c>
      <c r="BL46" s="277">
        <v>0.86126174368961528</v>
      </c>
      <c r="BM46" s="273">
        <v>906</v>
      </c>
      <c r="BN46" s="273" t="s">
        <v>118</v>
      </c>
      <c r="BO46" s="273" t="s">
        <v>178</v>
      </c>
      <c r="BP46" s="273">
        <v>3</v>
      </c>
      <c r="BQ46" s="273">
        <v>514.88</v>
      </c>
      <c r="BR46" s="278">
        <v>4.7508474892338996E-2</v>
      </c>
      <c r="BS46" s="278">
        <v>0.40487420518746819</v>
      </c>
      <c r="BT46" s="278">
        <v>0.15537600994406464</v>
      </c>
      <c r="BU46" s="273">
        <v>20.401</v>
      </c>
      <c r="BV46" s="279">
        <v>0.58266003729024241</v>
      </c>
      <c r="BW46" s="279">
        <v>27.579241765071473</v>
      </c>
      <c r="BX46" s="273">
        <v>7</v>
      </c>
      <c r="BY46" s="273">
        <v>3</v>
      </c>
      <c r="BZ46" s="273">
        <v>142</v>
      </c>
    </row>
    <row r="47" spans="1:78" ht="16.5">
      <c r="A47" s="120" t="str">
        <f t="shared" si="1"/>
        <v>신흥교통</v>
      </c>
      <c r="B47" s="121" t="str">
        <f t="shared" si="2"/>
        <v>이상호B</v>
      </c>
      <c r="C47" s="122" t="str">
        <f t="shared" si="3"/>
        <v>S</v>
      </c>
      <c r="D47" s="123">
        <f t="shared" si="4"/>
        <v>1.1254999999999999</v>
      </c>
      <c r="E47" s="124">
        <f t="shared" si="5"/>
        <v>7508</v>
      </c>
      <c r="F47" s="125" t="str">
        <f t="shared" si="6"/>
        <v>93</v>
      </c>
      <c r="G47" s="126" t="str">
        <f t="shared" si="7"/>
        <v>70바4017</v>
      </c>
      <c r="H47" s="127">
        <f t="shared" si="8"/>
        <v>1</v>
      </c>
      <c r="I47" s="128">
        <f t="shared" si="9"/>
        <v>2153.183</v>
      </c>
      <c r="J47" s="129">
        <f t="shared" si="10"/>
        <v>1.7291409785938554E-2</v>
      </c>
      <c r="K47" s="129">
        <f t="shared" si="11"/>
        <v>0.34966897417237908</v>
      </c>
      <c r="L47" s="129">
        <f t="shared" si="12"/>
        <v>0.10774746038771438</v>
      </c>
      <c r="M47" s="130">
        <f t="shared" si="13"/>
        <v>12.602</v>
      </c>
      <c r="N47" s="131">
        <f t="shared" si="14"/>
        <v>0.13932861257032031</v>
      </c>
      <c r="O47" s="131">
        <f t="shared" si="15"/>
        <v>1.9970434468412579</v>
      </c>
      <c r="P47" s="212">
        <f t="shared" si="16"/>
        <v>7</v>
      </c>
      <c r="Q47" s="213">
        <f t="shared" si="17"/>
        <v>3</v>
      </c>
      <c r="R47" s="213">
        <f t="shared" si="18"/>
        <v>43</v>
      </c>
      <c r="T47" s="262">
        <v>525</v>
      </c>
      <c r="U47" s="262">
        <v>7508</v>
      </c>
      <c r="V47" s="262" t="s">
        <v>216</v>
      </c>
      <c r="W47" s="263">
        <v>2153.183</v>
      </c>
      <c r="X47" s="262">
        <v>956.59</v>
      </c>
      <c r="Y47" s="262">
        <v>2.2509999999999999</v>
      </c>
      <c r="Z47" s="262">
        <v>12.602</v>
      </c>
      <c r="AA47" s="262">
        <v>129.509683</v>
      </c>
      <c r="AB47" s="262">
        <v>2.2394050000000001</v>
      </c>
      <c r="AC47" s="262">
        <v>45.285518000000003</v>
      </c>
      <c r="AD47" s="262">
        <v>232</v>
      </c>
      <c r="AE47" s="262">
        <v>3</v>
      </c>
      <c r="AF47" s="262">
        <v>43</v>
      </c>
      <c r="AG47" s="262">
        <v>76</v>
      </c>
      <c r="AH47" s="262">
        <v>16.625651999999999</v>
      </c>
      <c r="AI47" s="262">
        <v>1307.2</v>
      </c>
      <c r="AJ47" s="262">
        <v>0</v>
      </c>
      <c r="AK47" s="262">
        <v>7</v>
      </c>
      <c r="AL47" s="262">
        <v>823</v>
      </c>
      <c r="AM47" s="244">
        <v>1.1254999999999999</v>
      </c>
      <c r="AN47" s="243" t="s">
        <v>71</v>
      </c>
      <c r="AO47" s="274">
        <v>2153.183</v>
      </c>
      <c r="AP47" s="273" t="s">
        <v>462</v>
      </c>
      <c r="AQ47" s="273" t="s">
        <v>116</v>
      </c>
      <c r="AR47" s="275" t="s">
        <v>121</v>
      </c>
      <c r="AS47" s="273" t="s">
        <v>116</v>
      </c>
      <c r="AT47" s="275" t="s">
        <v>121</v>
      </c>
      <c r="AU47" s="273" t="s">
        <v>194</v>
      </c>
      <c r="AV47" s="273" t="s">
        <v>216</v>
      </c>
      <c r="AW47" s="273" t="s">
        <v>71</v>
      </c>
      <c r="AX47" s="273">
        <v>7508</v>
      </c>
      <c r="AY47" s="263" t="s">
        <v>310</v>
      </c>
      <c r="AZ47" s="264">
        <v>2</v>
      </c>
      <c r="BA47" s="273" t="s">
        <v>311</v>
      </c>
      <c r="BB47" s="273">
        <v>1</v>
      </c>
      <c r="BC47" s="265">
        <v>1</v>
      </c>
      <c r="BD47" s="273"/>
      <c r="BE47" s="266" t="s">
        <v>71</v>
      </c>
      <c r="BF47" s="275">
        <v>0</v>
      </c>
      <c r="BG47" s="276" t="s">
        <v>236</v>
      </c>
      <c r="BH47" s="273"/>
      <c r="BI47" s="273" t="s">
        <v>116</v>
      </c>
      <c r="BJ47" s="273" t="s">
        <v>216</v>
      </c>
      <c r="BK47" s="273" t="s">
        <v>71</v>
      </c>
      <c r="BL47" s="277">
        <v>1.1254999999999999</v>
      </c>
      <c r="BM47" s="273">
        <v>7508</v>
      </c>
      <c r="BN47" s="273" t="s">
        <v>121</v>
      </c>
      <c r="BO47" s="273" t="s">
        <v>194</v>
      </c>
      <c r="BP47" s="273">
        <v>1</v>
      </c>
      <c r="BQ47" s="273">
        <v>2153.183</v>
      </c>
      <c r="BR47" s="278">
        <v>1.7291409785938554E-2</v>
      </c>
      <c r="BS47" s="278">
        <v>0.34966897417237908</v>
      </c>
      <c r="BT47" s="278">
        <v>0.10774746038771438</v>
      </c>
      <c r="BU47" s="273">
        <v>12.602</v>
      </c>
      <c r="BV47" s="279">
        <v>0.13932861257032031</v>
      </c>
      <c r="BW47" s="279">
        <v>1.9970434468412579</v>
      </c>
      <c r="BX47" s="273">
        <v>7</v>
      </c>
      <c r="BY47" s="273">
        <v>3</v>
      </c>
      <c r="BZ47" s="273">
        <v>43</v>
      </c>
    </row>
    <row r="48" spans="1:78" ht="16.5">
      <c r="A48" s="103" t="str">
        <f t="shared" si="1"/>
        <v>신흥교통</v>
      </c>
      <c r="B48" s="104" t="str">
        <f t="shared" si="2"/>
        <v>이성희</v>
      </c>
      <c r="C48" s="105" t="str">
        <f t="shared" si="3"/>
        <v>B</v>
      </c>
      <c r="D48" s="106">
        <f t="shared" si="4"/>
        <v>0.90849999999999997</v>
      </c>
      <c r="E48" s="107">
        <f t="shared" si="5"/>
        <v>5003</v>
      </c>
      <c r="F48" s="108" t="str">
        <f t="shared" si="6"/>
        <v>93</v>
      </c>
      <c r="G48" s="109" t="str">
        <f t="shared" si="7"/>
        <v>70바4017</v>
      </c>
      <c r="H48" s="110">
        <f t="shared" si="8"/>
        <v>1</v>
      </c>
      <c r="I48" s="111">
        <f t="shared" si="9"/>
        <v>800.26</v>
      </c>
      <c r="J48" s="112">
        <f t="shared" si="10"/>
        <v>6.1318103455447373E-2</v>
      </c>
      <c r="K48" s="112">
        <f t="shared" si="11"/>
        <v>0.37830124094274264</v>
      </c>
      <c r="L48" s="112">
        <f t="shared" si="12"/>
        <v>0.20618299052807837</v>
      </c>
      <c r="M48" s="113">
        <f t="shared" si="13"/>
        <v>25.312999999999999</v>
      </c>
      <c r="N48" s="114">
        <f t="shared" si="14"/>
        <v>0.87471571739184761</v>
      </c>
      <c r="O48" s="114">
        <f t="shared" si="15"/>
        <v>59.105790618049134</v>
      </c>
      <c r="P48" s="214">
        <f t="shared" si="16"/>
        <v>11</v>
      </c>
      <c r="Q48" s="215">
        <f t="shared" si="17"/>
        <v>7</v>
      </c>
      <c r="R48" s="215">
        <f t="shared" si="18"/>
        <v>473</v>
      </c>
      <c r="T48" s="262">
        <v>525</v>
      </c>
      <c r="U48" s="262">
        <v>5003</v>
      </c>
      <c r="V48" s="262" t="s">
        <v>217</v>
      </c>
      <c r="W48" s="263">
        <v>800.26</v>
      </c>
      <c r="X48" s="262">
        <v>440.48200000000003</v>
      </c>
      <c r="Y48" s="262">
        <v>1.8169999999999999</v>
      </c>
      <c r="Z48" s="262">
        <v>25.312999999999999</v>
      </c>
      <c r="AA48" s="262">
        <v>40.870539999999998</v>
      </c>
      <c r="AB48" s="262">
        <v>2.5061040000000001</v>
      </c>
      <c r="AC48" s="262">
        <v>15.461376</v>
      </c>
      <c r="AD48" s="262">
        <v>165</v>
      </c>
      <c r="AE48" s="262">
        <v>7</v>
      </c>
      <c r="AF48" s="262">
        <v>473</v>
      </c>
      <c r="AG48" s="262">
        <v>79</v>
      </c>
      <c r="AH48" s="262">
        <v>19.580362000000001</v>
      </c>
      <c r="AI48" s="262">
        <v>4939</v>
      </c>
      <c r="AJ48" s="262">
        <v>0</v>
      </c>
      <c r="AK48" s="262">
        <v>11</v>
      </c>
      <c r="AL48" s="262">
        <v>4865</v>
      </c>
      <c r="AM48" s="244">
        <v>0.90849999999999997</v>
      </c>
      <c r="AN48" s="243" t="s">
        <v>68</v>
      </c>
      <c r="AO48" s="274">
        <v>800.26</v>
      </c>
      <c r="AP48" s="273" t="s">
        <v>463</v>
      </c>
      <c r="AQ48" s="273" t="s">
        <v>116</v>
      </c>
      <c r="AR48" s="275" t="s">
        <v>121</v>
      </c>
      <c r="AS48" s="273" t="s">
        <v>116</v>
      </c>
      <c r="AT48" s="275" t="s">
        <v>121</v>
      </c>
      <c r="AU48" s="273" t="s">
        <v>194</v>
      </c>
      <c r="AV48" s="273" t="s">
        <v>217</v>
      </c>
      <c r="AW48" s="273" t="s">
        <v>68</v>
      </c>
      <c r="AX48" s="273">
        <v>5003</v>
      </c>
      <c r="AY48" s="263" t="s">
        <v>295</v>
      </c>
      <c r="AZ48" s="264">
        <v>1</v>
      </c>
      <c r="BA48" s="273" t="s">
        <v>280</v>
      </c>
      <c r="BB48" s="273">
        <v>1</v>
      </c>
      <c r="BC48" s="265">
        <v>1</v>
      </c>
      <c r="BD48" s="273"/>
      <c r="BE48" s="266" t="s">
        <v>69</v>
      </c>
      <c r="BF48" s="275">
        <v>1</v>
      </c>
      <c r="BG48" s="276" t="s">
        <v>238</v>
      </c>
      <c r="BH48" s="273"/>
      <c r="BI48" s="273" t="s">
        <v>116</v>
      </c>
      <c r="BJ48" s="273" t="s">
        <v>217</v>
      </c>
      <c r="BK48" s="273" t="s">
        <v>68</v>
      </c>
      <c r="BL48" s="277">
        <v>0.90849999999999997</v>
      </c>
      <c r="BM48" s="273">
        <v>5003</v>
      </c>
      <c r="BN48" s="273" t="s">
        <v>121</v>
      </c>
      <c r="BO48" s="273" t="s">
        <v>194</v>
      </c>
      <c r="BP48" s="273">
        <v>1</v>
      </c>
      <c r="BQ48" s="273">
        <v>800.26</v>
      </c>
      <c r="BR48" s="278">
        <v>6.1318103455447373E-2</v>
      </c>
      <c r="BS48" s="278">
        <v>0.37830124094274264</v>
      </c>
      <c r="BT48" s="278">
        <v>0.20618299052807837</v>
      </c>
      <c r="BU48" s="273">
        <v>25.312999999999999</v>
      </c>
      <c r="BV48" s="279">
        <v>0.87471571739184761</v>
      </c>
      <c r="BW48" s="279">
        <v>59.105790618049134</v>
      </c>
      <c r="BX48" s="273">
        <v>11</v>
      </c>
      <c r="BY48" s="273">
        <v>7</v>
      </c>
      <c r="BZ48" s="273">
        <v>473</v>
      </c>
    </row>
    <row r="49" spans="1:78" ht="16.5">
      <c r="A49" s="120" t="str">
        <f t="shared" si="1"/>
        <v>신흥교통</v>
      </c>
      <c r="B49" s="121" t="str">
        <f t="shared" si="2"/>
        <v>이영재</v>
      </c>
      <c r="C49" s="122" t="str">
        <f t="shared" si="3"/>
        <v>A</v>
      </c>
      <c r="D49" s="123">
        <f t="shared" si="4"/>
        <v>0.95281249999999995</v>
      </c>
      <c r="E49" s="124">
        <f t="shared" si="5"/>
        <v>6684</v>
      </c>
      <c r="F49" s="125" t="str">
        <f t="shared" si="6"/>
        <v>330</v>
      </c>
      <c r="G49" s="126" t="str">
        <f t="shared" si="7"/>
        <v>70바4014</v>
      </c>
      <c r="H49" s="127">
        <f t="shared" si="8"/>
        <v>1</v>
      </c>
      <c r="I49" s="128">
        <f t="shared" si="9"/>
        <v>3723.4639999999999</v>
      </c>
      <c r="J49" s="129">
        <f t="shared" si="10"/>
        <v>4.0811126036413688E-2</v>
      </c>
      <c r="K49" s="129">
        <f t="shared" si="11"/>
        <v>0.25529319890205604</v>
      </c>
      <c r="L49" s="129">
        <f t="shared" si="12"/>
        <v>0.10796398192650715</v>
      </c>
      <c r="M49" s="130">
        <f t="shared" si="13"/>
        <v>19.242000000000001</v>
      </c>
      <c r="N49" s="131">
        <f t="shared" si="14"/>
        <v>8.0570135766050113E-2</v>
      </c>
      <c r="O49" s="131">
        <f t="shared" si="15"/>
        <v>4.2702171956006554</v>
      </c>
      <c r="P49" s="212">
        <f t="shared" si="16"/>
        <v>7</v>
      </c>
      <c r="Q49" s="213">
        <f t="shared" si="17"/>
        <v>3</v>
      </c>
      <c r="R49" s="213">
        <f t="shared" si="18"/>
        <v>159</v>
      </c>
      <c r="T49" s="262">
        <v>525</v>
      </c>
      <c r="U49" s="262">
        <v>6684</v>
      </c>
      <c r="V49" s="262" t="s">
        <v>218</v>
      </c>
      <c r="W49" s="263">
        <v>3723.4639999999999</v>
      </c>
      <c r="X49" s="262">
        <v>1221.056</v>
      </c>
      <c r="Y49" s="262">
        <v>3.0489999999999999</v>
      </c>
      <c r="Z49" s="262">
        <v>19.242000000000001</v>
      </c>
      <c r="AA49" s="262">
        <v>111.05302500000001</v>
      </c>
      <c r="AB49" s="262">
        <v>4.5321990000000003</v>
      </c>
      <c r="AC49" s="262">
        <v>28.351082000000002</v>
      </c>
      <c r="AD49" s="262">
        <v>402</v>
      </c>
      <c r="AE49" s="262">
        <v>3</v>
      </c>
      <c r="AF49" s="262">
        <v>159</v>
      </c>
      <c r="AG49" s="262">
        <v>113</v>
      </c>
      <c r="AH49" s="262">
        <v>33.528703</v>
      </c>
      <c r="AI49" s="262">
        <v>34534.199999999997</v>
      </c>
      <c r="AJ49" s="262">
        <v>2200.6</v>
      </c>
      <c r="AK49" s="262">
        <v>7</v>
      </c>
      <c r="AL49" s="262">
        <v>8077</v>
      </c>
      <c r="AM49" s="244">
        <v>0.95281249999999995</v>
      </c>
      <c r="AN49" s="243" t="s">
        <v>66</v>
      </c>
      <c r="AO49" s="274">
        <v>3723.4639999999999</v>
      </c>
      <c r="AP49" s="273" t="s">
        <v>464</v>
      </c>
      <c r="AQ49" s="273" t="s">
        <v>116</v>
      </c>
      <c r="AR49" s="275" t="s">
        <v>118</v>
      </c>
      <c r="AS49" s="273" t="s">
        <v>116</v>
      </c>
      <c r="AT49" s="275" t="s">
        <v>118</v>
      </c>
      <c r="AU49" s="273" t="s">
        <v>181</v>
      </c>
      <c r="AV49" s="273" t="s">
        <v>218</v>
      </c>
      <c r="AW49" s="273" t="s">
        <v>66</v>
      </c>
      <c r="AX49" s="273">
        <v>6684</v>
      </c>
      <c r="AY49" s="263" t="s">
        <v>304</v>
      </c>
      <c r="AZ49" s="264">
        <v>5</v>
      </c>
      <c r="BA49" s="273" t="s">
        <v>465</v>
      </c>
      <c r="BB49" s="273">
        <v>1</v>
      </c>
      <c r="BC49" s="265">
        <v>1</v>
      </c>
      <c r="BD49" s="273"/>
      <c r="BE49" s="266" t="s">
        <v>66</v>
      </c>
      <c r="BF49" s="275">
        <v>0</v>
      </c>
      <c r="BG49" s="276" t="s">
        <v>236</v>
      </c>
      <c r="BH49" s="273"/>
      <c r="BI49" s="273" t="s">
        <v>116</v>
      </c>
      <c r="BJ49" s="273" t="s">
        <v>218</v>
      </c>
      <c r="BK49" s="273" t="s">
        <v>66</v>
      </c>
      <c r="BL49" s="277">
        <v>0.95281249999999995</v>
      </c>
      <c r="BM49" s="273">
        <v>6684</v>
      </c>
      <c r="BN49" s="273" t="s">
        <v>118</v>
      </c>
      <c r="BO49" s="273" t="s">
        <v>181</v>
      </c>
      <c r="BP49" s="273">
        <v>1</v>
      </c>
      <c r="BQ49" s="273">
        <v>3723.4639999999999</v>
      </c>
      <c r="BR49" s="278">
        <v>4.0811126036413688E-2</v>
      </c>
      <c r="BS49" s="278">
        <v>0.25529319890205604</v>
      </c>
      <c r="BT49" s="278">
        <v>0.10796398192650715</v>
      </c>
      <c r="BU49" s="273">
        <v>19.242000000000001</v>
      </c>
      <c r="BV49" s="279">
        <v>8.0570135766050113E-2</v>
      </c>
      <c r="BW49" s="279">
        <v>4.2702171956006554</v>
      </c>
      <c r="BX49" s="273">
        <v>7</v>
      </c>
      <c r="BY49" s="273">
        <v>3</v>
      </c>
      <c r="BZ49" s="273">
        <v>159</v>
      </c>
    </row>
    <row r="50" spans="1:78" ht="16.5">
      <c r="A50" s="103" t="str">
        <f t="shared" si="1"/>
        <v>신흥교통</v>
      </c>
      <c r="B50" s="104" t="str">
        <f t="shared" si="2"/>
        <v>이영현</v>
      </c>
      <c r="C50" s="105" t="str">
        <f t="shared" si="3"/>
        <v>D</v>
      </c>
      <c r="D50" s="106">
        <f t="shared" si="4"/>
        <v>0.81350346364376525</v>
      </c>
      <c r="E50" s="107">
        <f t="shared" si="5"/>
        <v>785</v>
      </c>
      <c r="F50" s="108" t="str">
        <f t="shared" si="6"/>
        <v>82</v>
      </c>
      <c r="G50" s="109" t="str">
        <f t="shared" si="7"/>
        <v>71바6256</v>
      </c>
      <c r="H50" s="110">
        <f t="shared" si="8"/>
        <v>2</v>
      </c>
      <c r="I50" s="111">
        <f t="shared" si="9"/>
        <v>2818.8049999999998</v>
      </c>
      <c r="J50" s="112">
        <f t="shared" si="10"/>
        <v>2.5058330268927065E-2</v>
      </c>
      <c r="K50" s="112">
        <f t="shared" si="11"/>
        <v>0.46155565442355218</v>
      </c>
      <c r="L50" s="112">
        <f t="shared" si="12"/>
        <v>0.15573975496708711</v>
      </c>
      <c r="M50" s="113">
        <f t="shared" si="13"/>
        <v>18.600000000000001</v>
      </c>
      <c r="N50" s="114">
        <f t="shared" si="14"/>
        <v>0.2128561571304152</v>
      </c>
      <c r="O50" s="114">
        <f t="shared" si="15"/>
        <v>55.981169325299199</v>
      </c>
      <c r="P50" s="214">
        <f t="shared" si="16"/>
        <v>74</v>
      </c>
      <c r="Q50" s="215">
        <f t="shared" si="17"/>
        <v>6</v>
      </c>
      <c r="R50" s="215">
        <f t="shared" si="18"/>
        <v>1578</v>
      </c>
      <c r="T50" s="262">
        <v>525</v>
      </c>
      <c r="U50" s="262">
        <v>785</v>
      </c>
      <c r="V50" s="262" t="s">
        <v>285</v>
      </c>
      <c r="W50" s="263">
        <v>2818.8049999999998</v>
      </c>
      <c r="X50" s="262">
        <v>1424.221</v>
      </c>
      <c r="Y50" s="262">
        <v>1.9790000000000001</v>
      </c>
      <c r="Z50" s="262">
        <v>18.600000000000001</v>
      </c>
      <c r="AA50" s="262">
        <v>182.074422</v>
      </c>
      <c r="AB50" s="262">
        <v>4.562481</v>
      </c>
      <c r="AC50" s="262">
        <v>84.037479000000005</v>
      </c>
      <c r="AD50" s="262">
        <v>439</v>
      </c>
      <c r="AE50" s="262">
        <v>6</v>
      </c>
      <c r="AF50" s="262">
        <v>1578</v>
      </c>
      <c r="AG50" s="262">
        <v>88</v>
      </c>
      <c r="AH50" s="262">
        <v>15.481608</v>
      </c>
      <c r="AI50" s="262">
        <v>2768.2</v>
      </c>
      <c r="AJ50" s="262">
        <v>136.80000000000001</v>
      </c>
      <c r="AK50" s="262">
        <v>74</v>
      </c>
      <c r="AL50" s="262">
        <v>51837</v>
      </c>
      <c r="AM50" s="244">
        <v>0.81350346364376525</v>
      </c>
      <c r="AN50" s="243" t="s">
        <v>67</v>
      </c>
      <c r="AO50" s="274">
        <v>2238.5729999999999</v>
      </c>
      <c r="AP50" s="273" t="s">
        <v>466</v>
      </c>
      <c r="AQ50" s="273" t="s">
        <v>116</v>
      </c>
      <c r="AR50" s="275" t="s">
        <v>120</v>
      </c>
      <c r="AS50" s="273" t="s">
        <v>116</v>
      </c>
      <c r="AT50" s="275" t="s">
        <v>120</v>
      </c>
      <c r="AU50" s="273" t="s">
        <v>237</v>
      </c>
      <c r="AV50" s="273" t="s">
        <v>285</v>
      </c>
      <c r="AW50" s="273" t="s">
        <v>67</v>
      </c>
      <c r="AX50" s="273">
        <v>785</v>
      </c>
      <c r="AY50" s="263" t="s">
        <v>373</v>
      </c>
      <c r="AZ50" s="264">
        <v>3</v>
      </c>
      <c r="BA50" s="273" t="s">
        <v>359</v>
      </c>
      <c r="BB50" s="273">
        <v>2</v>
      </c>
      <c r="BC50" s="265">
        <v>1</v>
      </c>
      <c r="BD50" s="273"/>
      <c r="BE50" s="266" t="s">
        <v>69</v>
      </c>
      <c r="BF50" s="275">
        <v>-1</v>
      </c>
      <c r="BG50" s="276" t="s">
        <v>233</v>
      </c>
      <c r="BH50" s="273"/>
      <c r="BI50" s="273" t="s">
        <v>116</v>
      </c>
      <c r="BJ50" s="273" t="s">
        <v>285</v>
      </c>
      <c r="BK50" s="273" t="s">
        <v>67</v>
      </c>
      <c r="BL50" s="277">
        <v>0.81350346364376525</v>
      </c>
      <c r="BM50" s="273">
        <v>785</v>
      </c>
      <c r="BN50" s="273" t="s">
        <v>120</v>
      </c>
      <c r="BO50" s="273" t="s">
        <v>237</v>
      </c>
      <c r="BP50" s="273">
        <v>2</v>
      </c>
      <c r="BQ50" s="273">
        <v>2818.8049999999998</v>
      </c>
      <c r="BR50" s="278">
        <v>2.5058330268927065E-2</v>
      </c>
      <c r="BS50" s="278">
        <v>0.46155565442355218</v>
      </c>
      <c r="BT50" s="278">
        <v>0.15573975496708711</v>
      </c>
      <c r="BU50" s="273">
        <v>18.600000000000001</v>
      </c>
      <c r="BV50" s="279">
        <v>0.2128561571304152</v>
      </c>
      <c r="BW50" s="279">
        <v>55.981169325299199</v>
      </c>
      <c r="BX50" s="273">
        <v>74</v>
      </c>
      <c r="BY50" s="273">
        <v>6</v>
      </c>
      <c r="BZ50" s="273">
        <v>1578</v>
      </c>
    </row>
    <row r="51" spans="1:78" ht="16.5">
      <c r="A51" s="120" t="str">
        <f t="shared" si="1"/>
        <v>신흥교통</v>
      </c>
      <c r="B51" s="121" t="str">
        <f t="shared" si="2"/>
        <v>이준영</v>
      </c>
      <c r="C51" s="122" t="str">
        <f t="shared" si="3"/>
        <v>A</v>
      </c>
      <c r="D51" s="123">
        <f t="shared" si="4"/>
        <v>0.97473684210526323</v>
      </c>
      <c r="E51" s="124">
        <f t="shared" si="5"/>
        <v>8125</v>
      </c>
      <c r="F51" s="125" t="str">
        <f t="shared" si="6"/>
        <v>93</v>
      </c>
      <c r="G51" s="126" t="str">
        <f t="shared" si="7"/>
        <v>71바6296</v>
      </c>
      <c r="H51" s="127">
        <f t="shared" si="8"/>
        <v>1</v>
      </c>
      <c r="I51" s="128">
        <f t="shared" si="9"/>
        <v>2227.201</v>
      </c>
      <c r="J51" s="129">
        <f t="shared" si="10"/>
        <v>3.73059737381434E-2</v>
      </c>
      <c r="K51" s="129">
        <f t="shared" si="11"/>
        <v>0.37109858917839728</v>
      </c>
      <c r="L51" s="129">
        <f t="shared" si="12"/>
        <v>0.19216945394690466</v>
      </c>
      <c r="M51" s="130">
        <f t="shared" si="13"/>
        <v>18.388000000000002</v>
      </c>
      <c r="N51" s="131">
        <f t="shared" si="14"/>
        <v>0.13469821538334439</v>
      </c>
      <c r="O51" s="131">
        <f t="shared" si="15"/>
        <v>3.5470530050947353</v>
      </c>
      <c r="P51" s="212">
        <f t="shared" si="16"/>
        <v>5</v>
      </c>
      <c r="Q51" s="213">
        <f t="shared" si="17"/>
        <v>3</v>
      </c>
      <c r="R51" s="213">
        <f t="shared" si="18"/>
        <v>79</v>
      </c>
      <c r="T51" s="262">
        <v>525</v>
      </c>
      <c r="U51" s="262">
        <v>8125</v>
      </c>
      <c r="V51" s="262" t="s">
        <v>219</v>
      </c>
      <c r="W51" s="263">
        <v>2227.201</v>
      </c>
      <c r="X51" s="262">
        <v>1202.365</v>
      </c>
      <c r="Y51" s="262">
        <v>1.8520000000000001</v>
      </c>
      <c r="Z51" s="262">
        <v>18.388000000000002</v>
      </c>
      <c r="AA51" s="262">
        <v>134.49467999999999</v>
      </c>
      <c r="AB51" s="262">
        <v>5.017455</v>
      </c>
      <c r="AC51" s="262">
        <v>49.910786000000002</v>
      </c>
      <c r="AD51" s="262">
        <v>428</v>
      </c>
      <c r="AE51" s="262">
        <v>3</v>
      </c>
      <c r="AF51" s="262">
        <v>79</v>
      </c>
      <c r="AG51" s="262">
        <v>73</v>
      </c>
      <c r="AH51" s="262">
        <v>16.55977</v>
      </c>
      <c r="AI51" s="262">
        <v>3326.5</v>
      </c>
      <c r="AJ51" s="262">
        <v>0</v>
      </c>
      <c r="AK51" s="262">
        <v>5</v>
      </c>
      <c r="AL51" s="262">
        <v>1132</v>
      </c>
      <c r="AM51" s="244">
        <v>0.97473684210526323</v>
      </c>
      <c r="AN51" s="243" t="s">
        <v>66</v>
      </c>
      <c r="AO51" s="274">
        <v>2227.201</v>
      </c>
      <c r="AP51" s="273" t="s">
        <v>467</v>
      </c>
      <c r="AQ51" s="273" t="s">
        <v>116</v>
      </c>
      <c r="AR51" s="275" t="s">
        <v>121</v>
      </c>
      <c r="AS51" s="273" t="s">
        <v>116</v>
      </c>
      <c r="AT51" s="275" t="s">
        <v>121</v>
      </c>
      <c r="AU51" s="273" t="s">
        <v>195</v>
      </c>
      <c r="AV51" s="273" t="s">
        <v>219</v>
      </c>
      <c r="AW51" s="273" t="s">
        <v>66</v>
      </c>
      <c r="AX51" s="273">
        <v>8125</v>
      </c>
      <c r="AY51" s="263" t="s">
        <v>317</v>
      </c>
      <c r="AZ51" s="264">
        <v>3</v>
      </c>
      <c r="BA51" s="273" t="s">
        <v>318</v>
      </c>
      <c r="BB51" s="273">
        <v>1</v>
      </c>
      <c r="BC51" s="265">
        <v>1</v>
      </c>
      <c r="BD51" s="273"/>
      <c r="BE51" s="266" t="s">
        <v>66</v>
      </c>
      <c r="BF51" s="275">
        <v>0</v>
      </c>
      <c r="BG51" s="276" t="s">
        <v>236</v>
      </c>
      <c r="BH51" s="273"/>
      <c r="BI51" s="273" t="s">
        <v>116</v>
      </c>
      <c r="BJ51" s="273" t="s">
        <v>219</v>
      </c>
      <c r="BK51" s="273" t="s">
        <v>66</v>
      </c>
      <c r="BL51" s="277">
        <v>0.97473684210526323</v>
      </c>
      <c r="BM51" s="273">
        <v>8125</v>
      </c>
      <c r="BN51" s="273" t="s">
        <v>121</v>
      </c>
      <c r="BO51" s="273" t="s">
        <v>195</v>
      </c>
      <c r="BP51" s="273">
        <v>1</v>
      </c>
      <c r="BQ51" s="273">
        <v>2227.201</v>
      </c>
      <c r="BR51" s="278">
        <v>3.73059737381434E-2</v>
      </c>
      <c r="BS51" s="278">
        <v>0.37109858917839728</v>
      </c>
      <c r="BT51" s="278">
        <v>0.19216945394690466</v>
      </c>
      <c r="BU51" s="273">
        <v>18.388000000000002</v>
      </c>
      <c r="BV51" s="279">
        <v>0.13469821538334439</v>
      </c>
      <c r="BW51" s="279">
        <v>3.5470530050947353</v>
      </c>
      <c r="BX51" s="273">
        <v>5</v>
      </c>
      <c r="BY51" s="273">
        <v>3</v>
      </c>
      <c r="BZ51" s="273">
        <v>79</v>
      </c>
    </row>
    <row r="52" spans="1:78" ht="16.5">
      <c r="A52" s="103" t="str">
        <f t="shared" si="1"/>
        <v>신흥교통</v>
      </c>
      <c r="B52" s="104" t="str">
        <f t="shared" si="2"/>
        <v>이충열</v>
      </c>
      <c r="C52" s="105" t="str">
        <f t="shared" si="3"/>
        <v>C</v>
      </c>
      <c r="D52" s="106">
        <f t="shared" si="4"/>
        <v>0.89894736842105261</v>
      </c>
      <c r="E52" s="107">
        <f t="shared" si="5"/>
        <v>276</v>
      </c>
      <c r="F52" s="108" t="str">
        <f t="shared" si="6"/>
        <v>46</v>
      </c>
      <c r="G52" s="109" t="str">
        <f t="shared" si="7"/>
        <v>71바6287</v>
      </c>
      <c r="H52" s="110">
        <f t="shared" si="8"/>
        <v>1</v>
      </c>
      <c r="I52" s="111">
        <f t="shared" si="9"/>
        <v>1917.191</v>
      </c>
      <c r="J52" s="112">
        <f t="shared" si="10"/>
        <v>9.4082607469260088E-3</v>
      </c>
      <c r="K52" s="112">
        <f t="shared" si="11"/>
        <v>0.44322471570388577</v>
      </c>
      <c r="L52" s="112">
        <f t="shared" si="12"/>
        <v>0.24932309822026077</v>
      </c>
      <c r="M52" s="113">
        <f t="shared" si="13"/>
        <v>20.463999999999999</v>
      </c>
      <c r="N52" s="114">
        <f t="shared" si="14"/>
        <v>5.2159643979134057E-2</v>
      </c>
      <c r="O52" s="114">
        <f t="shared" si="15"/>
        <v>20.916017235632758</v>
      </c>
      <c r="P52" s="214">
        <f t="shared" si="16"/>
        <v>38</v>
      </c>
      <c r="Q52" s="215">
        <f t="shared" si="17"/>
        <v>1</v>
      </c>
      <c r="R52" s="215">
        <f t="shared" si="18"/>
        <v>401</v>
      </c>
      <c r="T52" s="262">
        <v>525</v>
      </c>
      <c r="U52" s="262">
        <v>276</v>
      </c>
      <c r="V52" s="262" t="s">
        <v>220</v>
      </c>
      <c r="W52" s="263">
        <v>1917.191</v>
      </c>
      <c r="X52" s="262">
        <v>1122.5440000000001</v>
      </c>
      <c r="Y52" s="262">
        <v>1.708</v>
      </c>
      <c r="Z52" s="262">
        <v>20.463999999999999</v>
      </c>
      <c r="AA52" s="262">
        <v>125.41914300000001</v>
      </c>
      <c r="AB52" s="262">
        <v>1.1799759999999999</v>
      </c>
      <c r="AC52" s="262">
        <v>55.588864000000001</v>
      </c>
      <c r="AD52" s="262">
        <v>478</v>
      </c>
      <c r="AE52" s="262">
        <v>1</v>
      </c>
      <c r="AF52" s="262">
        <v>401</v>
      </c>
      <c r="AG52" s="262">
        <v>78</v>
      </c>
      <c r="AH52" s="262">
        <v>15.28627</v>
      </c>
      <c r="AI52" s="262">
        <v>642.1</v>
      </c>
      <c r="AJ52" s="262">
        <v>0</v>
      </c>
      <c r="AK52" s="262">
        <v>38</v>
      </c>
      <c r="AL52" s="262">
        <v>22489</v>
      </c>
      <c r="AM52" s="244">
        <v>0.89894736842105261</v>
      </c>
      <c r="AN52" s="243" t="s">
        <v>69</v>
      </c>
      <c r="AO52" s="274">
        <v>1917.191</v>
      </c>
      <c r="AP52" s="273" t="s">
        <v>468</v>
      </c>
      <c r="AQ52" s="273" t="s">
        <v>116</v>
      </c>
      <c r="AR52" s="275" t="s">
        <v>119</v>
      </c>
      <c r="AS52" s="273" t="s">
        <v>116</v>
      </c>
      <c r="AT52" s="275" t="s">
        <v>119</v>
      </c>
      <c r="AU52" s="273" t="s">
        <v>190</v>
      </c>
      <c r="AV52" s="273" t="s">
        <v>220</v>
      </c>
      <c r="AW52" s="273" t="s">
        <v>69</v>
      </c>
      <c r="AX52" s="273">
        <v>276</v>
      </c>
      <c r="AY52" s="263" t="s">
        <v>301</v>
      </c>
      <c r="AZ52" s="264">
        <v>1</v>
      </c>
      <c r="BA52" s="273" t="s">
        <v>265</v>
      </c>
      <c r="BB52" s="273">
        <v>1</v>
      </c>
      <c r="BC52" s="265">
        <v>1</v>
      </c>
      <c r="BD52" s="273"/>
      <c r="BE52" s="266" t="s">
        <v>68</v>
      </c>
      <c r="BF52" s="275">
        <v>-1</v>
      </c>
      <c r="BG52" s="276" t="s">
        <v>233</v>
      </c>
      <c r="BH52" s="273"/>
      <c r="BI52" s="273" t="s">
        <v>116</v>
      </c>
      <c r="BJ52" s="273" t="s">
        <v>220</v>
      </c>
      <c r="BK52" s="273" t="s">
        <v>69</v>
      </c>
      <c r="BL52" s="277">
        <v>0.89894736842105261</v>
      </c>
      <c r="BM52" s="273">
        <v>276</v>
      </c>
      <c r="BN52" s="273" t="s">
        <v>119</v>
      </c>
      <c r="BO52" s="273" t="s">
        <v>190</v>
      </c>
      <c r="BP52" s="273">
        <v>1</v>
      </c>
      <c r="BQ52" s="273">
        <v>1917.191</v>
      </c>
      <c r="BR52" s="278">
        <v>9.4082607469260088E-3</v>
      </c>
      <c r="BS52" s="278">
        <v>0.44322471570388577</v>
      </c>
      <c r="BT52" s="278">
        <v>0.24932309822026077</v>
      </c>
      <c r="BU52" s="273">
        <v>20.463999999999999</v>
      </c>
      <c r="BV52" s="279">
        <v>5.2159643979134057E-2</v>
      </c>
      <c r="BW52" s="279">
        <v>20.916017235632758</v>
      </c>
      <c r="BX52" s="273">
        <v>38</v>
      </c>
      <c r="BY52" s="273">
        <v>1</v>
      </c>
      <c r="BZ52" s="273">
        <v>401</v>
      </c>
    </row>
    <row r="53" spans="1:78" ht="16.5">
      <c r="A53" s="120" t="str">
        <f t="shared" si="1"/>
        <v>신흥교통</v>
      </c>
      <c r="B53" s="121" t="str">
        <f t="shared" si="2"/>
        <v>이한길</v>
      </c>
      <c r="C53" s="122" t="str">
        <f t="shared" si="3"/>
        <v>A</v>
      </c>
      <c r="D53" s="123">
        <f t="shared" si="4"/>
        <v>0.96839029937700749</v>
      </c>
      <c r="E53" s="124">
        <f t="shared" si="5"/>
        <v>7870</v>
      </c>
      <c r="F53" s="125" t="str">
        <f t="shared" si="6"/>
        <v>93</v>
      </c>
      <c r="G53" s="126" t="str">
        <f t="shared" si="7"/>
        <v>70바4005</v>
      </c>
      <c r="H53" s="127">
        <f t="shared" si="8"/>
        <v>4</v>
      </c>
      <c r="I53" s="128">
        <f t="shared" si="9"/>
        <v>1590.232</v>
      </c>
      <c r="J53" s="129">
        <f t="shared" si="10"/>
        <v>8.3208623797834363E-2</v>
      </c>
      <c r="K53" s="129">
        <f t="shared" si="11"/>
        <v>0.35285102198703289</v>
      </c>
      <c r="L53" s="129">
        <f t="shared" si="12"/>
        <v>5.156480312306632E-2</v>
      </c>
      <c r="M53" s="130">
        <f t="shared" si="13"/>
        <v>15.702</v>
      </c>
      <c r="N53" s="131">
        <f t="shared" si="14"/>
        <v>0.69172296872406036</v>
      </c>
      <c r="O53" s="131">
        <f t="shared" si="15"/>
        <v>7.8604882809552317</v>
      </c>
      <c r="P53" s="212">
        <f t="shared" si="16"/>
        <v>4</v>
      </c>
      <c r="Q53" s="213">
        <f t="shared" si="17"/>
        <v>11</v>
      </c>
      <c r="R53" s="213">
        <f t="shared" si="18"/>
        <v>125</v>
      </c>
      <c r="T53" s="262">
        <v>525</v>
      </c>
      <c r="U53" s="262">
        <v>7870</v>
      </c>
      <c r="V53" s="262" t="s">
        <v>221</v>
      </c>
      <c r="W53" s="263">
        <v>1590.232</v>
      </c>
      <c r="X53" s="262">
        <v>819.601</v>
      </c>
      <c r="Y53" s="262">
        <v>1.94</v>
      </c>
      <c r="Z53" s="262">
        <v>15.702</v>
      </c>
      <c r="AA53" s="262">
        <v>107.527196</v>
      </c>
      <c r="AB53" s="262">
        <v>8.9471900000000009</v>
      </c>
      <c r="AC53" s="262">
        <v>37.941080999999997</v>
      </c>
      <c r="AD53" s="262">
        <v>82</v>
      </c>
      <c r="AE53" s="262">
        <v>11</v>
      </c>
      <c r="AF53" s="262">
        <v>125</v>
      </c>
      <c r="AG53" s="262">
        <v>74</v>
      </c>
      <c r="AH53" s="262">
        <v>14.789114</v>
      </c>
      <c r="AI53" s="262">
        <v>2058.5</v>
      </c>
      <c r="AJ53" s="262">
        <v>0</v>
      </c>
      <c r="AK53" s="262">
        <v>4</v>
      </c>
      <c r="AL53" s="262">
        <v>3778</v>
      </c>
      <c r="AM53" s="244">
        <v>0.96839029937700749</v>
      </c>
      <c r="AN53" s="243" t="s">
        <v>66</v>
      </c>
      <c r="AO53" s="274">
        <v>458.65300000000002</v>
      </c>
      <c r="AP53" s="273" t="s">
        <v>469</v>
      </c>
      <c r="AQ53" s="273" t="s">
        <v>116</v>
      </c>
      <c r="AR53" s="275" t="s">
        <v>121</v>
      </c>
      <c r="AS53" s="273" t="s">
        <v>116</v>
      </c>
      <c r="AT53" s="275" t="s">
        <v>121</v>
      </c>
      <c r="AU53" s="273" t="s">
        <v>193</v>
      </c>
      <c r="AV53" s="273" t="s">
        <v>221</v>
      </c>
      <c r="AW53" s="273" t="s">
        <v>66</v>
      </c>
      <c r="AX53" s="273">
        <v>7870</v>
      </c>
      <c r="AY53" s="263" t="s">
        <v>317</v>
      </c>
      <c r="AZ53" s="264">
        <v>4</v>
      </c>
      <c r="BA53" s="273" t="s">
        <v>326</v>
      </c>
      <c r="BB53" s="273">
        <v>4</v>
      </c>
      <c r="BC53" s="265">
        <v>1</v>
      </c>
      <c r="BD53" s="273"/>
      <c r="BE53" s="266" t="s">
        <v>68</v>
      </c>
      <c r="BF53" s="275">
        <v>1</v>
      </c>
      <c r="BG53" s="276" t="s">
        <v>238</v>
      </c>
      <c r="BH53" s="273"/>
      <c r="BI53" s="273" t="s">
        <v>116</v>
      </c>
      <c r="BJ53" s="273" t="s">
        <v>221</v>
      </c>
      <c r="BK53" s="273" t="s">
        <v>66</v>
      </c>
      <c r="BL53" s="277">
        <v>0.96839029937700749</v>
      </c>
      <c r="BM53" s="273">
        <v>7870</v>
      </c>
      <c r="BN53" s="273" t="s">
        <v>121</v>
      </c>
      <c r="BO53" s="273" t="s">
        <v>193</v>
      </c>
      <c r="BP53" s="273">
        <v>4</v>
      </c>
      <c r="BQ53" s="273">
        <v>1590.232</v>
      </c>
      <c r="BR53" s="278">
        <v>8.3208623797834363E-2</v>
      </c>
      <c r="BS53" s="278">
        <v>0.35285102198703289</v>
      </c>
      <c r="BT53" s="278">
        <v>5.156480312306632E-2</v>
      </c>
      <c r="BU53" s="273">
        <v>15.702</v>
      </c>
      <c r="BV53" s="279">
        <v>0.69172296872406036</v>
      </c>
      <c r="BW53" s="279">
        <v>7.8604882809552317</v>
      </c>
      <c r="BX53" s="273">
        <v>4</v>
      </c>
      <c r="BY53" s="273">
        <v>11</v>
      </c>
      <c r="BZ53" s="273">
        <v>125</v>
      </c>
    </row>
    <row r="54" spans="1:78" ht="16.5">
      <c r="A54" s="103" t="str">
        <f t="shared" si="1"/>
        <v>신흥교통</v>
      </c>
      <c r="B54" s="104" t="str">
        <f t="shared" si="2"/>
        <v>이호종</v>
      </c>
      <c r="C54" s="105" t="str">
        <f t="shared" si="3"/>
        <v>A</v>
      </c>
      <c r="D54" s="106">
        <f t="shared" si="4"/>
        <v>0.9664691045388053</v>
      </c>
      <c r="E54" s="107">
        <f t="shared" si="5"/>
        <v>5567</v>
      </c>
      <c r="F54" s="108" t="str">
        <f t="shared" si="6"/>
        <v>330</v>
      </c>
      <c r="G54" s="109" t="str">
        <f t="shared" si="7"/>
        <v>71바6295</v>
      </c>
      <c r="H54" s="110">
        <f t="shared" si="8"/>
        <v>3</v>
      </c>
      <c r="I54" s="111">
        <f t="shared" si="9"/>
        <v>1226.402</v>
      </c>
      <c r="J54" s="112">
        <f t="shared" si="10"/>
        <v>1.1645216635882367E-2</v>
      </c>
      <c r="K54" s="112">
        <f t="shared" si="11"/>
        <v>0.23902396180886817</v>
      </c>
      <c r="L54" s="112">
        <f t="shared" si="12"/>
        <v>4.7292812634030276E-2</v>
      </c>
      <c r="M54" s="113">
        <f t="shared" si="13"/>
        <v>17.126000000000001</v>
      </c>
      <c r="N54" s="114">
        <f t="shared" si="14"/>
        <v>0</v>
      </c>
      <c r="O54" s="114">
        <f t="shared" si="15"/>
        <v>1.6307866425527682</v>
      </c>
      <c r="P54" s="214">
        <f t="shared" si="16"/>
        <v>0</v>
      </c>
      <c r="Q54" s="215">
        <f t="shared" si="17"/>
        <v>0</v>
      </c>
      <c r="R54" s="215">
        <f t="shared" si="18"/>
        <v>20</v>
      </c>
      <c r="T54" s="262">
        <v>525</v>
      </c>
      <c r="U54" s="262">
        <v>5567</v>
      </c>
      <c r="V54" s="262" t="s">
        <v>222</v>
      </c>
      <c r="W54" s="263">
        <v>1226.402</v>
      </c>
      <c r="X54" s="262">
        <v>378.32799999999997</v>
      </c>
      <c r="Y54" s="262">
        <v>3.242</v>
      </c>
      <c r="Z54" s="262">
        <v>17.126000000000001</v>
      </c>
      <c r="AA54" s="262">
        <v>35.159157</v>
      </c>
      <c r="AB54" s="262">
        <v>0.40943600000000002</v>
      </c>
      <c r="AC54" s="262">
        <v>8.4038810000000002</v>
      </c>
      <c r="AD54" s="262">
        <v>58</v>
      </c>
      <c r="AE54" s="262">
        <v>0</v>
      </c>
      <c r="AF54" s="262">
        <v>20</v>
      </c>
      <c r="AG54" s="262">
        <v>101</v>
      </c>
      <c r="AH54" s="262">
        <v>34.881439</v>
      </c>
      <c r="AI54" s="262">
        <v>9328.7999999999993</v>
      </c>
      <c r="AJ54" s="262">
        <v>4603.3999999999996</v>
      </c>
      <c r="AK54" s="262">
        <v>0</v>
      </c>
      <c r="AL54" s="262">
        <v>0</v>
      </c>
      <c r="AM54" s="244">
        <v>0.9664691045388053</v>
      </c>
      <c r="AN54" s="243" t="s">
        <v>66</v>
      </c>
      <c r="AO54" s="274">
        <v>732.46500000000003</v>
      </c>
      <c r="AP54" s="273" t="s">
        <v>470</v>
      </c>
      <c r="AQ54" s="273" t="s">
        <v>116</v>
      </c>
      <c r="AR54" s="275" t="s">
        <v>118</v>
      </c>
      <c r="AS54" s="273" t="s">
        <v>116</v>
      </c>
      <c r="AT54" s="275" t="s">
        <v>118</v>
      </c>
      <c r="AU54" s="273" t="s">
        <v>184</v>
      </c>
      <c r="AV54" s="273" t="s">
        <v>222</v>
      </c>
      <c r="AW54" s="273" t="s">
        <v>66</v>
      </c>
      <c r="AX54" s="273">
        <v>5567</v>
      </c>
      <c r="AY54" s="263" t="s">
        <v>304</v>
      </c>
      <c r="AZ54" s="264">
        <v>3</v>
      </c>
      <c r="BA54" s="273" t="s">
        <v>324</v>
      </c>
      <c r="BB54" s="273">
        <v>3</v>
      </c>
      <c r="BC54" s="265">
        <v>1</v>
      </c>
      <c r="BD54" s="273"/>
      <c r="BE54" s="266" t="s">
        <v>68</v>
      </c>
      <c r="BF54" s="275">
        <v>1</v>
      </c>
      <c r="BG54" s="276" t="s">
        <v>238</v>
      </c>
      <c r="BH54" s="273"/>
      <c r="BI54" s="273" t="s">
        <v>116</v>
      </c>
      <c r="BJ54" s="273" t="s">
        <v>222</v>
      </c>
      <c r="BK54" s="273" t="s">
        <v>66</v>
      </c>
      <c r="BL54" s="277">
        <v>0.9664691045388053</v>
      </c>
      <c r="BM54" s="273">
        <v>5567</v>
      </c>
      <c r="BN54" s="273" t="s">
        <v>118</v>
      </c>
      <c r="BO54" s="273" t="s">
        <v>184</v>
      </c>
      <c r="BP54" s="273">
        <v>3</v>
      </c>
      <c r="BQ54" s="273">
        <v>1226.402</v>
      </c>
      <c r="BR54" s="278">
        <v>1.1645216635882367E-2</v>
      </c>
      <c r="BS54" s="278">
        <v>0.23902396180886817</v>
      </c>
      <c r="BT54" s="278">
        <v>4.7292812634030276E-2</v>
      </c>
      <c r="BU54" s="273">
        <v>17.126000000000001</v>
      </c>
      <c r="BV54" s="279">
        <v>0</v>
      </c>
      <c r="BW54" s="279">
        <v>1.6307866425527682</v>
      </c>
      <c r="BX54" s="273">
        <v>0</v>
      </c>
      <c r="BY54" s="273">
        <v>0</v>
      </c>
      <c r="BZ54" s="273">
        <v>20</v>
      </c>
    </row>
    <row r="55" spans="1:78" ht="16.5">
      <c r="A55" s="120" t="str">
        <f t="shared" si="1"/>
        <v>신흥교통</v>
      </c>
      <c r="B55" s="121" t="str">
        <f t="shared" si="2"/>
        <v>임성호</v>
      </c>
      <c r="C55" s="122" t="str">
        <f t="shared" si="3"/>
        <v>C</v>
      </c>
      <c r="D55" s="123">
        <f t="shared" si="4"/>
        <v>0.88272727272727269</v>
      </c>
      <c r="E55" s="124">
        <f t="shared" si="5"/>
        <v>4756</v>
      </c>
      <c r="F55" s="125" t="str">
        <f t="shared" si="6"/>
        <v>330</v>
      </c>
      <c r="G55" s="126" t="str">
        <f t="shared" si="7"/>
        <v>70바4011</v>
      </c>
      <c r="H55" s="127">
        <f t="shared" si="8"/>
        <v>1</v>
      </c>
      <c r="I55" s="128">
        <f t="shared" si="9"/>
        <v>10900.553</v>
      </c>
      <c r="J55" s="129">
        <f t="shared" si="10"/>
        <v>1.7895872024392318E-2</v>
      </c>
      <c r="K55" s="129">
        <f t="shared" si="11"/>
        <v>0.38595695577792366</v>
      </c>
      <c r="L55" s="129">
        <f t="shared" si="12"/>
        <v>0.1453137285787244</v>
      </c>
      <c r="M55" s="130">
        <f t="shared" si="13"/>
        <v>20.452000000000002</v>
      </c>
      <c r="N55" s="131">
        <f t="shared" si="14"/>
        <v>0.11926000451536725</v>
      </c>
      <c r="O55" s="131">
        <f t="shared" si="15"/>
        <v>8.9536741851537265</v>
      </c>
      <c r="P55" s="212">
        <f t="shared" si="16"/>
        <v>252</v>
      </c>
      <c r="Q55" s="213">
        <f t="shared" si="17"/>
        <v>13</v>
      </c>
      <c r="R55" s="213">
        <f t="shared" si="18"/>
        <v>976</v>
      </c>
      <c r="T55" s="262">
        <v>525</v>
      </c>
      <c r="U55" s="262">
        <v>4756</v>
      </c>
      <c r="V55" s="262" t="s">
        <v>380</v>
      </c>
      <c r="W55" s="263">
        <v>10900.553</v>
      </c>
      <c r="X55" s="262">
        <v>3741.989</v>
      </c>
      <c r="Y55" s="262">
        <v>2.9129999999999998</v>
      </c>
      <c r="Z55" s="262">
        <v>20.452000000000002</v>
      </c>
      <c r="AA55" s="262">
        <v>384.16552100000001</v>
      </c>
      <c r="AB55" s="262">
        <v>6.8749770000000003</v>
      </c>
      <c r="AC55" s="262">
        <v>148.271355</v>
      </c>
      <c r="AD55" s="262">
        <v>1584</v>
      </c>
      <c r="AE55" s="262">
        <v>13</v>
      </c>
      <c r="AF55" s="262">
        <v>976</v>
      </c>
      <c r="AG55" s="262">
        <v>115</v>
      </c>
      <c r="AH55" s="262">
        <v>28.374625999999999</v>
      </c>
      <c r="AI55" s="262">
        <v>200356.1</v>
      </c>
      <c r="AJ55" s="262">
        <v>96826.9</v>
      </c>
      <c r="AK55" s="262">
        <v>252</v>
      </c>
      <c r="AL55" s="262">
        <v>152905</v>
      </c>
      <c r="AM55" s="244">
        <v>0.88272727272727269</v>
      </c>
      <c r="AN55" s="243" t="s">
        <v>69</v>
      </c>
      <c r="AO55" s="274">
        <v>10900.553</v>
      </c>
      <c r="AP55" s="273" t="s">
        <v>471</v>
      </c>
      <c r="AQ55" s="273" t="s">
        <v>116</v>
      </c>
      <c r="AR55" s="275" t="s">
        <v>118</v>
      </c>
      <c r="AS55" s="273" t="s">
        <v>116</v>
      </c>
      <c r="AT55" s="275" t="s">
        <v>118</v>
      </c>
      <c r="AU55" s="273" t="s">
        <v>354</v>
      </c>
      <c r="AV55" s="273" t="s">
        <v>380</v>
      </c>
      <c r="AW55" s="273" t="s">
        <v>69</v>
      </c>
      <c r="AX55" s="273">
        <v>4756</v>
      </c>
      <c r="AY55" s="263" t="s">
        <v>303</v>
      </c>
      <c r="AZ55" s="264">
        <v>4</v>
      </c>
      <c r="BA55" s="273" t="s">
        <v>325</v>
      </c>
      <c r="BB55" s="273">
        <v>1</v>
      </c>
      <c r="BC55" s="265">
        <v>1</v>
      </c>
      <c r="BD55" s="273"/>
      <c r="BE55" s="266" t="s">
        <v>69</v>
      </c>
      <c r="BF55" s="275">
        <v>0</v>
      </c>
      <c r="BG55" s="276" t="s">
        <v>236</v>
      </c>
      <c r="BH55" s="273"/>
      <c r="BI55" s="273" t="s">
        <v>116</v>
      </c>
      <c r="BJ55" s="273" t="s">
        <v>380</v>
      </c>
      <c r="BK55" s="273" t="s">
        <v>69</v>
      </c>
      <c r="BL55" s="277">
        <v>0.88272727272727269</v>
      </c>
      <c r="BM55" s="273">
        <v>4756</v>
      </c>
      <c r="BN55" s="273" t="s">
        <v>118</v>
      </c>
      <c r="BO55" s="273" t="s">
        <v>354</v>
      </c>
      <c r="BP55" s="273">
        <v>1</v>
      </c>
      <c r="BQ55" s="273">
        <v>10900.553</v>
      </c>
      <c r="BR55" s="278">
        <v>1.7895872024392318E-2</v>
      </c>
      <c r="BS55" s="278">
        <v>0.38595695577792366</v>
      </c>
      <c r="BT55" s="278">
        <v>0.1453137285787244</v>
      </c>
      <c r="BU55" s="273">
        <v>20.452000000000002</v>
      </c>
      <c r="BV55" s="279">
        <v>0.11926000451536725</v>
      </c>
      <c r="BW55" s="279">
        <v>8.9536741851537265</v>
      </c>
      <c r="BX55" s="273">
        <v>252</v>
      </c>
      <c r="BY55" s="273">
        <v>13</v>
      </c>
      <c r="BZ55" s="273">
        <v>976</v>
      </c>
    </row>
    <row r="56" spans="1:78" ht="16.5">
      <c r="A56" s="103" t="str">
        <f t="shared" si="1"/>
        <v>신흥교통</v>
      </c>
      <c r="B56" s="104" t="str">
        <f t="shared" si="2"/>
        <v>장철수</v>
      </c>
      <c r="C56" s="105" t="str">
        <f t="shared" si="3"/>
        <v>B</v>
      </c>
      <c r="D56" s="106">
        <f t="shared" si="4"/>
        <v>0.93843750000000004</v>
      </c>
      <c r="E56" s="107">
        <f t="shared" si="5"/>
        <v>1095</v>
      </c>
      <c r="F56" s="108" t="str">
        <f t="shared" si="6"/>
        <v>330</v>
      </c>
      <c r="G56" s="109" t="str">
        <f t="shared" si="7"/>
        <v>71바6295</v>
      </c>
      <c r="H56" s="110">
        <f t="shared" si="8"/>
        <v>2</v>
      </c>
      <c r="I56" s="111">
        <f t="shared" si="9"/>
        <v>949.25799999999992</v>
      </c>
      <c r="J56" s="112">
        <f t="shared" si="10"/>
        <v>3.4349723378703644E-2</v>
      </c>
      <c r="K56" s="112">
        <f t="shared" si="11"/>
        <v>0.29043656395073308</v>
      </c>
      <c r="L56" s="112">
        <f t="shared" si="12"/>
        <v>0.10218507507969384</v>
      </c>
      <c r="M56" s="113">
        <f t="shared" si="13"/>
        <v>18.748000000000001</v>
      </c>
      <c r="N56" s="114">
        <f t="shared" si="14"/>
        <v>0</v>
      </c>
      <c r="O56" s="114">
        <f t="shared" si="15"/>
        <v>7.3741806758541939</v>
      </c>
      <c r="P56" s="214">
        <f t="shared" si="16"/>
        <v>7</v>
      </c>
      <c r="Q56" s="215">
        <f t="shared" si="17"/>
        <v>0</v>
      </c>
      <c r="R56" s="215">
        <f t="shared" si="18"/>
        <v>70</v>
      </c>
      <c r="T56" s="262">
        <v>525</v>
      </c>
      <c r="U56" s="262">
        <v>1095</v>
      </c>
      <c r="V56" s="262" t="s">
        <v>223</v>
      </c>
      <c r="W56" s="263">
        <v>949.25800000000004</v>
      </c>
      <c r="X56" s="262">
        <v>304.65699999999998</v>
      </c>
      <c r="Y56" s="262">
        <v>3.1160000000000001</v>
      </c>
      <c r="Z56" s="262">
        <v>18.748000000000001</v>
      </c>
      <c r="AA56" s="262">
        <v>29.435549999999999</v>
      </c>
      <c r="AB56" s="262">
        <v>1.0111030000000001</v>
      </c>
      <c r="AC56" s="262">
        <v>8.5491600000000005</v>
      </c>
      <c r="AD56" s="262">
        <v>97</v>
      </c>
      <c r="AE56" s="262">
        <v>0</v>
      </c>
      <c r="AF56" s="262">
        <v>70</v>
      </c>
      <c r="AG56" s="262">
        <v>90</v>
      </c>
      <c r="AH56" s="262">
        <v>32.248691999999998</v>
      </c>
      <c r="AI56" s="262">
        <v>8619.6</v>
      </c>
      <c r="AJ56" s="262">
        <v>1910.4</v>
      </c>
      <c r="AK56" s="262">
        <v>7</v>
      </c>
      <c r="AL56" s="262">
        <v>1280</v>
      </c>
      <c r="AM56" s="244">
        <v>0.93843750000000004</v>
      </c>
      <c r="AN56" s="243" t="s">
        <v>68</v>
      </c>
      <c r="AO56" s="274">
        <v>732.85799999999995</v>
      </c>
      <c r="AP56" s="273" t="s">
        <v>472</v>
      </c>
      <c r="AQ56" s="273" t="s">
        <v>116</v>
      </c>
      <c r="AR56" s="275" t="s">
        <v>118</v>
      </c>
      <c r="AS56" s="273" t="s">
        <v>116</v>
      </c>
      <c r="AT56" s="275" t="s">
        <v>118</v>
      </c>
      <c r="AU56" s="273" t="s">
        <v>184</v>
      </c>
      <c r="AV56" s="273" t="s">
        <v>223</v>
      </c>
      <c r="AW56" s="273" t="s">
        <v>68</v>
      </c>
      <c r="AX56" s="273">
        <v>1095</v>
      </c>
      <c r="AY56" s="263" t="s">
        <v>296</v>
      </c>
      <c r="AZ56" s="264">
        <v>1</v>
      </c>
      <c r="BA56" s="273" t="s">
        <v>263</v>
      </c>
      <c r="BB56" s="273">
        <v>2</v>
      </c>
      <c r="BC56" s="265">
        <v>1</v>
      </c>
      <c r="BD56" s="273"/>
      <c r="BE56" s="266" t="s">
        <v>68</v>
      </c>
      <c r="BF56" s="275">
        <v>0</v>
      </c>
      <c r="BG56" s="276" t="s">
        <v>236</v>
      </c>
      <c r="BH56" s="273"/>
      <c r="BI56" s="273" t="s">
        <v>116</v>
      </c>
      <c r="BJ56" s="273" t="s">
        <v>223</v>
      </c>
      <c r="BK56" s="273" t="s">
        <v>68</v>
      </c>
      <c r="BL56" s="277">
        <v>0.93843750000000004</v>
      </c>
      <c r="BM56" s="273">
        <v>1095</v>
      </c>
      <c r="BN56" s="273" t="s">
        <v>118</v>
      </c>
      <c r="BO56" s="273" t="s">
        <v>184</v>
      </c>
      <c r="BP56" s="273">
        <v>2</v>
      </c>
      <c r="BQ56" s="273">
        <v>949.25799999999992</v>
      </c>
      <c r="BR56" s="278">
        <v>3.4349723378703644E-2</v>
      </c>
      <c r="BS56" s="278">
        <v>0.29043656395073308</v>
      </c>
      <c r="BT56" s="278">
        <v>0.10218507507969382</v>
      </c>
      <c r="BU56" s="273">
        <v>18.748000000000001</v>
      </c>
      <c r="BV56" s="279">
        <v>0</v>
      </c>
      <c r="BW56" s="279">
        <v>7.3741806758541939</v>
      </c>
      <c r="BX56" s="273">
        <v>7</v>
      </c>
      <c r="BY56" s="273">
        <v>0</v>
      </c>
      <c r="BZ56" s="273">
        <v>70</v>
      </c>
    </row>
    <row r="57" spans="1:78" ht="16.5">
      <c r="A57" s="120" t="str">
        <f t="shared" si="1"/>
        <v>신흥교통</v>
      </c>
      <c r="B57" s="121" t="str">
        <f t="shared" si="2"/>
        <v>장현</v>
      </c>
      <c r="C57" s="122" t="str">
        <f t="shared" si="3"/>
        <v>C</v>
      </c>
      <c r="D57" s="123">
        <f t="shared" si="4"/>
        <v>0.8850195164686665</v>
      </c>
      <c r="E57" s="124">
        <f t="shared" si="5"/>
        <v>886</v>
      </c>
      <c r="F57" s="125" t="str">
        <f t="shared" si="6"/>
        <v>13</v>
      </c>
      <c r="G57" s="126" t="str">
        <f t="shared" si="7"/>
        <v>70바4015</v>
      </c>
      <c r="H57" s="127">
        <f t="shared" si="8"/>
        <v>3</v>
      </c>
      <c r="I57" s="128">
        <f t="shared" si="9"/>
        <v>974.92499999999995</v>
      </c>
      <c r="J57" s="129">
        <f t="shared" si="10"/>
        <v>2.6226019746967467E-2</v>
      </c>
      <c r="K57" s="129">
        <f t="shared" si="11"/>
        <v>0.43612666364528829</v>
      </c>
      <c r="L57" s="129">
        <f t="shared" si="12"/>
        <v>0.21334974485216812</v>
      </c>
      <c r="M57" s="130">
        <f t="shared" si="13"/>
        <v>16.224</v>
      </c>
      <c r="N57" s="131">
        <f t="shared" si="14"/>
        <v>1.1282919198912738</v>
      </c>
      <c r="O57" s="131">
        <f t="shared" si="15"/>
        <v>17.847526732825603</v>
      </c>
      <c r="P57" s="212">
        <f t="shared" si="16"/>
        <v>22</v>
      </c>
      <c r="Q57" s="213">
        <f t="shared" si="17"/>
        <v>11</v>
      </c>
      <c r="R57" s="213">
        <f t="shared" si="18"/>
        <v>174</v>
      </c>
      <c r="T57" s="262">
        <v>525</v>
      </c>
      <c r="U57" s="262">
        <v>886</v>
      </c>
      <c r="V57" s="262" t="s">
        <v>381</v>
      </c>
      <c r="W57" s="263">
        <v>974.92499999999995</v>
      </c>
      <c r="X57" s="262">
        <v>480.50099999999998</v>
      </c>
      <c r="Y57" s="262">
        <v>2.0289999999999999</v>
      </c>
      <c r="Z57" s="262">
        <v>16.224</v>
      </c>
      <c r="AA57" s="262">
        <v>64.513602000000006</v>
      </c>
      <c r="AB57" s="262">
        <v>1.691935</v>
      </c>
      <c r="AC57" s="262">
        <v>28.136102000000001</v>
      </c>
      <c r="AD57" s="262">
        <v>208</v>
      </c>
      <c r="AE57" s="262">
        <v>11</v>
      </c>
      <c r="AF57" s="262">
        <v>174</v>
      </c>
      <c r="AG57" s="262">
        <v>72</v>
      </c>
      <c r="AH57" s="262">
        <v>15.111929</v>
      </c>
      <c r="AI57" s="262">
        <v>177.4</v>
      </c>
      <c r="AJ57" s="262">
        <v>0</v>
      </c>
      <c r="AK57" s="262">
        <v>22</v>
      </c>
      <c r="AL57" s="262">
        <v>24823</v>
      </c>
      <c r="AM57" s="244">
        <v>0.8850195164686665</v>
      </c>
      <c r="AN57" s="243" t="s">
        <v>69</v>
      </c>
      <c r="AO57" s="274">
        <v>569.78300000000002</v>
      </c>
      <c r="AP57" s="273" t="s">
        <v>473</v>
      </c>
      <c r="AQ57" s="273" t="s">
        <v>116</v>
      </c>
      <c r="AR57" s="275" t="s">
        <v>117</v>
      </c>
      <c r="AS57" s="273" t="s">
        <v>116</v>
      </c>
      <c r="AT57" s="275" t="s">
        <v>117</v>
      </c>
      <c r="AU57" s="273" t="s">
        <v>235</v>
      </c>
      <c r="AV57" s="273" t="s">
        <v>381</v>
      </c>
      <c r="AW57" s="273" t="s">
        <v>69</v>
      </c>
      <c r="AX57" s="273">
        <v>886</v>
      </c>
      <c r="AY57" s="263" t="s">
        <v>298</v>
      </c>
      <c r="AZ57" s="264">
        <v>2</v>
      </c>
      <c r="BA57" s="273" t="s">
        <v>365</v>
      </c>
      <c r="BB57" s="273">
        <v>3</v>
      </c>
      <c r="BC57" s="265">
        <v>1</v>
      </c>
      <c r="BD57" s="273"/>
      <c r="BE57" s="266" t="s">
        <v>70</v>
      </c>
      <c r="BF57" s="275">
        <v>2</v>
      </c>
      <c r="BG57" s="276" t="s">
        <v>238</v>
      </c>
      <c r="BH57" s="273"/>
      <c r="BI57" s="273" t="s">
        <v>116</v>
      </c>
      <c r="BJ57" s="273" t="s">
        <v>381</v>
      </c>
      <c r="BK57" s="273" t="s">
        <v>69</v>
      </c>
      <c r="BL57" s="277">
        <v>0.8850195164686665</v>
      </c>
      <c r="BM57" s="273">
        <v>886</v>
      </c>
      <c r="BN57" s="273" t="s">
        <v>117</v>
      </c>
      <c r="BO57" s="273" t="s">
        <v>235</v>
      </c>
      <c r="BP57" s="273">
        <v>3</v>
      </c>
      <c r="BQ57" s="273">
        <v>974.92499999999995</v>
      </c>
      <c r="BR57" s="278">
        <v>2.6226019746967467E-2</v>
      </c>
      <c r="BS57" s="278">
        <v>0.43612666364528829</v>
      </c>
      <c r="BT57" s="278">
        <v>0.21334974485216812</v>
      </c>
      <c r="BU57" s="273">
        <v>16.224</v>
      </c>
      <c r="BV57" s="279">
        <v>1.1282919198912738</v>
      </c>
      <c r="BW57" s="279">
        <v>17.847526732825603</v>
      </c>
      <c r="BX57" s="273">
        <v>22</v>
      </c>
      <c r="BY57" s="273">
        <v>11</v>
      </c>
      <c r="BZ57" s="273">
        <v>174</v>
      </c>
    </row>
    <row r="58" spans="1:78" ht="16.5">
      <c r="A58" s="103" t="str">
        <f t="shared" si="1"/>
        <v>신흥교통</v>
      </c>
      <c r="B58" s="104" t="str">
        <f t="shared" si="2"/>
        <v>정경준</v>
      </c>
      <c r="C58" s="105" t="str">
        <f t="shared" si="3"/>
        <v>D</v>
      </c>
      <c r="D58" s="106">
        <f t="shared" si="4"/>
        <v>0.82968811838818057</v>
      </c>
      <c r="E58" s="107">
        <f t="shared" si="5"/>
        <v>6445</v>
      </c>
      <c r="F58" s="108" t="str">
        <f t="shared" si="6"/>
        <v>46</v>
      </c>
      <c r="G58" s="109" t="str">
        <f t="shared" si="7"/>
        <v>71바6293</v>
      </c>
      <c r="H58" s="110">
        <f t="shared" si="8"/>
        <v>3</v>
      </c>
      <c r="I58" s="111">
        <f t="shared" si="9"/>
        <v>2410.79</v>
      </c>
      <c r="J58" s="112">
        <f t="shared" si="10"/>
        <v>1.0142610858470914E-2</v>
      </c>
      <c r="K58" s="112">
        <f t="shared" si="11"/>
        <v>0.53555353127226912</v>
      </c>
      <c r="L58" s="112">
        <f t="shared" si="12"/>
        <v>0.17753516482149007</v>
      </c>
      <c r="M58" s="113">
        <f t="shared" si="13"/>
        <v>16.867000000000001</v>
      </c>
      <c r="N58" s="114">
        <f t="shared" si="14"/>
        <v>2.9450926874592978</v>
      </c>
      <c r="O58" s="114">
        <f t="shared" si="15"/>
        <v>37.415121184342063</v>
      </c>
      <c r="P58" s="214">
        <f t="shared" si="16"/>
        <v>142</v>
      </c>
      <c r="Q58" s="215">
        <f t="shared" si="17"/>
        <v>71</v>
      </c>
      <c r="R58" s="215">
        <f t="shared" si="18"/>
        <v>902</v>
      </c>
      <c r="T58" s="262">
        <v>525</v>
      </c>
      <c r="U58" s="262">
        <v>6445</v>
      </c>
      <c r="V58" s="262" t="s">
        <v>382</v>
      </c>
      <c r="W58" s="263">
        <v>2410.79</v>
      </c>
      <c r="X58" s="262">
        <v>1277.1690000000001</v>
      </c>
      <c r="Y58" s="262">
        <v>1.8879999999999999</v>
      </c>
      <c r="Z58" s="262">
        <v>16.867000000000001</v>
      </c>
      <c r="AA58" s="262">
        <v>194.831097</v>
      </c>
      <c r="AB58" s="262">
        <v>1.9760960000000001</v>
      </c>
      <c r="AC58" s="262">
        <v>104.342482</v>
      </c>
      <c r="AD58" s="262">
        <v>428</v>
      </c>
      <c r="AE58" s="262">
        <v>71</v>
      </c>
      <c r="AF58" s="262">
        <v>902</v>
      </c>
      <c r="AG58" s="262">
        <v>71</v>
      </c>
      <c r="AH58" s="262">
        <v>12.373742999999999</v>
      </c>
      <c r="AI58" s="262">
        <v>361</v>
      </c>
      <c r="AJ58" s="262">
        <v>0</v>
      </c>
      <c r="AK58" s="262">
        <v>142</v>
      </c>
      <c r="AL58" s="262">
        <v>115530</v>
      </c>
      <c r="AM58" s="244">
        <v>0.82968811838818057</v>
      </c>
      <c r="AN58" s="243" t="s">
        <v>67</v>
      </c>
      <c r="AO58" s="274">
        <v>2080.5149999999999</v>
      </c>
      <c r="AP58" s="273" t="s">
        <v>474</v>
      </c>
      <c r="AQ58" s="273" t="s">
        <v>116</v>
      </c>
      <c r="AR58" s="275" t="s">
        <v>119</v>
      </c>
      <c r="AS58" s="273" t="s">
        <v>116</v>
      </c>
      <c r="AT58" s="275" t="s">
        <v>119</v>
      </c>
      <c r="AU58" s="273" t="s">
        <v>267</v>
      </c>
      <c r="AV58" s="273" t="s">
        <v>382</v>
      </c>
      <c r="AW58" s="273" t="s">
        <v>67</v>
      </c>
      <c r="AX58" s="273">
        <v>6445</v>
      </c>
      <c r="AY58" s="263" t="s">
        <v>323</v>
      </c>
      <c r="AZ58" s="264">
        <v>1</v>
      </c>
      <c r="BA58" s="273" t="s">
        <v>278</v>
      </c>
      <c r="BB58" s="273">
        <v>3</v>
      </c>
      <c r="BC58" s="265">
        <v>1</v>
      </c>
      <c r="BD58" s="273"/>
      <c r="BE58" s="266" t="s">
        <v>68</v>
      </c>
      <c r="BF58" s="275">
        <v>-2</v>
      </c>
      <c r="BG58" s="276" t="s">
        <v>233</v>
      </c>
      <c r="BH58" s="273"/>
      <c r="BI58" s="273" t="s">
        <v>116</v>
      </c>
      <c r="BJ58" s="273" t="s">
        <v>382</v>
      </c>
      <c r="BK58" s="273" t="s">
        <v>67</v>
      </c>
      <c r="BL58" s="277">
        <v>0.82968811838818057</v>
      </c>
      <c r="BM58" s="273">
        <v>6445</v>
      </c>
      <c r="BN58" s="273" t="s">
        <v>119</v>
      </c>
      <c r="BO58" s="273" t="s">
        <v>267</v>
      </c>
      <c r="BP58" s="273">
        <v>3</v>
      </c>
      <c r="BQ58" s="273">
        <v>2410.79</v>
      </c>
      <c r="BR58" s="278">
        <v>1.0142610858470914E-2</v>
      </c>
      <c r="BS58" s="278">
        <v>0.53555353127226912</v>
      </c>
      <c r="BT58" s="278">
        <v>0.17753516482149007</v>
      </c>
      <c r="BU58" s="273">
        <v>16.867000000000001</v>
      </c>
      <c r="BV58" s="279">
        <v>2.9450926874592978</v>
      </c>
      <c r="BW58" s="279">
        <v>37.415121184342063</v>
      </c>
      <c r="BX58" s="273">
        <v>142</v>
      </c>
      <c r="BY58" s="273">
        <v>71</v>
      </c>
      <c r="BZ58" s="273">
        <v>902</v>
      </c>
    </row>
    <row r="59" spans="1:78" ht="16.5">
      <c r="A59" s="120" t="str">
        <f t="shared" si="1"/>
        <v>신흥교통</v>
      </c>
      <c r="B59" s="121" t="str">
        <f t="shared" si="2"/>
        <v>정상원</v>
      </c>
      <c r="C59" s="122" t="str">
        <f t="shared" si="3"/>
        <v>F</v>
      </c>
      <c r="D59" s="123">
        <f t="shared" si="4"/>
        <v>0.77041666666666664</v>
      </c>
      <c r="E59" s="124">
        <f t="shared" si="5"/>
        <v>7025</v>
      </c>
      <c r="F59" s="125" t="str">
        <f t="shared" si="6"/>
        <v>13</v>
      </c>
      <c r="G59" s="126" t="str">
        <f t="shared" si="7"/>
        <v>71바6286</v>
      </c>
      <c r="H59" s="127">
        <f t="shared" si="8"/>
        <v>1</v>
      </c>
      <c r="I59" s="128">
        <f t="shared" si="9"/>
        <v>1107.203</v>
      </c>
      <c r="J59" s="129">
        <f t="shared" si="10"/>
        <v>3.6456781950089988E-3</v>
      </c>
      <c r="K59" s="129">
        <f t="shared" si="11"/>
        <v>0.48464821499900951</v>
      </c>
      <c r="L59" s="129">
        <f t="shared" si="12"/>
        <v>0.225794185890031</v>
      </c>
      <c r="M59" s="130">
        <f t="shared" si="13"/>
        <v>19.036999999999999</v>
      </c>
      <c r="N59" s="131">
        <f t="shared" si="14"/>
        <v>0.451588371780062</v>
      </c>
      <c r="O59" s="131">
        <f t="shared" si="15"/>
        <v>45.610425549786264</v>
      </c>
      <c r="P59" s="212">
        <f t="shared" si="16"/>
        <v>23</v>
      </c>
      <c r="Q59" s="213">
        <f t="shared" si="17"/>
        <v>5</v>
      </c>
      <c r="R59" s="213">
        <f t="shared" si="18"/>
        <v>505</v>
      </c>
      <c r="T59" s="262">
        <v>525</v>
      </c>
      <c r="U59" s="262">
        <v>7025</v>
      </c>
      <c r="V59" s="262" t="s">
        <v>383</v>
      </c>
      <c r="W59" s="263">
        <v>1107.203</v>
      </c>
      <c r="X59" s="262">
        <v>598.76900000000001</v>
      </c>
      <c r="Y59" s="262">
        <v>1.849</v>
      </c>
      <c r="Z59" s="262">
        <v>19.036999999999999</v>
      </c>
      <c r="AA59" s="262">
        <v>75.507212999999993</v>
      </c>
      <c r="AB59" s="262">
        <v>0.27527499999999999</v>
      </c>
      <c r="AC59" s="262">
        <v>36.594436000000002</v>
      </c>
      <c r="AD59" s="262">
        <v>250</v>
      </c>
      <c r="AE59" s="262">
        <v>5</v>
      </c>
      <c r="AF59" s="262">
        <v>505</v>
      </c>
      <c r="AG59" s="262">
        <v>65</v>
      </c>
      <c r="AH59" s="262">
        <v>14.663539</v>
      </c>
      <c r="AI59" s="262">
        <v>56.4</v>
      </c>
      <c r="AJ59" s="262">
        <v>0</v>
      </c>
      <c r="AK59" s="262">
        <v>23</v>
      </c>
      <c r="AL59" s="262">
        <v>42073</v>
      </c>
      <c r="AM59" s="244">
        <v>0.77041666666666664</v>
      </c>
      <c r="AN59" s="243" t="s">
        <v>70</v>
      </c>
      <c r="AO59" s="274">
        <v>1107.203</v>
      </c>
      <c r="AP59" s="273" t="s">
        <v>475</v>
      </c>
      <c r="AQ59" s="273" t="s">
        <v>116</v>
      </c>
      <c r="AR59" s="275" t="s">
        <v>117</v>
      </c>
      <c r="AS59" s="273" t="s">
        <v>116</v>
      </c>
      <c r="AT59" s="275" t="s">
        <v>117</v>
      </c>
      <c r="AU59" s="273" t="s">
        <v>353</v>
      </c>
      <c r="AV59" s="273" t="s">
        <v>383</v>
      </c>
      <c r="AW59" s="273" t="s">
        <v>70</v>
      </c>
      <c r="AX59" s="273">
        <v>7025</v>
      </c>
      <c r="AY59" s="263" t="s">
        <v>305</v>
      </c>
      <c r="AZ59" s="264">
        <v>5</v>
      </c>
      <c r="BA59" s="273" t="s">
        <v>363</v>
      </c>
      <c r="BB59" s="273">
        <v>1</v>
      </c>
      <c r="BC59" s="265">
        <v>1</v>
      </c>
      <c r="BD59" s="273"/>
      <c r="BE59" s="266" t="s">
        <v>70</v>
      </c>
      <c r="BF59" s="275">
        <v>0</v>
      </c>
      <c r="BG59" s="276" t="s">
        <v>236</v>
      </c>
      <c r="BH59" s="273"/>
      <c r="BI59" s="273" t="s">
        <v>116</v>
      </c>
      <c r="BJ59" s="273" t="s">
        <v>383</v>
      </c>
      <c r="BK59" s="273" t="s">
        <v>70</v>
      </c>
      <c r="BL59" s="277">
        <v>0.77041666666666664</v>
      </c>
      <c r="BM59" s="273">
        <v>7025</v>
      </c>
      <c r="BN59" s="273" t="s">
        <v>117</v>
      </c>
      <c r="BO59" s="273" t="s">
        <v>353</v>
      </c>
      <c r="BP59" s="273">
        <v>1</v>
      </c>
      <c r="BQ59" s="273">
        <v>1107.203</v>
      </c>
      <c r="BR59" s="278">
        <v>3.6456781950089988E-3</v>
      </c>
      <c r="BS59" s="278">
        <v>0.48464821499900951</v>
      </c>
      <c r="BT59" s="278">
        <v>0.225794185890031</v>
      </c>
      <c r="BU59" s="273">
        <v>19.036999999999999</v>
      </c>
      <c r="BV59" s="279">
        <v>0.451588371780062</v>
      </c>
      <c r="BW59" s="279">
        <v>45.610425549786264</v>
      </c>
      <c r="BX59" s="273">
        <v>23</v>
      </c>
      <c r="BY59" s="273">
        <v>5</v>
      </c>
      <c r="BZ59" s="273">
        <v>505</v>
      </c>
    </row>
    <row r="60" spans="1:78" ht="16.5">
      <c r="A60" s="103" t="str">
        <f t="shared" ref="A60:A73" si="19">BI60</f>
        <v>신흥교통</v>
      </c>
      <c r="B60" s="104" t="str">
        <f t="shared" ref="B60:B73" si="20">IF(BJ60="NULL", E60, BJ60)</f>
        <v>정승용</v>
      </c>
      <c r="C60" s="105" t="str">
        <f t="shared" ref="C60:C73" si="21">BK60</f>
        <v>B</v>
      </c>
      <c r="D60" s="106">
        <f t="shared" ref="D60:D73" si="22">BL60</f>
        <v>0.90210526315789474</v>
      </c>
      <c r="E60" s="107">
        <f t="shared" ref="E60:E73" si="23">U60</f>
        <v>6484</v>
      </c>
      <c r="F60" s="108" t="str">
        <f t="shared" ref="F60:F73" si="24">BN60</f>
        <v>46</v>
      </c>
      <c r="G60" s="109" t="str">
        <f t="shared" ref="G60:G73" si="25">BO60</f>
        <v>71바6287</v>
      </c>
      <c r="H60" s="110">
        <f t="shared" ref="H60:H73" si="26">BP60</f>
        <v>1</v>
      </c>
      <c r="I60" s="111">
        <f t="shared" ref="I60:I73" si="27">BQ60</f>
        <v>2074.5079999999998</v>
      </c>
      <c r="J60" s="112">
        <f t="shared" ref="J60:J73" si="28">AB60/AA60</f>
        <v>2.4071276466224808E-2</v>
      </c>
      <c r="K60" s="112">
        <f t="shared" ref="K60:K73" si="29">AC60/AA60</f>
        <v>0.44850667063986532</v>
      </c>
      <c r="L60" s="112">
        <f t="shared" ref="L60:L73" si="30">AD60/I60</f>
        <v>0.25644634776052927</v>
      </c>
      <c r="M60" s="113">
        <f t="shared" ref="M60:M73" si="31">Z60</f>
        <v>19.306999999999999</v>
      </c>
      <c r="N60" s="114">
        <f t="shared" ref="N60:N73" si="32">BV60</f>
        <v>0.1446126021205992</v>
      </c>
      <c r="O60" s="114">
        <f t="shared" ref="O60:O73" si="33">BW60</f>
        <v>26.319493585949058</v>
      </c>
      <c r="P60" s="214">
        <f t="shared" ref="P60:P73" si="34">AK60</f>
        <v>63</v>
      </c>
      <c r="Q60" s="215">
        <f t="shared" ref="Q60:Q73" si="35">AE60</f>
        <v>3</v>
      </c>
      <c r="R60" s="215">
        <f t="shared" ref="R60:R73" si="36">AF60</f>
        <v>546</v>
      </c>
      <c r="T60">
        <v>525</v>
      </c>
      <c r="U60">
        <v>6484</v>
      </c>
      <c r="V60" t="s">
        <v>224</v>
      </c>
      <c r="W60">
        <v>2074.5079999999998</v>
      </c>
      <c r="X60">
        <v>1210.5719999999999</v>
      </c>
      <c r="Y60">
        <v>1.714</v>
      </c>
      <c r="Z60">
        <v>19.306999999999999</v>
      </c>
      <c r="AA60">
        <v>146.58886100000001</v>
      </c>
      <c r="AB60">
        <v>3.528581</v>
      </c>
      <c r="AC60">
        <v>65.746082000000001</v>
      </c>
      <c r="AD60" s="1">
        <v>532</v>
      </c>
      <c r="AE60">
        <v>3</v>
      </c>
      <c r="AF60">
        <v>546</v>
      </c>
      <c r="AG60">
        <v>76</v>
      </c>
      <c r="AH60">
        <v>14.15188</v>
      </c>
      <c r="AI60">
        <v>1287.3</v>
      </c>
      <c r="AJ60">
        <v>0</v>
      </c>
      <c r="AK60">
        <v>63</v>
      </c>
      <c r="AL60">
        <v>36375</v>
      </c>
      <c r="AM60">
        <v>0.90210526315789474</v>
      </c>
      <c r="AN60" t="s">
        <v>68</v>
      </c>
      <c r="AO60">
        <v>2074.5079999999998</v>
      </c>
      <c r="AP60" t="s">
        <v>476</v>
      </c>
      <c r="AQ60" t="s">
        <v>116</v>
      </c>
      <c r="AR60" t="s">
        <v>119</v>
      </c>
      <c r="AS60" t="s">
        <v>116</v>
      </c>
      <c r="AT60" t="s">
        <v>119</v>
      </c>
      <c r="AU60" t="s">
        <v>190</v>
      </c>
      <c r="AV60" t="s">
        <v>224</v>
      </c>
      <c r="AW60" t="s">
        <v>68</v>
      </c>
      <c r="AX60">
        <v>6484</v>
      </c>
      <c r="AY60" t="s">
        <v>312</v>
      </c>
      <c r="AZ60">
        <v>2</v>
      </c>
      <c r="BA60" t="s">
        <v>248</v>
      </c>
      <c r="BB60">
        <v>1</v>
      </c>
      <c r="BC60">
        <v>1</v>
      </c>
      <c r="BE60" t="s">
        <v>68</v>
      </c>
      <c r="BF60">
        <v>0</v>
      </c>
      <c r="BG60" t="s">
        <v>236</v>
      </c>
      <c r="BI60" t="s">
        <v>116</v>
      </c>
      <c r="BJ60" t="s">
        <v>224</v>
      </c>
      <c r="BK60" t="s">
        <v>68</v>
      </c>
      <c r="BL60">
        <v>0.90210526315789474</v>
      </c>
      <c r="BM60">
        <v>6484</v>
      </c>
      <c r="BN60" t="s">
        <v>119</v>
      </c>
      <c r="BO60" t="s">
        <v>190</v>
      </c>
      <c r="BP60">
        <v>1</v>
      </c>
      <c r="BQ60">
        <v>2074.5079999999998</v>
      </c>
      <c r="BR60">
        <v>2.4071276466224808E-2</v>
      </c>
      <c r="BS60">
        <v>0.44850667063986532</v>
      </c>
      <c r="BT60">
        <v>0.25644634776052927</v>
      </c>
      <c r="BU60">
        <v>19.306999999999999</v>
      </c>
      <c r="BV60">
        <v>0.1446126021205992</v>
      </c>
      <c r="BW60">
        <v>26.319493585949058</v>
      </c>
      <c r="BX60">
        <v>63</v>
      </c>
      <c r="BY60">
        <v>3</v>
      </c>
      <c r="BZ60">
        <v>546</v>
      </c>
    </row>
    <row r="61" spans="1:78" ht="16.5">
      <c r="A61" s="120" t="str">
        <f t="shared" si="19"/>
        <v>신흥교통</v>
      </c>
      <c r="B61" s="121" t="str">
        <f t="shared" si="20"/>
        <v>정종훈</v>
      </c>
      <c r="C61" s="122" t="str">
        <f t="shared" si="21"/>
        <v>D</v>
      </c>
      <c r="D61" s="123">
        <f t="shared" si="22"/>
        <v>0.83807692307692294</v>
      </c>
      <c r="E61" s="124">
        <f t="shared" si="23"/>
        <v>2361</v>
      </c>
      <c r="F61" s="125" t="str">
        <f t="shared" si="24"/>
        <v>82</v>
      </c>
      <c r="G61" s="126" t="str">
        <f t="shared" si="25"/>
        <v>70바4008</v>
      </c>
      <c r="H61" s="127">
        <f t="shared" si="26"/>
        <v>1</v>
      </c>
      <c r="I61" s="128">
        <f t="shared" si="27"/>
        <v>2018.4670000000001</v>
      </c>
      <c r="J61" s="129">
        <f t="shared" si="28"/>
        <v>6.5593642134337783E-3</v>
      </c>
      <c r="K61" s="129">
        <f t="shared" si="29"/>
        <v>0.42525545695379857</v>
      </c>
      <c r="L61" s="129">
        <f t="shared" si="30"/>
        <v>0.23284997971232621</v>
      </c>
      <c r="M61" s="130">
        <f t="shared" si="31"/>
        <v>15.259</v>
      </c>
      <c r="N61" s="131">
        <f t="shared" si="32"/>
        <v>1.3376488196240017</v>
      </c>
      <c r="O61" s="131">
        <f t="shared" si="33"/>
        <v>55.537197288833553</v>
      </c>
      <c r="P61" s="212">
        <f t="shared" si="34"/>
        <v>20</v>
      </c>
      <c r="Q61" s="213">
        <f t="shared" si="35"/>
        <v>27</v>
      </c>
      <c r="R61" s="213">
        <f t="shared" si="36"/>
        <v>1121</v>
      </c>
      <c r="T61">
        <v>525</v>
      </c>
      <c r="U61">
        <v>2361</v>
      </c>
      <c r="V61" t="s">
        <v>286</v>
      </c>
      <c r="W61">
        <v>2018.4670000000001</v>
      </c>
      <c r="X61">
        <v>926.428</v>
      </c>
      <c r="Y61">
        <v>2.1789999999999998</v>
      </c>
      <c r="Z61">
        <v>15.259</v>
      </c>
      <c r="AA61">
        <v>123.061927</v>
      </c>
      <c r="AB61">
        <v>0.80720800000000004</v>
      </c>
      <c r="AC61">
        <v>52.332756000000003</v>
      </c>
      <c r="AD61" s="1">
        <v>470</v>
      </c>
      <c r="AE61">
        <v>27</v>
      </c>
      <c r="AF61">
        <v>1121</v>
      </c>
      <c r="AG61">
        <v>69</v>
      </c>
      <c r="AH61">
        <v>16.402042000000002</v>
      </c>
      <c r="AI61">
        <v>705.6</v>
      </c>
      <c r="AJ61">
        <v>0</v>
      </c>
      <c r="AK61">
        <v>20</v>
      </c>
      <c r="AL61">
        <v>9451</v>
      </c>
      <c r="AM61">
        <v>0.83807692307692294</v>
      </c>
      <c r="AN61" t="s">
        <v>67</v>
      </c>
      <c r="AO61">
        <v>2018.4670000000001</v>
      </c>
      <c r="AP61" t="s">
        <v>477</v>
      </c>
      <c r="AQ61" t="s">
        <v>116</v>
      </c>
      <c r="AR61" t="s">
        <v>120</v>
      </c>
      <c r="AS61" t="s">
        <v>116</v>
      </c>
      <c r="AT61" t="s">
        <v>120</v>
      </c>
      <c r="AU61" t="s">
        <v>358</v>
      </c>
      <c r="AV61" t="s">
        <v>286</v>
      </c>
      <c r="AW61" t="s">
        <v>67</v>
      </c>
      <c r="AX61">
        <v>2361</v>
      </c>
      <c r="AY61" t="s">
        <v>373</v>
      </c>
      <c r="AZ61">
        <v>1</v>
      </c>
      <c r="BA61" t="s">
        <v>357</v>
      </c>
      <c r="BB61">
        <v>1</v>
      </c>
      <c r="BC61">
        <v>1</v>
      </c>
      <c r="BE61" t="s">
        <v>69</v>
      </c>
      <c r="BF61">
        <v>-1</v>
      </c>
      <c r="BG61" t="s">
        <v>233</v>
      </c>
      <c r="BI61" t="s">
        <v>116</v>
      </c>
      <c r="BJ61" t="s">
        <v>286</v>
      </c>
      <c r="BK61" t="s">
        <v>67</v>
      </c>
      <c r="BL61">
        <v>0.83807692307692294</v>
      </c>
      <c r="BM61">
        <v>2361</v>
      </c>
      <c r="BN61" t="s">
        <v>120</v>
      </c>
      <c r="BO61" t="s">
        <v>358</v>
      </c>
      <c r="BP61">
        <v>1</v>
      </c>
      <c r="BQ61">
        <v>2018.4670000000001</v>
      </c>
      <c r="BR61">
        <v>6.5593642134337783E-3</v>
      </c>
      <c r="BS61">
        <v>0.42525545695379857</v>
      </c>
      <c r="BT61">
        <v>0.23284997971232621</v>
      </c>
      <c r="BU61">
        <v>15.259</v>
      </c>
      <c r="BV61">
        <v>1.3376488196240017</v>
      </c>
      <c r="BW61">
        <v>55.537197288833553</v>
      </c>
      <c r="BX61">
        <v>20</v>
      </c>
      <c r="BY61">
        <v>27</v>
      </c>
      <c r="BZ61">
        <v>1121</v>
      </c>
    </row>
    <row r="62" spans="1:78" ht="16.5">
      <c r="A62" s="103" t="str">
        <f t="shared" si="19"/>
        <v>신흥교통</v>
      </c>
      <c r="B62" s="104" t="str">
        <f t="shared" si="20"/>
        <v>정해원</v>
      </c>
      <c r="C62" s="105" t="str">
        <f t="shared" si="21"/>
        <v>C</v>
      </c>
      <c r="D62" s="106">
        <f t="shared" si="22"/>
        <v>0.89915590411478652</v>
      </c>
      <c r="E62" s="107">
        <f t="shared" si="23"/>
        <v>6635</v>
      </c>
      <c r="F62" s="108" t="str">
        <f t="shared" si="24"/>
        <v>330</v>
      </c>
      <c r="G62" s="109" t="str">
        <f t="shared" si="25"/>
        <v>71바6297</v>
      </c>
      <c r="H62" s="110">
        <f t="shared" si="26"/>
        <v>2</v>
      </c>
      <c r="I62" s="111">
        <f t="shared" si="27"/>
        <v>4278.2650000000003</v>
      </c>
      <c r="J62" s="112">
        <f t="shared" si="28"/>
        <v>8.2640189699238337E-3</v>
      </c>
      <c r="K62" s="112">
        <f t="shared" si="29"/>
        <v>0.26926428725498003</v>
      </c>
      <c r="L62" s="112">
        <f t="shared" si="30"/>
        <v>0.10611778372774944</v>
      </c>
      <c r="M62" s="113">
        <f t="shared" si="31"/>
        <v>19.77</v>
      </c>
      <c r="N62" s="114">
        <f t="shared" si="32"/>
        <v>0.16361772821459164</v>
      </c>
      <c r="O62" s="114">
        <f t="shared" si="33"/>
        <v>5.1890193805199063</v>
      </c>
      <c r="P62" s="214">
        <f t="shared" si="34"/>
        <v>9</v>
      </c>
      <c r="Q62" s="215">
        <f t="shared" si="35"/>
        <v>7</v>
      </c>
      <c r="R62" s="215">
        <f t="shared" si="36"/>
        <v>222</v>
      </c>
      <c r="T62">
        <v>525</v>
      </c>
      <c r="U62">
        <v>6635</v>
      </c>
      <c r="V62" t="s">
        <v>225</v>
      </c>
      <c r="W62">
        <v>4278.2650000000003</v>
      </c>
      <c r="X62">
        <v>1402.0730000000001</v>
      </c>
      <c r="Y62">
        <v>3.0510000000000002</v>
      </c>
      <c r="Z62">
        <v>19.77</v>
      </c>
      <c r="AA62">
        <v>121.77718900000001</v>
      </c>
      <c r="AB62">
        <v>1.0063690000000001</v>
      </c>
      <c r="AC62">
        <v>32.790247999999998</v>
      </c>
      <c r="AD62" s="1">
        <v>454</v>
      </c>
      <c r="AE62">
        <v>7</v>
      </c>
      <c r="AF62">
        <v>222</v>
      </c>
      <c r="AG62">
        <v>113</v>
      </c>
      <c r="AH62">
        <v>35.131906999999998</v>
      </c>
      <c r="AI62">
        <v>26772.5</v>
      </c>
      <c r="AJ62">
        <v>18225.099999999999</v>
      </c>
      <c r="AK62">
        <v>9</v>
      </c>
      <c r="AL62">
        <v>5910</v>
      </c>
      <c r="AM62">
        <v>0.89915590411478652</v>
      </c>
      <c r="AN62" t="s">
        <v>69</v>
      </c>
      <c r="AO62">
        <v>3888.9940000000001</v>
      </c>
      <c r="AP62" t="s">
        <v>478</v>
      </c>
      <c r="AQ62" t="s">
        <v>116</v>
      </c>
      <c r="AR62" t="s">
        <v>118</v>
      </c>
      <c r="AS62" t="s">
        <v>116</v>
      </c>
      <c r="AT62" t="s">
        <v>118</v>
      </c>
      <c r="AU62" t="s">
        <v>185</v>
      </c>
      <c r="AV62" t="s">
        <v>225</v>
      </c>
      <c r="AW62" t="s">
        <v>69</v>
      </c>
      <c r="AX62">
        <v>6635</v>
      </c>
      <c r="AY62" t="s">
        <v>303</v>
      </c>
      <c r="AZ62">
        <v>1</v>
      </c>
      <c r="BA62" t="s">
        <v>183</v>
      </c>
      <c r="BB62">
        <v>2</v>
      </c>
      <c r="BC62">
        <v>1</v>
      </c>
      <c r="BE62" t="s">
        <v>69</v>
      </c>
      <c r="BF62">
        <v>0</v>
      </c>
      <c r="BG62" t="s">
        <v>236</v>
      </c>
      <c r="BI62" t="s">
        <v>116</v>
      </c>
      <c r="BJ62" t="s">
        <v>225</v>
      </c>
      <c r="BK62" t="s">
        <v>69</v>
      </c>
      <c r="BL62">
        <v>0.89915590411478652</v>
      </c>
      <c r="BM62">
        <v>6635</v>
      </c>
      <c r="BN62" t="s">
        <v>118</v>
      </c>
      <c r="BO62" t="s">
        <v>185</v>
      </c>
      <c r="BP62">
        <v>2</v>
      </c>
      <c r="BQ62">
        <v>4278.2650000000003</v>
      </c>
      <c r="BR62">
        <v>8.2640189699238337E-3</v>
      </c>
      <c r="BS62">
        <v>0.26926428725498003</v>
      </c>
      <c r="BT62">
        <v>0.10611778372774944</v>
      </c>
      <c r="BU62">
        <v>19.77</v>
      </c>
      <c r="BV62">
        <v>0.16361772821459164</v>
      </c>
      <c r="BW62">
        <v>5.1890193805199063</v>
      </c>
      <c r="BX62">
        <v>9</v>
      </c>
      <c r="BY62">
        <v>7</v>
      </c>
      <c r="BZ62">
        <v>222</v>
      </c>
    </row>
    <row r="63" spans="1:78" ht="16.5">
      <c r="A63" s="120" t="str">
        <f t="shared" si="19"/>
        <v>신흥교통</v>
      </c>
      <c r="B63" s="121" t="str">
        <f t="shared" si="20"/>
        <v>정회철</v>
      </c>
      <c r="C63" s="122" t="str">
        <f t="shared" si="21"/>
        <v>F</v>
      </c>
      <c r="D63" s="123">
        <f t="shared" si="22"/>
        <v>0.78523010870326448</v>
      </c>
      <c r="E63" s="124">
        <f t="shared" si="23"/>
        <v>1035</v>
      </c>
      <c r="F63" s="125" t="str">
        <f t="shared" si="24"/>
        <v>13</v>
      </c>
      <c r="G63" s="126" t="str">
        <f t="shared" si="25"/>
        <v>71바6277</v>
      </c>
      <c r="H63" s="127">
        <f t="shared" si="26"/>
        <v>4</v>
      </c>
      <c r="I63" s="128">
        <f t="shared" si="27"/>
        <v>592.71799999999996</v>
      </c>
      <c r="J63" s="129">
        <f t="shared" si="28"/>
        <v>4.3346266870334681E-2</v>
      </c>
      <c r="K63" s="129">
        <f t="shared" si="29"/>
        <v>0.42689040964669506</v>
      </c>
      <c r="L63" s="129">
        <f t="shared" si="30"/>
        <v>0.20920572683805791</v>
      </c>
      <c r="M63" s="130">
        <f t="shared" si="31"/>
        <v>19.859000000000002</v>
      </c>
      <c r="N63" s="131">
        <f t="shared" si="32"/>
        <v>4.0491431000914435</v>
      </c>
      <c r="O63" s="131">
        <f t="shared" si="33"/>
        <v>41.16628818426301</v>
      </c>
      <c r="P63" s="212">
        <f t="shared" si="34"/>
        <v>12</v>
      </c>
      <c r="Q63" s="213">
        <f t="shared" si="35"/>
        <v>24</v>
      </c>
      <c r="R63" s="213">
        <f t="shared" si="36"/>
        <v>244</v>
      </c>
      <c r="T63">
        <v>525</v>
      </c>
      <c r="U63">
        <v>1035</v>
      </c>
      <c r="V63" t="s">
        <v>384</v>
      </c>
      <c r="W63">
        <v>592.71799999999996</v>
      </c>
      <c r="X63">
        <v>330.30099999999999</v>
      </c>
      <c r="Y63">
        <v>1.794</v>
      </c>
      <c r="Z63">
        <v>19.859000000000002</v>
      </c>
      <c r="AA63">
        <v>38.834440000000001</v>
      </c>
      <c r="AB63">
        <v>1.6833279999999999</v>
      </c>
      <c r="AC63">
        <v>16.578050000000001</v>
      </c>
      <c r="AD63" s="1">
        <v>124</v>
      </c>
      <c r="AE63">
        <v>24</v>
      </c>
      <c r="AF63">
        <v>244</v>
      </c>
      <c r="AG63">
        <v>67</v>
      </c>
      <c r="AH63">
        <v>15.262689</v>
      </c>
      <c r="AI63">
        <v>246.2</v>
      </c>
      <c r="AJ63">
        <v>0</v>
      </c>
      <c r="AK63">
        <v>12</v>
      </c>
      <c r="AL63">
        <v>10066</v>
      </c>
      <c r="AM63">
        <v>0.78523010870326448</v>
      </c>
      <c r="AN63" t="s">
        <v>70</v>
      </c>
      <c r="AO63">
        <v>258.697</v>
      </c>
      <c r="AP63" t="s">
        <v>479</v>
      </c>
      <c r="AQ63" t="s">
        <v>116</v>
      </c>
      <c r="AR63" t="s">
        <v>117</v>
      </c>
      <c r="AS63" t="s">
        <v>116</v>
      </c>
      <c r="AT63" t="s">
        <v>117</v>
      </c>
      <c r="AU63" t="s">
        <v>177</v>
      </c>
      <c r="AV63" t="s">
        <v>384</v>
      </c>
      <c r="AW63" t="s">
        <v>70</v>
      </c>
      <c r="AX63">
        <v>1035</v>
      </c>
      <c r="AY63" t="s">
        <v>305</v>
      </c>
      <c r="AZ63">
        <v>3</v>
      </c>
      <c r="BA63" t="s">
        <v>306</v>
      </c>
      <c r="BB63">
        <v>4</v>
      </c>
      <c r="BC63">
        <v>1</v>
      </c>
      <c r="BE63" t="s">
        <v>70</v>
      </c>
      <c r="BF63">
        <v>0</v>
      </c>
      <c r="BG63" t="s">
        <v>236</v>
      </c>
      <c r="BI63" t="s">
        <v>116</v>
      </c>
      <c r="BJ63" t="s">
        <v>384</v>
      </c>
      <c r="BK63" t="s">
        <v>70</v>
      </c>
      <c r="BL63">
        <v>0.78523010870326448</v>
      </c>
      <c r="BM63">
        <v>1035</v>
      </c>
      <c r="BN63" t="s">
        <v>117</v>
      </c>
      <c r="BO63" t="s">
        <v>177</v>
      </c>
      <c r="BP63">
        <v>4</v>
      </c>
      <c r="BQ63">
        <v>592.71799999999996</v>
      </c>
      <c r="BR63">
        <v>4.3346266870334681E-2</v>
      </c>
      <c r="BS63">
        <v>0.42689040964669506</v>
      </c>
      <c r="BT63">
        <v>0.20920572683805791</v>
      </c>
      <c r="BU63">
        <v>19.859000000000002</v>
      </c>
      <c r="BV63">
        <v>4.0491431000914435</v>
      </c>
      <c r="BW63">
        <v>41.16628818426301</v>
      </c>
      <c r="BX63">
        <v>12</v>
      </c>
      <c r="BY63">
        <v>24</v>
      </c>
      <c r="BZ63">
        <v>244</v>
      </c>
    </row>
    <row r="64" spans="1:78" ht="16.5">
      <c r="A64" s="103" t="str">
        <f t="shared" si="19"/>
        <v>신흥교통</v>
      </c>
      <c r="B64" s="104" t="str">
        <f t="shared" si="20"/>
        <v>조경화</v>
      </c>
      <c r="C64" s="105" t="str">
        <f t="shared" si="21"/>
        <v>S</v>
      </c>
      <c r="D64" s="106">
        <f t="shared" si="22"/>
        <v>1.0581010327494691</v>
      </c>
      <c r="E64" s="107">
        <f t="shared" si="23"/>
        <v>5432</v>
      </c>
      <c r="F64" s="108" t="str">
        <f t="shared" si="24"/>
        <v>93</v>
      </c>
      <c r="G64" s="109" t="str">
        <f t="shared" si="25"/>
        <v>70바4005</v>
      </c>
      <c r="H64" s="110">
        <f t="shared" si="26"/>
        <v>4</v>
      </c>
      <c r="I64" s="111">
        <f t="shared" si="27"/>
        <v>1771.23</v>
      </c>
      <c r="J64" s="112">
        <f t="shared" si="28"/>
        <v>2.4316022401752728E-2</v>
      </c>
      <c r="K64" s="112">
        <f t="shared" si="29"/>
        <v>0.35777723870116152</v>
      </c>
      <c r="L64" s="112">
        <f t="shared" si="30"/>
        <v>0.17106756321878017</v>
      </c>
      <c r="M64" s="113">
        <f t="shared" si="31"/>
        <v>14.31</v>
      </c>
      <c r="N64" s="114">
        <f t="shared" si="32"/>
        <v>5.6457941656363093E-2</v>
      </c>
      <c r="O64" s="114">
        <f t="shared" si="33"/>
        <v>15.017812480592582</v>
      </c>
      <c r="P64" s="214">
        <f t="shared" si="34"/>
        <v>3</v>
      </c>
      <c r="Q64" s="215">
        <f t="shared" si="35"/>
        <v>1</v>
      </c>
      <c r="R64" s="215">
        <f t="shared" si="36"/>
        <v>266</v>
      </c>
      <c r="T64">
        <v>525</v>
      </c>
      <c r="U64">
        <v>5432</v>
      </c>
      <c r="V64" t="s">
        <v>287</v>
      </c>
      <c r="W64">
        <v>1771.23</v>
      </c>
      <c r="X64">
        <v>845.81500000000005</v>
      </c>
      <c r="Y64">
        <v>2.0939999999999999</v>
      </c>
      <c r="Z64">
        <v>14.31</v>
      </c>
      <c r="AA64">
        <v>107.929412</v>
      </c>
      <c r="AB64">
        <v>2.6244139999999998</v>
      </c>
      <c r="AC64">
        <v>38.614687000000004</v>
      </c>
      <c r="AD64" s="1">
        <v>303</v>
      </c>
      <c r="AE64">
        <v>1</v>
      </c>
      <c r="AF64">
        <v>266</v>
      </c>
      <c r="AG64">
        <v>74</v>
      </c>
      <c r="AH64">
        <v>16.411003000000001</v>
      </c>
      <c r="AI64">
        <v>1092.7</v>
      </c>
      <c r="AJ64">
        <v>0</v>
      </c>
      <c r="AK64">
        <v>3</v>
      </c>
      <c r="AL64">
        <v>3441</v>
      </c>
      <c r="AM64">
        <v>1.0581010327494691</v>
      </c>
      <c r="AN64" t="s">
        <v>71</v>
      </c>
      <c r="AO64">
        <v>473.87900000000002</v>
      </c>
      <c r="AP64" t="s">
        <v>480</v>
      </c>
      <c r="AQ64" t="s">
        <v>116</v>
      </c>
      <c r="AR64" t="s">
        <v>121</v>
      </c>
      <c r="AS64" t="s">
        <v>116</v>
      </c>
      <c r="AT64" t="s">
        <v>121</v>
      </c>
      <c r="AU64" t="s">
        <v>193</v>
      </c>
      <c r="AV64" t="s">
        <v>287</v>
      </c>
      <c r="AW64" t="s">
        <v>71</v>
      </c>
      <c r="AX64">
        <v>5432</v>
      </c>
      <c r="AY64" t="s">
        <v>310</v>
      </c>
      <c r="AZ64">
        <v>3</v>
      </c>
      <c r="BA64" t="s">
        <v>335</v>
      </c>
      <c r="BB64">
        <v>4</v>
      </c>
      <c r="BC64">
        <v>1</v>
      </c>
      <c r="BE64" t="s">
        <v>71</v>
      </c>
      <c r="BF64">
        <v>0</v>
      </c>
      <c r="BG64" t="s">
        <v>236</v>
      </c>
      <c r="BI64" t="s">
        <v>116</v>
      </c>
      <c r="BJ64" t="s">
        <v>287</v>
      </c>
      <c r="BK64" t="s">
        <v>71</v>
      </c>
      <c r="BL64">
        <v>1.0581010327494691</v>
      </c>
      <c r="BM64">
        <v>5432</v>
      </c>
      <c r="BN64" t="s">
        <v>121</v>
      </c>
      <c r="BO64" t="s">
        <v>193</v>
      </c>
      <c r="BP64">
        <v>4</v>
      </c>
      <c r="BQ64">
        <v>1771.23</v>
      </c>
      <c r="BR64">
        <v>2.4316022401752728E-2</v>
      </c>
      <c r="BS64">
        <v>0.35777723870116152</v>
      </c>
      <c r="BT64">
        <v>0.17106756321878017</v>
      </c>
      <c r="BU64">
        <v>14.31</v>
      </c>
      <c r="BV64">
        <v>5.6457941656363093E-2</v>
      </c>
      <c r="BW64">
        <v>15.017812480592582</v>
      </c>
      <c r="BX64">
        <v>3</v>
      </c>
      <c r="BY64">
        <v>1</v>
      </c>
      <c r="BZ64">
        <v>266</v>
      </c>
    </row>
    <row r="65" spans="1:78" ht="16.5">
      <c r="A65" s="120" t="str">
        <f t="shared" si="19"/>
        <v>신흥교통</v>
      </c>
      <c r="B65" s="121" t="str">
        <f t="shared" si="20"/>
        <v>조남희</v>
      </c>
      <c r="C65" s="122" t="str">
        <f t="shared" si="21"/>
        <v>S</v>
      </c>
      <c r="D65" s="123">
        <f t="shared" si="22"/>
        <v>1.0259090909090909</v>
      </c>
      <c r="E65" s="124">
        <f t="shared" si="23"/>
        <v>7470</v>
      </c>
      <c r="F65" s="125" t="str">
        <f t="shared" si="24"/>
        <v>13</v>
      </c>
      <c r="G65" s="126" t="str">
        <f t="shared" si="25"/>
        <v>71바6262</v>
      </c>
      <c r="H65" s="127">
        <f t="shared" si="26"/>
        <v>1</v>
      </c>
      <c r="I65" s="128">
        <f t="shared" si="27"/>
        <v>2210.9270000000001</v>
      </c>
      <c r="J65" s="129">
        <f t="shared" si="28"/>
        <v>7.8424416483939517E-3</v>
      </c>
      <c r="K65" s="129">
        <f t="shared" si="29"/>
        <v>0.35168910633144934</v>
      </c>
      <c r="L65" s="129">
        <f t="shared" si="30"/>
        <v>0.21122361796658143</v>
      </c>
      <c r="M65" s="130">
        <f t="shared" si="31"/>
        <v>14.042</v>
      </c>
      <c r="N65" s="131">
        <f t="shared" si="32"/>
        <v>1.0855175227404612</v>
      </c>
      <c r="O65" s="131">
        <f t="shared" si="33"/>
        <v>3.7540814328107621</v>
      </c>
      <c r="P65" s="212">
        <f t="shared" si="34"/>
        <v>2</v>
      </c>
      <c r="Q65" s="213">
        <f t="shared" si="35"/>
        <v>24</v>
      </c>
      <c r="R65" s="213">
        <f t="shared" si="36"/>
        <v>83</v>
      </c>
      <c r="T65">
        <v>525</v>
      </c>
      <c r="U65">
        <v>7470</v>
      </c>
      <c r="V65" t="s">
        <v>240</v>
      </c>
      <c r="W65">
        <v>2210.9270000000001</v>
      </c>
      <c r="X65">
        <v>979.72400000000005</v>
      </c>
      <c r="Y65">
        <v>2.2570000000000001</v>
      </c>
      <c r="Z65">
        <v>14.042</v>
      </c>
      <c r="AA65">
        <v>119.963022</v>
      </c>
      <c r="AB65">
        <v>0.94080299999999994</v>
      </c>
      <c r="AC65">
        <v>42.189687999999997</v>
      </c>
      <c r="AD65" s="1">
        <v>467</v>
      </c>
      <c r="AE65">
        <v>24</v>
      </c>
      <c r="AF65">
        <v>83</v>
      </c>
      <c r="AG65">
        <v>71</v>
      </c>
      <c r="AH65">
        <v>18.430070000000001</v>
      </c>
      <c r="AI65">
        <v>230.2</v>
      </c>
      <c r="AJ65">
        <v>0</v>
      </c>
      <c r="AK65">
        <v>2</v>
      </c>
      <c r="AL65">
        <v>261</v>
      </c>
      <c r="AM65">
        <v>1.0259090909090909</v>
      </c>
      <c r="AN65" t="s">
        <v>71</v>
      </c>
      <c r="AO65">
        <v>2210.9270000000001</v>
      </c>
      <c r="AP65" t="s">
        <v>481</v>
      </c>
      <c r="AQ65" t="s">
        <v>116</v>
      </c>
      <c r="AR65" t="s">
        <v>117</v>
      </c>
      <c r="AS65" t="s">
        <v>116</v>
      </c>
      <c r="AT65" t="s">
        <v>117</v>
      </c>
      <c r="AU65" t="s">
        <v>175</v>
      </c>
      <c r="AV65" t="s">
        <v>240</v>
      </c>
      <c r="AW65" t="s">
        <v>71</v>
      </c>
      <c r="AX65">
        <v>7470</v>
      </c>
      <c r="AY65" t="s">
        <v>313</v>
      </c>
      <c r="AZ65">
        <v>2</v>
      </c>
      <c r="BA65" t="s">
        <v>386</v>
      </c>
      <c r="BB65">
        <v>1</v>
      </c>
      <c r="BC65">
        <v>1</v>
      </c>
      <c r="BE65" t="s">
        <v>71</v>
      </c>
      <c r="BF65">
        <v>0</v>
      </c>
      <c r="BG65" t="s">
        <v>236</v>
      </c>
      <c r="BI65" t="s">
        <v>116</v>
      </c>
      <c r="BJ65" t="s">
        <v>240</v>
      </c>
      <c r="BK65" t="s">
        <v>71</v>
      </c>
      <c r="BL65">
        <v>1.0259090909090909</v>
      </c>
      <c r="BM65">
        <v>7470</v>
      </c>
      <c r="BN65" t="s">
        <v>117</v>
      </c>
      <c r="BO65" t="s">
        <v>175</v>
      </c>
      <c r="BP65">
        <v>1</v>
      </c>
      <c r="BQ65">
        <v>2210.9270000000001</v>
      </c>
      <c r="BR65">
        <v>7.8424416483939517E-3</v>
      </c>
      <c r="BS65">
        <v>0.35168910633144934</v>
      </c>
      <c r="BT65">
        <v>0.21122361796658143</v>
      </c>
      <c r="BU65">
        <v>14.042</v>
      </c>
      <c r="BV65">
        <v>1.0855175227404612</v>
      </c>
      <c r="BW65">
        <v>3.7540814328107621</v>
      </c>
      <c r="BX65">
        <v>2</v>
      </c>
      <c r="BY65">
        <v>24</v>
      </c>
      <c r="BZ65">
        <v>83</v>
      </c>
    </row>
    <row r="66" spans="1:78" ht="16.5">
      <c r="A66" s="103" t="str">
        <f t="shared" si="19"/>
        <v>신흥교통</v>
      </c>
      <c r="B66" s="104" t="str">
        <f t="shared" si="20"/>
        <v>조태현</v>
      </c>
      <c r="C66" s="105" t="str">
        <f t="shared" si="21"/>
        <v>C</v>
      </c>
      <c r="D66" s="106">
        <f t="shared" si="22"/>
        <v>0.87999999999999989</v>
      </c>
      <c r="E66" s="107">
        <f t="shared" si="23"/>
        <v>1388</v>
      </c>
      <c r="F66" s="108" t="str">
        <f t="shared" si="24"/>
        <v>46</v>
      </c>
      <c r="G66" s="109" t="str">
        <f t="shared" si="25"/>
        <v>71바6289</v>
      </c>
      <c r="H66" s="110">
        <f t="shared" si="26"/>
        <v>1</v>
      </c>
      <c r="I66" s="111">
        <f t="shared" si="27"/>
        <v>1933.327</v>
      </c>
      <c r="J66" s="112">
        <f t="shared" si="28"/>
        <v>1.0806923766363181E-2</v>
      </c>
      <c r="K66" s="112">
        <f t="shared" si="29"/>
        <v>0.49914300286245394</v>
      </c>
      <c r="L66" s="112">
        <f t="shared" si="30"/>
        <v>0.25913877993738255</v>
      </c>
      <c r="M66" s="113">
        <f t="shared" si="31"/>
        <v>15.818</v>
      </c>
      <c r="N66" s="114">
        <f t="shared" si="32"/>
        <v>0</v>
      </c>
      <c r="O66" s="114">
        <f t="shared" si="33"/>
        <v>3.6207015160911733</v>
      </c>
      <c r="P66" s="214">
        <f t="shared" si="34"/>
        <v>94</v>
      </c>
      <c r="Q66" s="215">
        <f t="shared" si="35"/>
        <v>0</v>
      </c>
      <c r="R66" s="215">
        <f t="shared" si="36"/>
        <v>70</v>
      </c>
      <c r="T66">
        <v>525</v>
      </c>
      <c r="U66">
        <v>1388</v>
      </c>
      <c r="V66" t="s">
        <v>226</v>
      </c>
      <c r="W66">
        <v>1933.327</v>
      </c>
      <c r="X66">
        <v>998.83</v>
      </c>
      <c r="Y66">
        <v>1.9359999999999999</v>
      </c>
      <c r="Z66">
        <v>15.818</v>
      </c>
      <c r="AA66">
        <v>150.08276499999999</v>
      </c>
      <c r="AB66">
        <v>1.6219330000000001</v>
      </c>
      <c r="AC66">
        <v>74.912762000000001</v>
      </c>
      <c r="AD66" s="1">
        <v>501</v>
      </c>
      <c r="AE66">
        <v>0</v>
      </c>
      <c r="AF66">
        <v>70</v>
      </c>
      <c r="AG66">
        <v>73</v>
      </c>
      <c r="AH66">
        <v>12.881738</v>
      </c>
      <c r="AI66">
        <v>428.8</v>
      </c>
      <c r="AJ66">
        <v>0</v>
      </c>
      <c r="AK66">
        <v>94</v>
      </c>
      <c r="AL66">
        <v>64718</v>
      </c>
      <c r="AM66">
        <v>0.87999999999999989</v>
      </c>
      <c r="AN66" t="s">
        <v>69</v>
      </c>
      <c r="AO66">
        <v>1933.327</v>
      </c>
      <c r="AP66" t="s">
        <v>482</v>
      </c>
      <c r="AQ66" t="s">
        <v>116</v>
      </c>
      <c r="AR66" t="s">
        <v>119</v>
      </c>
      <c r="AS66" t="s">
        <v>116</v>
      </c>
      <c r="AT66" t="s">
        <v>119</v>
      </c>
      <c r="AU66" t="s">
        <v>191</v>
      </c>
      <c r="AV66" t="s">
        <v>226</v>
      </c>
      <c r="AW66" t="s">
        <v>69</v>
      </c>
      <c r="AX66">
        <v>1388</v>
      </c>
      <c r="AY66" t="s">
        <v>301</v>
      </c>
      <c r="AZ66">
        <v>3</v>
      </c>
      <c r="BA66" t="s">
        <v>333</v>
      </c>
      <c r="BB66">
        <v>1</v>
      </c>
      <c r="BC66">
        <v>1</v>
      </c>
      <c r="BE66" t="s">
        <v>67</v>
      </c>
      <c r="BF66">
        <v>1</v>
      </c>
      <c r="BG66" t="s">
        <v>238</v>
      </c>
      <c r="BI66" t="s">
        <v>116</v>
      </c>
      <c r="BJ66" t="s">
        <v>226</v>
      </c>
      <c r="BK66" t="s">
        <v>69</v>
      </c>
      <c r="BL66">
        <v>0.87999999999999989</v>
      </c>
      <c r="BM66">
        <v>1388</v>
      </c>
      <c r="BN66" t="s">
        <v>119</v>
      </c>
      <c r="BO66" t="s">
        <v>191</v>
      </c>
      <c r="BP66">
        <v>1</v>
      </c>
      <c r="BQ66">
        <v>1933.327</v>
      </c>
      <c r="BR66">
        <v>1.0806923766363181E-2</v>
      </c>
      <c r="BS66">
        <v>0.49914300286245394</v>
      </c>
      <c r="BT66">
        <v>0.25913877993738255</v>
      </c>
      <c r="BU66">
        <v>15.818</v>
      </c>
      <c r="BV66">
        <v>0</v>
      </c>
      <c r="BW66">
        <v>3.6207015160911733</v>
      </c>
      <c r="BX66">
        <v>94</v>
      </c>
      <c r="BY66">
        <v>0</v>
      </c>
      <c r="BZ66">
        <v>70</v>
      </c>
    </row>
    <row r="67" spans="1:78" ht="16.5">
      <c r="A67" s="120" t="str">
        <f t="shared" si="19"/>
        <v>신흥교통</v>
      </c>
      <c r="B67" s="121" t="str">
        <f t="shared" si="20"/>
        <v>주영인</v>
      </c>
      <c r="C67" s="122" t="str">
        <f t="shared" si="21"/>
        <v>F</v>
      </c>
      <c r="D67" s="123">
        <f t="shared" si="22"/>
        <v>0.77409090909090905</v>
      </c>
      <c r="E67" s="124">
        <f t="shared" si="23"/>
        <v>7935</v>
      </c>
      <c r="F67" s="125" t="str">
        <f t="shared" si="24"/>
        <v>46</v>
      </c>
      <c r="G67" s="126" t="str">
        <f t="shared" si="25"/>
        <v>71바6292</v>
      </c>
      <c r="H67" s="127">
        <f t="shared" si="26"/>
        <v>1</v>
      </c>
      <c r="I67" s="128">
        <f t="shared" si="27"/>
        <v>3897.6469999999999</v>
      </c>
      <c r="J67" s="129">
        <f t="shared" si="28"/>
        <v>5.8376747046278172E-3</v>
      </c>
      <c r="K67" s="129">
        <f t="shared" si="29"/>
        <v>0.51122092622773496</v>
      </c>
      <c r="L67" s="129">
        <f t="shared" si="30"/>
        <v>0.19370661324640226</v>
      </c>
      <c r="M67" s="130">
        <f t="shared" si="31"/>
        <v>20.032</v>
      </c>
      <c r="N67" s="131">
        <f t="shared" si="32"/>
        <v>3.155750123087083</v>
      </c>
      <c r="O67" s="131">
        <f t="shared" si="33"/>
        <v>76.045881014878972</v>
      </c>
      <c r="P67" s="212">
        <f t="shared" si="34"/>
        <v>199</v>
      </c>
      <c r="Q67" s="213">
        <f t="shared" si="35"/>
        <v>123</v>
      </c>
      <c r="R67" s="213">
        <f t="shared" si="36"/>
        <v>2964</v>
      </c>
      <c r="T67">
        <v>525</v>
      </c>
      <c r="U67">
        <v>7935</v>
      </c>
      <c r="V67" t="s">
        <v>227</v>
      </c>
      <c r="W67">
        <v>3897.6469999999999</v>
      </c>
      <c r="X67">
        <v>2289.241</v>
      </c>
      <c r="Y67">
        <v>1.7030000000000001</v>
      </c>
      <c r="Z67">
        <v>20.032</v>
      </c>
      <c r="AA67">
        <v>294.58664399999998</v>
      </c>
      <c r="AB67">
        <v>1.7197009999999999</v>
      </c>
      <c r="AC67">
        <v>150.59885700000001</v>
      </c>
      <c r="AD67" s="1">
        <v>755</v>
      </c>
      <c r="AE67">
        <v>123</v>
      </c>
      <c r="AF67">
        <v>2964</v>
      </c>
      <c r="AG67">
        <v>82</v>
      </c>
      <c r="AH67">
        <v>13.230900999999999</v>
      </c>
      <c r="AI67">
        <v>1703.3</v>
      </c>
      <c r="AJ67">
        <v>21.5</v>
      </c>
      <c r="AK67">
        <v>199</v>
      </c>
      <c r="AL67">
        <v>147643</v>
      </c>
      <c r="AM67">
        <v>0.77409090909090905</v>
      </c>
      <c r="AN67" t="s">
        <v>70</v>
      </c>
      <c r="AO67">
        <v>3897.6469999999999</v>
      </c>
      <c r="AP67" t="s">
        <v>483</v>
      </c>
      <c r="AQ67" t="s">
        <v>116</v>
      </c>
      <c r="AR67" t="s">
        <v>119</v>
      </c>
      <c r="AS67" t="s">
        <v>116</v>
      </c>
      <c r="AT67" t="s">
        <v>119</v>
      </c>
      <c r="AU67" t="s">
        <v>192</v>
      </c>
      <c r="AV67" t="s">
        <v>227</v>
      </c>
      <c r="AW67" t="s">
        <v>70</v>
      </c>
      <c r="AX67">
        <v>7935</v>
      </c>
      <c r="AY67" t="s">
        <v>327</v>
      </c>
      <c r="AZ67">
        <v>2</v>
      </c>
      <c r="BA67" t="s">
        <v>387</v>
      </c>
      <c r="BB67">
        <v>1</v>
      </c>
      <c r="BC67">
        <v>1</v>
      </c>
      <c r="BE67" t="s">
        <v>70</v>
      </c>
      <c r="BF67">
        <v>0</v>
      </c>
      <c r="BG67" t="s">
        <v>236</v>
      </c>
      <c r="BI67" t="s">
        <v>116</v>
      </c>
      <c r="BJ67" t="s">
        <v>227</v>
      </c>
      <c r="BK67" t="s">
        <v>70</v>
      </c>
      <c r="BL67">
        <v>0.77409090909090905</v>
      </c>
      <c r="BM67">
        <v>7935</v>
      </c>
      <c r="BN67" t="s">
        <v>119</v>
      </c>
      <c r="BO67" t="s">
        <v>192</v>
      </c>
      <c r="BP67">
        <v>1</v>
      </c>
      <c r="BQ67">
        <v>3897.6469999999999</v>
      </c>
      <c r="BR67">
        <v>5.8376747046278172E-3</v>
      </c>
      <c r="BS67">
        <v>0.51122092622773496</v>
      </c>
      <c r="BT67">
        <v>0.19370661324640226</v>
      </c>
      <c r="BU67">
        <v>20.032</v>
      </c>
      <c r="BV67">
        <v>3.155750123087083</v>
      </c>
      <c r="BW67">
        <v>76.045881014878972</v>
      </c>
      <c r="BX67">
        <v>199</v>
      </c>
      <c r="BY67">
        <v>123</v>
      </c>
      <c r="BZ67">
        <v>2964</v>
      </c>
    </row>
    <row r="68" spans="1:78" ht="16.5">
      <c r="A68" s="103" t="str">
        <f t="shared" si="19"/>
        <v>신흥교통</v>
      </c>
      <c r="B68" s="104" t="str">
        <f t="shared" si="20"/>
        <v>진영호</v>
      </c>
      <c r="C68" s="105" t="str">
        <f t="shared" si="21"/>
        <v>D</v>
      </c>
      <c r="D68" s="106">
        <f t="shared" si="22"/>
        <v>0.83416666666666661</v>
      </c>
      <c r="E68" s="107">
        <f t="shared" si="23"/>
        <v>9619</v>
      </c>
      <c r="F68" s="108" t="str">
        <f t="shared" si="24"/>
        <v>13</v>
      </c>
      <c r="G68" s="109" t="str">
        <f t="shared" si="25"/>
        <v>71바6286</v>
      </c>
      <c r="H68" s="110">
        <f t="shared" si="26"/>
        <v>1</v>
      </c>
      <c r="I68" s="111">
        <f t="shared" si="27"/>
        <v>3235.95</v>
      </c>
      <c r="J68" s="112">
        <f t="shared" si="28"/>
        <v>9.0506691956799168E-2</v>
      </c>
      <c r="K68" s="112">
        <f t="shared" si="29"/>
        <v>0.39100058431465834</v>
      </c>
      <c r="L68" s="112">
        <f t="shared" si="30"/>
        <v>0.21539269766220123</v>
      </c>
      <c r="M68" s="113">
        <f t="shared" si="31"/>
        <v>15.805</v>
      </c>
      <c r="N68" s="114">
        <f t="shared" si="32"/>
        <v>0.27812543457099154</v>
      </c>
      <c r="O68" s="114">
        <f t="shared" si="33"/>
        <v>17.676416508289684</v>
      </c>
      <c r="P68" s="214">
        <f t="shared" si="34"/>
        <v>58</v>
      </c>
      <c r="Q68" s="215">
        <f t="shared" si="35"/>
        <v>9</v>
      </c>
      <c r="R68" s="215">
        <f t="shared" si="36"/>
        <v>572</v>
      </c>
      <c r="T68">
        <v>525</v>
      </c>
      <c r="U68">
        <v>9619</v>
      </c>
      <c r="V68" t="s">
        <v>388</v>
      </c>
      <c r="W68">
        <v>3235.95</v>
      </c>
      <c r="X68">
        <v>1616.53</v>
      </c>
      <c r="Y68">
        <v>2.0019999999999998</v>
      </c>
      <c r="Z68">
        <v>15.805</v>
      </c>
      <c r="AA68">
        <v>229.70329100000001</v>
      </c>
      <c r="AB68">
        <v>20.789684999999999</v>
      </c>
      <c r="AC68">
        <v>89.814121</v>
      </c>
      <c r="AD68" s="1">
        <v>697</v>
      </c>
      <c r="AE68">
        <v>9</v>
      </c>
      <c r="AF68">
        <v>572</v>
      </c>
      <c r="AG68">
        <v>70</v>
      </c>
      <c r="AH68">
        <v>14.087521000000001</v>
      </c>
      <c r="AI68">
        <v>93.5</v>
      </c>
      <c r="AJ68">
        <v>0</v>
      </c>
      <c r="AK68">
        <v>58</v>
      </c>
      <c r="AL68">
        <v>64656</v>
      </c>
      <c r="AM68">
        <v>0.83416666666666661</v>
      </c>
      <c r="AN68" t="s">
        <v>67</v>
      </c>
      <c r="AO68">
        <v>3235.95</v>
      </c>
      <c r="AP68" t="s">
        <v>484</v>
      </c>
      <c r="AQ68" t="s">
        <v>116</v>
      </c>
      <c r="AR68" t="s">
        <v>117</v>
      </c>
      <c r="AS68" t="s">
        <v>116</v>
      </c>
      <c r="AT68" t="s">
        <v>117</v>
      </c>
      <c r="AU68" t="s">
        <v>353</v>
      </c>
      <c r="AV68" t="s">
        <v>388</v>
      </c>
      <c r="AW68" t="s">
        <v>67</v>
      </c>
      <c r="AX68">
        <v>9619</v>
      </c>
      <c r="AY68" t="s">
        <v>309</v>
      </c>
      <c r="AZ68">
        <v>1</v>
      </c>
      <c r="BA68" t="s">
        <v>244</v>
      </c>
      <c r="BB68">
        <v>1</v>
      </c>
      <c r="BC68">
        <v>1</v>
      </c>
      <c r="BE68" t="s">
        <v>67</v>
      </c>
      <c r="BF68">
        <v>0</v>
      </c>
      <c r="BG68" t="s">
        <v>236</v>
      </c>
      <c r="BI68" t="s">
        <v>116</v>
      </c>
      <c r="BJ68" t="s">
        <v>388</v>
      </c>
      <c r="BK68" t="s">
        <v>67</v>
      </c>
      <c r="BL68">
        <v>0.83416666666666661</v>
      </c>
      <c r="BM68">
        <v>9619</v>
      </c>
      <c r="BN68" t="s">
        <v>117</v>
      </c>
      <c r="BO68" t="s">
        <v>353</v>
      </c>
      <c r="BP68">
        <v>1</v>
      </c>
      <c r="BQ68">
        <v>3235.95</v>
      </c>
      <c r="BR68">
        <v>9.0506691956799168E-2</v>
      </c>
      <c r="BS68">
        <v>0.39100058431465834</v>
      </c>
      <c r="BT68">
        <v>0.21539269766220123</v>
      </c>
      <c r="BU68">
        <v>15.805</v>
      </c>
      <c r="BV68">
        <v>0.27812543457099154</v>
      </c>
      <c r="BW68">
        <v>17.676416508289684</v>
      </c>
      <c r="BX68">
        <v>58</v>
      </c>
      <c r="BY68">
        <v>9</v>
      </c>
      <c r="BZ68">
        <v>572</v>
      </c>
    </row>
    <row r="69" spans="1:78" ht="16.5">
      <c r="A69" s="120" t="str">
        <f t="shared" si="19"/>
        <v>신흥교통</v>
      </c>
      <c r="B69" s="121" t="str">
        <f t="shared" si="20"/>
        <v>최우성</v>
      </c>
      <c r="C69" s="122" t="str">
        <f t="shared" si="21"/>
        <v>S</v>
      </c>
      <c r="D69" s="123">
        <f t="shared" si="22"/>
        <v>1.0768181818181819</v>
      </c>
      <c r="E69" s="124">
        <f t="shared" si="23"/>
        <v>4050</v>
      </c>
      <c r="F69" s="125" t="str">
        <f t="shared" si="24"/>
        <v>예비</v>
      </c>
      <c r="G69" s="126" t="str">
        <f t="shared" si="25"/>
        <v>70바4010</v>
      </c>
      <c r="H69" s="127">
        <f t="shared" si="26"/>
        <v>2</v>
      </c>
      <c r="I69" s="128">
        <f t="shared" si="27"/>
        <v>2329.692</v>
      </c>
      <c r="J69" s="129">
        <f t="shared" si="28"/>
        <v>3.1424236178499376E-2</v>
      </c>
      <c r="K69" s="129">
        <f t="shared" si="29"/>
        <v>0.39500484549133164</v>
      </c>
      <c r="L69" s="129">
        <f t="shared" si="30"/>
        <v>0.10602259869544987</v>
      </c>
      <c r="M69" s="130">
        <f t="shared" si="31"/>
        <v>23.349</v>
      </c>
      <c r="N69" s="131">
        <f t="shared" si="32"/>
        <v>0.51508954831797504</v>
      </c>
      <c r="O69" s="131">
        <f t="shared" si="33"/>
        <v>20.732354319798496</v>
      </c>
      <c r="P69" s="212">
        <f t="shared" si="34"/>
        <v>44</v>
      </c>
      <c r="Q69" s="213">
        <f t="shared" si="35"/>
        <v>12</v>
      </c>
      <c r="R69" s="213">
        <f t="shared" si="36"/>
        <v>483</v>
      </c>
      <c r="T69">
        <v>525</v>
      </c>
      <c r="U69">
        <v>4050</v>
      </c>
      <c r="V69" t="s">
        <v>228</v>
      </c>
      <c r="W69">
        <v>2329.692</v>
      </c>
      <c r="X69">
        <v>961.50400000000002</v>
      </c>
      <c r="Y69">
        <v>2.423</v>
      </c>
      <c r="Z69">
        <v>23.349</v>
      </c>
      <c r="AA69">
        <v>92.824436000000006</v>
      </c>
      <c r="AB69">
        <v>2.9169369999999999</v>
      </c>
      <c r="AC69">
        <v>36.666102000000002</v>
      </c>
      <c r="AD69" s="1">
        <v>247</v>
      </c>
      <c r="AE69">
        <v>12</v>
      </c>
      <c r="AF69">
        <v>483</v>
      </c>
      <c r="AG69">
        <v>105</v>
      </c>
      <c r="AH69">
        <v>25.097829999999998</v>
      </c>
      <c r="AI69">
        <v>31500.2</v>
      </c>
      <c r="AJ69">
        <v>13811.6</v>
      </c>
      <c r="AK69">
        <v>44</v>
      </c>
      <c r="AL69">
        <v>32919</v>
      </c>
      <c r="AM69">
        <v>1.0768181818181819</v>
      </c>
      <c r="AN69" t="s">
        <v>71</v>
      </c>
      <c r="AO69">
        <v>2191.239</v>
      </c>
      <c r="AP69" t="s">
        <v>485</v>
      </c>
      <c r="AQ69" t="s">
        <v>116</v>
      </c>
      <c r="AR69" t="s">
        <v>255</v>
      </c>
      <c r="AS69" t="s">
        <v>116</v>
      </c>
      <c r="AT69" t="s">
        <v>255</v>
      </c>
      <c r="AU69" t="s">
        <v>234</v>
      </c>
      <c r="AV69" t="s">
        <v>228</v>
      </c>
      <c r="AW69" t="s">
        <v>71</v>
      </c>
      <c r="AX69">
        <v>4050</v>
      </c>
      <c r="AY69" t="s">
        <v>486</v>
      </c>
      <c r="AZ69">
        <v>2</v>
      </c>
      <c r="BA69" t="s">
        <v>487</v>
      </c>
      <c r="BB69">
        <v>2</v>
      </c>
      <c r="BC69">
        <v>1</v>
      </c>
      <c r="BE69" t="s">
        <v>71</v>
      </c>
      <c r="BF69">
        <v>0</v>
      </c>
      <c r="BG69" t="s">
        <v>236</v>
      </c>
      <c r="BI69" t="s">
        <v>116</v>
      </c>
      <c r="BJ69" t="s">
        <v>228</v>
      </c>
      <c r="BK69" t="s">
        <v>71</v>
      </c>
      <c r="BL69">
        <v>1.0768181818181819</v>
      </c>
      <c r="BM69">
        <v>4050</v>
      </c>
      <c r="BN69" t="s">
        <v>255</v>
      </c>
      <c r="BO69" t="s">
        <v>234</v>
      </c>
      <c r="BP69">
        <v>2</v>
      </c>
      <c r="BQ69">
        <v>2329.692</v>
      </c>
      <c r="BR69">
        <v>3.1424236178499376E-2</v>
      </c>
      <c r="BS69">
        <v>0.39500484549133164</v>
      </c>
      <c r="BT69">
        <v>0.10602259869544987</v>
      </c>
      <c r="BU69">
        <v>23.349</v>
      </c>
      <c r="BV69">
        <v>0.51508954831797504</v>
      </c>
      <c r="BW69">
        <v>20.732354319798496</v>
      </c>
      <c r="BX69">
        <v>44</v>
      </c>
      <c r="BY69">
        <v>12</v>
      </c>
      <c r="BZ69">
        <v>483</v>
      </c>
    </row>
    <row r="70" spans="1:78" ht="16.5">
      <c r="A70" s="103" t="str">
        <f t="shared" si="19"/>
        <v>신흥교통</v>
      </c>
      <c r="B70" s="104" t="str">
        <f t="shared" si="20"/>
        <v>하현자</v>
      </c>
      <c r="C70" s="105" t="str">
        <f t="shared" si="21"/>
        <v>S</v>
      </c>
      <c r="D70" s="106">
        <f t="shared" si="22"/>
        <v>1.0248328038734744</v>
      </c>
      <c r="E70" s="107">
        <f t="shared" si="23"/>
        <v>3881</v>
      </c>
      <c r="F70" s="108" t="str">
        <f t="shared" si="24"/>
        <v>330</v>
      </c>
      <c r="G70" s="109" t="str">
        <f t="shared" si="25"/>
        <v>70바4003</v>
      </c>
      <c r="H70" s="110">
        <f t="shared" si="26"/>
        <v>3</v>
      </c>
      <c r="I70" s="111">
        <f t="shared" si="27"/>
        <v>592.18000000000006</v>
      </c>
      <c r="J70" s="112">
        <f t="shared" si="28"/>
        <v>1.2867659725207996E-2</v>
      </c>
      <c r="K70" s="112">
        <f t="shared" si="29"/>
        <v>0.1607086834661805</v>
      </c>
      <c r="L70" s="112">
        <f t="shared" si="30"/>
        <v>0.1283393562768077</v>
      </c>
      <c r="M70" s="113">
        <f t="shared" si="31"/>
        <v>25.704999999999998</v>
      </c>
      <c r="N70" s="114">
        <f t="shared" si="32"/>
        <v>0</v>
      </c>
      <c r="O70" s="114">
        <f t="shared" si="33"/>
        <v>1.5198081664358809</v>
      </c>
      <c r="P70" s="214">
        <f t="shared" si="34"/>
        <v>1</v>
      </c>
      <c r="Q70" s="215">
        <f t="shared" si="35"/>
        <v>0</v>
      </c>
      <c r="R70" s="215">
        <f t="shared" si="36"/>
        <v>10</v>
      </c>
      <c r="T70">
        <v>525</v>
      </c>
      <c r="U70">
        <v>3881</v>
      </c>
      <c r="V70" t="s">
        <v>229</v>
      </c>
      <c r="W70">
        <v>658.95699999999999</v>
      </c>
      <c r="X70">
        <v>194.47399999999999</v>
      </c>
      <c r="Y70">
        <v>3.3879999999999999</v>
      </c>
      <c r="Z70">
        <v>25.704999999999998</v>
      </c>
      <c r="AA70">
        <v>12.045546999999999</v>
      </c>
      <c r="AB70">
        <v>0.154998</v>
      </c>
      <c r="AC70">
        <v>1.935824</v>
      </c>
      <c r="AD70" s="1">
        <v>76</v>
      </c>
      <c r="AE70">
        <v>0</v>
      </c>
      <c r="AF70">
        <v>10</v>
      </c>
      <c r="AG70">
        <v>99</v>
      </c>
      <c r="AH70">
        <v>54.705444</v>
      </c>
      <c r="AI70">
        <v>3107.5</v>
      </c>
      <c r="AJ70">
        <v>2129.5</v>
      </c>
      <c r="AK70">
        <v>1</v>
      </c>
      <c r="AL70">
        <v>148</v>
      </c>
      <c r="AM70">
        <v>1.0248328038734744</v>
      </c>
      <c r="AN70" t="s">
        <v>71</v>
      </c>
      <c r="AO70">
        <v>277.94299999999998</v>
      </c>
      <c r="AP70" t="s">
        <v>488</v>
      </c>
      <c r="AQ70" t="s">
        <v>116</v>
      </c>
      <c r="AR70" t="s">
        <v>118</v>
      </c>
      <c r="AS70" t="s">
        <v>116</v>
      </c>
      <c r="AT70" t="s">
        <v>118</v>
      </c>
      <c r="AU70" t="s">
        <v>178</v>
      </c>
      <c r="AV70" t="s">
        <v>229</v>
      </c>
      <c r="AW70" t="s">
        <v>71</v>
      </c>
      <c r="AX70">
        <v>3881</v>
      </c>
      <c r="AY70" t="s">
        <v>320</v>
      </c>
      <c r="AZ70">
        <v>2</v>
      </c>
      <c r="BA70" t="s">
        <v>328</v>
      </c>
      <c r="BB70">
        <v>3</v>
      </c>
      <c r="BC70">
        <v>1</v>
      </c>
      <c r="BE70" t="s">
        <v>66</v>
      </c>
      <c r="BF70">
        <v>1</v>
      </c>
      <c r="BG70" t="s">
        <v>238</v>
      </c>
      <c r="BI70" t="s">
        <v>116</v>
      </c>
      <c r="BJ70" t="s">
        <v>229</v>
      </c>
      <c r="BK70" t="s">
        <v>71</v>
      </c>
      <c r="BL70">
        <v>1.0248328038734744</v>
      </c>
      <c r="BM70">
        <v>3881</v>
      </c>
      <c r="BN70" t="s">
        <v>118</v>
      </c>
      <c r="BO70" t="s">
        <v>178</v>
      </c>
      <c r="BP70">
        <v>3</v>
      </c>
      <c r="BQ70">
        <v>592.18000000000006</v>
      </c>
      <c r="BR70">
        <v>1.2867659725207996E-2</v>
      </c>
      <c r="BS70">
        <v>0.1607086834661805</v>
      </c>
      <c r="BT70">
        <v>0.11533377746954657</v>
      </c>
      <c r="BU70">
        <v>25.704999999999998</v>
      </c>
      <c r="BV70">
        <v>0</v>
      </c>
      <c r="BW70">
        <v>1.5198081664358809</v>
      </c>
      <c r="BX70">
        <v>1</v>
      </c>
      <c r="BY70">
        <v>0</v>
      </c>
      <c r="BZ70">
        <v>10</v>
      </c>
    </row>
    <row r="71" spans="1:78" ht="16.5">
      <c r="A71" s="120" t="str">
        <f t="shared" si="19"/>
        <v>신흥교통</v>
      </c>
      <c r="B71" s="121" t="str">
        <f t="shared" si="20"/>
        <v>한영길</v>
      </c>
      <c r="C71" s="122" t="str">
        <f t="shared" si="21"/>
        <v>F</v>
      </c>
      <c r="D71" s="123">
        <f t="shared" si="22"/>
        <v>0.7590883698576284</v>
      </c>
      <c r="E71" s="124">
        <f t="shared" si="23"/>
        <v>771</v>
      </c>
      <c r="F71" s="125" t="str">
        <f t="shared" si="24"/>
        <v>13</v>
      </c>
      <c r="G71" s="126" t="str">
        <f t="shared" si="25"/>
        <v>70바4016</v>
      </c>
      <c r="H71" s="127">
        <f t="shared" si="26"/>
        <v>5</v>
      </c>
      <c r="I71" s="128">
        <f t="shared" si="27"/>
        <v>756.11399999999992</v>
      </c>
      <c r="J71" s="129">
        <f t="shared" si="28"/>
        <v>6.3794360944367773E-2</v>
      </c>
      <c r="K71" s="129">
        <f t="shared" si="29"/>
        <v>0.44866394164227136</v>
      </c>
      <c r="L71" s="129">
        <f t="shared" si="30"/>
        <v>0.20102788732915938</v>
      </c>
      <c r="M71" s="130">
        <f t="shared" si="31"/>
        <v>21.036000000000001</v>
      </c>
      <c r="N71" s="131">
        <f t="shared" si="32"/>
        <v>0</v>
      </c>
      <c r="O71" s="131">
        <f t="shared" si="33"/>
        <v>56.34071052777756</v>
      </c>
      <c r="P71" s="212">
        <f t="shared" si="34"/>
        <v>13</v>
      </c>
      <c r="Q71" s="213">
        <f t="shared" si="35"/>
        <v>0</v>
      </c>
      <c r="R71" s="213">
        <f t="shared" si="36"/>
        <v>426</v>
      </c>
      <c r="T71">
        <v>525</v>
      </c>
      <c r="U71">
        <v>771</v>
      </c>
      <c r="V71" t="s">
        <v>390</v>
      </c>
      <c r="W71">
        <v>756.11400000000003</v>
      </c>
      <c r="X71">
        <v>414.86700000000002</v>
      </c>
      <c r="Y71">
        <v>1.823</v>
      </c>
      <c r="Z71">
        <v>21.036000000000001</v>
      </c>
      <c r="AA71">
        <v>50.857771</v>
      </c>
      <c r="AB71">
        <v>3.2444389999999999</v>
      </c>
      <c r="AC71">
        <v>22.818048000000001</v>
      </c>
      <c r="AD71" s="1">
        <v>152</v>
      </c>
      <c r="AE71">
        <v>0</v>
      </c>
      <c r="AF71">
        <v>426</v>
      </c>
      <c r="AG71">
        <v>77</v>
      </c>
      <c r="AH71">
        <v>14.867226</v>
      </c>
      <c r="AI71">
        <v>423.1</v>
      </c>
      <c r="AJ71">
        <v>0</v>
      </c>
      <c r="AK71">
        <v>13</v>
      </c>
      <c r="AL71">
        <v>24548</v>
      </c>
      <c r="AM71">
        <v>0.7590883698576284</v>
      </c>
      <c r="AN71" t="s">
        <v>70</v>
      </c>
      <c r="AO71">
        <v>237.148</v>
      </c>
      <c r="AP71" t="s">
        <v>489</v>
      </c>
      <c r="AQ71" t="s">
        <v>116</v>
      </c>
      <c r="AR71" t="s">
        <v>117</v>
      </c>
      <c r="AS71" t="s">
        <v>116</v>
      </c>
      <c r="AT71" t="s">
        <v>117</v>
      </c>
      <c r="AU71" t="s">
        <v>351</v>
      </c>
      <c r="AV71" t="s">
        <v>390</v>
      </c>
      <c r="AW71" t="s">
        <v>70</v>
      </c>
      <c r="AX71">
        <v>771</v>
      </c>
      <c r="AY71" t="s">
        <v>305</v>
      </c>
      <c r="AZ71">
        <v>10</v>
      </c>
      <c r="BA71" t="s">
        <v>490</v>
      </c>
      <c r="BB71">
        <v>5</v>
      </c>
      <c r="BC71">
        <v>1</v>
      </c>
      <c r="BE71" t="s">
        <v>67</v>
      </c>
      <c r="BF71">
        <v>-1</v>
      </c>
      <c r="BG71" t="s">
        <v>233</v>
      </c>
      <c r="BI71" t="s">
        <v>116</v>
      </c>
      <c r="BJ71" t="s">
        <v>390</v>
      </c>
      <c r="BK71" t="s">
        <v>70</v>
      </c>
      <c r="BL71">
        <v>0.7590883698576284</v>
      </c>
      <c r="BM71">
        <v>771</v>
      </c>
      <c r="BN71" t="s">
        <v>117</v>
      </c>
      <c r="BO71" t="s">
        <v>351</v>
      </c>
      <c r="BP71">
        <v>5</v>
      </c>
      <c r="BQ71">
        <v>756.11399999999992</v>
      </c>
      <c r="BR71">
        <v>6.3794360944367773E-2</v>
      </c>
      <c r="BS71">
        <v>0.44866394164227136</v>
      </c>
      <c r="BT71">
        <v>0.20102788732915935</v>
      </c>
      <c r="BU71">
        <v>21.036000000000001</v>
      </c>
      <c r="BV71">
        <v>0</v>
      </c>
      <c r="BW71">
        <v>56.34071052777756</v>
      </c>
      <c r="BX71">
        <v>13</v>
      </c>
      <c r="BY71">
        <v>0</v>
      </c>
      <c r="BZ71">
        <v>426</v>
      </c>
    </row>
    <row r="72" spans="1:78" ht="16.5">
      <c r="A72" s="103" t="str">
        <f t="shared" si="19"/>
        <v>신흥교통</v>
      </c>
      <c r="B72" s="104" t="str">
        <f t="shared" si="20"/>
        <v>홍찬기</v>
      </c>
      <c r="C72" s="105" t="str">
        <f t="shared" si="21"/>
        <v>D</v>
      </c>
      <c r="D72" s="106">
        <f t="shared" si="22"/>
        <v>0.82209486371182539</v>
      </c>
      <c r="E72" s="107">
        <f t="shared" si="23"/>
        <v>7573</v>
      </c>
      <c r="F72" s="108" t="str">
        <f t="shared" si="24"/>
        <v>330</v>
      </c>
      <c r="G72" s="109" t="str">
        <f t="shared" si="25"/>
        <v>70바4014</v>
      </c>
      <c r="H72" s="110">
        <f t="shared" si="26"/>
        <v>6</v>
      </c>
      <c r="I72" s="111">
        <f t="shared" si="27"/>
        <v>2323.3990000000003</v>
      </c>
      <c r="J72" s="112">
        <f t="shared" si="28"/>
        <v>1.6408882451836419E-2</v>
      </c>
      <c r="K72" s="112">
        <f t="shared" si="29"/>
        <v>0.37970318179986573</v>
      </c>
      <c r="L72" s="112">
        <f t="shared" si="30"/>
        <v>0.11922188139015294</v>
      </c>
      <c r="M72" s="113">
        <f t="shared" si="31"/>
        <v>21.131</v>
      </c>
      <c r="N72" s="114">
        <f t="shared" si="32"/>
        <v>8.6080780787114036E-2</v>
      </c>
      <c r="O72" s="114">
        <f t="shared" si="33"/>
        <v>7.6611894900531494</v>
      </c>
      <c r="P72" s="214">
        <f t="shared" si="34"/>
        <v>40</v>
      </c>
      <c r="Q72" s="215">
        <f t="shared" si="35"/>
        <v>2</v>
      </c>
      <c r="R72" s="215">
        <f t="shared" si="36"/>
        <v>178</v>
      </c>
      <c r="T72">
        <v>525</v>
      </c>
      <c r="U72">
        <v>7573</v>
      </c>
      <c r="V72" t="s">
        <v>230</v>
      </c>
      <c r="W72">
        <v>2323.3989999999999</v>
      </c>
      <c r="X72">
        <v>897.95299999999997</v>
      </c>
      <c r="Y72">
        <v>2.5870000000000002</v>
      </c>
      <c r="Z72">
        <v>21.131</v>
      </c>
      <c r="AA72">
        <v>87.181379000000007</v>
      </c>
      <c r="AB72">
        <v>1.4305490000000001</v>
      </c>
      <c r="AC72">
        <v>33.103046999999997</v>
      </c>
      <c r="AD72" s="1">
        <v>277</v>
      </c>
      <c r="AE72">
        <v>2</v>
      </c>
      <c r="AF72">
        <v>178</v>
      </c>
      <c r="AG72">
        <v>107</v>
      </c>
      <c r="AH72">
        <v>26.650174</v>
      </c>
      <c r="AI72">
        <v>37572.800000000003</v>
      </c>
      <c r="AJ72">
        <v>25255.3</v>
      </c>
      <c r="AK72">
        <v>40</v>
      </c>
      <c r="AL72">
        <v>27453</v>
      </c>
      <c r="AM72">
        <v>0.82209486371182539</v>
      </c>
      <c r="AN72" t="s">
        <v>67</v>
      </c>
      <c r="AO72">
        <v>997.67499999999995</v>
      </c>
      <c r="AP72" t="s">
        <v>491</v>
      </c>
      <c r="AQ72" t="s">
        <v>116</v>
      </c>
      <c r="AR72" t="s">
        <v>118</v>
      </c>
      <c r="AS72" t="s">
        <v>116</v>
      </c>
      <c r="AT72" t="s">
        <v>118</v>
      </c>
      <c r="AU72" t="s">
        <v>181</v>
      </c>
      <c r="AV72" t="s">
        <v>230</v>
      </c>
      <c r="AW72" t="s">
        <v>67</v>
      </c>
      <c r="AX72">
        <v>7573</v>
      </c>
      <c r="AY72" t="s">
        <v>297</v>
      </c>
      <c r="AZ72">
        <v>2</v>
      </c>
      <c r="BA72" t="s">
        <v>245</v>
      </c>
      <c r="BB72">
        <v>6</v>
      </c>
      <c r="BC72">
        <v>1</v>
      </c>
      <c r="BE72" t="s">
        <v>70</v>
      </c>
      <c r="BF72">
        <v>1</v>
      </c>
      <c r="BG72" t="s">
        <v>238</v>
      </c>
      <c r="BI72" t="s">
        <v>116</v>
      </c>
      <c r="BJ72" t="s">
        <v>230</v>
      </c>
      <c r="BK72" t="s">
        <v>67</v>
      </c>
      <c r="BL72">
        <v>0.82209486371182539</v>
      </c>
      <c r="BM72">
        <v>7573</v>
      </c>
      <c r="BN72" t="s">
        <v>118</v>
      </c>
      <c r="BO72" t="s">
        <v>181</v>
      </c>
      <c r="BP72">
        <v>6</v>
      </c>
      <c r="BQ72">
        <v>2323.3990000000003</v>
      </c>
      <c r="BR72">
        <v>1.6408882451836419E-2</v>
      </c>
      <c r="BS72">
        <v>0.37970318179986573</v>
      </c>
      <c r="BT72">
        <v>0.11922188139015297</v>
      </c>
      <c r="BU72">
        <v>21.131</v>
      </c>
      <c r="BV72">
        <v>8.6080780787114036E-2</v>
      </c>
      <c r="BW72">
        <v>7.6611894900531494</v>
      </c>
      <c r="BX72">
        <v>40</v>
      </c>
      <c r="BY72">
        <v>2</v>
      </c>
      <c r="BZ72">
        <v>178</v>
      </c>
    </row>
    <row r="73" spans="1:78" ht="16.5">
      <c r="A73" s="120" t="str">
        <f t="shared" si="19"/>
        <v>신흥교통</v>
      </c>
      <c r="B73" s="121" t="str">
        <f t="shared" si="20"/>
        <v>황인석</v>
      </c>
      <c r="C73" s="122" t="str">
        <f t="shared" si="21"/>
        <v>C</v>
      </c>
      <c r="D73" s="123">
        <f t="shared" si="22"/>
        <v>0.86205882352941177</v>
      </c>
      <c r="E73" s="124">
        <f t="shared" si="23"/>
        <v>6749</v>
      </c>
      <c r="F73" s="125" t="str">
        <f t="shared" si="24"/>
        <v>330</v>
      </c>
      <c r="G73" s="126" t="str">
        <f t="shared" si="25"/>
        <v>71바6255</v>
      </c>
      <c r="H73" s="127">
        <f t="shared" si="26"/>
        <v>1</v>
      </c>
      <c r="I73" s="128">
        <f t="shared" si="27"/>
        <v>1443.9280000000001</v>
      </c>
      <c r="J73" s="129">
        <f t="shared" si="28"/>
        <v>7.9481126659158288E-4</v>
      </c>
      <c r="K73" s="129">
        <f t="shared" si="29"/>
        <v>0.30443197698962227</v>
      </c>
      <c r="L73" s="129">
        <f t="shared" si="30"/>
        <v>0.15097705702777423</v>
      </c>
      <c r="M73" s="130">
        <f t="shared" si="31"/>
        <v>19.599</v>
      </c>
      <c r="N73" s="131">
        <f t="shared" si="32"/>
        <v>0</v>
      </c>
      <c r="O73" s="131">
        <f t="shared" si="33"/>
        <v>5.471186928988149</v>
      </c>
      <c r="P73" s="212">
        <f t="shared" si="34"/>
        <v>14</v>
      </c>
      <c r="Q73" s="213">
        <f t="shared" si="35"/>
        <v>0</v>
      </c>
      <c r="R73" s="213">
        <f t="shared" si="36"/>
        <v>79</v>
      </c>
      <c r="T73">
        <v>525</v>
      </c>
      <c r="U73">
        <v>6749</v>
      </c>
      <c r="V73" t="s">
        <v>231</v>
      </c>
      <c r="W73">
        <v>1443.9280000000001</v>
      </c>
      <c r="X73">
        <v>492.60700000000003</v>
      </c>
      <c r="Y73">
        <v>2.931</v>
      </c>
      <c r="Z73">
        <v>19.599</v>
      </c>
      <c r="AA73">
        <v>41.584715000000003</v>
      </c>
      <c r="AB73">
        <v>3.3051999999999998E-2</v>
      </c>
      <c r="AC73">
        <v>12.659717000000001</v>
      </c>
      <c r="AD73" s="1">
        <v>218</v>
      </c>
      <c r="AE73">
        <v>0</v>
      </c>
      <c r="AF73">
        <v>79</v>
      </c>
      <c r="AG73">
        <v>91</v>
      </c>
      <c r="AH73">
        <v>34.722565000000003</v>
      </c>
      <c r="AI73">
        <v>12214.1</v>
      </c>
      <c r="AJ73">
        <v>4973.8999999999996</v>
      </c>
      <c r="AK73">
        <v>14</v>
      </c>
      <c r="AL73">
        <v>4794</v>
      </c>
      <c r="AM73">
        <v>0.86205882352941177</v>
      </c>
      <c r="AN73" t="s">
        <v>69</v>
      </c>
      <c r="AO73">
        <v>1443.9280000000001</v>
      </c>
      <c r="AP73" t="s">
        <v>492</v>
      </c>
      <c r="AQ73" t="s">
        <v>116</v>
      </c>
      <c r="AR73" t="s">
        <v>118</v>
      </c>
      <c r="AS73" t="s">
        <v>116</v>
      </c>
      <c r="AT73" t="s">
        <v>118</v>
      </c>
      <c r="AU73" t="s">
        <v>182</v>
      </c>
      <c r="AV73" t="s">
        <v>231</v>
      </c>
      <c r="AW73" t="s">
        <v>69</v>
      </c>
      <c r="AX73">
        <v>6749</v>
      </c>
      <c r="AY73" t="s">
        <v>303</v>
      </c>
      <c r="AZ73">
        <v>5</v>
      </c>
      <c r="BA73" t="s">
        <v>493</v>
      </c>
      <c r="BB73">
        <v>1</v>
      </c>
      <c r="BC73">
        <v>1</v>
      </c>
      <c r="BE73" t="s">
        <v>69</v>
      </c>
      <c r="BF73">
        <v>0</v>
      </c>
      <c r="BG73" t="s">
        <v>236</v>
      </c>
      <c r="BI73" t="s">
        <v>116</v>
      </c>
      <c r="BJ73" t="s">
        <v>231</v>
      </c>
      <c r="BK73" t="s">
        <v>69</v>
      </c>
      <c r="BL73">
        <v>0.86205882352941177</v>
      </c>
      <c r="BM73">
        <v>6749</v>
      </c>
      <c r="BN73" t="s">
        <v>118</v>
      </c>
      <c r="BO73" t="s">
        <v>182</v>
      </c>
      <c r="BP73">
        <v>1</v>
      </c>
      <c r="BQ73">
        <v>1443.9280000000001</v>
      </c>
      <c r="BR73">
        <v>7.9481126659158288E-4</v>
      </c>
      <c r="BS73">
        <v>0.30443197698962227</v>
      </c>
      <c r="BT73">
        <v>0.15097705702777423</v>
      </c>
      <c r="BU73">
        <v>19.599</v>
      </c>
      <c r="BV73">
        <v>0</v>
      </c>
      <c r="BW73">
        <v>5.471186928988149</v>
      </c>
      <c r="BX73">
        <v>14</v>
      </c>
      <c r="BY73">
        <v>0</v>
      </c>
      <c r="BZ73">
        <v>79</v>
      </c>
    </row>
  </sheetData>
  <sortState xmlns:xlrd2="http://schemas.microsoft.com/office/spreadsheetml/2017/richdata2" ref="T4:AN59">
    <sortCondition ref="AB4:AB59"/>
    <sortCondition descending="1" ref="AD4:AD59"/>
  </sortState>
  <phoneticPr fontId="3" type="noConversion"/>
  <conditionalFormatting sqref="C5:D73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9"/>
      <c r="B1" s="30"/>
      <c r="C1" s="95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80" t="s">
        <v>404</v>
      </c>
      <c r="B2" s="281"/>
      <c r="C2" s="282"/>
      <c r="D2" s="282"/>
      <c r="E2" s="280"/>
      <c r="F2" s="283"/>
      <c r="G2" s="280"/>
      <c r="H2" s="280"/>
      <c r="I2" s="280"/>
      <c r="J2" s="280"/>
      <c r="K2" s="284"/>
      <c r="L2" s="284"/>
      <c r="M2" s="284"/>
      <c r="N2" s="284"/>
      <c r="O2" s="284"/>
      <c r="P2" s="284"/>
      <c r="Q2" s="284"/>
      <c r="R2" s="284"/>
    </row>
    <row r="3" spans="1:18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</row>
    <row r="4" spans="1:18" ht="26.25">
      <c r="A4" s="285" t="s">
        <v>405</v>
      </c>
      <c r="B4" s="286"/>
      <c r="C4" s="287"/>
      <c r="D4" s="288"/>
      <c r="E4" s="289"/>
      <c r="F4" s="290"/>
      <c r="G4" s="284"/>
      <c r="H4" s="289"/>
      <c r="I4" s="284"/>
      <c r="J4" s="284"/>
      <c r="K4" s="284"/>
      <c r="L4" s="284"/>
      <c r="M4" s="284"/>
      <c r="N4" s="284"/>
      <c r="O4" s="284"/>
      <c r="P4" s="284"/>
      <c r="Q4" s="284"/>
      <c r="R4" s="284"/>
    </row>
    <row r="5" spans="1:18" ht="26.25">
      <c r="A5" s="291"/>
      <c r="B5" s="284"/>
      <c r="C5" s="284"/>
      <c r="D5" s="284"/>
      <c r="E5" s="284"/>
      <c r="F5" s="284"/>
      <c r="G5" s="284"/>
      <c r="H5" s="284"/>
      <c r="I5" s="284"/>
      <c r="J5" s="284"/>
      <c r="K5" s="291"/>
      <c r="L5" s="284"/>
      <c r="M5" s="284"/>
      <c r="N5" s="284"/>
      <c r="O5" s="284"/>
      <c r="P5" s="284"/>
      <c r="Q5" s="284"/>
      <c r="R5" s="284"/>
    </row>
    <row r="6" spans="1:18" ht="17.25">
      <c r="A6" s="292" t="s">
        <v>406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8" ht="17.25">
      <c r="A7" s="292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</row>
    <row r="8" spans="1:18" ht="17.25">
      <c r="A8" s="293" t="s">
        <v>165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</row>
    <row r="9" spans="1:18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</row>
    <row r="10" spans="1:18">
      <c r="A10" s="294" t="s">
        <v>403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</row>
    <row r="11" spans="1:18">
      <c r="A11" s="294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</row>
    <row r="12" spans="1:18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</row>
    <row r="13" spans="1:18" ht="37.5" customHeight="1">
      <c r="A13" s="295" t="s">
        <v>0</v>
      </c>
      <c r="B13" s="296" t="s">
        <v>74</v>
      </c>
      <c r="C13" s="297" t="s">
        <v>65</v>
      </c>
      <c r="D13" s="297" t="s">
        <v>155</v>
      </c>
      <c r="E13" s="298" t="s">
        <v>141</v>
      </c>
      <c r="F13" s="296" t="s">
        <v>146</v>
      </c>
      <c r="G13" s="298" t="s">
        <v>144</v>
      </c>
      <c r="H13" s="298" t="s">
        <v>148</v>
      </c>
      <c r="I13" s="219" t="s">
        <v>150</v>
      </c>
      <c r="J13" s="298" t="s">
        <v>11</v>
      </c>
      <c r="K13" s="298" t="s">
        <v>12</v>
      </c>
      <c r="L13" s="298" t="s">
        <v>13</v>
      </c>
      <c r="M13" s="298" t="s">
        <v>105</v>
      </c>
      <c r="N13" s="298" t="s">
        <v>6</v>
      </c>
      <c r="O13" s="298" t="s">
        <v>7</v>
      </c>
      <c r="P13" s="298" t="s">
        <v>158</v>
      </c>
      <c r="Q13" s="299" t="s">
        <v>160</v>
      </c>
      <c r="R13" s="299" t="s">
        <v>161</v>
      </c>
    </row>
    <row r="14" spans="1:18" ht="16.5">
      <c r="A14" s="300" t="s">
        <v>116</v>
      </c>
      <c r="B14" s="301" t="s">
        <v>361</v>
      </c>
      <c r="C14" s="302" t="s">
        <v>70</v>
      </c>
      <c r="D14" s="303">
        <v>0.79069014663271608</v>
      </c>
      <c r="E14" s="304">
        <v>1028</v>
      </c>
      <c r="F14" s="220" t="s">
        <v>119</v>
      </c>
      <c r="G14" s="305" t="s">
        <v>332</v>
      </c>
      <c r="H14" s="306">
        <v>3</v>
      </c>
      <c r="I14" s="221">
        <v>3708.8729999999996</v>
      </c>
      <c r="J14" s="307">
        <v>1.3873058775489571E-2</v>
      </c>
      <c r="K14" s="307">
        <v>0.52064034277007643</v>
      </c>
      <c r="L14" s="307">
        <v>0.18469222321713361</v>
      </c>
      <c r="M14" s="308">
        <v>20.853999999999999</v>
      </c>
      <c r="N14" s="309">
        <v>4.0443552529299334</v>
      </c>
      <c r="O14" s="309">
        <v>56.944521961253464</v>
      </c>
      <c r="P14" s="310">
        <v>197</v>
      </c>
      <c r="Q14" s="311">
        <v>150</v>
      </c>
      <c r="R14" s="311">
        <v>2112</v>
      </c>
    </row>
    <row r="15" spans="1:18" ht="16.5">
      <c r="A15" s="300" t="s">
        <v>116</v>
      </c>
      <c r="B15" s="301" t="s">
        <v>197</v>
      </c>
      <c r="C15" s="302" t="s">
        <v>70</v>
      </c>
      <c r="D15" s="303">
        <v>0.78915682346741689</v>
      </c>
      <c r="E15" s="304">
        <v>5085</v>
      </c>
      <c r="F15" s="220" t="s">
        <v>118</v>
      </c>
      <c r="G15" s="305" t="s">
        <v>186</v>
      </c>
      <c r="H15" s="306">
        <v>2</v>
      </c>
      <c r="I15" s="221">
        <v>11921.697999999999</v>
      </c>
      <c r="J15" s="307">
        <v>1.3918248977100934E-2</v>
      </c>
      <c r="K15" s="307">
        <v>0.40466919903285897</v>
      </c>
      <c r="L15" s="307">
        <v>0.11634248745438779</v>
      </c>
      <c r="M15" s="308">
        <v>22.597000000000001</v>
      </c>
      <c r="N15" s="309">
        <v>0.60394081447122727</v>
      </c>
      <c r="O15" s="309">
        <v>11.206457335188327</v>
      </c>
      <c r="P15" s="310">
        <v>234</v>
      </c>
      <c r="Q15" s="311">
        <v>72</v>
      </c>
      <c r="R15" s="311">
        <v>1336</v>
      </c>
    </row>
    <row r="16" spans="1:18" ht="16.5">
      <c r="A16" s="300" t="s">
        <v>116</v>
      </c>
      <c r="B16" s="301" t="s">
        <v>198</v>
      </c>
      <c r="C16" s="302" t="s">
        <v>67</v>
      </c>
      <c r="D16" s="303">
        <v>0.84442180487462615</v>
      </c>
      <c r="E16" s="304">
        <v>6651</v>
      </c>
      <c r="F16" s="220" t="s">
        <v>118</v>
      </c>
      <c r="G16" s="305" t="s">
        <v>182</v>
      </c>
      <c r="H16" s="306">
        <v>2</v>
      </c>
      <c r="I16" s="221">
        <v>1758.7460000000001</v>
      </c>
      <c r="J16" s="307">
        <v>4.8435202781988186E-3</v>
      </c>
      <c r="K16" s="307">
        <v>0.32530273232910339</v>
      </c>
      <c r="L16" s="307">
        <v>8.9836735947089574E-2</v>
      </c>
      <c r="M16" s="308">
        <v>19.408000000000001</v>
      </c>
      <c r="N16" s="309">
        <v>0</v>
      </c>
      <c r="O16" s="309">
        <v>4.7761302655414708</v>
      </c>
      <c r="P16" s="310">
        <v>17</v>
      </c>
      <c r="Q16" s="311">
        <v>0</v>
      </c>
      <c r="R16" s="311">
        <v>84</v>
      </c>
    </row>
    <row r="17" spans="1:18" ht="16.5">
      <c r="A17" s="300" t="s">
        <v>116</v>
      </c>
      <c r="B17" s="301" t="s">
        <v>334</v>
      </c>
      <c r="C17" s="302" t="s">
        <v>70</v>
      </c>
      <c r="D17" s="303">
        <v>0.73939657243609802</v>
      </c>
      <c r="E17" s="304">
        <v>5885</v>
      </c>
      <c r="F17" s="220" t="s">
        <v>117</v>
      </c>
      <c r="G17" s="305" t="s">
        <v>177</v>
      </c>
      <c r="H17" s="306">
        <v>6</v>
      </c>
      <c r="I17" s="221">
        <v>1291.2750000000001</v>
      </c>
      <c r="J17" s="307">
        <v>4.7740945982546128E-2</v>
      </c>
      <c r="K17" s="307">
        <v>0.46529817477706931</v>
      </c>
      <c r="L17" s="307">
        <v>0.22690751389130895</v>
      </c>
      <c r="M17" s="308">
        <v>21.33</v>
      </c>
      <c r="N17" s="309">
        <v>0</v>
      </c>
      <c r="O17" s="309">
        <v>77.232809191572073</v>
      </c>
      <c r="P17" s="310">
        <v>28</v>
      </c>
      <c r="Q17" s="311">
        <v>10</v>
      </c>
      <c r="R17" s="311">
        <v>1325</v>
      </c>
    </row>
    <row r="18" spans="1:18" ht="16.5">
      <c r="A18" s="300" t="s">
        <v>116</v>
      </c>
      <c r="B18" s="301" t="s">
        <v>364</v>
      </c>
      <c r="C18" s="302" t="s">
        <v>70</v>
      </c>
      <c r="D18" s="303">
        <v>0.77399149883378149</v>
      </c>
      <c r="E18" s="304">
        <v>865</v>
      </c>
      <c r="F18" s="220" t="s">
        <v>117</v>
      </c>
      <c r="G18" s="305" t="s">
        <v>353</v>
      </c>
      <c r="H18" s="306">
        <v>6</v>
      </c>
      <c r="I18" s="221">
        <v>1058.855</v>
      </c>
      <c r="J18" s="307">
        <v>2.2053844202425864E-2</v>
      </c>
      <c r="K18" s="307">
        <v>0.50035407077876981</v>
      </c>
      <c r="L18" s="307">
        <v>0.222882264332699</v>
      </c>
      <c r="M18" s="308">
        <v>18.718</v>
      </c>
      <c r="N18" s="309">
        <v>0.9657520190253146</v>
      </c>
      <c r="O18" s="309">
        <v>47.684005939374913</v>
      </c>
      <c r="P18" s="310">
        <v>29</v>
      </c>
      <c r="Q18" s="311">
        <v>10</v>
      </c>
      <c r="R18" s="311">
        <v>672</v>
      </c>
    </row>
    <row r="19" spans="1:18" ht="16.5">
      <c r="A19" s="300" t="s">
        <v>116</v>
      </c>
      <c r="B19" s="301" t="s">
        <v>199</v>
      </c>
      <c r="C19" s="302" t="s">
        <v>70</v>
      </c>
      <c r="D19" s="303">
        <v>0.79931890394562832</v>
      </c>
      <c r="E19" s="304">
        <v>4554</v>
      </c>
      <c r="F19" s="220" t="s">
        <v>118</v>
      </c>
      <c r="G19" s="305" t="s">
        <v>181</v>
      </c>
      <c r="H19" s="306">
        <v>3</v>
      </c>
      <c r="I19" s="221">
        <v>740.23699999999985</v>
      </c>
      <c r="J19" s="307">
        <v>2.9730495484002416E-3</v>
      </c>
      <c r="K19" s="307">
        <v>0.43484765200120074</v>
      </c>
      <c r="L19" s="307">
        <v>0.12968819445664023</v>
      </c>
      <c r="M19" s="308">
        <v>25.318999999999999</v>
      </c>
      <c r="N19" s="309">
        <v>0</v>
      </c>
      <c r="O19" s="309">
        <v>24.586720199071383</v>
      </c>
      <c r="P19" s="310">
        <v>18</v>
      </c>
      <c r="Q19" s="311">
        <v>0</v>
      </c>
      <c r="R19" s="311">
        <v>182</v>
      </c>
    </row>
    <row r="20" spans="1:18" ht="16.5">
      <c r="A20" s="300" t="s">
        <v>116</v>
      </c>
      <c r="B20" s="301" t="s">
        <v>366</v>
      </c>
      <c r="C20" s="302" t="s">
        <v>70</v>
      </c>
      <c r="D20" s="303">
        <v>0.7430737885171641</v>
      </c>
      <c r="E20" s="304">
        <v>9380</v>
      </c>
      <c r="F20" s="220" t="s">
        <v>117</v>
      </c>
      <c r="G20" s="305" t="s">
        <v>173</v>
      </c>
      <c r="H20" s="306">
        <v>2</v>
      </c>
      <c r="I20" s="221">
        <v>1529.211</v>
      </c>
      <c r="J20" s="307">
        <v>1.3649903793177392E-2</v>
      </c>
      <c r="K20" s="307">
        <v>0.50744611769382642</v>
      </c>
      <c r="L20" s="307">
        <v>0.14059537892416415</v>
      </c>
      <c r="M20" s="308">
        <v>23.436</v>
      </c>
      <c r="N20" s="309">
        <v>2.9426939774825058</v>
      </c>
      <c r="O20" s="309">
        <v>78.406446200033869</v>
      </c>
      <c r="P20" s="310">
        <v>42</v>
      </c>
      <c r="Q20" s="311">
        <v>45</v>
      </c>
      <c r="R20" s="311">
        <v>1199</v>
      </c>
    </row>
    <row r="21" spans="1:18" ht="16.5">
      <c r="A21" s="300" t="s">
        <v>116</v>
      </c>
      <c r="B21" s="301" t="s">
        <v>203</v>
      </c>
      <c r="C21" s="302" t="s">
        <v>70</v>
      </c>
      <c r="D21" s="303">
        <v>0.72360000000000002</v>
      </c>
      <c r="E21" s="304">
        <v>7807</v>
      </c>
      <c r="F21" s="220" t="s">
        <v>120</v>
      </c>
      <c r="G21" s="305" t="s">
        <v>171</v>
      </c>
      <c r="H21" s="306">
        <v>1</v>
      </c>
      <c r="I21" s="221">
        <v>2211.8870000000002</v>
      </c>
      <c r="J21" s="307">
        <v>9.2861013747856432E-3</v>
      </c>
      <c r="K21" s="307">
        <v>0.38841515917075847</v>
      </c>
      <c r="L21" s="307">
        <v>0.22153030421535999</v>
      </c>
      <c r="M21" s="308">
        <v>19.192</v>
      </c>
      <c r="N21" s="309">
        <v>0.58773346016319994</v>
      </c>
      <c r="O21" s="309">
        <v>22.605133083199998</v>
      </c>
      <c r="P21" s="310">
        <v>23</v>
      </c>
      <c r="Q21" s="311">
        <v>13</v>
      </c>
      <c r="R21" s="311">
        <v>500</v>
      </c>
    </row>
    <row r="22" spans="1:18" ht="16.5">
      <c r="A22" s="300" t="s">
        <v>116</v>
      </c>
      <c r="B22" s="301" t="s">
        <v>272</v>
      </c>
      <c r="C22" s="302" t="s">
        <v>70</v>
      </c>
      <c r="D22" s="303">
        <v>0.79502581379745019</v>
      </c>
      <c r="E22" s="304">
        <v>5784</v>
      </c>
      <c r="F22" s="220" t="s">
        <v>117</v>
      </c>
      <c r="G22" s="305" t="s">
        <v>172</v>
      </c>
      <c r="H22" s="306">
        <v>2</v>
      </c>
      <c r="I22" s="221">
        <v>1115.02</v>
      </c>
      <c r="J22" s="307">
        <v>2.1295706041229816E-2</v>
      </c>
      <c r="K22" s="307">
        <v>0.4806150779171503</v>
      </c>
      <c r="L22" s="307">
        <v>0.18295635952718337</v>
      </c>
      <c r="M22" s="308">
        <v>20.509</v>
      </c>
      <c r="N22" s="309">
        <v>2.2421122491076395</v>
      </c>
      <c r="O22" s="309">
        <v>34.797582106150564</v>
      </c>
      <c r="P22" s="310">
        <v>34</v>
      </c>
      <c r="Q22" s="311">
        <v>25</v>
      </c>
      <c r="R22" s="311">
        <v>388</v>
      </c>
    </row>
    <row r="23" spans="1:18" ht="16.5">
      <c r="A23" s="300" t="s">
        <v>116</v>
      </c>
      <c r="B23" s="301" t="s">
        <v>401</v>
      </c>
      <c r="C23" s="302" t="s">
        <v>70</v>
      </c>
      <c r="D23" s="303">
        <v>0.75523546343680747</v>
      </c>
      <c r="E23" s="304">
        <v>6891</v>
      </c>
      <c r="F23" s="220" t="s">
        <v>117</v>
      </c>
      <c r="G23" s="305" t="s">
        <v>352</v>
      </c>
      <c r="H23" s="306">
        <v>2</v>
      </c>
      <c r="I23" s="221">
        <v>462.72400000000005</v>
      </c>
      <c r="J23" s="307">
        <v>1.4724772941147244E-3</v>
      </c>
      <c r="K23" s="307">
        <v>0.53161559502659306</v>
      </c>
      <c r="L23" s="307">
        <v>0.19450039332301761</v>
      </c>
      <c r="M23" s="308">
        <v>19.440999999999999</v>
      </c>
      <c r="N23" s="309">
        <v>1.5127808369568034</v>
      </c>
      <c r="O23" s="309">
        <v>60.079010381998764</v>
      </c>
      <c r="P23" s="310">
        <v>14</v>
      </c>
      <c r="Q23" s="311">
        <v>7</v>
      </c>
      <c r="R23" s="311">
        <v>278</v>
      </c>
    </row>
    <row r="24" spans="1:18" ht="16.5">
      <c r="A24" s="300" t="s">
        <v>116</v>
      </c>
      <c r="B24" s="301" t="s">
        <v>369</v>
      </c>
      <c r="C24" s="302" t="s">
        <v>67</v>
      </c>
      <c r="D24" s="303">
        <v>0.84796560750266659</v>
      </c>
      <c r="E24" s="304">
        <v>310</v>
      </c>
      <c r="F24" s="220" t="s">
        <v>121</v>
      </c>
      <c r="G24" s="305" t="s">
        <v>281</v>
      </c>
      <c r="H24" s="306">
        <v>7</v>
      </c>
      <c r="I24" s="221">
        <v>1638.855</v>
      </c>
      <c r="J24" s="307">
        <v>2.9655375684781809E-2</v>
      </c>
      <c r="K24" s="307">
        <v>0.41801679267189745</v>
      </c>
      <c r="L24" s="307">
        <v>0.23675065823394992</v>
      </c>
      <c r="M24" s="308">
        <v>13.327</v>
      </c>
      <c r="N24" s="309">
        <v>6.1018210885038636E-2</v>
      </c>
      <c r="O24" s="309">
        <v>26.298848891451655</v>
      </c>
      <c r="P24" s="310">
        <v>17</v>
      </c>
      <c r="Q24" s="311">
        <v>1</v>
      </c>
      <c r="R24" s="311">
        <v>431</v>
      </c>
    </row>
    <row r="25" spans="1:18" ht="16.5">
      <c r="A25" s="300" t="s">
        <v>116</v>
      </c>
      <c r="B25" s="301" t="s">
        <v>370</v>
      </c>
      <c r="C25" s="302" t="s">
        <v>70</v>
      </c>
      <c r="D25" s="303">
        <v>0.76576923076923076</v>
      </c>
      <c r="E25" s="304">
        <v>3324</v>
      </c>
      <c r="F25" s="220" t="s">
        <v>117</v>
      </c>
      <c r="G25" s="305" t="s">
        <v>351</v>
      </c>
      <c r="H25" s="306">
        <v>1</v>
      </c>
      <c r="I25" s="221">
        <v>2715.444</v>
      </c>
      <c r="J25" s="307">
        <v>6.5476682957755624E-3</v>
      </c>
      <c r="K25" s="307">
        <v>0.5081525762326724</v>
      </c>
      <c r="L25" s="307">
        <v>0.18891938113987988</v>
      </c>
      <c r="M25" s="308">
        <v>17.181000000000001</v>
      </c>
      <c r="N25" s="309">
        <v>0.22095834051447941</v>
      </c>
      <c r="O25" s="309">
        <v>77.630030300753759</v>
      </c>
      <c r="P25" s="310">
        <v>82</v>
      </c>
      <c r="Q25" s="311">
        <v>6</v>
      </c>
      <c r="R25" s="311">
        <v>2108</v>
      </c>
    </row>
    <row r="26" spans="1:18" ht="16.5">
      <c r="A26" s="300" t="s">
        <v>116</v>
      </c>
      <c r="B26" s="301" t="s">
        <v>371</v>
      </c>
      <c r="C26" s="302" t="s">
        <v>70</v>
      </c>
      <c r="D26" s="303">
        <v>0.76384615384615384</v>
      </c>
      <c r="E26" s="304">
        <v>6754</v>
      </c>
      <c r="F26" s="220" t="s">
        <v>117</v>
      </c>
      <c r="G26" s="305" t="s">
        <v>351</v>
      </c>
      <c r="H26" s="306">
        <v>1</v>
      </c>
      <c r="I26" s="221">
        <v>701.04700000000003</v>
      </c>
      <c r="J26" s="307">
        <v>4.5280219683575679E-2</v>
      </c>
      <c r="K26" s="307">
        <v>0.48374572260281246</v>
      </c>
      <c r="L26" s="307">
        <v>0.223950747952705</v>
      </c>
      <c r="M26" s="308">
        <v>20.317</v>
      </c>
      <c r="N26" s="309" t="s">
        <v>307</v>
      </c>
      <c r="O26" s="309" t="s">
        <v>307</v>
      </c>
      <c r="P26" s="310">
        <v>17</v>
      </c>
      <c r="Q26" s="311">
        <v>3</v>
      </c>
      <c r="R26" s="311">
        <v>1332</v>
      </c>
    </row>
    <row r="27" spans="1:18" ht="16.5">
      <c r="A27" s="300" t="s">
        <v>116</v>
      </c>
      <c r="B27" s="301" t="s">
        <v>273</v>
      </c>
      <c r="C27" s="302" t="s">
        <v>67</v>
      </c>
      <c r="D27" s="303">
        <v>0.82140057559300184</v>
      </c>
      <c r="E27" s="304">
        <v>4255</v>
      </c>
      <c r="F27" s="220" t="s">
        <v>118</v>
      </c>
      <c r="G27" s="305" t="s">
        <v>277</v>
      </c>
      <c r="H27" s="306">
        <v>2</v>
      </c>
      <c r="I27" s="221">
        <v>445.04300000000001</v>
      </c>
      <c r="J27" s="307">
        <v>6.3925953265952604E-3</v>
      </c>
      <c r="K27" s="307">
        <v>0.51771396689196414</v>
      </c>
      <c r="L27" s="307">
        <v>0.11684264217165533</v>
      </c>
      <c r="M27" s="308">
        <v>25.431999999999999</v>
      </c>
      <c r="N27" s="309">
        <v>0.22469738879164486</v>
      </c>
      <c r="O27" s="309">
        <v>8.9878955516657939</v>
      </c>
      <c r="P27" s="310">
        <v>9</v>
      </c>
      <c r="Q27" s="311">
        <v>1</v>
      </c>
      <c r="R27" s="311">
        <v>40</v>
      </c>
    </row>
    <row r="28" spans="1:18" ht="16.5">
      <c r="A28" s="300" t="s">
        <v>116</v>
      </c>
      <c r="B28" s="301" t="s">
        <v>374</v>
      </c>
      <c r="C28" s="302" t="s">
        <v>67</v>
      </c>
      <c r="D28" s="303">
        <v>0.82521783985779873</v>
      </c>
      <c r="E28" s="304">
        <v>6001</v>
      </c>
      <c r="F28" s="220" t="s">
        <v>120</v>
      </c>
      <c r="G28" s="305" t="s">
        <v>358</v>
      </c>
      <c r="H28" s="306">
        <v>3</v>
      </c>
      <c r="I28" s="221">
        <v>515.33000000000004</v>
      </c>
      <c r="J28" s="307">
        <v>2.094406001370067E-2</v>
      </c>
      <c r="K28" s="307">
        <v>0.45188855653290871</v>
      </c>
      <c r="L28" s="307">
        <v>0.26196805930180661</v>
      </c>
      <c r="M28" s="308">
        <v>16.343</v>
      </c>
      <c r="N28" s="309">
        <v>0.1940504142976345</v>
      </c>
      <c r="O28" s="309">
        <v>58.603225117885621</v>
      </c>
      <c r="P28" s="310">
        <v>10</v>
      </c>
      <c r="Q28" s="311">
        <v>1</v>
      </c>
      <c r="R28" s="311">
        <v>302</v>
      </c>
    </row>
    <row r="29" spans="1:18" ht="16.5">
      <c r="A29" s="300" t="s">
        <v>116</v>
      </c>
      <c r="B29" s="301" t="s">
        <v>284</v>
      </c>
      <c r="C29" s="302" t="s">
        <v>70</v>
      </c>
      <c r="D29" s="303">
        <v>0.76545454545454539</v>
      </c>
      <c r="E29" s="304">
        <v>8898</v>
      </c>
      <c r="F29" s="220" t="s">
        <v>117</v>
      </c>
      <c r="G29" s="305" t="s">
        <v>173</v>
      </c>
      <c r="H29" s="306">
        <v>1</v>
      </c>
      <c r="I29" s="221">
        <v>887.779</v>
      </c>
      <c r="J29" s="307">
        <v>6.6460079004105575E-3</v>
      </c>
      <c r="K29" s="307">
        <v>0.49425257878242834</v>
      </c>
      <c r="L29" s="307">
        <v>0.11683072102024884</v>
      </c>
      <c r="M29" s="308">
        <v>23.692</v>
      </c>
      <c r="N29" s="309">
        <v>3.3792193777956001</v>
      </c>
      <c r="O29" s="309">
        <v>82.790874755992206</v>
      </c>
      <c r="P29" s="310">
        <v>25</v>
      </c>
      <c r="Q29" s="311">
        <v>30</v>
      </c>
      <c r="R29" s="311">
        <v>759</v>
      </c>
    </row>
    <row r="30" spans="1:18" ht="16.5">
      <c r="A30" s="300" t="s">
        <v>116</v>
      </c>
      <c r="B30" s="301" t="s">
        <v>213</v>
      </c>
      <c r="C30" s="302" t="s">
        <v>70</v>
      </c>
      <c r="D30" s="303">
        <v>0.69800000000000006</v>
      </c>
      <c r="E30" s="304">
        <v>7178</v>
      </c>
      <c r="F30" s="220" t="s">
        <v>120</v>
      </c>
      <c r="G30" s="305" t="s">
        <v>171</v>
      </c>
      <c r="H30" s="306">
        <v>1</v>
      </c>
      <c r="I30" s="221">
        <v>2488.2979999999998</v>
      </c>
      <c r="J30" s="307">
        <v>1.2568071273095272E-2</v>
      </c>
      <c r="K30" s="307">
        <v>0.37625596538854389</v>
      </c>
      <c r="L30" s="307">
        <v>0.15914492556759682</v>
      </c>
      <c r="M30" s="308">
        <v>19.613</v>
      </c>
      <c r="N30" s="309">
        <v>0.12056433755120971</v>
      </c>
      <c r="O30" s="309">
        <v>12.86019600546237</v>
      </c>
      <c r="P30" s="310">
        <v>11</v>
      </c>
      <c r="Q30" s="311">
        <v>3</v>
      </c>
      <c r="R30" s="311">
        <v>320</v>
      </c>
    </row>
    <row r="31" spans="1:18" ht="16.5">
      <c r="A31" s="300" t="s">
        <v>116</v>
      </c>
      <c r="B31" s="301" t="s">
        <v>377</v>
      </c>
      <c r="C31" s="302" t="s">
        <v>67</v>
      </c>
      <c r="D31" s="303">
        <v>0.82833333333333337</v>
      </c>
      <c r="E31" s="304">
        <v>9943</v>
      </c>
      <c r="F31" s="220" t="s">
        <v>121</v>
      </c>
      <c r="G31" s="305" t="s">
        <v>281</v>
      </c>
      <c r="H31" s="306">
        <v>2</v>
      </c>
      <c r="I31" s="221">
        <v>2593.3319999999999</v>
      </c>
      <c r="J31" s="307">
        <v>4.4050501998014746E-2</v>
      </c>
      <c r="K31" s="307">
        <v>0.41341660212257747</v>
      </c>
      <c r="L31" s="307">
        <v>0.23406181699836351</v>
      </c>
      <c r="M31" s="308">
        <v>13.058999999999999</v>
      </c>
      <c r="N31" s="309">
        <v>3.8560431136468454E-2</v>
      </c>
      <c r="O31" s="309">
        <v>19.125973843688353</v>
      </c>
      <c r="P31" s="310">
        <v>47</v>
      </c>
      <c r="Q31" s="311">
        <v>1</v>
      </c>
      <c r="R31" s="311">
        <v>496</v>
      </c>
    </row>
    <row r="32" spans="1:18" ht="16.5">
      <c r="A32" s="300" t="s">
        <v>116</v>
      </c>
      <c r="B32" s="301" t="s">
        <v>285</v>
      </c>
      <c r="C32" s="302" t="s">
        <v>67</v>
      </c>
      <c r="D32" s="303">
        <v>0.81350346364376525</v>
      </c>
      <c r="E32" s="304">
        <v>785</v>
      </c>
      <c r="F32" s="220" t="s">
        <v>120</v>
      </c>
      <c r="G32" s="305" t="s">
        <v>237</v>
      </c>
      <c r="H32" s="306">
        <v>2</v>
      </c>
      <c r="I32" s="221">
        <v>2818.8049999999998</v>
      </c>
      <c r="J32" s="307">
        <v>2.5058330268927065E-2</v>
      </c>
      <c r="K32" s="307">
        <v>0.46155565442355218</v>
      </c>
      <c r="L32" s="307">
        <v>0.15573975496708711</v>
      </c>
      <c r="M32" s="308">
        <v>18.600000000000001</v>
      </c>
      <c r="N32" s="309">
        <v>0.2128561571304152</v>
      </c>
      <c r="O32" s="309">
        <v>55.981169325299199</v>
      </c>
      <c r="P32" s="310">
        <v>74</v>
      </c>
      <c r="Q32" s="311">
        <v>6</v>
      </c>
      <c r="R32" s="311">
        <v>1578</v>
      </c>
    </row>
    <row r="33" spans="1:18" ht="16.5">
      <c r="A33" s="300" t="s">
        <v>116</v>
      </c>
      <c r="B33" s="301" t="s">
        <v>382</v>
      </c>
      <c r="C33" s="302" t="s">
        <v>67</v>
      </c>
      <c r="D33" s="303">
        <v>0.82968811838818057</v>
      </c>
      <c r="E33" s="304">
        <v>6445</v>
      </c>
      <c r="F33" s="220" t="s">
        <v>119</v>
      </c>
      <c r="G33" s="305" t="s">
        <v>267</v>
      </c>
      <c r="H33" s="306">
        <v>3</v>
      </c>
      <c r="I33" s="221">
        <v>2410.79</v>
      </c>
      <c r="J33" s="307">
        <v>1.0142610858470914E-2</v>
      </c>
      <c r="K33" s="307">
        <v>0.53555353127226912</v>
      </c>
      <c r="L33" s="307">
        <v>0.17753516482149007</v>
      </c>
      <c r="M33" s="308">
        <v>16.867000000000001</v>
      </c>
      <c r="N33" s="309">
        <v>2.9450926874592978</v>
      </c>
      <c r="O33" s="309">
        <v>37.415121184342063</v>
      </c>
      <c r="P33" s="310">
        <v>142</v>
      </c>
      <c r="Q33" s="311">
        <v>71</v>
      </c>
      <c r="R33" s="311">
        <v>902</v>
      </c>
    </row>
    <row r="34" spans="1:18" ht="16.5">
      <c r="A34" s="300" t="s">
        <v>116</v>
      </c>
      <c r="B34" s="301" t="s">
        <v>383</v>
      </c>
      <c r="C34" s="302" t="s">
        <v>70</v>
      </c>
      <c r="D34" s="303">
        <v>0.77041666666666664</v>
      </c>
      <c r="E34" s="304">
        <v>7025</v>
      </c>
      <c r="F34" s="220" t="s">
        <v>117</v>
      </c>
      <c r="G34" s="305" t="s">
        <v>353</v>
      </c>
      <c r="H34" s="306">
        <v>1</v>
      </c>
      <c r="I34" s="221">
        <v>1107.203</v>
      </c>
      <c r="J34" s="307">
        <v>3.6456781950089988E-3</v>
      </c>
      <c r="K34" s="307">
        <v>0.48464821499900951</v>
      </c>
      <c r="L34" s="307">
        <v>0.225794185890031</v>
      </c>
      <c r="M34" s="308">
        <v>19.036999999999999</v>
      </c>
      <c r="N34" s="309">
        <v>0.451588371780062</v>
      </c>
      <c r="O34" s="309">
        <v>45.610425549786264</v>
      </c>
      <c r="P34" s="310">
        <v>23</v>
      </c>
      <c r="Q34" s="311">
        <v>5</v>
      </c>
      <c r="R34" s="311">
        <v>505</v>
      </c>
    </row>
    <row r="35" spans="1:18" ht="16.5">
      <c r="A35" s="300" t="s">
        <v>116</v>
      </c>
      <c r="B35" s="301" t="s">
        <v>286</v>
      </c>
      <c r="C35" s="302" t="s">
        <v>67</v>
      </c>
      <c r="D35" s="303">
        <v>0.83807692307692294</v>
      </c>
      <c r="E35" s="304">
        <v>2361</v>
      </c>
      <c r="F35" s="220" t="s">
        <v>120</v>
      </c>
      <c r="G35" s="305" t="s">
        <v>358</v>
      </c>
      <c r="H35" s="306">
        <v>1</v>
      </c>
      <c r="I35" s="221">
        <v>2018.4670000000001</v>
      </c>
      <c r="J35" s="307">
        <v>6.5593642134337783E-3</v>
      </c>
      <c r="K35" s="307">
        <v>0.42525545695379857</v>
      </c>
      <c r="L35" s="307">
        <v>0.23284997971232621</v>
      </c>
      <c r="M35" s="308">
        <v>15.259</v>
      </c>
      <c r="N35" s="309">
        <v>1.3376488196240017</v>
      </c>
      <c r="O35" s="309">
        <v>55.537197288833553</v>
      </c>
      <c r="P35" s="310">
        <v>20</v>
      </c>
      <c r="Q35" s="311">
        <v>27</v>
      </c>
      <c r="R35" s="311">
        <v>1121</v>
      </c>
    </row>
    <row r="36" spans="1:18" ht="16.5">
      <c r="A36" s="300" t="s">
        <v>116</v>
      </c>
      <c r="B36" s="301" t="s">
        <v>384</v>
      </c>
      <c r="C36" s="302" t="s">
        <v>70</v>
      </c>
      <c r="D36" s="303">
        <v>0.78523010870326448</v>
      </c>
      <c r="E36" s="304">
        <v>1035</v>
      </c>
      <c r="F36" s="220" t="s">
        <v>117</v>
      </c>
      <c r="G36" s="305" t="s">
        <v>177</v>
      </c>
      <c r="H36" s="306">
        <v>4</v>
      </c>
      <c r="I36" s="221">
        <v>592.71799999999996</v>
      </c>
      <c r="J36" s="307">
        <v>4.3346266870334681E-2</v>
      </c>
      <c r="K36" s="307">
        <v>0.42689040964669506</v>
      </c>
      <c r="L36" s="307">
        <v>0.20920572683805791</v>
      </c>
      <c r="M36" s="308">
        <v>19.859000000000002</v>
      </c>
      <c r="N36" s="309">
        <v>4.0491431000914435</v>
      </c>
      <c r="O36" s="309">
        <v>41.16628818426301</v>
      </c>
      <c r="P36" s="310">
        <v>12</v>
      </c>
      <c r="Q36" s="311">
        <v>24</v>
      </c>
      <c r="R36" s="311">
        <v>244</v>
      </c>
    </row>
    <row r="37" spans="1:18" ht="16.5">
      <c r="A37" s="300" t="s">
        <v>116</v>
      </c>
      <c r="B37" s="301" t="s">
        <v>227</v>
      </c>
      <c r="C37" s="302" t="s">
        <v>70</v>
      </c>
      <c r="D37" s="303">
        <v>0.77409090909090905</v>
      </c>
      <c r="E37" s="304">
        <v>7935</v>
      </c>
      <c r="F37" s="220" t="s">
        <v>119</v>
      </c>
      <c r="G37" s="305" t="s">
        <v>192</v>
      </c>
      <c r="H37" s="306">
        <v>1</v>
      </c>
      <c r="I37" s="221">
        <v>3897.6469999999999</v>
      </c>
      <c r="J37" s="307">
        <v>5.8376747046278172E-3</v>
      </c>
      <c r="K37" s="307">
        <v>0.51122092622773496</v>
      </c>
      <c r="L37" s="307">
        <v>0.19370661324640226</v>
      </c>
      <c r="M37" s="308">
        <v>20.032</v>
      </c>
      <c r="N37" s="309">
        <v>3.155750123087083</v>
      </c>
      <c r="O37" s="309">
        <v>76.045881014878972</v>
      </c>
      <c r="P37" s="310">
        <v>199</v>
      </c>
      <c r="Q37" s="311">
        <v>123</v>
      </c>
      <c r="R37" s="311">
        <v>2964</v>
      </c>
    </row>
    <row r="38" spans="1:18" ht="16.5">
      <c r="A38" s="300" t="s">
        <v>116</v>
      </c>
      <c r="B38" s="301" t="s">
        <v>388</v>
      </c>
      <c r="C38" s="302" t="s">
        <v>67</v>
      </c>
      <c r="D38" s="303">
        <v>0.83416666666666661</v>
      </c>
      <c r="E38" s="304">
        <v>9619</v>
      </c>
      <c r="F38" s="220" t="s">
        <v>117</v>
      </c>
      <c r="G38" s="305" t="s">
        <v>353</v>
      </c>
      <c r="H38" s="306">
        <v>1</v>
      </c>
      <c r="I38" s="221">
        <v>3235.95</v>
      </c>
      <c r="J38" s="307">
        <v>9.0506691956799168E-2</v>
      </c>
      <c r="K38" s="307">
        <v>0.39100058431465834</v>
      </c>
      <c r="L38" s="307">
        <v>0.21539269766220123</v>
      </c>
      <c r="M38" s="308">
        <v>15.805</v>
      </c>
      <c r="N38" s="309">
        <v>0.27812543457099154</v>
      </c>
      <c r="O38" s="309">
        <v>17.676416508289684</v>
      </c>
      <c r="P38" s="310">
        <v>58</v>
      </c>
      <c r="Q38" s="311">
        <v>9</v>
      </c>
      <c r="R38" s="311">
        <v>572</v>
      </c>
    </row>
    <row r="39" spans="1:18" ht="16.5">
      <c r="A39" s="300" t="s">
        <v>116</v>
      </c>
      <c r="B39" s="301" t="s">
        <v>390</v>
      </c>
      <c r="C39" s="302" t="s">
        <v>70</v>
      </c>
      <c r="D39" s="303">
        <v>0.7590883698576284</v>
      </c>
      <c r="E39" s="304">
        <v>771</v>
      </c>
      <c r="F39" s="220" t="s">
        <v>117</v>
      </c>
      <c r="G39" s="305" t="s">
        <v>351</v>
      </c>
      <c r="H39" s="306">
        <v>5</v>
      </c>
      <c r="I39" s="221">
        <v>756.11399999999992</v>
      </c>
      <c r="J39" s="307">
        <v>6.3794360944367773E-2</v>
      </c>
      <c r="K39" s="307">
        <v>0.44866394164227136</v>
      </c>
      <c r="L39" s="307">
        <v>0.20102788732915935</v>
      </c>
      <c r="M39" s="308">
        <v>21.036000000000001</v>
      </c>
      <c r="N39" s="309">
        <v>0</v>
      </c>
      <c r="O39" s="309">
        <v>56.34071052777756</v>
      </c>
      <c r="P39" s="310">
        <v>13</v>
      </c>
      <c r="Q39" s="311">
        <v>0</v>
      </c>
      <c r="R39" s="311">
        <v>426</v>
      </c>
    </row>
    <row r="40" spans="1:18" ht="16.5">
      <c r="A40" s="300" t="s">
        <v>116</v>
      </c>
      <c r="B40" s="301" t="s">
        <v>230</v>
      </c>
      <c r="C40" s="302" t="s">
        <v>67</v>
      </c>
      <c r="D40" s="303">
        <v>0.82209486371182539</v>
      </c>
      <c r="E40" s="304">
        <v>7573</v>
      </c>
      <c r="F40" s="220" t="s">
        <v>118</v>
      </c>
      <c r="G40" s="305" t="s">
        <v>181</v>
      </c>
      <c r="H40" s="306">
        <v>6</v>
      </c>
      <c r="I40" s="221">
        <v>2323.3990000000003</v>
      </c>
      <c r="J40" s="307">
        <v>1.6408882451836419E-2</v>
      </c>
      <c r="K40" s="307">
        <v>0.37970318179986573</v>
      </c>
      <c r="L40" s="307">
        <v>0.11922188139015297</v>
      </c>
      <c r="M40" s="308">
        <v>21.131</v>
      </c>
      <c r="N40" s="309">
        <v>8.6080780787114036E-2</v>
      </c>
      <c r="O40" s="309">
        <v>7.6611894900531494</v>
      </c>
      <c r="P40" s="310">
        <v>40</v>
      </c>
      <c r="Q40" s="311">
        <v>2</v>
      </c>
      <c r="R40" s="311">
        <v>178</v>
      </c>
    </row>
  </sheetData>
  <phoneticPr fontId="3" type="noConversion"/>
  <conditionalFormatting sqref="C14:D40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2EFA-04A1-4E17-B8AC-F2B105D244E2}">
  <sheetPr>
    <tabColor rgb="FFFF0000"/>
  </sheetPr>
  <dimension ref="A1:R40"/>
  <sheetViews>
    <sheetView showGridLines="0" zoomScaleNormal="100" zoomScaleSheetLayoutView="85" workbookViewId="0"/>
  </sheetViews>
  <sheetFormatPr defaultRowHeight="13.5"/>
  <cols>
    <col min="1" max="2" width="9.140625" style="327"/>
    <col min="3" max="3" width="9.85546875" style="327" customWidth="1"/>
    <col min="4" max="16384" width="9.140625" style="327"/>
  </cols>
  <sheetData>
    <row r="1" spans="1:18" ht="3.75" customHeight="1">
      <c r="A1" s="332"/>
      <c r="B1" s="333"/>
      <c r="C1" s="334"/>
      <c r="D1" s="335"/>
      <c r="E1" s="335"/>
      <c r="F1" s="336"/>
      <c r="G1" s="335"/>
      <c r="H1" s="335"/>
      <c r="I1" s="335"/>
      <c r="J1" s="335"/>
      <c r="K1" s="335"/>
    </row>
    <row r="2" spans="1:18" ht="41.25">
      <c r="A2" s="358" t="s">
        <v>397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</row>
    <row r="4" spans="1:18" ht="17.25">
      <c r="A4" s="330" t="s">
        <v>398</v>
      </c>
      <c r="B4" s="331"/>
      <c r="C4" s="331"/>
      <c r="D4" s="331"/>
      <c r="E4" s="331"/>
      <c r="F4" s="331"/>
      <c r="G4" s="331"/>
      <c r="H4" s="331"/>
      <c r="I4" s="331"/>
      <c r="J4" s="331"/>
      <c r="K4" s="331"/>
      <c r="R4" s="337"/>
    </row>
    <row r="5" spans="1:18" ht="16.5">
      <c r="R5" s="337"/>
    </row>
    <row r="6" spans="1:18" ht="26.25">
      <c r="A6" s="328"/>
      <c r="R6" s="337"/>
    </row>
    <row r="7" spans="1:18" ht="130.5" customHeight="1">
      <c r="A7" s="328"/>
    </row>
    <row r="8" spans="1:18" ht="26.25">
      <c r="A8" s="328"/>
      <c r="R8" s="337"/>
    </row>
    <row r="9" spans="1:18" ht="26.25">
      <c r="A9" s="328"/>
      <c r="R9" s="337"/>
    </row>
    <row r="10" spans="1:18" ht="40.5" customHeight="1">
      <c r="A10" s="328" t="s">
        <v>399</v>
      </c>
    </row>
    <row r="11" spans="1:18" ht="19.5" customHeight="1">
      <c r="A11" s="328"/>
    </row>
    <row r="12" spans="1:18" ht="17.25">
      <c r="A12" s="329" t="s">
        <v>400</v>
      </c>
      <c r="R12" s="337"/>
    </row>
    <row r="13" spans="1:18" ht="40.5">
      <c r="A13" s="256" t="s">
        <v>0</v>
      </c>
      <c r="B13" s="257" t="s">
        <v>74</v>
      </c>
      <c r="C13" s="352" t="s">
        <v>65</v>
      </c>
      <c r="D13" s="352" t="s">
        <v>155</v>
      </c>
      <c r="E13" s="259" t="s">
        <v>141</v>
      </c>
      <c r="F13" s="257" t="s">
        <v>146</v>
      </c>
      <c r="G13" s="259" t="s">
        <v>144</v>
      </c>
      <c r="H13" s="259" t="s">
        <v>148</v>
      </c>
      <c r="I13" s="353" t="s">
        <v>150</v>
      </c>
      <c r="J13" s="259" t="s">
        <v>6</v>
      </c>
      <c r="K13" s="259" t="s">
        <v>7</v>
      </c>
      <c r="R13" s="337"/>
    </row>
    <row r="14" spans="1:18" ht="16.5">
      <c r="A14" s="300" t="s">
        <v>116</v>
      </c>
      <c r="B14" s="301" t="s">
        <v>361</v>
      </c>
      <c r="C14" s="302" t="s">
        <v>70</v>
      </c>
      <c r="D14" s="303">
        <v>0.79069014663271608</v>
      </c>
      <c r="E14" s="304">
        <v>1028</v>
      </c>
      <c r="F14" s="220" t="s">
        <v>119</v>
      </c>
      <c r="G14" s="305" t="s">
        <v>332</v>
      </c>
      <c r="H14" s="306">
        <v>3</v>
      </c>
      <c r="I14" s="221">
        <v>3708.8729999999996</v>
      </c>
      <c r="J14" s="309">
        <v>4.0443552529299334</v>
      </c>
      <c r="K14" s="354">
        <v>56.944521961253464</v>
      </c>
    </row>
    <row r="15" spans="1:18" ht="16.5">
      <c r="A15" s="300" t="s">
        <v>116</v>
      </c>
      <c r="B15" s="301" t="s">
        <v>362</v>
      </c>
      <c r="C15" s="302" t="s">
        <v>69</v>
      </c>
      <c r="D15" s="303">
        <v>0.85463604499870693</v>
      </c>
      <c r="E15" s="304">
        <v>4211</v>
      </c>
      <c r="F15" s="220" t="s">
        <v>117</v>
      </c>
      <c r="G15" s="305" t="s">
        <v>235</v>
      </c>
      <c r="H15" s="306">
        <v>6</v>
      </c>
      <c r="I15" s="221">
        <v>839.678</v>
      </c>
      <c r="J15" s="309">
        <v>0.59546635734174291</v>
      </c>
      <c r="K15" s="354">
        <v>20.841322506961003</v>
      </c>
    </row>
    <row r="16" spans="1:18" ht="16.5">
      <c r="A16" s="300" t="s">
        <v>116</v>
      </c>
      <c r="B16" s="301" t="s">
        <v>334</v>
      </c>
      <c r="C16" s="302" t="s">
        <v>70</v>
      </c>
      <c r="D16" s="303">
        <v>0.73939657243609802</v>
      </c>
      <c r="E16" s="304">
        <v>5885</v>
      </c>
      <c r="F16" s="220" t="s">
        <v>117</v>
      </c>
      <c r="G16" s="305" t="s">
        <v>177</v>
      </c>
      <c r="H16" s="306">
        <v>6</v>
      </c>
      <c r="I16" s="221">
        <v>1291.2750000000001</v>
      </c>
      <c r="J16" s="309">
        <v>0</v>
      </c>
      <c r="K16" s="354">
        <v>77.232809191572073</v>
      </c>
    </row>
    <row r="17" spans="1:11" ht="16.5">
      <c r="A17" s="300" t="s">
        <v>116</v>
      </c>
      <c r="B17" s="301" t="s">
        <v>364</v>
      </c>
      <c r="C17" s="302" t="s">
        <v>70</v>
      </c>
      <c r="D17" s="303">
        <v>0.77399149883378149</v>
      </c>
      <c r="E17" s="304">
        <v>865</v>
      </c>
      <c r="F17" s="220" t="s">
        <v>117</v>
      </c>
      <c r="G17" s="305" t="s">
        <v>353</v>
      </c>
      <c r="H17" s="306">
        <v>6</v>
      </c>
      <c r="I17" s="221">
        <v>1058.855</v>
      </c>
      <c r="J17" s="309">
        <v>0.9657520190253146</v>
      </c>
      <c r="K17" s="354">
        <v>47.684005939374913</v>
      </c>
    </row>
    <row r="18" spans="1:11" ht="16.5">
      <c r="A18" s="300" t="s">
        <v>116</v>
      </c>
      <c r="B18" s="301" t="s">
        <v>199</v>
      </c>
      <c r="C18" s="302" t="s">
        <v>70</v>
      </c>
      <c r="D18" s="303">
        <v>0.79931890394562832</v>
      </c>
      <c r="E18" s="304">
        <v>4554</v>
      </c>
      <c r="F18" s="220" t="s">
        <v>118</v>
      </c>
      <c r="G18" s="305" t="s">
        <v>181</v>
      </c>
      <c r="H18" s="306">
        <v>3</v>
      </c>
      <c r="I18" s="221">
        <v>740.23699999999985</v>
      </c>
      <c r="J18" s="309">
        <v>0</v>
      </c>
      <c r="K18" s="354">
        <v>24.586720199071383</v>
      </c>
    </row>
    <row r="19" spans="1:11" ht="16.5">
      <c r="A19" s="300" t="s">
        <v>116</v>
      </c>
      <c r="B19" s="301" t="s">
        <v>201</v>
      </c>
      <c r="C19" s="302" t="s">
        <v>69</v>
      </c>
      <c r="D19" s="303">
        <v>0.88526315789473686</v>
      </c>
      <c r="E19" s="304">
        <v>4627</v>
      </c>
      <c r="F19" s="220" t="s">
        <v>119</v>
      </c>
      <c r="G19" s="305" t="s">
        <v>189</v>
      </c>
      <c r="H19" s="306">
        <v>1</v>
      </c>
      <c r="I19" s="221">
        <v>3921.6170000000002</v>
      </c>
      <c r="J19" s="309">
        <v>2.0399748369103867</v>
      </c>
      <c r="K19" s="354">
        <v>82.797478693100317</v>
      </c>
    </row>
    <row r="20" spans="1:11" ht="16.5">
      <c r="A20" s="300" t="s">
        <v>116</v>
      </c>
      <c r="B20" s="301" t="s">
        <v>366</v>
      </c>
      <c r="C20" s="302" t="s">
        <v>70</v>
      </c>
      <c r="D20" s="303">
        <v>0.7430737885171641</v>
      </c>
      <c r="E20" s="304">
        <v>9380</v>
      </c>
      <c r="F20" s="220" t="s">
        <v>117</v>
      </c>
      <c r="G20" s="305" t="s">
        <v>173</v>
      </c>
      <c r="H20" s="306">
        <v>2</v>
      </c>
      <c r="I20" s="221">
        <v>1529.211</v>
      </c>
      <c r="J20" s="309">
        <v>2.9426939774825058</v>
      </c>
      <c r="K20" s="354">
        <v>78.406446200033869</v>
      </c>
    </row>
    <row r="21" spans="1:11" ht="16.5">
      <c r="A21" s="300" t="s">
        <v>116</v>
      </c>
      <c r="B21" s="301" t="s">
        <v>202</v>
      </c>
      <c r="C21" s="302" t="s">
        <v>69</v>
      </c>
      <c r="D21" s="303">
        <v>0.85869565217391319</v>
      </c>
      <c r="E21" s="304">
        <v>1734</v>
      </c>
      <c r="F21" s="220" t="s">
        <v>117</v>
      </c>
      <c r="G21" s="305" t="s">
        <v>177</v>
      </c>
      <c r="H21" s="306">
        <v>1</v>
      </c>
      <c r="I21" s="221">
        <v>2309.991</v>
      </c>
      <c r="J21" s="309">
        <v>2.9437344128180585</v>
      </c>
      <c r="K21" s="354">
        <v>29.134312644508139</v>
      </c>
    </row>
    <row r="22" spans="1:11" ht="16.5">
      <c r="A22" s="300" t="s">
        <v>116</v>
      </c>
      <c r="B22" s="301" t="s">
        <v>203</v>
      </c>
      <c r="C22" s="302" t="s">
        <v>70</v>
      </c>
      <c r="D22" s="303">
        <v>0.72360000000000002</v>
      </c>
      <c r="E22" s="304">
        <v>7807</v>
      </c>
      <c r="F22" s="220" t="s">
        <v>120</v>
      </c>
      <c r="G22" s="305" t="s">
        <v>171</v>
      </c>
      <c r="H22" s="306">
        <v>1</v>
      </c>
      <c r="I22" s="221">
        <v>2211.8870000000002</v>
      </c>
      <c r="J22" s="309">
        <v>0.58773346016319994</v>
      </c>
      <c r="K22" s="354">
        <v>22.605133083199998</v>
      </c>
    </row>
    <row r="23" spans="1:11" ht="16.5">
      <c r="A23" s="300" t="s">
        <v>116</v>
      </c>
      <c r="B23" s="301" t="s">
        <v>272</v>
      </c>
      <c r="C23" s="302" t="s">
        <v>70</v>
      </c>
      <c r="D23" s="303">
        <v>0.79502581379745019</v>
      </c>
      <c r="E23" s="304">
        <v>5784</v>
      </c>
      <c r="F23" s="220" t="s">
        <v>117</v>
      </c>
      <c r="G23" s="305" t="s">
        <v>172</v>
      </c>
      <c r="H23" s="306">
        <v>2</v>
      </c>
      <c r="I23" s="221">
        <v>1115.02</v>
      </c>
      <c r="J23" s="309">
        <v>2.2421122491076395</v>
      </c>
      <c r="K23" s="354">
        <v>34.797582106150564</v>
      </c>
    </row>
    <row r="24" spans="1:11" ht="16.5">
      <c r="A24" s="300" t="s">
        <v>116</v>
      </c>
      <c r="B24" s="301" t="s">
        <v>401</v>
      </c>
      <c r="C24" s="302" t="s">
        <v>70</v>
      </c>
      <c r="D24" s="303">
        <v>0.75523546343680747</v>
      </c>
      <c r="E24" s="304">
        <v>6891</v>
      </c>
      <c r="F24" s="220" t="s">
        <v>117</v>
      </c>
      <c r="G24" s="305" t="s">
        <v>352</v>
      </c>
      <c r="H24" s="306">
        <v>2</v>
      </c>
      <c r="I24" s="221">
        <v>462.72400000000005</v>
      </c>
      <c r="J24" s="309">
        <v>1.5127808369568034</v>
      </c>
      <c r="K24" s="354">
        <v>60.079010381998764</v>
      </c>
    </row>
    <row r="25" spans="1:11" ht="16.5">
      <c r="A25" s="300" t="s">
        <v>116</v>
      </c>
      <c r="B25" s="301" t="s">
        <v>369</v>
      </c>
      <c r="C25" s="302" t="s">
        <v>67</v>
      </c>
      <c r="D25" s="303">
        <v>0.84796560750266659</v>
      </c>
      <c r="E25" s="304">
        <v>310</v>
      </c>
      <c r="F25" s="220" t="s">
        <v>121</v>
      </c>
      <c r="G25" s="305" t="s">
        <v>281</v>
      </c>
      <c r="H25" s="306">
        <v>7</v>
      </c>
      <c r="I25" s="221">
        <v>1638.855</v>
      </c>
      <c r="J25" s="309">
        <v>6.1018210885038636E-2</v>
      </c>
      <c r="K25" s="354">
        <v>26.298848891451655</v>
      </c>
    </row>
    <row r="26" spans="1:11" ht="16.5">
      <c r="A26" s="300" t="s">
        <v>116</v>
      </c>
      <c r="B26" s="301" t="s">
        <v>204</v>
      </c>
      <c r="C26" s="302" t="s">
        <v>69</v>
      </c>
      <c r="D26" s="303">
        <v>0.89000000000000012</v>
      </c>
      <c r="E26" s="304">
        <v>6539</v>
      </c>
      <c r="F26" s="220" t="s">
        <v>117</v>
      </c>
      <c r="G26" s="305" t="s">
        <v>176</v>
      </c>
      <c r="H26" s="306">
        <v>1</v>
      </c>
      <c r="I26" s="221">
        <v>3153.5239999999999</v>
      </c>
      <c r="J26" s="309">
        <v>4.6297412038088188</v>
      </c>
      <c r="K26" s="354">
        <v>71.539014765703385</v>
      </c>
    </row>
    <row r="27" spans="1:11" ht="16.5">
      <c r="A27" s="300" t="s">
        <v>116</v>
      </c>
      <c r="B27" s="301" t="s">
        <v>370</v>
      </c>
      <c r="C27" s="302" t="s">
        <v>70</v>
      </c>
      <c r="D27" s="303">
        <v>0.76576923076923076</v>
      </c>
      <c r="E27" s="304">
        <v>3324</v>
      </c>
      <c r="F27" s="220" t="s">
        <v>117</v>
      </c>
      <c r="G27" s="305" t="s">
        <v>351</v>
      </c>
      <c r="H27" s="306">
        <v>1</v>
      </c>
      <c r="I27" s="221">
        <v>2715.444</v>
      </c>
      <c r="J27" s="309">
        <v>0.22095834051447941</v>
      </c>
      <c r="K27" s="354">
        <v>77.630030300753759</v>
      </c>
    </row>
    <row r="28" spans="1:11" ht="16.5">
      <c r="A28" s="300" t="s">
        <v>116</v>
      </c>
      <c r="B28" s="301" t="s">
        <v>374</v>
      </c>
      <c r="C28" s="302" t="s">
        <v>67</v>
      </c>
      <c r="D28" s="303">
        <v>0.82521783985779873</v>
      </c>
      <c r="E28" s="304">
        <v>6001</v>
      </c>
      <c r="F28" s="220" t="s">
        <v>120</v>
      </c>
      <c r="G28" s="305" t="s">
        <v>358</v>
      </c>
      <c r="H28" s="306">
        <v>3</v>
      </c>
      <c r="I28" s="221">
        <v>515.33000000000004</v>
      </c>
      <c r="J28" s="309">
        <v>0.1940504142976345</v>
      </c>
      <c r="K28" s="354">
        <v>58.603225117885621</v>
      </c>
    </row>
    <row r="29" spans="1:11" ht="16.5">
      <c r="A29" s="300" t="s">
        <v>116</v>
      </c>
      <c r="B29" s="301" t="s">
        <v>284</v>
      </c>
      <c r="C29" s="302" t="s">
        <v>70</v>
      </c>
      <c r="D29" s="303">
        <v>0.76545454545454539</v>
      </c>
      <c r="E29" s="304">
        <v>8898</v>
      </c>
      <c r="F29" s="220" t="s">
        <v>117</v>
      </c>
      <c r="G29" s="305" t="s">
        <v>173</v>
      </c>
      <c r="H29" s="306">
        <v>1</v>
      </c>
      <c r="I29" s="221">
        <v>887.779</v>
      </c>
      <c r="J29" s="309">
        <v>3.3792193777956001</v>
      </c>
      <c r="K29" s="354">
        <v>82.790874755992206</v>
      </c>
    </row>
    <row r="30" spans="1:11" ht="16.5">
      <c r="A30" s="300" t="s">
        <v>116</v>
      </c>
      <c r="B30" s="301" t="s">
        <v>379</v>
      </c>
      <c r="C30" s="302" t="s">
        <v>69</v>
      </c>
      <c r="D30" s="303">
        <v>0.86126174368961528</v>
      </c>
      <c r="E30" s="304">
        <v>906</v>
      </c>
      <c r="F30" s="220" t="s">
        <v>118</v>
      </c>
      <c r="G30" s="305" t="s">
        <v>178</v>
      </c>
      <c r="H30" s="306">
        <v>3</v>
      </c>
      <c r="I30" s="221">
        <v>514.88</v>
      </c>
      <c r="J30" s="309">
        <v>0.58266003729024241</v>
      </c>
      <c r="K30" s="354">
        <v>27.579241765071473</v>
      </c>
    </row>
    <row r="31" spans="1:11" ht="16.5">
      <c r="A31" s="300" t="s">
        <v>116</v>
      </c>
      <c r="B31" s="301" t="s">
        <v>217</v>
      </c>
      <c r="C31" s="302" t="s">
        <v>68</v>
      </c>
      <c r="D31" s="303">
        <v>0.90849999999999997</v>
      </c>
      <c r="E31" s="304">
        <v>5003</v>
      </c>
      <c r="F31" s="220" t="s">
        <v>121</v>
      </c>
      <c r="G31" s="305" t="s">
        <v>194</v>
      </c>
      <c r="H31" s="306">
        <v>1</v>
      </c>
      <c r="I31" s="221">
        <v>800.26</v>
      </c>
      <c r="J31" s="309">
        <v>0.87471571739184761</v>
      </c>
      <c r="K31" s="354">
        <v>59.105790618049134</v>
      </c>
    </row>
    <row r="32" spans="1:11" ht="16.5">
      <c r="A32" s="300" t="s">
        <v>116</v>
      </c>
      <c r="B32" s="301" t="s">
        <v>285</v>
      </c>
      <c r="C32" s="302" t="s">
        <v>67</v>
      </c>
      <c r="D32" s="303">
        <v>0.81350346364376525</v>
      </c>
      <c r="E32" s="304">
        <v>785</v>
      </c>
      <c r="F32" s="220" t="s">
        <v>120</v>
      </c>
      <c r="G32" s="305" t="s">
        <v>237</v>
      </c>
      <c r="H32" s="306">
        <v>2</v>
      </c>
      <c r="I32" s="221">
        <v>2818.8049999999998</v>
      </c>
      <c r="J32" s="309">
        <v>0.2128561571304152</v>
      </c>
      <c r="K32" s="354">
        <v>55.981169325299199</v>
      </c>
    </row>
    <row r="33" spans="1:11" ht="16.5">
      <c r="A33" s="300" t="s">
        <v>116</v>
      </c>
      <c r="B33" s="301" t="s">
        <v>220</v>
      </c>
      <c r="C33" s="302" t="s">
        <v>69</v>
      </c>
      <c r="D33" s="303">
        <v>0.89894736842105261</v>
      </c>
      <c r="E33" s="304">
        <v>276</v>
      </c>
      <c r="F33" s="220" t="s">
        <v>119</v>
      </c>
      <c r="G33" s="305" t="s">
        <v>190</v>
      </c>
      <c r="H33" s="306">
        <v>1</v>
      </c>
      <c r="I33" s="221">
        <v>1917.191</v>
      </c>
      <c r="J33" s="309">
        <v>5.2159643979134057E-2</v>
      </c>
      <c r="K33" s="354">
        <v>20.916017235632758</v>
      </c>
    </row>
    <row r="34" spans="1:11" ht="16.5">
      <c r="A34" s="300" t="s">
        <v>116</v>
      </c>
      <c r="B34" s="301" t="s">
        <v>382</v>
      </c>
      <c r="C34" s="302" t="s">
        <v>67</v>
      </c>
      <c r="D34" s="303">
        <v>0.82968811838818057</v>
      </c>
      <c r="E34" s="304">
        <v>6445</v>
      </c>
      <c r="F34" s="220" t="s">
        <v>119</v>
      </c>
      <c r="G34" s="305" t="s">
        <v>267</v>
      </c>
      <c r="H34" s="306">
        <v>3</v>
      </c>
      <c r="I34" s="221">
        <v>2410.79</v>
      </c>
      <c r="J34" s="309">
        <v>2.9450926874592978</v>
      </c>
      <c r="K34" s="354">
        <v>37.415121184342063</v>
      </c>
    </row>
    <row r="35" spans="1:11" ht="16.5">
      <c r="A35" s="300" t="s">
        <v>116</v>
      </c>
      <c r="B35" s="301" t="s">
        <v>383</v>
      </c>
      <c r="C35" s="302" t="s">
        <v>70</v>
      </c>
      <c r="D35" s="303">
        <v>0.77041666666666664</v>
      </c>
      <c r="E35" s="304">
        <v>7025</v>
      </c>
      <c r="F35" s="220" t="s">
        <v>117</v>
      </c>
      <c r="G35" s="305" t="s">
        <v>353</v>
      </c>
      <c r="H35" s="306">
        <v>1</v>
      </c>
      <c r="I35" s="221">
        <v>1107.203</v>
      </c>
      <c r="J35" s="309">
        <v>0.451588371780062</v>
      </c>
      <c r="K35" s="354">
        <v>45.610425549786264</v>
      </c>
    </row>
    <row r="36" spans="1:11" ht="16.5">
      <c r="A36" s="300" t="s">
        <v>116</v>
      </c>
      <c r="B36" s="301" t="s">
        <v>224</v>
      </c>
      <c r="C36" s="302" t="s">
        <v>68</v>
      </c>
      <c r="D36" s="303">
        <v>0.90210526315789474</v>
      </c>
      <c r="E36" s="304">
        <v>6484</v>
      </c>
      <c r="F36" s="220" t="s">
        <v>119</v>
      </c>
      <c r="G36" s="305" t="s">
        <v>190</v>
      </c>
      <c r="H36" s="306">
        <v>1</v>
      </c>
      <c r="I36" s="221">
        <v>2074.5079999999998</v>
      </c>
      <c r="J36" s="309">
        <v>0.1446126021205992</v>
      </c>
      <c r="K36" s="354">
        <v>26.319493585949058</v>
      </c>
    </row>
    <row r="37" spans="1:11" ht="16.5">
      <c r="A37" s="300" t="s">
        <v>116</v>
      </c>
      <c r="B37" s="301" t="s">
        <v>286</v>
      </c>
      <c r="C37" s="302" t="s">
        <v>67</v>
      </c>
      <c r="D37" s="303">
        <v>0.83807692307692294</v>
      </c>
      <c r="E37" s="304">
        <v>2361</v>
      </c>
      <c r="F37" s="220" t="s">
        <v>120</v>
      </c>
      <c r="G37" s="305" t="s">
        <v>358</v>
      </c>
      <c r="H37" s="306">
        <v>1</v>
      </c>
      <c r="I37" s="221">
        <v>2018.4670000000001</v>
      </c>
      <c r="J37" s="309">
        <v>1.3376488196240017</v>
      </c>
      <c r="K37" s="354">
        <v>55.537197288833553</v>
      </c>
    </row>
    <row r="38" spans="1:11" ht="16.5">
      <c r="A38" s="300" t="s">
        <v>116</v>
      </c>
      <c r="B38" s="301" t="s">
        <v>384</v>
      </c>
      <c r="C38" s="302" t="s">
        <v>70</v>
      </c>
      <c r="D38" s="303">
        <v>0.78523010870326448</v>
      </c>
      <c r="E38" s="304">
        <v>1035</v>
      </c>
      <c r="F38" s="220" t="s">
        <v>117</v>
      </c>
      <c r="G38" s="305" t="s">
        <v>177</v>
      </c>
      <c r="H38" s="306">
        <v>4</v>
      </c>
      <c r="I38" s="221">
        <v>592.71799999999996</v>
      </c>
      <c r="J38" s="309">
        <v>4.0491431000914435</v>
      </c>
      <c r="K38" s="354">
        <v>41.16628818426301</v>
      </c>
    </row>
    <row r="39" spans="1:11" ht="16.5">
      <c r="A39" s="300" t="s">
        <v>116</v>
      </c>
      <c r="B39" s="301" t="s">
        <v>227</v>
      </c>
      <c r="C39" s="302" t="s">
        <v>70</v>
      </c>
      <c r="D39" s="303">
        <v>0.77409090909090905</v>
      </c>
      <c r="E39" s="304">
        <v>7935</v>
      </c>
      <c r="F39" s="220" t="s">
        <v>119</v>
      </c>
      <c r="G39" s="305" t="s">
        <v>192</v>
      </c>
      <c r="H39" s="306">
        <v>1</v>
      </c>
      <c r="I39" s="221">
        <v>3897.6469999999999</v>
      </c>
      <c r="J39" s="309">
        <v>3.155750123087083</v>
      </c>
      <c r="K39" s="354">
        <v>76.045881014878972</v>
      </c>
    </row>
    <row r="40" spans="1:11" ht="16.5">
      <c r="A40" s="300" t="s">
        <v>116</v>
      </c>
      <c r="B40" s="301" t="s">
        <v>390</v>
      </c>
      <c r="C40" s="302" t="s">
        <v>70</v>
      </c>
      <c r="D40" s="303">
        <v>0.7590883698576284</v>
      </c>
      <c r="E40" s="304">
        <v>771</v>
      </c>
      <c r="F40" s="220" t="s">
        <v>117</v>
      </c>
      <c r="G40" s="305" t="s">
        <v>351</v>
      </c>
      <c r="H40" s="306">
        <v>5</v>
      </c>
      <c r="I40" s="221">
        <v>756.11399999999992</v>
      </c>
      <c r="J40" s="309">
        <v>0</v>
      </c>
      <c r="K40" s="354">
        <v>56.34071052777756</v>
      </c>
    </row>
  </sheetData>
  <mergeCells count="1">
    <mergeCell ref="A2:K2"/>
  </mergeCells>
  <phoneticPr fontId="3" type="noConversion"/>
  <conditionalFormatting sqref="C14:D4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9AC2-EF87-4EEB-B553-322636697BE5}">
  <sheetPr>
    <tabColor rgb="FFFF0000"/>
  </sheetPr>
  <dimension ref="A1:M20"/>
  <sheetViews>
    <sheetView showGridLines="0" workbookViewId="0"/>
  </sheetViews>
  <sheetFormatPr defaultRowHeight="13.5"/>
  <cols>
    <col min="1" max="16384" width="9.140625" style="327"/>
  </cols>
  <sheetData>
    <row r="1" spans="1:13">
      <c r="A1" s="332"/>
      <c r="B1" s="333"/>
      <c r="C1" s="334"/>
      <c r="D1" s="335"/>
      <c r="E1" s="335"/>
      <c r="F1" s="336"/>
      <c r="G1" s="335"/>
      <c r="H1" s="335"/>
      <c r="I1" s="335"/>
      <c r="J1" s="335"/>
      <c r="K1" s="335"/>
      <c r="L1" s="335"/>
      <c r="M1" s="335"/>
    </row>
    <row r="2" spans="1:13" ht="41.25">
      <c r="A2" s="358" t="s">
        <v>402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</row>
    <row r="4" spans="1:13" ht="17.25">
      <c r="A4" s="330" t="s">
        <v>391</v>
      </c>
      <c r="B4" s="331"/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</row>
    <row r="5" spans="1:13" ht="26.25">
      <c r="A5" s="328" t="s">
        <v>392</v>
      </c>
    </row>
    <row r="6" spans="1:13" ht="26.25">
      <c r="A6" s="328" t="s">
        <v>393</v>
      </c>
    </row>
    <row r="7" spans="1:13" ht="26.25">
      <c r="A7" s="328"/>
    </row>
    <row r="8" spans="1:13" ht="17.25">
      <c r="A8" s="329" t="s">
        <v>394</v>
      </c>
    </row>
    <row r="9" spans="1:13" ht="40.5">
      <c r="A9" s="295" t="s">
        <v>0</v>
      </c>
      <c r="B9" s="296" t="s">
        <v>74</v>
      </c>
      <c r="C9" s="297" t="s">
        <v>65</v>
      </c>
      <c r="D9" s="297" t="s">
        <v>155</v>
      </c>
      <c r="E9" s="298" t="s">
        <v>141</v>
      </c>
      <c r="F9" s="296" t="s">
        <v>146</v>
      </c>
      <c r="G9" s="298" t="s">
        <v>144</v>
      </c>
      <c r="H9" s="298" t="s">
        <v>148</v>
      </c>
      <c r="I9" s="219" t="s">
        <v>150</v>
      </c>
      <c r="J9" s="298" t="s">
        <v>11</v>
      </c>
      <c r="K9" s="298" t="s">
        <v>12</v>
      </c>
      <c r="L9" s="298" t="s">
        <v>13</v>
      </c>
      <c r="M9" s="298" t="s">
        <v>158</v>
      </c>
    </row>
    <row r="10" spans="1:13" ht="16.5">
      <c r="A10" s="300" t="s">
        <v>116</v>
      </c>
      <c r="B10" s="301" t="s">
        <v>361</v>
      </c>
      <c r="C10" s="302" t="s">
        <v>70</v>
      </c>
      <c r="D10" s="303">
        <v>0.79069014663271608</v>
      </c>
      <c r="E10" s="304">
        <v>1028</v>
      </c>
      <c r="F10" s="220" t="s">
        <v>119</v>
      </c>
      <c r="G10" s="305" t="s">
        <v>332</v>
      </c>
      <c r="H10" s="306">
        <v>3</v>
      </c>
      <c r="I10" s="221">
        <v>3708.8729999999996</v>
      </c>
      <c r="J10" s="307">
        <v>1.3873058775489571E-2</v>
      </c>
      <c r="K10" s="307">
        <v>0.52064034277007643</v>
      </c>
      <c r="L10" s="307">
        <v>0.18469222321713361</v>
      </c>
      <c r="M10" s="338">
        <v>197</v>
      </c>
    </row>
    <row r="11" spans="1:13" ht="16.5">
      <c r="A11" s="300" t="s">
        <v>116</v>
      </c>
      <c r="B11" s="301" t="s">
        <v>197</v>
      </c>
      <c r="C11" s="302" t="s">
        <v>70</v>
      </c>
      <c r="D11" s="303">
        <v>0.78915682346741689</v>
      </c>
      <c r="E11" s="304">
        <v>5085</v>
      </c>
      <c r="F11" s="220" t="s">
        <v>118</v>
      </c>
      <c r="G11" s="305" t="s">
        <v>186</v>
      </c>
      <c r="H11" s="306">
        <v>2</v>
      </c>
      <c r="I11" s="221">
        <v>11921.697999999999</v>
      </c>
      <c r="J11" s="307">
        <v>1.3918248977100934E-2</v>
      </c>
      <c r="K11" s="307">
        <v>0.40466919903285897</v>
      </c>
      <c r="L11" s="307">
        <v>0.11634248745438779</v>
      </c>
      <c r="M11" s="338">
        <v>234</v>
      </c>
    </row>
    <row r="12" spans="1:13" ht="16.5">
      <c r="A12" s="300" t="s">
        <v>116</v>
      </c>
      <c r="B12" s="301" t="s">
        <v>366</v>
      </c>
      <c r="C12" s="302" t="s">
        <v>70</v>
      </c>
      <c r="D12" s="303">
        <v>0.7430737885171641</v>
      </c>
      <c r="E12" s="304">
        <v>9380</v>
      </c>
      <c r="F12" s="220" t="s">
        <v>117</v>
      </c>
      <c r="G12" s="305" t="s">
        <v>173</v>
      </c>
      <c r="H12" s="306">
        <v>2</v>
      </c>
      <c r="I12" s="221">
        <v>1529.211</v>
      </c>
      <c r="J12" s="307">
        <v>1.3649903793177392E-2</v>
      </c>
      <c r="K12" s="307">
        <v>0.50744611769382642</v>
      </c>
      <c r="L12" s="307">
        <v>0.14059537892416415</v>
      </c>
      <c r="M12" s="338">
        <v>42</v>
      </c>
    </row>
    <row r="13" spans="1:13" ht="16.5">
      <c r="A13" s="300" t="s">
        <v>116</v>
      </c>
      <c r="B13" s="301" t="s">
        <v>272</v>
      </c>
      <c r="C13" s="302" t="s">
        <v>70</v>
      </c>
      <c r="D13" s="303">
        <v>0.79502581379745019</v>
      </c>
      <c r="E13" s="304">
        <v>5784</v>
      </c>
      <c r="F13" s="220" t="s">
        <v>117</v>
      </c>
      <c r="G13" s="305" t="s">
        <v>172</v>
      </c>
      <c r="H13" s="306">
        <v>2</v>
      </c>
      <c r="I13" s="221">
        <v>1115.02</v>
      </c>
      <c r="J13" s="307">
        <v>2.1295706041229816E-2</v>
      </c>
      <c r="K13" s="307">
        <v>0.4806150779171503</v>
      </c>
      <c r="L13" s="307">
        <v>0.18295635952718337</v>
      </c>
      <c r="M13" s="338">
        <v>34</v>
      </c>
    </row>
    <row r="14" spans="1:13" ht="16.5">
      <c r="A14" s="300" t="s">
        <v>116</v>
      </c>
      <c r="B14" s="301" t="s">
        <v>370</v>
      </c>
      <c r="C14" s="302" t="s">
        <v>70</v>
      </c>
      <c r="D14" s="303">
        <v>0.76576923076923076</v>
      </c>
      <c r="E14" s="304">
        <v>3324</v>
      </c>
      <c r="F14" s="220" t="s">
        <v>117</v>
      </c>
      <c r="G14" s="305" t="s">
        <v>351</v>
      </c>
      <c r="H14" s="306">
        <v>1</v>
      </c>
      <c r="I14" s="221">
        <v>2715.444</v>
      </c>
      <c r="J14" s="307">
        <v>6.5476682957755624E-3</v>
      </c>
      <c r="K14" s="307">
        <v>0.5081525762326724</v>
      </c>
      <c r="L14" s="307">
        <v>0.18891938113987988</v>
      </c>
      <c r="M14" s="338">
        <v>82</v>
      </c>
    </row>
    <row r="15" spans="1:13" ht="16.5">
      <c r="A15" s="300" t="s">
        <v>116</v>
      </c>
      <c r="B15" s="301" t="s">
        <v>377</v>
      </c>
      <c r="C15" s="302" t="s">
        <v>67</v>
      </c>
      <c r="D15" s="303">
        <v>0.82833333333333337</v>
      </c>
      <c r="E15" s="304">
        <v>9943</v>
      </c>
      <c r="F15" s="220" t="s">
        <v>121</v>
      </c>
      <c r="G15" s="305" t="s">
        <v>281</v>
      </c>
      <c r="H15" s="306">
        <v>2</v>
      </c>
      <c r="I15" s="221">
        <v>2593.3319999999999</v>
      </c>
      <c r="J15" s="307">
        <v>4.4050501998014746E-2</v>
      </c>
      <c r="K15" s="307">
        <v>0.41341660212257747</v>
      </c>
      <c r="L15" s="307">
        <v>0.23406181699836351</v>
      </c>
      <c r="M15" s="338">
        <v>47</v>
      </c>
    </row>
    <row r="16" spans="1:13" ht="16.5">
      <c r="A16" s="300" t="s">
        <v>116</v>
      </c>
      <c r="B16" s="301" t="s">
        <v>285</v>
      </c>
      <c r="C16" s="302" t="s">
        <v>67</v>
      </c>
      <c r="D16" s="303">
        <v>0.81350346364376525</v>
      </c>
      <c r="E16" s="304">
        <v>785</v>
      </c>
      <c r="F16" s="220" t="s">
        <v>120</v>
      </c>
      <c r="G16" s="305" t="s">
        <v>237</v>
      </c>
      <c r="H16" s="306">
        <v>2</v>
      </c>
      <c r="I16" s="221">
        <v>2818.8049999999998</v>
      </c>
      <c r="J16" s="307">
        <v>2.5058330268927065E-2</v>
      </c>
      <c r="K16" s="307">
        <v>0.46155565442355218</v>
      </c>
      <c r="L16" s="307">
        <v>0.15573975496708711</v>
      </c>
      <c r="M16" s="338">
        <v>74</v>
      </c>
    </row>
    <row r="17" spans="1:13" ht="16.5">
      <c r="A17" s="300" t="s">
        <v>116</v>
      </c>
      <c r="B17" s="301" t="s">
        <v>382</v>
      </c>
      <c r="C17" s="302" t="s">
        <v>67</v>
      </c>
      <c r="D17" s="303">
        <v>0.82968811838818057</v>
      </c>
      <c r="E17" s="304">
        <v>6445</v>
      </c>
      <c r="F17" s="220" t="s">
        <v>119</v>
      </c>
      <c r="G17" s="305" t="s">
        <v>267</v>
      </c>
      <c r="H17" s="306">
        <v>3</v>
      </c>
      <c r="I17" s="221">
        <v>2410.79</v>
      </c>
      <c r="J17" s="307">
        <v>1.0142610858470914E-2</v>
      </c>
      <c r="K17" s="307">
        <v>0.53555353127226912</v>
      </c>
      <c r="L17" s="307">
        <v>0.17753516482149007</v>
      </c>
      <c r="M17" s="338">
        <v>142</v>
      </c>
    </row>
    <row r="18" spans="1:13" ht="16.5">
      <c r="A18" s="300" t="s">
        <v>116</v>
      </c>
      <c r="B18" s="301" t="s">
        <v>227</v>
      </c>
      <c r="C18" s="302" t="s">
        <v>70</v>
      </c>
      <c r="D18" s="303">
        <v>0.77409090909090905</v>
      </c>
      <c r="E18" s="304">
        <v>7935</v>
      </c>
      <c r="F18" s="220" t="s">
        <v>119</v>
      </c>
      <c r="G18" s="305" t="s">
        <v>192</v>
      </c>
      <c r="H18" s="306">
        <v>1</v>
      </c>
      <c r="I18" s="221">
        <v>3897.6469999999999</v>
      </c>
      <c r="J18" s="307">
        <v>5.8376747046278172E-3</v>
      </c>
      <c r="K18" s="307">
        <v>0.51122092622773496</v>
      </c>
      <c r="L18" s="307">
        <v>0.19370661324640226</v>
      </c>
      <c r="M18" s="338">
        <v>199</v>
      </c>
    </row>
    <row r="19" spans="1:13" ht="16.5">
      <c r="A19" s="300" t="s">
        <v>116</v>
      </c>
      <c r="B19" s="301" t="s">
        <v>388</v>
      </c>
      <c r="C19" s="302" t="s">
        <v>67</v>
      </c>
      <c r="D19" s="303">
        <v>0.83416666666666661</v>
      </c>
      <c r="E19" s="304">
        <v>9619</v>
      </c>
      <c r="F19" s="220" t="s">
        <v>117</v>
      </c>
      <c r="G19" s="305" t="s">
        <v>353</v>
      </c>
      <c r="H19" s="306">
        <v>1</v>
      </c>
      <c r="I19" s="221">
        <v>3235.95</v>
      </c>
      <c r="J19" s="307">
        <v>9.0506691956799168E-2</v>
      </c>
      <c r="K19" s="307">
        <v>0.39100058431465834</v>
      </c>
      <c r="L19" s="307">
        <v>0.21539269766220123</v>
      </c>
      <c r="M19" s="338">
        <v>58</v>
      </c>
    </row>
    <row r="20" spans="1:13" ht="16.5">
      <c r="A20" s="300" t="s">
        <v>116</v>
      </c>
      <c r="B20" s="301" t="s">
        <v>230</v>
      </c>
      <c r="C20" s="302" t="s">
        <v>67</v>
      </c>
      <c r="D20" s="303">
        <v>0.82209486371182539</v>
      </c>
      <c r="E20" s="304">
        <v>7573</v>
      </c>
      <c r="F20" s="220" t="s">
        <v>118</v>
      </c>
      <c r="G20" s="305" t="s">
        <v>181</v>
      </c>
      <c r="H20" s="306">
        <v>6</v>
      </c>
      <c r="I20" s="221">
        <v>2323.3990000000003</v>
      </c>
      <c r="J20" s="307">
        <v>1.6408882451836419E-2</v>
      </c>
      <c r="K20" s="307">
        <v>0.37970318179986573</v>
      </c>
      <c r="L20" s="307">
        <v>0.11922188139015297</v>
      </c>
      <c r="M20" s="338">
        <v>40</v>
      </c>
    </row>
  </sheetData>
  <mergeCells count="1">
    <mergeCell ref="A2:M2"/>
  </mergeCells>
  <phoneticPr fontId="3" type="noConversion"/>
  <conditionalFormatting sqref="C10:D20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2025-03-04T02:13:43Z</dcterms:modified>
</cp:coreProperties>
</file>